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heylamartindelcampo/Desktop/3Tr25/"/>
    </mc:Choice>
  </mc:AlternateContent>
  <xr:revisionPtr revIDLastSave="0" documentId="13_ncr:1_{6DA5B6A6-5F4A-B947-AE71-7B7D047C7090}" xr6:coauthVersionLast="47" xr6:coauthVersionMax="47" xr10:uidLastSave="{00000000-0000-0000-0000-000000000000}"/>
  <bookViews>
    <workbookView xWindow="0" yWindow="500" windowWidth="28800" windowHeight="15700" xr2:uid="{00000000-000D-0000-FFFF-FFFF00000000}"/>
  </bookViews>
  <sheets>
    <sheet name="Ok Seguimiento " sheetId="5" r:id="rId1"/>
    <sheet name="Hoja3" sheetId="4" r:id="rId2"/>
  </sheets>
  <definedNames>
    <definedName name="ADFASDF">#REF!</definedName>
    <definedName name="_xlnm.Print_Area" localSheetId="0">'Ok Seguimiento '!$B$1:$X$121</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'Ok Seguimiento '!$1:$12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V13" i="5" l="1"/>
  <c r="U13" i="5"/>
  <c r="R15" i="5"/>
  <c r="V20" i="5"/>
  <c r="V16" i="5"/>
  <c r="V15" i="5"/>
  <c r="V114" i="5"/>
  <c r="V113" i="5"/>
  <c r="V112" i="5"/>
  <c r="V111" i="5"/>
  <c r="V110" i="5"/>
  <c r="V109" i="5"/>
  <c r="V108" i="5"/>
  <c r="V107" i="5"/>
  <c r="V106" i="5"/>
  <c r="V104" i="5"/>
  <c r="V105" i="5"/>
  <c r="V103" i="5"/>
  <c r="V102" i="5"/>
  <c r="V101" i="5"/>
  <c r="V100" i="5"/>
  <c r="V99" i="5"/>
  <c r="V98" i="5"/>
  <c r="V97" i="5"/>
  <c r="V96" i="5"/>
  <c r="V95" i="5"/>
  <c r="V94" i="5"/>
  <c r="V93" i="5"/>
  <c r="V92" i="5"/>
  <c r="V91" i="5"/>
  <c r="V90" i="5"/>
  <c r="V89" i="5"/>
  <c r="V88" i="5"/>
  <c r="V87" i="5"/>
  <c r="V86" i="5"/>
  <c r="V85" i="5"/>
  <c r="V84" i="5"/>
  <c r="V83" i="5"/>
  <c r="V82" i="5"/>
  <c r="V81" i="5"/>
  <c r="V80" i="5"/>
  <c r="V79" i="5"/>
  <c r="V78" i="5"/>
  <c r="V76" i="5"/>
  <c r="V77" i="5"/>
  <c r="V75" i="5"/>
  <c r="V74" i="5"/>
  <c r="V73" i="5"/>
  <c r="V72" i="5"/>
  <c r="V71" i="5"/>
  <c r="V70" i="5"/>
  <c r="V69" i="5"/>
  <c r="V68" i="5"/>
  <c r="V67" i="5"/>
  <c r="V66" i="5"/>
  <c r="V65" i="5"/>
  <c r="V64" i="5"/>
  <c r="V63" i="5"/>
  <c r="V62" i="5"/>
  <c r="V61" i="5"/>
  <c r="V60" i="5"/>
  <c r="V59" i="5"/>
  <c r="V58" i="5"/>
  <c r="V57"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1" i="5"/>
  <c r="V19" i="5"/>
  <c r="V18" i="5"/>
  <c r="V17" i="5"/>
  <c r="F37" i="4"/>
  <c r="R84" i="5" l="1"/>
  <c r="R73" i="5" l="1"/>
  <c r="U16" i="5" l="1"/>
  <c r="T16" i="5"/>
  <c r="R16" i="5" l="1"/>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4" i="5"/>
  <c r="R75" i="5"/>
  <c r="R76" i="5"/>
  <c r="R77" i="5"/>
  <c r="R78" i="5"/>
  <c r="R79" i="5"/>
  <c r="R80" i="5"/>
  <c r="R81" i="5"/>
  <c r="R82" i="5"/>
  <c r="R83"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P15" i="5"/>
  <c r="P16" i="5"/>
  <c r="U67" i="5" l="1"/>
  <c r="U66" i="5"/>
  <c r="U26" i="5" l="1"/>
  <c r="U25" i="5"/>
  <c r="Q13" i="5" l="1"/>
  <c r="U114" i="5" l="1"/>
  <c r="U113" i="5"/>
  <c r="U112" i="5"/>
  <c r="U111" i="5"/>
  <c r="U110" i="5"/>
  <c r="U109" i="5"/>
  <c r="U108" i="5"/>
  <c r="U107" i="5"/>
  <c r="U106" i="5"/>
  <c r="U105" i="5"/>
  <c r="U104" i="5"/>
  <c r="U103" i="5"/>
  <c r="U102" i="5"/>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7" i="5"/>
  <c r="U24" i="5"/>
  <c r="U23" i="5"/>
  <c r="U22" i="5"/>
  <c r="U21" i="5"/>
  <c r="U20" i="5"/>
  <c r="U19" i="5"/>
  <c r="U18" i="5"/>
  <c r="U17" i="5"/>
  <c r="U15" i="5"/>
  <c r="U14" i="5"/>
  <c r="T14" i="5"/>
  <c r="V14" i="5"/>
  <c r="T15" i="5"/>
  <c r="T53" i="5"/>
  <c r="Q53" i="5"/>
  <c r="Q54" i="5"/>
  <c r="P54" i="5"/>
  <c r="T5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T13" i="5" l="1"/>
  <c r="P13" i="5"/>
  <c r="T114" i="5"/>
  <c r="P114" i="5"/>
  <c r="T113" i="5"/>
  <c r="P113" i="5"/>
  <c r="T112" i="5"/>
  <c r="P112" i="5"/>
  <c r="T111" i="5"/>
  <c r="P111" i="5"/>
  <c r="T110" i="5"/>
  <c r="P110" i="5"/>
  <c r="T109" i="5"/>
  <c r="P109" i="5"/>
  <c r="T108" i="5"/>
  <c r="P108" i="5"/>
  <c r="T107" i="5"/>
  <c r="P107" i="5"/>
  <c r="T106" i="5"/>
  <c r="P106" i="5"/>
  <c r="T105" i="5"/>
  <c r="P105" i="5"/>
  <c r="T104" i="5"/>
  <c r="P104" i="5"/>
  <c r="T103" i="5"/>
  <c r="P103" i="5"/>
  <c r="T102" i="5"/>
  <c r="P102" i="5"/>
  <c r="T101" i="5"/>
  <c r="P101" i="5"/>
  <c r="T100" i="5"/>
  <c r="P100" i="5"/>
  <c r="T99" i="5"/>
  <c r="P99" i="5"/>
  <c r="T98" i="5"/>
  <c r="P98" i="5"/>
  <c r="T97" i="5"/>
  <c r="P97" i="5"/>
  <c r="T96" i="5"/>
  <c r="P96" i="5"/>
  <c r="T95" i="5"/>
  <c r="P95" i="5"/>
  <c r="T94" i="5"/>
  <c r="P94" i="5"/>
  <c r="T93" i="5"/>
  <c r="P93" i="5"/>
  <c r="T92" i="5"/>
  <c r="P92" i="5"/>
  <c r="T91" i="5"/>
  <c r="P91" i="5"/>
  <c r="T90" i="5"/>
  <c r="P90" i="5"/>
  <c r="T89" i="5"/>
  <c r="P89" i="5"/>
  <c r="T88" i="5"/>
  <c r="P88" i="5"/>
  <c r="T87" i="5"/>
  <c r="P87" i="5"/>
  <c r="T86" i="5"/>
  <c r="P86" i="5"/>
  <c r="T85" i="5"/>
  <c r="P85" i="5"/>
  <c r="T84" i="5"/>
  <c r="P84" i="5"/>
  <c r="T83" i="5"/>
  <c r="P83" i="5"/>
  <c r="T82" i="5"/>
  <c r="P82" i="5"/>
  <c r="T81" i="5"/>
  <c r="P81" i="5"/>
  <c r="T80" i="5"/>
  <c r="P80" i="5"/>
  <c r="T79" i="5"/>
  <c r="P79" i="5"/>
  <c r="T78" i="5"/>
  <c r="P78" i="5"/>
  <c r="T77" i="5"/>
  <c r="P77" i="5"/>
  <c r="T76" i="5"/>
  <c r="P76" i="5"/>
  <c r="T75" i="5"/>
  <c r="P75" i="5"/>
  <c r="T74" i="5"/>
  <c r="P74" i="5"/>
  <c r="T73" i="5"/>
  <c r="P73" i="5"/>
  <c r="T72" i="5"/>
  <c r="P72" i="5"/>
  <c r="T71" i="5"/>
  <c r="P71" i="5"/>
  <c r="T70" i="5"/>
  <c r="P70" i="5"/>
  <c r="T69" i="5"/>
  <c r="P69" i="5"/>
  <c r="T68" i="5"/>
  <c r="P68" i="5"/>
  <c r="T67" i="5"/>
  <c r="P67" i="5"/>
  <c r="T66" i="5"/>
  <c r="P66" i="5"/>
  <c r="T65" i="5"/>
  <c r="P65" i="5"/>
  <c r="T64" i="5"/>
  <c r="P64" i="5"/>
  <c r="T63" i="5"/>
  <c r="P63" i="5"/>
  <c r="T62" i="5"/>
  <c r="P62" i="5"/>
  <c r="T61" i="5"/>
  <c r="P61" i="5"/>
  <c r="T60" i="5"/>
  <c r="P60" i="5"/>
  <c r="T59" i="5"/>
  <c r="P59" i="5"/>
  <c r="T58" i="5"/>
  <c r="P58" i="5"/>
  <c r="T57" i="5"/>
  <c r="P57" i="5"/>
  <c r="T56" i="5"/>
  <c r="P56" i="5"/>
  <c r="T55" i="5"/>
  <c r="P55" i="5"/>
  <c r="P53" i="5"/>
  <c r="T52" i="5"/>
  <c r="P52" i="5"/>
  <c r="T51" i="5"/>
  <c r="P51" i="5"/>
  <c r="T50" i="5"/>
  <c r="P50" i="5"/>
  <c r="T49" i="5"/>
  <c r="P49" i="5"/>
  <c r="T48" i="5"/>
  <c r="P48" i="5"/>
  <c r="T47" i="5"/>
  <c r="P47" i="5"/>
  <c r="T46" i="5"/>
  <c r="P46" i="5"/>
  <c r="T45" i="5"/>
  <c r="P45" i="5"/>
  <c r="T44" i="5"/>
  <c r="P44" i="5"/>
  <c r="T43" i="5"/>
  <c r="P43" i="5"/>
  <c r="T42" i="5"/>
  <c r="P42" i="5"/>
  <c r="T41" i="5"/>
  <c r="P41" i="5"/>
  <c r="T40" i="5"/>
  <c r="P40" i="5"/>
  <c r="T39" i="5"/>
  <c r="P39" i="5"/>
  <c r="T38" i="5"/>
  <c r="P38" i="5"/>
  <c r="T37" i="5"/>
  <c r="P37" i="5"/>
  <c r="T36" i="5"/>
  <c r="P36" i="5"/>
  <c r="T35" i="5"/>
  <c r="P35" i="5"/>
  <c r="T34" i="5"/>
  <c r="P34" i="5"/>
  <c r="T33" i="5"/>
  <c r="P33" i="5"/>
  <c r="T32" i="5"/>
  <c r="P32" i="5"/>
  <c r="T31" i="5"/>
  <c r="P31" i="5"/>
  <c r="T30" i="5"/>
  <c r="P30" i="5"/>
  <c r="T29" i="5"/>
  <c r="P29" i="5"/>
  <c r="T28" i="5"/>
  <c r="P28" i="5"/>
  <c r="T27" i="5"/>
  <c r="P27" i="5"/>
  <c r="T26" i="5"/>
  <c r="P26" i="5"/>
  <c r="T25" i="5"/>
  <c r="P25" i="5"/>
  <c r="T24" i="5"/>
  <c r="P24" i="5"/>
  <c r="T23" i="5"/>
  <c r="P23" i="5"/>
  <c r="T22" i="5"/>
  <c r="P22" i="5"/>
  <c r="T21" i="5"/>
  <c r="P21" i="5"/>
  <c r="T20" i="5"/>
  <c r="P20" i="5"/>
  <c r="T19" i="5"/>
  <c r="P19" i="5"/>
  <c r="T18" i="5"/>
  <c r="P18" i="5"/>
  <c r="T17" i="5"/>
  <c r="P17" i="5"/>
  <c r="W14" i="5"/>
  <c r="S14" i="5"/>
  <c r="R14" i="5"/>
  <c r="Q14" i="5"/>
  <c r="P14" i="5"/>
  <c r="U143" i="5"/>
  <c r="T143" i="5"/>
  <c r="S143" i="5"/>
  <c r="R143" i="5"/>
  <c r="Q143" i="5"/>
  <c r="P143" i="5"/>
  <c r="O143" i="5"/>
  <c r="U142" i="5"/>
  <c r="T142" i="5"/>
  <c r="S142" i="5"/>
  <c r="R142" i="5"/>
  <c r="Q142" i="5"/>
  <c r="P142" i="5"/>
  <c r="O142" i="5"/>
  <c r="U141" i="5"/>
  <c r="T141" i="5"/>
  <c r="S141" i="5"/>
  <c r="R141" i="5"/>
  <c r="Q141" i="5"/>
  <c r="P141" i="5"/>
  <c r="O141" i="5"/>
  <c r="U140" i="5"/>
  <c r="T140" i="5"/>
  <c r="S140" i="5"/>
  <c r="R140" i="5"/>
  <c r="Q140" i="5"/>
  <c r="P140" i="5"/>
  <c r="O140" i="5"/>
  <c r="U139" i="5"/>
  <c r="T139" i="5"/>
  <c r="S139" i="5"/>
  <c r="R139" i="5"/>
  <c r="Q139" i="5"/>
  <c r="P139" i="5"/>
  <c r="O139" i="5"/>
  <c r="U138" i="5"/>
  <c r="T138" i="5"/>
  <c r="S138" i="5"/>
  <c r="R138" i="5"/>
  <c r="Q138" i="5"/>
  <c r="P138" i="5"/>
  <c r="O138" i="5"/>
  <c r="U137" i="5"/>
  <c r="T137" i="5"/>
  <c r="S137" i="5"/>
  <c r="R137" i="5"/>
  <c r="Q137" i="5"/>
  <c r="P137" i="5"/>
  <c r="O137" i="5"/>
  <c r="U136" i="5"/>
  <c r="T136" i="5"/>
  <c r="S136" i="5"/>
  <c r="R136" i="5"/>
  <c r="Q136" i="5"/>
  <c r="P136" i="5"/>
  <c r="O136" i="5"/>
  <c r="U135" i="5"/>
  <c r="T135" i="5"/>
  <c r="S135" i="5"/>
  <c r="R135" i="5"/>
  <c r="Q135" i="5"/>
  <c r="P135" i="5"/>
  <c r="O135" i="5"/>
  <c r="U134" i="5"/>
  <c r="T134" i="5"/>
  <c r="S134" i="5"/>
  <c r="R134" i="5"/>
  <c r="Q134" i="5"/>
  <c r="P134" i="5"/>
  <c r="O134" i="5"/>
  <c r="U133" i="5"/>
  <c r="T133" i="5"/>
  <c r="S133" i="5"/>
  <c r="R133" i="5"/>
  <c r="Q133" i="5"/>
  <c r="P133" i="5"/>
  <c r="O133" i="5"/>
  <c r="U132" i="5"/>
  <c r="T132" i="5"/>
  <c r="S132" i="5"/>
  <c r="R132" i="5"/>
  <c r="Q132" i="5"/>
  <c r="P132" i="5"/>
  <c r="O132" i="5"/>
  <c r="U131" i="5"/>
  <c r="T131" i="5"/>
  <c r="S131" i="5"/>
  <c r="R131" i="5"/>
  <c r="Q131" i="5"/>
  <c r="P131" i="5"/>
  <c r="O131" i="5"/>
  <c r="U130" i="5"/>
  <c r="T130" i="5"/>
  <c r="S130" i="5"/>
  <c r="R130" i="5"/>
  <c r="Q130" i="5"/>
  <c r="P130" i="5"/>
  <c r="O130" i="5"/>
  <c r="S127" i="5"/>
  <c r="O127" i="5"/>
  <c r="S126" i="5"/>
  <c r="O126" i="5"/>
  <c r="V125" i="5"/>
  <c r="U125" i="5"/>
  <c r="T125" i="5"/>
  <c r="S125" i="5"/>
  <c r="R125" i="5"/>
  <c r="Q125" i="5"/>
  <c r="P125" i="5"/>
  <c r="O125" i="5"/>
  <c r="W125" i="5" s="1"/>
  <c r="O8" i="4" l="1"/>
</calcChain>
</file>

<file path=xl/sharedStrings.xml><?xml version="1.0" encoding="utf-8"?>
<sst xmlns="http://schemas.openxmlformats.org/spreadsheetml/2006/main" count="697" uniqueCount="464">
  <si>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</si>
  <si>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</si>
  <si>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</si>
  <si>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</si>
  <si>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</si>
  <si>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</si>
  <si>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</si>
  <si>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</si>
  <si>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</si>
  <si>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</si>
  <si>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PRESUPUESTO ANUAL AUTORIZADO</t>
  </si>
  <si>
    <t>PLANEACIÓN TRIMESTRAL DE EJECUCIÓN DEL PRESUPUESTO</t>
  </si>
  <si>
    <t>EJECUCIÓN  DEL PRESUPUESTO AUTORIZADO</t>
  </si>
  <si>
    <t>AVANCE TRIMESTRAL EN LA EJECUCIÓN DEL PRESUPUESTO</t>
  </si>
  <si>
    <t>AVANCE ACUMULADO ANUAL DE LA  EJECUCIÓN DEL PRESUPUESTO</t>
  </si>
  <si>
    <t>Actividad</t>
  </si>
  <si>
    <t>SEGUIMIENTO A LA EJECUCIÓN DEL PRESUPUESTO AUTORIZADO</t>
  </si>
  <si>
    <t>UNIDAD ADMINISTRATIVA</t>
  </si>
  <si>
    <t>EJEMPLO</t>
  </si>
  <si>
    <t>Anual</t>
  </si>
  <si>
    <t>Trimestral</t>
  </si>
  <si>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Reuniones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</si>
  <si>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Acciones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</si>
  <si>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Brigadas </t>
    </r>
  </si>
  <si>
    <t>Componente
(Coordinación de Becas)</t>
  </si>
  <si>
    <t>Componente
(Dirección General de Salud)</t>
  </si>
  <si>
    <t>Componente
(Dirección General de Desarrollo Económico)</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</si>
  <si>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Actividades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</si>
  <si>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Mecanismos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</si>
  <si>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Comités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</si>
  <si>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Anuencias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</si>
  <si>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Comités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</si>
  <si>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Cursos y Talleres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</si>
  <si>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</si>
  <si>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Capacitaciones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</si>
  <si>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Cursos y Talleres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</si>
  <si>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Actividades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</si>
  <si>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</si>
  <si>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Actividades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</si>
  <si>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Acciones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</si>
  <si>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Becas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</si>
  <si>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Eventos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</si>
  <si>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Brigadas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</si>
  <si>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Eventos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</si>
  <si>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Atenciones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</si>
  <si>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Consultas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</si>
  <si>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Pláticas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</si>
  <si>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Atenciones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</si>
  <si>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Atenciones </t>
    </r>
  </si>
  <si>
    <r>
      <rPr>
        <b/>
        <sz val="11"/>
        <rFont val="Arial"/>
        <family val="2"/>
      </rPr>
      <t>UNIDAD DE MEDIDA DEL INDICADOR:</t>
    </r>
    <r>
      <rPr>
        <sz val="11"/>
        <rFont val="Arial"/>
        <family val="2"/>
      </rPr>
      <t xml:space="preserve"> Porcentaje
</t>
    </r>
    <r>
      <rPr>
        <b/>
        <sz val="11"/>
        <rFont val="Arial"/>
        <family val="2"/>
      </rPr>
      <t xml:space="preserve">UNIDAD DE MEDIDA DE LAS VARIABLES: </t>
    </r>
    <r>
      <rPr>
        <sz val="11"/>
        <rFont val="Arial"/>
        <family val="2"/>
      </rPr>
      <t xml:space="preserve">Acciones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</si>
  <si>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</si>
  <si>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Atenciones </t>
    </r>
  </si>
  <si>
    <t>v</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</si>
  <si>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Asesoramientos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</si>
  <si>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Recolección</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</si>
  <si>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Servicios de  Traslados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</si>
  <si>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Consultas nutricionales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</si>
  <si>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Consultas dentales</t>
    </r>
  </si>
  <si>
    <r>
      <t>UNIDAD DE MEDIDA DEL INDICADOR:</t>
    </r>
    <r>
      <rPr>
        <sz val="11"/>
        <color theme="1"/>
        <rFont val="Arial"/>
        <family val="2"/>
      </rPr>
      <t xml:space="preserve"> Porcentaje</t>
    </r>
    <r>
      <rPr>
        <b/>
        <sz val="11"/>
        <color theme="1"/>
        <rFont val="Arial"/>
        <family val="2"/>
      </rPr>
      <t xml:space="preserve">
UNIDAD DE MEDIDA DE LAS VARIABLES: </t>
    </r>
    <r>
      <rPr>
        <sz val="11"/>
        <color theme="1"/>
        <rFont val="Arial"/>
        <family val="2"/>
      </rPr>
      <t>Instalaciones mejoradas</t>
    </r>
  </si>
  <si>
    <r>
      <t>UNIDAD DE MEDIDA DEL INDICADOR:</t>
    </r>
    <r>
      <rPr>
        <sz val="11"/>
        <color theme="1"/>
        <rFont val="Arial"/>
        <family val="2"/>
      </rPr>
      <t xml:space="preserve"> Porcentaje</t>
    </r>
    <r>
      <rPr>
        <b/>
        <sz val="11"/>
        <color theme="1"/>
        <rFont val="Arial"/>
        <family val="2"/>
      </rPr>
      <t xml:space="preserve">
UNIDAD DE MEDIDA DE LAS VARIABLES: </t>
    </r>
    <r>
      <rPr>
        <sz val="11"/>
        <color theme="1"/>
        <rFont val="Arial"/>
        <family val="2"/>
      </rPr>
      <t>Acciones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</si>
  <si>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Actividades</t>
    </r>
  </si>
  <si>
    <t>Componente
(Coordinación de Bibliotecas Públicas)</t>
  </si>
  <si>
    <t>SECRETARÍA MUNICIPAL DE BIENESTAR</t>
  </si>
  <si>
    <t>AUTORIZÓ
Lic. Berenice Sosa Osorio
Secretaria Municipal de Bienestar</t>
  </si>
  <si>
    <t>Justificación Trimestral: Este indicador tiene como meta anual realizar 24 reuniones. En este trimestre se realizaron 6 de las 6 programadas. El porcentaje alcanzado de 100%, con la finalidad de seguir fortaleciendo las acciones a implementar a favor de los ciudadanos del municipio.</t>
  </si>
  <si>
    <t>FORMATO PARA LA PROGRAMACIÓN, SEGUIMIENTO Y EVALUACIÓN DEL AVANCE EN CUMPLIMIENTO DE METAS Y OBJETIVOS DEL PROGRAMA PRESUPUESTARIO ANUAL 2025</t>
  </si>
  <si>
    <t xml:space="preserve">EJE 4: PROSPERIDAD COMPARTIDA Y JUSTICIA SOCIAL												</t>
  </si>
  <si>
    <t>E-PPA 4.1 IMPULSO AL BIENESTAR SOCIAL</t>
  </si>
  <si>
    <t>AVANCE EN CUMPLIMIENTO DE OBJETIVOS Y METAS TRIMESTRAL Y ACUMULADO RESPECTO A LOS TRIMESTRES 2025</t>
  </si>
  <si>
    <t>JUSTIFICACION TRIMESTRAL Y ANUAL DE AVANCE DE RESULTADOS 2025</t>
  </si>
  <si>
    <t>META PROGRAMADA ANUAL Y TRIMESTRAL2025</t>
  </si>
  <si>
    <t>META LOGRADA 2025</t>
  </si>
  <si>
    <t>PORCENTAJE DE AVANCE TRIMESTRAL 2025</t>
  </si>
  <si>
    <t>PORCENTAJE DE AVANCE ACUMULADO TRIMESTRALMENTE 2025</t>
  </si>
  <si>
    <t>ANUAL
PMD 2021-2024 ACTUALIZADO</t>
  </si>
  <si>
    <t>Fin
(DGPM / DP)</t>
  </si>
  <si>
    <r>
      <rPr>
        <b/>
        <sz val="11"/>
        <color theme="1"/>
        <rFont val="Arial"/>
        <family val="2"/>
      </rPr>
      <t xml:space="preserve">I_PROS_COM_JUS_SOC:  </t>
    </r>
    <r>
      <rPr>
        <sz val="11"/>
        <color theme="1"/>
        <rFont val="Arial"/>
        <family val="2"/>
      </rPr>
      <t xml:space="preserve">Índice de Prosperidad Compartida y Justicia Social </t>
    </r>
  </si>
  <si>
    <t>Trianual</t>
  </si>
  <si>
    <r>
      <rPr>
        <b/>
        <sz val="11"/>
        <color rgb="FF000000"/>
        <rFont val="Arial"/>
        <family val="2"/>
      </rPr>
      <t xml:space="preserve">UNIDAD DE MEDIDA DEL INDICADOR: 
</t>
    </r>
    <r>
      <rPr>
        <sz val="11"/>
        <color rgb="FF000000"/>
        <rFont val="Arial"/>
        <family val="2"/>
      </rPr>
      <t>Porcentaje</t>
    </r>
  </si>
  <si>
    <t>Propósito
(Secretaría Municipal del Bienestar)</t>
  </si>
  <si>
    <r>
      <rPr>
        <b/>
        <sz val="11"/>
        <color theme="0"/>
        <rFont val="Arial"/>
        <family val="2"/>
      </rPr>
      <t>4.1.1.1</t>
    </r>
    <r>
      <rPr>
        <sz val="11"/>
        <color theme="0"/>
        <rFont val="Arial"/>
        <family val="2"/>
      </rPr>
      <t xml:space="preserve"> La población que habita en el municipio recibe una educación de calidad, libre de violencia, acceso a la  salud, igualdad entre hombres y mujeres, mejorando su economía, dignificación laboral y bienestar social.</t>
    </r>
  </si>
  <si>
    <r>
      <rPr>
        <b/>
        <sz val="11"/>
        <color theme="0"/>
        <rFont val="Arial"/>
        <family val="2"/>
      </rPr>
      <t>PAESEB:</t>
    </r>
    <r>
      <rPr>
        <sz val="11"/>
        <color theme="0"/>
        <rFont val="Arial"/>
        <family val="2"/>
      </rPr>
      <t xml:space="preserve"> Porcentaje de Acciones Educativas, salud, económicas, y de bienestar implementadas.</t>
    </r>
  </si>
  <si>
    <r>
      <rPr>
        <b/>
        <sz val="11"/>
        <color theme="0"/>
        <rFont val="Arial"/>
        <family val="2"/>
      </rPr>
      <t>UNIDAD DE MEDIDA DEL INDICADOR:</t>
    </r>
    <r>
      <rPr>
        <sz val="11"/>
        <color theme="0"/>
        <rFont val="Arial"/>
        <family val="2"/>
      </rPr>
      <t xml:space="preserve"> Porcentaje
</t>
    </r>
    <r>
      <rPr>
        <b/>
        <sz val="11"/>
        <color theme="0"/>
        <rFont val="Arial"/>
        <family val="2"/>
      </rPr>
      <t xml:space="preserve">UNIDAD DE MEDIDA DE LAS VARIABLES: </t>
    </r>
    <r>
      <rPr>
        <sz val="11"/>
        <color theme="0"/>
        <rFont val="Arial"/>
        <family val="2"/>
      </rPr>
      <t xml:space="preserve">
Acciones</t>
    </r>
  </si>
  <si>
    <t>Componente  
(Secretaría Municipal del Bienestar)</t>
  </si>
  <si>
    <r>
      <rPr>
        <b/>
        <sz val="11"/>
        <rFont val="Arial"/>
        <family val="2"/>
      </rPr>
      <t>4.1.1.1.1</t>
    </r>
    <r>
      <rPr>
        <sz val="11"/>
        <rFont val="Arial"/>
        <family val="2"/>
      </rPr>
      <t xml:space="preserve"> Reuniones de coordinación administrativa y económica con las Direcciones Generales de la Secretaría Municipal de Bienestar realizadas.</t>
    </r>
  </si>
  <si>
    <r>
      <rPr>
        <b/>
        <sz val="11"/>
        <rFont val="Arial"/>
        <family val="2"/>
      </rPr>
      <t xml:space="preserve">PRCAEI: </t>
    </r>
    <r>
      <rPr>
        <sz val="11"/>
        <rFont val="Arial"/>
        <family val="2"/>
      </rPr>
      <t>Porcentaje de Reuniones de Coordinación administrativa y económica  implementadas.</t>
    </r>
  </si>
  <si>
    <r>
      <rPr>
        <b/>
        <sz val="11"/>
        <color theme="1"/>
        <rFont val="Arial"/>
        <family val="2"/>
      </rPr>
      <t>4.1.1.1.1.1</t>
    </r>
    <r>
      <rPr>
        <sz val="11"/>
        <color theme="1"/>
        <rFont val="Arial"/>
        <family val="2"/>
      </rPr>
      <t xml:space="preserve"> Realización de reuniones de coordinación con enfoque administrativo y económico con las Direcciones Generales de la SMDB.</t>
    </r>
  </si>
  <si>
    <r>
      <rPr>
        <b/>
        <sz val="11"/>
        <rFont val="Arial"/>
        <family val="2"/>
      </rPr>
      <t>PRD:</t>
    </r>
    <r>
      <rPr>
        <sz val="11"/>
        <rFont val="Arial"/>
        <family val="2"/>
      </rPr>
      <t xml:space="preserve"> Porcentaje de Reuniones con las Direcciones </t>
    </r>
  </si>
  <si>
    <t>Componente  
(Dirección General de Bienestar)</t>
  </si>
  <si>
    <r>
      <rPr>
        <b/>
        <sz val="11"/>
        <color theme="1"/>
        <rFont val="Arial"/>
        <family val="2"/>
      </rPr>
      <t>4.1.1.1.2</t>
    </r>
    <r>
      <rPr>
        <sz val="11"/>
        <color theme="1"/>
        <rFont val="Arial"/>
        <family val="2"/>
      </rPr>
      <t xml:space="preserve"> Acciones de derechos sociales, con humanismo, desarrollo social y bienestar realizadas. </t>
    </r>
  </si>
  <si>
    <r>
      <rPr>
        <b/>
        <sz val="11"/>
        <color theme="1"/>
        <rFont val="Arial"/>
        <family val="2"/>
      </rPr>
      <t>PADSDB:</t>
    </r>
    <r>
      <rPr>
        <sz val="11"/>
        <color theme="1"/>
        <rFont val="Arial"/>
        <family val="2"/>
      </rPr>
      <t xml:space="preserve"> Porcentaje de Acciones de Derechos Sociales, Desarrollo Social y Bienestar</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</si>
  <si>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t>
    </r>
  </si>
  <si>
    <r>
      <rPr>
        <b/>
        <sz val="11"/>
        <color theme="1"/>
        <rFont val="Arial"/>
        <family val="2"/>
      </rPr>
      <t xml:space="preserve">4.1.1.1.2.1 </t>
    </r>
    <r>
      <rPr>
        <sz val="11"/>
        <color theme="1"/>
        <rFont val="Arial"/>
        <family val="2"/>
      </rPr>
      <t>Realización de acciones en materia de desarrollo del bienestar social, en coordinación con dependencias gubernamentales y la sociedad civil, fortaleciendo la cohesión social, de la ciudadanía en atención prioritaria.</t>
    </r>
  </si>
  <si>
    <r>
      <rPr>
        <b/>
        <sz val="11"/>
        <color theme="1"/>
        <rFont val="Arial"/>
        <family val="2"/>
      </rPr>
      <t>PADBS:</t>
    </r>
    <r>
      <rPr>
        <sz val="11"/>
        <color theme="1"/>
        <rFont val="Arial"/>
        <family val="2"/>
      </rPr>
      <t xml:space="preserve"> Porcentaje de acciones de desarrollo del bienestar social</t>
    </r>
  </si>
  <si>
    <r>
      <rPr>
        <b/>
        <sz val="11"/>
        <color theme="1"/>
        <rFont val="Arial"/>
        <family val="2"/>
      </rPr>
      <t>4.1.1.1.2.2</t>
    </r>
    <r>
      <rPr>
        <sz val="11"/>
        <color theme="1"/>
        <rFont val="Arial"/>
        <family val="2"/>
      </rPr>
      <t xml:space="preserve"> Realización de brigadas de asistencia social para acercar a la ciudadanía a los diversos servicios que ofrecen las instituciones del municipio de Benito Juárez.</t>
    </r>
  </si>
  <si>
    <r>
      <rPr>
        <b/>
        <sz val="11"/>
        <color theme="1"/>
        <rFont val="Arial"/>
        <family val="2"/>
      </rPr>
      <t xml:space="preserve">PBSR: </t>
    </r>
    <r>
      <rPr>
        <sz val="11"/>
        <color theme="1"/>
        <rFont val="Arial"/>
        <family val="2"/>
      </rPr>
      <t>Porcentaje de Brigadas Sociales realizadas</t>
    </r>
  </si>
  <si>
    <r>
      <rPr>
        <b/>
        <sz val="11"/>
        <color theme="1"/>
        <rFont val="Arial"/>
        <family val="2"/>
      </rPr>
      <t>4.1.1.1.2.3</t>
    </r>
    <r>
      <rPr>
        <sz val="11"/>
        <color theme="1"/>
        <rFont val="Arial"/>
        <family val="2"/>
      </rPr>
      <t xml:space="preserve">  Realización del Presupuesto Participativo, donde la ciudadanía decida sobre el destino de un porcentaje del presupuesto del Municipio, para financiar proyectos que mejoren nuestra comunidad y resolver los problemas del municipio de Benito Juárez.</t>
    </r>
  </si>
  <si>
    <r>
      <rPr>
        <b/>
        <sz val="11"/>
        <color theme="1"/>
        <rFont val="Arial"/>
        <family val="2"/>
      </rPr>
      <t>PTCCVP:</t>
    </r>
    <r>
      <rPr>
        <sz val="11"/>
        <color theme="1"/>
        <rFont val="Arial"/>
        <family val="2"/>
      </rPr>
      <t xml:space="preserve"> Porcentaje de Talleres de Co Creación por zona para que  la ciudadanía proponga proyectos y votación presencial</t>
    </r>
  </si>
  <si>
    <r>
      <t xml:space="preserve">UNIDAD DE MEDIDA DEL INDICADOR: Porcentaje
UNIDAD DE MEDIDA DE LAS VARIABLES: </t>
    </r>
    <r>
      <rPr>
        <sz val="11"/>
        <color theme="1"/>
        <rFont val="Arial"/>
        <family val="2"/>
      </rPr>
      <t>Talleres de Co Creación y Votación Presencial</t>
    </r>
  </si>
  <si>
    <t>Componente  
(Dirección de Organización Comunitaria, Cohesión Social y Participación Ciudadana)</t>
  </si>
  <si>
    <r>
      <t xml:space="preserve">4.1.1.1.3 </t>
    </r>
    <r>
      <rPr>
        <sz val="11"/>
        <color theme="1"/>
        <rFont val="Arial"/>
        <family val="2"/>
      </rPr>
      <t>Acciones que garanticen los derechos sociales encaminados al impulso de la cohesión social ejercidas</t>
    </r>
  </si>
  <si>
    <r>
      <rPr>
        <b/>
        <sz val="11"/>
        <color theme="1"/>
        <rFont val="Arial"/>
        <family val="2"/>
      </rPr>
      <t xml:space="preserve">PADS: </t>
    </r>
    <r>
      <rPr>
        <sz val="11"/>
        <color theme="1"/>
        <rFont val="Arial"/>
        <family val="2"/>
      </rPr>
      <t>Porcentaje de acciones de derechos sociales</t>
    </r>
  </si>
  <si>
    <r>
      <rPr>
        <b/>
        <sz val="11"/>
        <color theme="1"/>
        <rFont val="Arial"/>
        <family val="2"/>
      </rPr>
      <t xml:space="preserve">4.1.1.1.3.1 </t>
    </r>
    <r>
      <rPr>
        <sz val="11"/>
        <color theme="1"/>
        <rFont val="Arial"/>
        <family val="2"/>
      </rPr>
      <t>Realización de promoción de convenios para generar estrategias e impulsar el bienestar social con organismos públicos de los tres niveles de gobierno o instituciones privadas, que coadyuven a garantizar el beneficio social.</t>
    </r>
  </si>
  <si>
    <r>
      <rPr>
        <b/>
        <sz val="11"/>
        <color theme="1"/>
        <rFont val="Arial"/>
        <family val="2"/>
      </rPr>
      <t>PCBS</t>
    </r>
    <r>
      <rPr>
        <sz val="11"/>
        <color theme="1"/>
        <rFont val="Arial"/>
        <family val="2"/>
      </rPr>
      <t>: Porcentaje de convenios para el bienestar social.</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</si>
  <si>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Convenios</t>
    </r>
  </si>
  <si>
    <t>Componente  
(Coordinación de Promoción Social del Bienestar)</t>
  </si>
  <si>
    <r>
      <t xml:space="preserve">4.1.1.1.4 </t>
    </r>
    <r>
      <rPr>
        <sz val="11"/>
        <color theme="1"/>
        <rFont val="Arial"/>
        <family val="2"/>
      </rPr>
      <t>Acciones de difusión, comunicación, en materia de promoción social, de las diversas actividades realizadas.</t>
    </r>
  </si>
  <si>
    <r>
      <rPr>
        <b/>
        <sz val="11"/>
        <color theme="1"/>
        <rFont val="Arial"/>
        <family val="2"/>
      </rPr>
      <t xml:space="preserve">PAPS: </t>
    </r>
    <r>
      <rPr>
        <sz val="11"/>
        <color theme="1"/>
        <rFont val="Arial"/>
        <family val="2"/>
      </rPr>
      <t>Porcentaje de acciones de promoción social</t>
    </r>
  </si>
  <si>
    <r>
      <rPr>
        <b/>
        <sz val="11"/>
        <color theme="1"/>
        <rFont val="Arial"/>
        <family val="2"/>
      </rPr>
      <t xml:space="preserve">4.1.1.1.4.1 </t>
    </r>
    <r>
      <rPr>
        <sz val="11"/>
        <color theme="1"/>
        <rFont val="Arial"/>
        <family val="2"/>
      </rPr>
      <t>Realización de difusión, a través de volanteo, perifoneo y redes sociales de la Secretaria de Bienestar, de las diversas actividades que se realicen.</t>
    </r>
  </si>
  <si>
    <r>
      <rPr>
        <b/>
        <sz val="11"/>
        <color theme="1"/>
        <rFont val="Arial"/>
        <family val="2"/>
      </rPr>
      <t>PDDA</t>
    </r>
    <r>
      <rPr>
        <sz val="11"/>
        <color theme="1"/>
        <rFont val="Arial"/>
        <family val="2"/>
      </rPr>
      <t>: Porcentaje de difuciones de las diversas actividades</t>
    </r>
  </si>
  <si>
    <t>Componente
(Coordinación de Comités Vecinales)</t>
  </si>
  <si>
    <r>
      <t xml:space="preserve">4.1.1.1.5 </t>
    </r>
    <r>
      <rPr>
        <sz val="11"/>
        <color theme="1"/>
        <rFont val="Arial"/>
        <family val="2"/>
      </rPr>
      <t>Mecanismos de participación a través de comités vecinales para el mejoramiento de la calidad de vida de la población de Benito Juárez ejercidos.</t>
    </r>
  </si>
  <si>
    <r>
      <rPr>
        <b/>
        <sz val="11"/>
        <color theme="1"/>
        <rFont val="Arial"/>
        <family val="2"/>
      </rPr>
      <t>PPCCAV:</t>
    </r>
    <r>
      <rPr>
        <sz val="11"/>
        <color theme="1"/>
        <rFont val="Arial"/>
        <family val="2"/>
      </rPr>
      <t xml:space="preserve"> Porcentaje de participación ciudadana a través de los comités y anuencias vecinales. </t>
    </r>
  </si>
  <si>
    <r>
      <rPr>
        <b/>
        <sz val="11"/>
        <color theme="1"/>
        <rFont val="Arial"/>
        <family val="2"/>
      </rPr>
      <t>4.1.1.1.5.1</t>
    </r>
    <r>
      <rPr>
        <sz val="11"/>
        <color theme="1"/>
        <rFont val="Arial"/>
        <family val="2"/>
      </rPr>
      <t xml:space="preserve"> Integración seguimiento y participación de Comités Vecinales a través de la participación ciudadana, para lograr la comunicación bilateral entre la ciudadanía y el municipio para poder atender sus demandas.</t>
    </r>
  </si>
  <si>
    <r>
      <rPr>
        <b/>
        <sz val="11"/>
        <color theme="1"/>
        <rFont val="Arial"/>
        <family val="2"/>
      </rPr>
      <t xml:space="preserve">PCVISP: </t>
    </r>
    <r>
      <rPr>
        <sz val="11"/>
        <color theme="1"/>
        <rFont val="Arial"/>
        <family val="2"/>
      </rPr>
      <t>Porcentaje de Comités Vecinales Integrados en seguimiento y participación</t>
    </r>
  </si>
  <si>
    <r>
      <rPr>
        <b/>
        <sz val="11"/>
        <color theme="1"/>
        <rFont val="Arial"/>
        <family val="2"/>
      </rPr>
      <t>4.1.1.1.5.2</t>
    </r>
    <r>
      <rPr>
        <sz val="11"/>
        <color theme="1"/>
        <rFont val="Arial"/>
        <family val="2"/>
      </rPr>
      <t xml:space="preserve"> Gestión de  anuencias vecinales para realizar las aperturas de negocios.</t>
    </r>
  </si>
  <si>
    <r>
      <rPr>
        <b/>
        <sz val="11"/>
        <color theme="1"/>
        <rFont val="Arial"/>
        <family val="2"/>
      </rPr>
      <t xml:space="preserve">PAVS: </t>
    </r>
    <r>
      <rPr>
        <sz val="11"/>
        <color theme="1"/>
        <rFont val="Arial"/>
        <family val="2"/>
      </rPr>
      <t>Porcentaje de  Anuencias Vecinales Solicitadas.</t>
    </r>
  </si>
  <si>
    <t>Componente
(Coordinación de Centros de Oportunidad, Bienestar y Unidad Social)</t>
  </si>
  <si>
    <r>
      <rPr>
        <b/>
        <sz val="11"/>
        <color theme="1"/>
        <rFont val="Arial"/>
        <family val="2"/>
      </rPr>
      <t xml:space="preserve">4.1.1.1.6 </t>
    </r>
    <r>
      <rPr>
        <sz val="11"/>
        <color theme="1"/>
        <rFont val="Arial"/>
        <family val="2"/>
      </rPr>
      <t>Acciones en pleno derecho social, de acceso a toda la población a la reconstrucción del tejido, desarrollo y beneficio social, realizadas</t>
    </r>
  </si>
  <si>
    <r>
      <rPr>
        <b/>
        <sz val="11"/>
        <color theme="1"/>
        <rFont val="Arial"/>
        <family val="2"/>
      </rPr>
      <t xml:space="preserve">PADSR: </t>
    </r>
    <r>
      <rPr>
        <sz val="11"/>
        <color theme="1"/>
        <rFont val="Arial"/>
        <family val="2"/>
      </rPr>
      <t>Porcentaje de acciones de derecho y beneficio social realizadas.</t>
    </r>
  </si>
  <si>
    <r>
      <rPr>
        <b/>
        <sz val="11"/>
        <color theme="1"/>
        <rFont val="Arial"/>
        <family val="2"/>
      </rPr>
      <t>4.1.1.1.6.1</t>
    </r>
    <r>
      <rPr>
        <sz val="11"/>
        <color theme="1"/>
        <rFont val="Arial"/>
        <family val="2"/>
      </rPr>
      <t xml:space="preserve"> Realización de cursos y talleres en los Módulos y Centros de Oportunidad, Bienestar y Unidad Social  para el mejoramiento de la calidad de vida de la población del municipio de Benito Juárez.</t>
    </r>
  </si>
  <si>
    <r>
      <rPr>
        <b/>
        <sz val="11"/>
        <color theme="1"/>
        <rFont val="Arial"/>
        <family val="2"/>
      </rPr>
      <t xml:space="preserve">PCTR: </t>
    </r>
    <r>
      <rPr>
        <sz val="11"/>
        <color theme="1"/>
        <rFont val="Arial"/>
        <family val="2"/>
      </rPr>
      <t>Porcentaje de Cursos y Talleres realizados</t>
    </r>
  </si>
  <si>
    <r>
      <rPr>
        <b/>
        <sz val="11"/>
        <color theme="1"/>
        <rFont val="Arial"/>
        <family val="2"/>
      </rPr>
      <t>4.1.1.1.6.2</t>
    </r>
    <r>
      <rPr>
        <sz val="11"/>
        <color theme="1"/>
        <rFont val="Arial"/>
        <family val="2"/>
      </rPr>
      <t xml:space="preserve">  Realización de actividades de concientización en coordinación con dependencias gubernamentales y la sociedad civil, para fomentar el arte, la cultura, y el desarrollo social</t>
    </r>
  </si>
  <si>
    <r>
      <rPr>
        <b/>
        <sz val="11"/>
        <color theme="1"/>
        <rFont val="Arial"/>
        <family val="2"/>
      </rPr>
      <t>PASR:</t>
    </r>
    <r>
      <rPr>
        <sz val="11"/>
        <color theme="1"/>
        <rFont val="Arial"/>
        <family val="2"/>
      </rPr>
      <t xml:space="preserve"> Porcentaje de actividades sociales realizadas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</si>
  <si>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Actividades </t>
    </r>
  </si>
  <si>
    <r>
      <rPr>
        <b/>
        <sz val="11"/>
        <color theme="1"/>
        <rFont val="Arial"/>
        <family val="2"/>
      </rPr>
      <t>4.1.1.1.6.3</t>
    </r>
    <r>
      <rPr>
        <sz val="11"/>
        <color theme="1"/>
        <rFont val="Arial"/>
        <family val="2"/>
      </rPr>
      <t xml:space="preserve">  Mejora de las instalaciones de los Centros de Oportunidad, Bienestar y Unidad Social.</t>
    </r>
  </si>
  <si>
    <r>
      <rPr>
        <b/>
        <sz val="11"/>
        <color theme="1"/>
        <rFont val="Arial"/>
        <family val="2"/>
      </rPr>
      <t>PIM</t>
    </r>
    <r>
      <rPr>
        <sz val="11"/>
        <color theme="1"/>
        <rFont val="Arial"/>
        <family val="2"/>
      </rPr>
      <t>: Porcentaje de instalaciones mejoradas</t>
    </r>
  </si>
  <si>
    <t>Componente
(Coordinación de Atención a Grupos Prioritarios)</t>
  </si>
  <si>
    <r>
      <rPr>
        <b/>
        <sz val="11"/>
        <color theme="1"/>
        <rFont val="Arial"/>
        <family val="2"/>
      </rPr>
      <t>4.1.1.1.7</t>
    </r>
    <r>
      <rPr>
        <sz val="11"/>
        <color theme="1"/>
        <rFont val="Arial"/>
        <family val="2"/>
      </rPr>
      <t xml:space="preserve"> Acciones para garantizar las condiciones para un acceso equitativo al bienestar y todos sus derechos de las personas en situación prioritaria realizadas</t>
    </r>
  </si>
  <si>
    <r>
      <rPr>
        <b/>
        <sz val="11"/>
        <color theme="1"/>
        <rFont val="Arial"/>
        <family val="2"/>
      </rPr>
      <t>PAAEB:</t>
    </r>
    <r>
      <rPr>
        <sz val="11"/>
        <color theme="1"/>
        <rFont val="Arial"/>
        <family val="2"/>
      </rPr>
      <t xml:space="preserve"> Porcentaje de acciones para un acceso equitativo al bienestar</t>
    </r>
  </si>
  <si>
    <r>
      <rPr>
        <b/>
        <sz val="11"/>
        <color theme="1"/>
        <rFont val="Arial"/>
        <family val="2"/>
      </rPr>
      <t>4.1.1.1.7.1</t>
    </r>
    <r>
      <rPr>
        <sz val="11"/>
        <color theme="1"/>
        <rFont val="Arial"/>
        <family val="2"/>
      </rPr>
      <t xml:space="preserve">  Realización de actividades, para la  prevención, atención y erradicación de la violencia contra las mujeres.</t>
    </r>
  </si>
  <si>
    <r>
      <rPr>
        <b/>
        <sz val="11"/>
        <color theme="1"/>
        <rFont val="Arial"/>
        <family val="2"/>
      </rPr>
      <t xml:space="preserve">PAVMR: </t>
    </r>
    <r>
      <rPr>
        <sz val="11"/>
        <color theme="1"/>
        <rFont val="Arial"/>
        <family val="2"/>
      </rPr>
      <t>Porcentaje de Actividades contra  la violencia a las mujeres realizadas</t>
    </r>
  </si>
  <si>
    <r>
      <rPr>
        <b/>
        <sz val="11"/>
        <color theme="1"/>
        <rFont val="Arial"/>
        <family val="2"/>
      </rPr>
      <t>4.1.1.1.7.2</t>
    </r>
    <r>
      <rPr>
        <sz val="11"/>
        <color theme="1"/>
        <rFont val="Arial"/>
        <family val="2"/>
      </rPr>
      <t xml:space="preserve">   Realización de acciones para la protección de los derechos de niñas, niños, adolescentes y personas en atención prioritaria del municipio de Benito Juárez.</t>
    </r>
  </si>
  <si>
    <r>
      <rPr>
        <b/>
        <sz val="11"/>
        <color theme="1"/>
        <rFont val="Arial"/>
        <family val="2"/>
      </rPr>
      <t xml:space="preserve">PAPDNA: </t>
    </r>
    <r>
      <rPr>
        <sz val="11"/>
        <color theme="1"/>
        <rFont val="Arial"/>
        <family val="2"/>
      </rPr>
      <t xml:space="preserve"> Porcentaje de acciones para la protección de los derechos de niñas, niños y adolescentes</t>
    </r>
  </si>
  <si>
    <t>Componente
(Dirección de Programas para el Bienestar)</t>
  </si>
  <si>
    <r>
      <t xml:space="preserve">4.1.1.1.8 </t>
    </r>
    <r>
      <rPr>
        <sz val="11"/>
        <color theme="1"/>
        <rFont val="Arial"/>
        <family val="2"/>
      </rPr>
      <t>Acciones a favor de acortar las brechas de desigualdad ejercidas</t>
    </r>
  </si>
  <si>
    <r>
      <rPr>
        <b/>
        <sz val="11"/>
        <color theme="1"/>
        <rFont val="Arial"/>
        <family val="2"/>
      </rPr>
      <t>PAABD:</t>
    </r>
    <r>
      <rPr>
        <sz val="11"/>
        <color theme="1"/>
        <rFont val="Arial"/>
        <family val="2"/>
      </rPr>
      <t xml:space="preserve"> Porcentaje de acciones para acortar las brechas de desigualdad</t>
    </r>
  </si>
  <si>
    <r>
      <rPr>
        <b/>
        <sz val="11"/>
        <color theme="1"/>
        <rFont val="Arial"/>
        <family val="2"/>
      </rPr>
      <t>4.1.1.1.8.1</t>
    </r>
    <r>
      <rPr>
        <sz val="11"/>
        <color theme="1"/>
        <rFont val="Arial"/>
        <family val="2"/>
      </rPr>
      <t xml:space="preserve"> Realización de actividades para el bienestar social, acortando las brechas de desigualdad.</t>
    </r>
  </si>
  <si>
    <r>
      <rPr>
        <b/>
        <sz val="11"/>
        <color theme="1"/>
        <rFont val="Arial"/>
        <family val="2"/>
      </rPr>
      <t>PABS:</t>
    </r>
    <r>
      <rPr>
        <sz val="11"/>
        <color theme="1"/>
        <rFont val="Arial"/>
        <family val="2"/>
      </rPr>
      <t xml:space="preserve"> Porcentaje de Actividades para el bienestar social</t>
    </r>
  </si>
  <si>
    <t>Componente
(Coordinación de Programas Sociales)</t>
  </si>
  <si>
    <r>
      <t xml:space="preserve">4.1.1.1.9 </t>
    </r>
    <r>
      <rPr>
        <sz val="11"/>
        <color theme="1"/>
        <rFont val="Arial"/>
        <family val="2"/>
      </rPr>
      <t>Política social del municipio basada en la vinculación con las instituciones gubernamentales y particulares  para llevar a cabo programas de desarrollo social y bienestar ejecutadas.</t>
    </r>
  </si>
  <si>
    <r>
      <rPr>
        <b/>
        <sz val="11"/>
        <color theme="1"/>
        <rFont val="Arial"/>
        <family val="2"/>
      </rPr>
      <t>PAPSE:</t>
    </r>
    <r>
      <rPr>
        <sz val="11"/>
        <color theme="1"/>
        <rFont val="Arial"/>
        <family val="2"/>
      </rPr>
      <t xml:space="preserve"> Porcentaje de Acciones de Política social ejecutada</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</si>
  <si>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Acciones de Política Social </t>
    </r>
  </si>
  <si>
    <r>
      <rPr>
        <b/>
        <sz val="11"/>
        <color theme="1"/>
        <rFont val="Arial"/>
        <family val="2"/>
      </rPr>
      <t>4.1.1.1.9.1</t>
    </r>
    <r>
      <rPr>
        <sz val="11"/>
        <color theme="1"/>
        <rFont val="Arial"/>
        <family val="2"/>
      </rPr>
      <t xml:space="preserve"> Realización de actividades de vinculación con los programas de los tres niveles de gobierno y la sociedad civil, para el bienestar social.</t>
    </r>
  </si>
  <si>
    <r>
      <rPr>
        <b/>
        <sz val="11"/>
        <color theme="1"/>
        <rFont val="Arial"/>
        <family val="2"/>
      </rPr>
      <t>PAVBS:</t>
    </r>
    <r>
      <rPr>
        <sz val="11"/>
        <color theme="1"/>
        <rFont val="Arial"/>
        <family val="2"/>
      </rPr>
      <t xml:space="preserve"> Porcentaje de Actividades de Vinculación para el bienestar social </t>
    </r>
  </si>
  <si>
    <r>
      <rPr>
        <b/>
        <sz val="11"/>
        <color theme="1"/>
        <rFont val="Arial"/>
        <family val="2"/>
      </rPr>
      <t>4.1.1.1.9.2</t>
    </r>
    <r>
      <rPr>
        <sz val="11"/>
        <color theme="1"/>
        <rFont val="Arial"/>
        <family val="2"/>
      </rPr>
      <t xml:space="preserve"> Realización de cursos y talleres para sensibilizar el tema de  discapacidad y grupos de atención prioritaria para la inclusión al desarrollo</t>
    </r>
  </si>
  <si>
    <r>
      <rPr>
        <b/>
        <sz val="11"/>
        <color theme="1"/>
        <rFont val="Arial"/>
        <family val="2"/>
      </rPr>
      <t>PCTR:</t>
    </r>
    <r>
      <rPr>
        <sz val="11"/>
        <color theme="1"/>
        <rFont val="Arial"/>
        <family val="2"/>
      </rPr>
      <t xml:space="preserve"> Porcentaje de Cursos y Talleres realizados</t>
    </r>
  </si>
  <si>
    <t>Componente
(Coordinación de Contraloría Social)</t>
  </si>
  <si>
    <r>
      <t xml:space="preserve">4.1.1.1.10 </t>
    </r>
    <r>
      <rPr>
        <sz val="11"/>
        <color theme="1"/>
        <rFont val="Arial"/>
        <family val="2"/>
      </rPr>
      <t>Integración, organización, seguimiento y capacitación de comités de contraloría social para la correcta supervisión de las obras públicas realizadas.</t>
    </r>
  </si>
  <si>
    <r>
      <rPr>
        <b/>
        <sz val="11"/>
        <color theme="1"/>
        <rFont val="Arial"/>
        <family val="2"/>
      </rPr>
      <t>4.1.1.1.10.1</t>
    </r>
    <r>
      <rPr>
        <sz val="11"/>
        <color theme="1"/>
        <rFont val="Arial"/>
        <family val="2"/>
      </rPr>
      <t xml:space="preserve"> Integración, organización y seguimiento de comités de contraloría social para la correcta supervisión de las obras públicas.</t>
    </r>
  </si>
  <si>
    <r>
      <rPr>
        <b/>
        <sz val="11"/>
        <color theme="1"/>
        <rFont val="Arial"/>
        <family val="2"/>
      </rPr>
      <t xml:space="preserve">PCCSSC: </t>
    </r>
    <r>
      <rPr>
        <sz val="11"/>
        <color theme="1"/>
        <rFont val="Arial"/>
        <family val="2"/>
      </rPr>
      <t>Porcentaje de los Comités de Contraloría  Social en seguimiento y conformados</t>
    </r>
  </si>
  <si>
    <r>
      <rPr>
        <b/>
        <sz val="11"/>
        <color theme="1"/>
        <rFont val="Arial"/>
        <family val="2"/>
      </rPr>
      <t xml:space="preserve">4.1.1.1.10.2 </t>
    </r>
    <r>
      <rPr>
        <sz val="11"/>
        <color theme="1"/>
        <rFont val="Arial"/>
        <family val="2"/>
      </rPr>
      <t xml:space="preserve"> Capacitación de los comités de Contraloría Social para la correcta supervisión de las obras públicas.</t>
    </r>
  </si>
  <si>
    <r>
      <rPr>
        <b/>
        <sz val="11"/>
        <color theme="1"/>
        <rFont val="Arial"/>
        <family val="2"/>
      </rPr>
      <t>PCCCS:</t>
    </r>
    <r>
      <rPr>
        <sz val="11"/>
        <color theme="1"/>
        <rFont val="Arial"/>
        <family val="2"/>
      </rPr>
      <t xml:space="preserve"> Porcentaje de Capacitaciones de Comités de Contraloría Social realizados</t>
    </r>
  </si>
  <si>
    <t>Componente
(Dirección de Atención a la Diversidad Sexual)</t>
  </si>
  <si>
    <r>
      <t xml:space="preserve">4.1.1.1.11 </t>
    </r>
    <r>
      <rPr>
        <sz val="11"/>
        <color theme="1"/>
        <rFont val="Arial"/>
        <family val="2"/>
      </rPr>
      <t>Acciones de pleno derecho y participación de todas las personas para que ejerzan, todos y cada uno de sus derechos, fomentando una cultura de inclusión  realizadas.</t>
    </r>
  </si>
  <si>
    <r>
      <rPr>
        <b/>
        <sz val="11"/>
        <color theme="1"/>
        <rFont val="Arial"/>
        <family val="2"/>
      </rPr>
      <t>PAPDPE:</t>
    </r>
    <r>
      <rPr>
        <sz val="11"/>
        <color theme="1"/>
        <rFont val="Arial"/>
        <family val="2"/>
      </rPr>
      <t xml:space="preserve"> Porcentaje de Acciones de pleno derecho y participación ejecutada </t>
    </r>
  </si>
  <si>
    <r>
      <rPr>
        <b/>
        <sz val="11"/>
        <color theme="1"/>
        <rFont val="Arial"/>
        <family val="2"/>
      </rPr>
      <t>4.1.1.1.11.1</t>
    </r>
    <r>
      <rPr>
        <sz val="11"/>
        <color theme="1"/>
        <rFont val="Arial"/>
        <family val="2"/>
      </rPr>
      <t xml:space="preserve">  Actividades de fomento a la Inclusión, diversidad sexual y respeto a los derechos humanos  como parte fundamental en la justicia social.</t>
    </r>
  </si>
  <si>
    <r>
      <rPr>
        <b/>
        <sz val="11"/>
        <color theme="1"/>
        <rFont val="Arial"/>
        <family val="2"/>
      </rPr>
      <t>PAFDS:</t>
    </r>
    <r>
      <rPr>
        <sz val="11"/>
        <color theme="1"/>
        <rFont val="Arial"/>
        <family val="2"/>
      </rPr>
      <t xml:space="preserve"> Porcentaje de actividades de fomento a la  diversidad sexual</t>
    </r>
  </si>
  <si>
    <t>Componente
(Coordinación de Atención y Seguimiento Integral)</t>
  </si>
  <si>
    <r>
      <t xml:space="preserve">4.1.1.1.12 </t>
    </r>
    <r>
      <rPr>
        <sz val="11"/>
        <color theme="1"/>
        <rFont val="Arial"/>
        <family val="2"/>
      </rPr>
      <t>Acciones de atención a la diversidad sexual del municipio, generando una comunicación efectiva de resoluciones a las gestiones y apoyos hacía la comunidad de la Diversidad Sexual</t>
    </r>
    <r>
      <rPr>
        <b/>
        <sz val="11"/>
        <color theme="1"/>
        <rFont val="Arial"/>
        <family val="2"/>
      </rPr>
      <t xml:space="preserve"> </t>
    </r>
    <r>
      <rPr>
        <sz val="11"/>
        <color theme="1"/>
        <rFont val="Arial"/>
        <family val="2"/>
      </rPr>
      <t>realizadas.</t>
    </r>
  </si>
  <si>
    <r>
      <rPr>
        <b/>
        <sz val="11"/>
        <color theme="1"/>
        <rFont val="Arial"/>
        <family val="2"/>
      </rPr>
      <t>PAADS:</t>
    </r>
    <r>
      <rPr>
        <sz val="11"/>
        <color theme="1"/>
        <rFont val="Arial"/>
        <family val="2"/>
      </rPr>
      <t xml:space="preserve"> Porcentaje de acciones de atención a la diversidad sexual realizadas</t>
    </r>
  </si>
  <si>
    <r>
      <rPr>
        <b/>
        <sz val="11"/>
        <color theme="1"/>
        <rFont val="Arial"/>
        <family val="2"/>
      </rPr>
      <t>4.1.1.1.12.1</t>
    </r>
    <r>
      <rPr>
        <sz val="11"/>
        <color theme="1"/>
        <rFont val="Arial"/>
        <family val="2"/>
      </rPr>
      <t xml:space="preserve"> Vinculación, seguimiento y atención personalizada a la comunidad de la Diversidad Sexual, garantizando los derechos humanos e inclusión con apoyo de dependencias de los tres niveles de gobierno,  iniciativa privada y ONGs.</t>
    </r>
  </si>
  <si>
    <r>
      <rPr>
        <b/>
        <sz val="11"/>
        <color theme="1"/>
        <rFont val="Arial"/>
        <family val="2"/>
      </rPr>
      <t>PVSDS:</t>
    </r>
    <r>
      <rPr>
        <sz val="11"/>
        <color theme="1"/>
        <rFont val="Arial"/>
        <family val="2"/>
      </rPr>
      <t xml:space="preserve"> Porcentaje de Vinculación, Seguimiento a la Diversidad Sexual Realizadas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</si>
  <si>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Vinculación, seguimiento y atención </t>
    </r>
  </si>
  <si>
    <t>Componente
(Coordinación de Vinculación, Investigación y Proyectos Sociales)</t>
  </si>
  <si>
    <r>
      <t xml:space="preserve">4.1.1.1.13 </t>
    </r>
    <r>
      <rPr>
        <sz val="11"/>
        <color theme="1"/>
        <rFont val="Arial"/>
        <family val="2"/>
      </rPr>
      <t>Política inclusiva  y participación de las personas LGTBIQ+ con prácticas efectivas sobre la diversidad sexual realizadas.</t>
    </r>
  </si>
  <si>
    <r>
      <rPr>
        <b/>
        <sz val="11"/>
        <color theme="1"/>
        <rFont val="Arial"/>
        <family val="2"/>
      </rPr>
      <t>PAPIE</t>
    </r>
    <r>
      <rPr>
        <sz val="11"/>
        <color theme="1"/>
        <rFont val="Arial"/>
        <family val="2"/>
      </rPr>
      <t>: Porcentaje de Acciones de Política Inclusiva ejecutada</t>
    </r>
  </si>
  <si>
    <r>
      <t xml:space="preserve">4.1.1.1.13.1 </t>
    </r>
    <r>
      <rPr>
        <sz val="11"/>
        <color theme="1"/>
        <rFont val="Arial"/>
        <family val="2"/>
      </rPr>
      <t>Coordinación de Reuniones con dependencias de los tres niveles de gobierno,  iniciativa privada, ONGs con enfoque  respetuoso e incluyente en temas de Diversidad Sexual.</t>
    </r>
  </si>
  <si>
    <r>
      <rPr>
        <b/>
        <sz val="11"/>
        <color theme="1"/>
        <rFont val="Arial"/>
        <family val="2"/>
      </rPr>
      <t>PRTDSR:</t>
    </r>
    <r>
      <rPr>
        <sz val="11"/>
        <color theme="1"/>
        <rFont val="Arial"/>
        <family val="2"/>
      </rPr>
      <t xml:space="preserve"> Porcentaje de Reuniones en temas de Diversidad Sexual Realizadas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</si>
  <si>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Reuniones</t>
    </r>
  </si>
  <si>
    <r>
      <t xml:space="preserve">4.1.1.1.13.2 </t>
    </r>
    <r>
      <rPr>
        <sz val="11"/>
        <color theme="1"/>
        <rFont val="Arial"/>
        <family val="2"/>
      </rPr>
      <t>Realización de actividades de difusión, información y sensibilización para prevenir la discriminación y la violencia basadas en la orientación sexual o identidad de género fomentando la inclusión</t>
    </r>
    <r>
      <rPr>
        <b/>
        <sz val="11"/>
        <color theme="1"/>
        <rFont val="Arial"/>
        <family val="2"/>
      </rPr>
      <t xml:space="preserve">
</t>
    </r>
  </si>
  <si>
    <r>
      <rPr>
        <b/>
        <sz val="11"/>
        <color theme="1"/>
        <rFont val="Arial"/>
        <family val="2"/>
      </rPr>
      <t xml:space="preserve">PASDS: </t>
    </r>
    <r>
      <rPr>
        <sz val="11"/>
        <color theme="1"/>
        <rFont val="Arial"/>
        <family val="2"/>
      </rPr>
      <t>Porcentaje de Actividades de  Sensibilización para la Diversidad Sexual Realizadas</t>
    </r>
  </si>
  <si>
    <t>Componente
(Coordinación de Capacitación y Salud)</t>
  </si>
  <si>
    <r>
      <t>4.1.1.1.14</t>
    </r>
    <r>
      <rPr>
        <sz val="11"/>
        <color theme="1"/>
        <rFont val="Arial"/>
        <family val="2"/>
      </rPr>
      <t xml:space="preserve"> Acciones para el mejoramiento de la calidad de vida, considerando sus condiciones y necesidades de la población LGBTIQ+ del municipio de Benito Juárez realizadas</t>
    </r>
    <r>
      <rPr>
        <b/>
        <sz val="11"/>
        <color theme="1"/>
        <rFont val="Arial"/>
        <family val="2"/>
      </rPr>
      <t xml:space="preserve"> </t>
    </r>
  </si>
  <si>
    <r>
      <rPr>
        <b/>
        <sz val="11"/>
        <color theme="1"/>
        <rFont val="Arial"/>
        <family val="2"/>
      </rPr>
      <t>PAMCV:</t>
    </r>
    <r>
      <rPr>
        <sz val="11"/>
        <color theme="1"/>
        <rFont val="Arial"/>
        <family val="2"/>
      </rPr>
      <t xml:space="preserve"> Porcentaje de Acciones para mejorar la calidad de vida de la población LGBTIQ+</t>
    </r>
  </si>
  <si>
    <r>
      <t xml:space="preserve">4.1.1.1.14.1 </t>
    </r>
    <r>
      <rPr>
        <sz val="11"/>
        <color theme="1"/>
        <rFont val="Arial"/>
        <family val="2"/>
      </rPr>
      <t xml:space="preserve">Realización de actividades de capacitación para el mejoramiento de la calidad de vida, considerando sus condiciones y necesidades de la población LGBTIQ+ del municipio de Benito Juárez. 
</t>
    </r>
    <r>
      <rPr>
        <b/>
        <sz val="11"/>
        <color theme="1"/>
        <rFont val="Arial"/>
        <family val="2"/>
      </rPr>
      <t xml:space="preserve">
</t>
    </r>
  </si>
  <si>
    <r>
      <rPr>
        <b/>
        <sz val="11"/>
        <color theme="1"/>
        <rFont val="Arial"/>
        <family val="2"/>
      </rPr>
      <t>PAC:</t>
    </r>
    <r>
      <rPr>
        <sz val="11"/>
        <color theme="1"/>
        <rFont val="Arial"/>
        <family val="2"/>
      </rPr>
      <t xml:space="preserve"> Porcentaje de actividades de capacitación para mejorar la calidad de vida de la población LGBTIQ+</t>
    </r>
  </si>
  <si>
    <r>
      <rPr>
        <b/>
        <sz val="11"/>
        <color theme="1"/>
        <rFont val="Arial"/>
        <family val="2"/>
      </rPr>
      <t>4.1.1.1.15</t>
    </r>
    <r>
      <rPr>
        <sz val="11"/>
        <color theme="1"/>
        <rFont val="Arial"/>
        <family val="2"/>
      </rPr>
      <t xml:space="preserve">  Acciones que garanticen los derechos laborales, inclusión financiera, el fortalecimiento de procesos de integración productiva, asegurando la prosperidad compartida realizadas</t>
    </r>
  </si>
  <si>
    <r>
      <rPr>
        <b/>
        <sz val="11"/>
        <rFont val="Arial"/>
        <family val="2"/>
      </rPr>
      <t>PAGPC:</t>
    </r>
    <r>
      <rPr>
        <sz val="11"/>
        <rFont val="Arial"/>
        <family val="2"/>
      </rPr>
      <t xml:space="preserve"> Porcentaje de acciones que garanticen  la prosperidad compartida</t>
    </r>
  </si>
  <si>
    <r>
      <rPr>
        <b/>
        <sz val="11"/>
        <color theme="1"/>
        <rFont val="Arial"/>
        <family val="2"/>
      </rPr>
      <t xml:space="preserve">4.1.1.1.15.1 </t>
    </r>
    <r>
      <rPr>
        <sz val="11"/>
        <color theme="1"/>
        <rFont val="Arial"/>
        <family val="2"/>
      </rPr>
      <t>Coordinación de actividades en colaboración con dependencias de los tres niveles de gobierno e iniciativa privada en materia económica para garantizar los derechos laborales e impulsar el desarrollo económico</t>
    </r>
  </si>
  <si>
    <r>
      <rPr>
        <b/>
        <sz val="11"/>
        <rFont val="Arial"/>
        <family val="2"/>
      </rPr>
      <t>PARIDE:</t>
    </r>
    <r>
      <rPr>
        <sz val="11"/>
        <rFont val="Arial"/>
        <family val="2"/>
      </rPr>
      <t xml:space="preserve"> Porcentaje de actividades realizadas que Impulsan el Desarrollo Económico </t>
    </r>
  </si>
  <si>
    <r>
      <t xml:space="preserve">4.1.1.1.15.2 </t>
    </r>
    <r>
      <rPr>
        <sz val="11"/>
        <color theme="1"/>
        <rFont val="Arial"/>
        <family val="2"/>
      </rPr>
      <t xml:space="preserve"> Promoción de convenios en colaboración con las instancias del sector social, público y privado, para el fomento de acciones y programas que incentiven empleos, favorezcan mayores ingresos a las familias, generando ambientes de bienestar</t>
    </r>
  </si>
  <si>
    <r>
      <rPr>
        <b/>
        <sz val="11"/>
        <color theme="1"/>
        <rFont val="Arial"/>
        <family val="2"/>
      </rPr>
      <t>PCIE:</t>
    </r>
    <r>
      <rPr>
        <sz val="11"/>
        <color theme="1"/>
        <rFont val="Arial"/>
        <family val="2"/>
      </rPr>
      <t xml:space="preserve"> Promoción de convenios, incentivando empleos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</si>
  <si>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Convenios </t>
    </r>
  </si>
  <si>
    <t>Componente
(Dirección del Servicio Municipal de Vinculación Laboral)</t>
  </si>
  <si>
    <r>
      <rPr>
        <b/>
        <sz val="11"/>
        <color theme="1"/>
        <rFont val="Arial"/>
        <family val="2"/>
      </rPr>
      <t>4.1.1.1.16</t>
    </r>
    <r>
      <rPr>
        <sz val="11"/>
        <color theme="1"/>
        <rFont val="Arial"/>
        <family val="2"/>
      </rPr>
      <t xml:space="preserve"> Acciones que fortalezcan la dignificación del trabajo, la vinculación de laborales con empresas empleadoras en apoyo a la población del municipio de Benito Juárez ejecutadas.</t>
    </r>
  </si>
  <si>
    <r>
      <rPr>
        <b/>
        <sz val="11"/>
        <rFont val="Arial"/>
        <family val="2"/>
      </rPr>
      <t>PAVL:</t>
    </r>
    <r>
      <rPr>
        <sz val="11"/>
        <rFont val="Arial"/>
        <family val="2"/>
      </rPr>
      <t xml:space="preserve"> Porcentaje de Atenciones para Vinculación Laboral ejecutadas</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</si>
  <si>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Acciones</t>
    </r>
  </si>
  <si>
    <r>
      <t xml:space="preserve">4.1.1.1.16.1 </t>
    </r>
    <r>
      <rPr>
        <sz val="11"/>
        <color theme="1"/>
        <rFont val="Arial"/>
        <family val="2"/>
      </rPr>
      <t xml:space="preserve">Realización de ferias municipales de empleo que fortalezcan la dignificación del trabajo y las vinculaciones laborales con empresas empleadoras en apoyo a la población del municipio de Benito Juárez.  </t>
    </r>
  </si>
  <si>
    <r>
      <rPr>
        <b/>
        <sz val="11"/>
        <color theme="1"/>
        <rFont val="Arial"/>
        <family val="2"/>
      </rPr>
      <t>PAL:</t>
    </r>
    <r>
      <rPr>
        <sz val="11"/>
        <color theme="1"/>
        <rFont val="Arial"/>
        <family val="2"/>
      </rPr>
      <t xml:space="preserve"> Porcentaje de Atenciones Laborales </t>
    </r>
  </si>
  <si>
    <t>Componente
(Coordinación de Vinculación Laboral)</t>
  </si>
  <si>
    <r>
      <t xml:space="preserve">4.1.1.1.17 </t>
    </r>
    <r>
      <rPr>
        <sz val="11"/>
        <color theme="1"/>
        <rFont val="Arial"/>
        <family val="2"/>
      </rPr>
      <t>Acciones de control y seguimiento a las personas buscadoras de empleo, fortaleciendo una correcta contratación realizadas</t>
    </r>
  </si>
  <si>
    <r>
      <rPr>
        <b/>
        <sz val="11"/>
        <color theme="1"/>
        <rFont val="Arial"/>
        <family val="2"/>
      </rPr>
      <t>PASPBE:</t>
    </r>
    <r>
      <rPr>
        <sz val="11"/>
        <color theme="1"/>
        <rFont val="Arial"/>
        <family val="2"/>
      </rPr>
      <t xml:space="preserve"> Porcentaje de Acciones de seguimiento a las personas buscadoras de empleo </t>
    </r>
  </si>
  <si>
    <r>
      <t xml:space="preserve">4.1.1.1.17.1 </t>
    </r>
    <r>
      <rPr>
        <sz val="11"/>
        <color theme="1"/>
        <rFont val="Arial"/>
        <family val="2"/>
      </rPr>
      <t>Actividades de seguimiento a las personas que solicitan empleo, para fortalecer las contrataciones.</t>
    </r>
  </si>
  <si>
    <r>
      <rPr>
        <b/>
        <sz val="11"/>
        <color theme="1"/>
        <rFont val="Arial"/>
        <family val="2"/>
      </rPr>
      <t xml:space="preserve">PASFC: </t>
    </r>
    <r>
      <rPr>
        <sz val="11"/>
        <color theme="1"/>
        <rFont val="Arial"/>
        <family val="2"/>
      </rPr>
      <t>Porcentaje de actividades de seguimiento, para fortalecer las contrataciones.</t>
    </r>
  </si>
  <si>
    <t>Componente
(Coordinación de Vinculación Social)</t>
  </si>
  <si>
    <r>
      <t xml:space="preserve">4.1.1.1.18 </t>
    </r>
    <r>
      <rPr>
        <sz val="11"/>
        <color theme="1"/>
        <rFont val="Arial"/>
        <family val="2"/>
      </rPr>
      <t>Acciones para favorecer la dignificación laboral y generar un ambiente laboral óptimo realizadas</t>
    </r>
  </si>
  <si>
    <r>
      <rPr>
        <b/>
        <sz val="11"/>
        <color theme="1"/>
        <rFont val="Arial"/>
        <family val="2"/>
      </rPr>
      <t xml:space="preserve">PADL: </t>
    </r>
    <r>
      <rPr>
        <sz val="11"/>
        <color theme="1"/>
        <rFont val="Arial"/>
        <family val="2"/>
      </rPr>
      <t>Porcentaje acciones para la dignificación laboral</t>
    </r>
  </si>
  <si>
    <r>
      <t xml:space="preserve">4.1.1.1.18.1 </t>
    </r>
    <r>
      <rPr>
        <sz val="11"/>
        <color theme="1"/>
        <rFont val="Arial"/>
        <family val="2"/>
      </rPr>
      <t>Realización de capacitaciones a las empresas y organizaciones, para la dignificación del trabajo, fortaleciendo el respeto, dignidad humana sin discriminación.</t>
    </r>
  </si>
  <si>
    <r>
      <rPr>
        <b/>
        <sz val="11"/>
        <color theme="1"/>
        <rFont val="Arial"/>
        <family val="2"/>
      </rPr>
      <t>PCDL:</t>
    </r>
    <r>
      <rPr>
        <sz val="11"/>
        <color theme="1"/>
        <rFont val="Arial"/>
        <family val="2"/>
      </rPr>
      <t xml:space="preserve"> Porcentaje de capacitaciones para la dignificación laboral</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</si>
  <si>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Capacitaciones</t>
    </r>
  </si>
  <si>
    <t>Componente
(Dirección de Economía Social)</t>
  </si>
  <si>
    <r>
      <t xml:space="preserve">4.1.1.1.19 </t>
    </r>
    <r>
      <rPr>
        <sz val="11"/>
        <color theme="1"/>
        <rFont val="Arial"/>
        <family val="2"/>
      </rPr>
      <t xml:space="preserve">  Acciones que brinden bienestar e igualdad de oportunidades a través de una inclusión financiera, que generen prosperidad compartida</t>
    </r>
    <r>
      <rPr>
        <b/>
        <sz val="11"/>
        <color theme="1"/>
        <rFont val="Arial"/>
        <family val="2"/>
      </rPr>
      <t xml:space="preserve"> </t>
    </r>
    <r>
      <rPr>
        <sz val="11"/>
        <color theme="1"/>
        <rFont val="Arial"/>
        <family val="2"/>
      </rPr>
      <t>realizadas</t>
    </r>
  </si>
  <si>
    <r>
      <rPr>
        <b/>
        <sz val="11"/>
        <color theme="1"/>
        <rFont val="Arial"/>
        <family val="2"/>
      </rPr>
      <t>PAIF:</t>
    </r>
    <r>
      <rPr>
        <sz val="11"/>
        <color theme="1"/>
        <rFont val="Arial"/>
        <family val="2"/>
      </rPr>
      <t xml:space="preserve"> Porcentaje de acciones de inclusión financiera</t>
    </r>
  </si>
  <si>
    <r>
      <t xml:space="preserve">4.1.1.1.19.1 </t>
    </r>
    <r>
      <rPr>
        <sz val="11"/>
        <color theme="1"/>
        <rFont val="Arial"/>
        <family val="2"/>
      </rPr>
      <t xml:space="preserve"> Realización de actividades que brinden asesoramiento para fortalecer la igualdad de oportunidades financieras.</t>
    </r>
  </si>
  <si>
    <r>
      <rPr>
        <b/>
        <sz val="11"/>
        <color theme="1"/>
        <rFont val="Arial"/>
        <family val="2"/>
      </rPr>
      <t>PAFIOF:</t>
    </r>
    <r>
      <rPr>
        <sz val="11"/>
        <color theme="1"/>
        <rFont val="Arial"/>
        <family val="2"/>
      </rPr>
      <t xml:space="preserve"> Porcentaje de asesoramientos para fortalecer la igualdad de oportunidades financieras.</t>
    </r>
  </si>
  <si>
    <r>
      <t xml:space="preserve">4.1.1.1.19.2 </t>
    </r>
    <r>
      <rPr>
        <sz val="11"/>
        <color theme="1"/>
        <rFont val="Arial"/>
        <family val="2"/>
      </rPr>
      <t xml:space="preserve"> Realización de jornadas para fortalecer las habilidades y brindar la orientación  necesaria  para emprender un negocio dirigido a los jóvenes.</t>
    </r>
  </si>
  <si>
    <r>
      <rPr>
        <b/>
        <sz val="11"/>
        <color theme="1"/>
        <rFont val="Arial"/>
        <family val="2"/>
      </rPr>
      <t>PJJR:</t>
    </r>
    <r>
      <rPr>
        <sz val="11"/>
        <color theme="1"/>
        <rFont val="Arial"/>
        <family val="2"/>
      </rPr>
      <t xml:space="preserve"> Porcentaje de jornadas juveniles realizadas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</si>
  <si>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Jornadas juveniles</t>
    </r>
  </si>
  <si>
    <t>Componente
(Coordinación de Economía Social y Sociedades Cooperativas)</t>
  </si>
  <si>
    <r>
      <t xml:space="preserve">4.1.1.1.20 </t>
    </r>
    <r>
      <rPr>
        <sz val="11"/>
        <color theme="1"/>
        <rFont val="Arial"/>
        <family val="2"/>
      </rPr>
      <t>Acciones que incentivan la competitividad de empleo, negocios comunitarios, la educación y el cuidado del medio ambiente realizadas</t>
    </r>
  </si>
  <si>
    <r>
      <rPr>
        <b/>
        <sz val="11"/>
        <rFont val="Arial"/>
        <family val="2"/>
      </rPr>
      <t>PAIEMA:</t>
    </r>
    <r>
      <rPr>
        <sz val="11"/>
        <rFont val="Arial"/>
        <family val="2"/>
      </rPr>
      <t xml:space="preserve"> Porcentaje acciones que incentiven el empleo y cuidado del medio ambiente</t>
    </r>
  </si>
  <si>
    <r>
      <t xml:space="preserve">4.1.1.1.20.1 </t>
    </r>
    <r>
      <rPr>
        <sz val="11"/>
        <color theme="1"/>
        <rFont val="Arial"/>
        <family val="2"/>
      </rPr>
      <t>Realización de cursos y talleres de capacitación  para el desarrollo de empleos bien remunerados, cuidado del medio ambiente y recursos naturales.</t>
    </r>
  </si>
  <si>
    <r>
      <rPr>
        <b/>
        <sz val="11"/>
        <rFont val="Arial"/>
        <family val="2"/>
      </rPr>
      <t>PCDECA:</t>
    </r>
    <r>
      <rPr>
        <sz val="11"/>
        <rFont val="Arial"/>
        <family val="2"/>
      </rPr>
      <t xml:space="preserve"> Porcentaje de capacitaciones para el desarrollo de empleos y cuidado del medio ambiente</t>
    </r>
  </si>
  <si>
    <r>
      <rPr>
        <b/>
        <sz val="1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Cursos y Talleres</t>
    </r>
  </si>
  <si>
    <t>Componente
(Coordinación de Proyectos Productivos)</t>
  </si>
  <si>
    <r>
      <t>4.1.1.1.21</t>
    </r>
    <r>
      <rPr>
        <sz val="11"/>
        <color theme="1"/>
        <rFont val="Arial"/>
        <family val="2"/>
      </rPr>
      <t xml:space="preserve"> Acciones de promoción al desarrollo económico, a favor del bienestar de la comunidad, para la reconstrucción del tejido social realizadas.</t>
    </r>
  </si>
  <si>
    <r>
      <rPr>
        <b/>
        <sz val="11"/>
        <color theme="1"/>
        <rFont val="Arial"/>
        <family val="2"/>
      </rPr>
      <t>PAPDE:</t>
    </r>
    <r>
      <rPr>
        <sz val="11"/>
        <color theme="1"/>
        <rFont val="Arial"/>
        <family val="2"/>
      </rPr>
      <t xml:space="preserve"> Porcentaje de acciones de promoción al desarrollo económico</t>
    </r>
  </si>
  <si>
    <r>
      <rPr>
        <b/>
        <sz val="11"/>
        <color theme="1"/>
        <rFont val="Arial"/>
        <family val="2"/>
      </rPr>
      <t>4.1.1.1.21.1</t>
    </r>
    <r>
      <rPr>
        <sz val="11"/>
        <color theme="1"/>
        <rFont val="Arial"/>
        <family val="2"/>
      </rPr>
      <t xml:space="preserve"> Acciones para la comercialización de productos locales y atesales con alto valor cultural, generando identidad en nuestro Municipio a través de redes ciudadanas</t>
    </r>
  </si>
  <si>
    <r>
      <rPr>
        <b/>
        <sz val="11"/>
        <color theme="1"/>
        <rFont val="Arial"/>
        <family val="2"/>
      </rPr>
      <t xml:space="preserve">PEAE: </t>
    </r>
    <r>
      <rPr>
        <sz val="11"/>
        <color theme="1"/>
        <rFont val="Arial"/>
        <family val="2"/>
      </rPr>
      <t xml:space="preserve">Porcentaje de acciones para la comercialización de 
productos locales y artesales </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</si>
  <si>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Acciones </t>
    </r>
  </si>
  <si>
    <r>
      <t xml:space="preserve">4.1.1.1.21.2  </t>
    </r>
    <r>
      <rPr>
        <sz val="11"/>
        <color theme="1"/>
        <rFont val="Arial"/>
        <family val="2"/>
      </rPr>
      <t>Realización de  acciones en beneficio de los grupos de atención prioritaria, fortaleciendo el bienestar social.</t>
    </r>
  </si>
  <si>
    <r>
      <t xml:space="preserve">PABGAP: </t>
    </r>
    <r>
      <rPr>
        <sz val="11"/>
        <rFont val="Arial"/>
        <family val="2"/>
      </rPr>
      <t>Porcentaje de Acciones para el Beneficio de los grupos de atención prioritaria</t>
    </r>
  </si>
  <si>
    <t>Componente
(Dirección de Fomento y Competitividad Empresarial)</t>
  </si>
  <si>
    <r>
      <t xml:space="preserve">4.1.1.1.22 </t>
    </r>
    <r>
      <rPr>
        <sz val="11"/>
        <color theme="1"/>
        <rFont val="Arial"/>
        <family val="2"/>
      </rPr>
      <t>Acciones de fomento a la competitividad empresarial, desarrollando capacidades, humanas y técnicas en beneficios de los emprendedores, comerciantes y las PYMES, favoreciendo al sector productivo realizadas.</t>
    </r>
  </si>
  <si>
    <r>
      <rPr>
        <b/>
        <sz val="11"/>
        <color theme="1"/>
        <rFont val="Arial"/>
        <family val="2"/>
      </rPr>
      <t>PAFCE:</t>
    </r>
    <r>
      <rPr>
        <sz val="11"/>
        <color theme="1"/>
        <rFont val="Arial"/>
        <family val="2"/>
      </rPr>
      <t xml:space="preserve"> Porcentaje de Acciones de Fomento a la Competitividad Empresarial </t>
    </r>
  </si>
  <si>
    <r>
      <rPr>
        <b/>
        <sz val="11"/>
        <color theme="1"/>
        <rFont val="Arial"/>
        <family val="2"/>
      </rPr>
      <t>4.1.1.1.22.1</t>
    </r>
    <r>
      <rPr>
        <sz val="11"/>
        <color theme="1"/>
        <rFont val="Arial"/>
        <family val="2"/>
      </rPr>
      <t xml:space="preserve"> Realización de actividades  a favor del sector productivo en beneficio de los emprendedores.</t>
    </r>
  </si>
  <si>
    <r>
      <rPr>
        <b/>
        <sz val="11"/>
        <color theme="1"/>
        <rFont val="Arial"/>
        <family val="2"/>
      </rPr>
      <t xml:space="preserve">PAFSP: </t>
    </r>
    <r>
      <rPr>
        <sz val="11"/>
        <color theme="1"/>
        <rFont val="Arial"/>
        <family val="2"/>
      </rPr>
      <t>Porcentaje de actividades  a favor del sector productivo</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</si>
  <si>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Actividades</t>
    </r>
  </si>
  <si>
    <t>Componente
(Coordinación del Centro Empresarial)</t>
  </si>
  <si>
    <r>
      <t xml:space="preserve">4.1.1.1.23 </t>
    </r>
    <r>
      <rPr>
        <sz val="11"/>
        <color theme="1"/>
        <rFont val="Arial"/>
        <family val="2"/>
      </rPr>
      <t>Acciones de vinculación a programas de apoyo financiero, tutoría empresarial y capacitación  especializada a emprendedores, favoreciendo el emprender negocios, fortaleciendo la innovación y la tecnología realizadas</t>
    </r>
  </si>
  <si>
    <r>
      <rPr>
        <b/>
        <sz val="11"/>
        <color theme="1"/>
        <rFont val="Arial"/>
        <family val="2"/>
      </rPr>
      <t>PAFEN:</t>
    </r>
    <r>
      <rPr>
        <sz val="11"/>
        <color theme="1"/>
        <rFont val="Arial"/>
        <family val="2"/>
      </rPr>
      <t xml:space="preserve"> Porcentaje de acciones para favorecer el emprender negocios</t>
    </r>
  </si>
  <si>
    <r>
      <t xml:space="preserve">4.1.1.1.23.1 </t>
    </r>
    <r>
      <rPr>
        <sz val="11"/>
        <color theme="1"/>
        <rFont val="Arial"/>
        <family val="2"/>
      </rPr>
      <t xml:space="preserve"> Realización de vinculaciones a programas de apoyo financiero, tutoría empresarial y capacitación especializada en beneficio de los emprendedores, ingenieros  y jóvenes a proyectos de base tecnológica</t>
    </r>
  </si>
  <si>
    <r>
      <rPr>
        <b/>
        <sz val="11"/>
        <color theme="1"/>
        <rFont val="Arial"/>
        <family val="2"/>
      </rPr>
      <t>PVPAFC:</t>
    </r>
    <r>
      <rPr>
        <sz val="11"/>
        <color theme="1"/>
        <rFont val="Arial"/>
        <family val="2"/>
      </rPr>
      <t xml:space="preserve"> Porcentaje de vinculaciones a programas de apoyo financiero y capacitación a emprendedores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</si>
  <si>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Vinculaciones</t>
    </r>
  </si>
  <si>
    <t>Componente
(Coordinación de Proyectos, Promoción y PyMES)</t>
  </si>
  <si>
    <r>
      <t xml:space="preserve">4.1.1.1.24 </t>
    </r>
    <r>
      <rPr>
        <sz val="11"/>
        <color theme="1"/>
        <rFont val="Arial"/>
        <family val="2"/>
      </rPr>
      <t>Acciones para fomentar el emprendimiento en beneficio de la población joven, emprendedores, pequeñas y medianas empresas del municipio de Benito Juárez realizadas</t>
    </r>
  </si>
  <si>
    <r>
      <rPr>
        <b/>
        <sz val="11"/>
        <color theme="1"/>
        <rFont val="Arial"/>
        <family val="2"/>
      </rPr>
      <t xml:space="preserve">PAFE: </t>
    </r>
    <r>
      <rPr>
        <sz val="11"/>
        <color theme="1"/>
        <rFont val="Arial"/>
        <family val="2"/>
      </rPr>
      <t>Porcentaje de acciones para fomentar el emprendimiento</t>
    </r>
  </si>
  <si>
    <r>
      <t xml:space="preserve">4.1.1.1.24.1 </t>
    </r>
    <r>
      <rPr>
        <sz val="11"/>
        <color theme="1"/>
        <rFont val="Arial"/>
        <family val="2"/>
      </rPr>
      <t>Realización de</t>
    </r>
    <r>
      <rPr>
        <b/>
        <sz val="11"/>
        <color theme="1"/>
        <rFont val="Arial"/>
        <family val="2"/>
      </rPr>
      <t xml:space="preserve"> </t>
    </r>
    <r>
      <rPr>
        <sz val="11"/>
        <color theme="1"/>
        <rFont val="Arial"/>
        <family val="2"/>
      </rPr>
      <t>Actividades de capacitación en beneficio de la población joven, emprendedores, pequeñas y medianas empresas del municipio de Benito Juárez</t>
    </r>
  </si>
  <si>
    <r>
      <rPr>
        <b/>
        <sz val="11"/>
        <color theme="1"/>
        <rFont val="Arial"/>
        <family val="2"/>
      </rPr>
      <t xml:space="preserve">PCCBE: </t>
    </r>
    <r>
      <rPr>
        <sz val="11"/>
        <color theme="1"/>
        <rFont val="Arial"/>
        <family val="2"/>
      </rPr>
      <t>Porcentaje de capacitaciones en beneficio de los emprendedores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</si>
  <si>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Convenios</t>
    </r>
  </si>
  <si>
    <r>
      <t xml:space="preserve">4.1.1.1.24.2 </t>
    </r>
    <r>
      <rPr>
        <sz val="11"/>
        <color theme="1"/>
        <rFont val="Arial"/>
        <family val="2"/>
      </rPr>
      <t>Realización de exposiciones para emprendedores y  las PYMES  para apertura de los canales de comercialización de sus productos o servicios e incentivar su economía y apoyo social</t>
    </r>
  </si>
  <si>
    <r>
      <rPr>
        <b/>
        <sz val="11"/>
        <color theme="1"/>
        <rFont val="Arial"/>
        <family val="2"/>
      </rPr>
      <t>PEEPR:</t>
    </r>
    <r>
      <rPr>
        <sz val="11"/>
        <color theme="1"/>
        <rFont val="Arial"/>
        <family val="2"/>
      </rPr>
      <t xml:space="preserve"> Porcentaje de exposiciones  para emprendedores y  las PYMES realizadas.</t>
    </r>
  </si>
  <si>
    <t>Componente
(Dirección General de Educación)</t>
  </si>
  <si>
    <r>
      <rPr>
        <b/>
        <sz val="11"/>
        <color theme="1"/>
        <rFont val="Arial"/>
        <family val="2"/>
      </rPr>
      <t>4.1.1.1.25</t>
    </r>
    <r>
      <rPr>
        <sz val="11"/>
        <color theme="1"/>
        <rFont val="Arial"/>
        <family val="2"/>
      </rPr>
      <t xml:space="preserve"> Política municipal en materia educativa en coordinación con instituciones gubernamentales y privadas ejecutada.</t>
    </r>
  </si>
  <si>
    <r>
      <rPr>
        <b/>
        <sz val="11"/>
        <color theme="1"/>
        <rFont val="Arial"/>
        <family val="2"/>
      </rPr>
      <t xml:space="preserve">PAPE: </t>
    </r>
    <r>
      <rPr>
        <sz val="11"/>
        <color theme="1"/>
        <rFont val="Arial"/>
        <family val="2"/>
      </rPr>
      <t>Porcentaje de Acciones de Política Educativa ejecutada</t>
    </r>
  </si>
  <si>
    <r>
      <t xml:space="preserve">4.1.1.1.25.1 </t>
    </r>
    <r>
      <rPr>
        <sz val="11"/>
        <color theme="1"/>
        <rFont val="Arial"/>
        <family val="2"/>
      </rPr>
      <t>Realización de actividades que apoyen en temas sobre la protección, prevención y restitución integral de los derechos humanos de niñas, niños y adolescentes en atención prioritaria en beneficio de la comunidad escolar.</t>
    </r>
    <r>
      <rPr>
        <b/>
        <sz val="11"/>
        <color theme="1"/>
        <rFont val="Arial"/>
        <family val="2"/>
      </rPr>
      <t xml:space="preserve"> </t>
    </r>
  </si>
  <si>
    <r>
      <rPr>
        <b/>
        <sz val="11"/>
        <color theme="1"/>
        <rFont val="Arial"/>
        <family val="2"/>
      </rPr>
      <t xml:space="preserve">PABNA: </t>
    </r>
    <r>
      <rPr>
        <sz val="11"/>
        <color theme="1"/>
        <rFont val="Arial"/>
        <family val="2"/>
      </rPr>
      <t>Porcentaje de Actividades en beneficio de niñas, niños y adolescentes.</t>
    </r>
  </si>
  <si>
    <r>
      <t xml:space="preserve">4.1.1.1.25.2 </t>
    </r>
    <r>
      <rPr>
        <sz val="11"/>
        <color theme="1"/>
        <rFont val="Arial"/>
        <family val="2"/>
      </rPr>
      <t>Realización de reuniones con los tres niveles de gobierno, dependencias privadas, organizaciones civiles, empresas y escuelas para el mejoramiento del sector educativo</t>
    </r>
  </si>
  <si>
    <r>
      <rPr>
        <b/>
        <sz val="11"/>
        <color theme="1"/>
        <rFont val="Arial"/>
        <family val="2"/>
      </rPr>
      <t>PRMSE:</t>
    </r>
    <r>
      <rPr>
        <sz val="11"/>
        <color theme="1"/>
        <rFont val="Arial"/>
        <family val="2"/>
      </rPr>
      <t xml:space="preserve"> Porcentaje de reuniones para el mejoramiento del sector educativo</t>
    </r>
  </si>
  <si>
    <t>Componente
(Dirección de Servicios Educativos)</t>
  </si>
  <si>
    <r>
      <t xml:space="preserve">4.1.1.1.26 </t>
    </r>
    <r>
      <rPr>
        <sz val="11"/>
        <color theme="1"/>
        <rFont val="Arial"/>
        <family val="2"/>
      </rPr>
      <t xml:space="preserve"> Acciones con programas educativos complementarios, coadyuvando en conjunto con los tres niveles de gobierno para valorar la  rehabilitación de escuelas públicas del Municipio, para que sean dignas, y seguras realizadas
</t>
    </r>
  </si>
  <si>
    <r>
      <rPr>
        <b/>
        <sz val="11"/>
        <color theme="1"/>
        <rFont val="Arial"/>
        <family val="2"/>
      </rPr>
      <t>PAEBE:</t>
    </r>
    <r>
      <rPr>
        <sz val="11"/>
        <color theme="1"/>
        <rFont val="Arial"/>
        <family val="2"/>
      </rPr>
      <t xml:space="preserve">  Porcentaje de acciones educativas en beneficio de las escuelas </t>
    </r>
  </si>
  <si>
    <r>
      <t xml:space="preserve">4.1.1.1.26.1 </t>
    </r>
    <r>
      <rPr>
        <sz val="11"/>
        <color theme="1"/>
        <rFont val="Arial"/>
        <family val="2"/>
      </rPr>
      <t>Realización de reuniones con escuelas y dependencias de gobierno, realizando encuestas de valoración y seguimiento, para apoyo a la infraestructura de las escuelas públicas del Municipio de Benito Juárez</t>
    </r>
    <r>
      <rPr>
        <b/>
        <sz val="11"/>
        <color theme="1"/>
        <rFont val="Arial"/>
        <family val="2"/>
      </rPr>
      <t>.</t>
    </r>
  </si>
  <si>
    <r>
      <rPr>
        <b/>
        <sz val="11"/>
        <color theme="1"/>
        <rFont val="Arial"/>
        <family val="2"/>
      </rPr>
      <t>PAAIE:</t>
    </r>
    <r>
      <rPr>
        <sz val="11"/>
        <color theme="1"/>
        <rFont val="Arial"/>
        <family val="2"/>
      </rPr>
      <t xml:space="preserve">  Porcentaje de actividades para apoyo a la infraestructura de las escuelas.</t>
    </r>
  </si>
  <si>
    <r>
      <rPr>
        <b/>
        <sz val="11"/>
        <color theme="1"/>
        <rFont val="Arial"/>
        <family val="2"/>
      </rPr>
      <t>4.1.1.1.26.2</t>
    </r>
    <r>
      <rPr>
        <sz val="11"/>
        <color theme="1"/>
        <rFont val="Arial"/>
        <family val="2"/>
      </rPr>
      <t xml:space="preserve"> Ejecución de programas educativos complementarios en los planteles públicos y privados de educación básica, media superior y superior
</t>
    </r>
  </si>
  <si>
    <r>
      <rPr>
        <b/>
        <sz val="11"/>
        <color theme="1"/>
        <rFont val="Arial"/>
        <family val="2"/>
      </rPr>
      <t>PPEC:</t>
    </r>
    <r>
      <rPr>
        <sz val="11"/>
        <color theme="1"/>
        <rFont val="Arial"/>
        <family val="2"/>
      </rPr>
      <t xml:space="preserve"> Porcentaje de Programas Educativos Complementarios</t>
    </r>
  </si>
  <si>
    <r>
      <rPr>
        <b/>
        <sz val="11"/>
        <color theme="1"/>
        <rFont val="Arial"/>
        <family val="2"/>
      </rPr>
      <t>4.1.1.1.27</t>
    </r>
    <r>
      <rPr>
        <sz val="11"/>
        <color theme="1"/>
        <rFont val="Arial"/>
        <family val="2"/>
      </rPr>
      <t xml:space="preserve"> Actividades de fomento e impulso a la Lectura en las bibliotecas públicas municipales  en beneficio de la población del municipio de Benito Juárez ejecutadas.</t>
    </r>
  </si>
  <si>
    <r>
      <rPr>
        <b/>
        <sz val="11"/>
        <color theme="1"/>
        <rFont val="Arial"/>
        <family val="2"/>
      </rPr>
      <t xml:space="preserve">PAFIL: </t>
    </r>
    <r>
      <rPr>
        <sz val="11"/>
        <color theme="1"/>
        <rFont val="Arial"/>
        <family val="2"/>
      </rPr>
      <t>Porcentaje  de Actividades de fomento e impulso a la Lectura</t>
    </r>
  </si>
  <si>
    <r>
      <rPr>
        <b/>
        <sz val="11"/>
        <color theme="1"/>
        <rFont val="Arial"/>
        <family val="2"/>
      </rPr>
      <t xml:space="preserve">4.1.1.1.27.1 </t>
    </r>
    <r>
      <rPr>
        <sz val="11"/>
        <color theme="1"/>
        <rFont val="Arial"/>
        <family val="2"/>
      </rPr>
      <t>Organización de actividades y servicios bibliotecarios para incentivar y fomentar a la lectura en beneficio de la población del municipio de Benito Juárez.</t>
    </r>
  </si>
  <si>
    <r>
      <rPr>
        <b/>
        <sz val="11"/>
        <color theme="1"/>
        <rFont val="Arial"/>
        <family val="2"/>
      </rPr>
      <t xml:space="preserve">PASB: </t>
    </r>
    <r>
      <rPr>
        <sz val="11"/>
        <color theme="1"/>
        <rFont val="Arial"/>
        <family val="2"/>
      </rPr>
      <t xml:space="preserve">Porcentaje de Actividades y Servicios Bibliotecarios </t>
    </r>
  </si>
  <si>
    <t>Componente
(Coordinación de Atención al Desarrollo Estudiantil)</t>
  </si>
  <si>
    <r>
      <t xml:space="preserve">4.1.1.1.28 </t>
    </r>
    <r>
      <rPr>
        <sz val="11"/>
        <color theme="1"/>
        <rFont val="Arial"/>
        <family val="2"/>
      </rPr>
      <t>Acciones para prevenir, combatir y erradicar el acoso escolar en los centros educativos del municipio de Benito Juárez, fomentando familias libres de violencia reazlizadas.</t>
    </r>
  </si>
  <si>
    <r>
      <rPr>
        <b/>
        <sz val="11"/>
        <color theme="1"/>
        <rFont val="Arial"/>
        <family val="2"/>
      </rPr>
      <t>PACAE:</t>
    </r>
    <r>
      <rPr>
        <sz val="11"/>
        <color theme="1"/>
        <rFont val="Arial"/>
        <family val="2"/>
      </rPr>
      <t xml:space="preserve"> Porcentaje de Acciones para Combatir el Acoso Escolar</t>
    </r>
  </si>
  <si>
    <r>
      <rPr>
        <b/>
        <sz val="11"/>
        <color theme="1"/>
        <rFont val="Arial"/>
        <family val="2"/>
      </rPr>
      <t>4.1.1.1.28.1</t>
    </r>
    <r>
      <rPr>
        <sz val="11"/>
        <color theme="1"/>
        <rFont val="Arial"/>
        <family val="2"/>
      </rPr>
      <t xml:space="preserve"> Realización actividades de atención y prevención del acoso escolar, formando familias libres de violencia.</t>
    </r>
  </si>
  <si>
    <r>
      <rPr>
        <b/>
        <sz val="11"/>
        <color theme="1"/>
        <rFont val="Arial"/>
        <family val="2"/>
      </rPr>
      <t>PAAPAE:</t>
    </r>
    <r>
      <rPr>
        <sz val="11"/>
        <color theme="1"/>
        <rFont val="Arial"/>
        <family val="2"/>
      </rPr>
      <t xml:space="preserve"> Porcentaje de actividades atención y prevención del acoso escolar</t>
    </r>
  </si>
  <si>
    <t>Componente
(Dirección de Programas de Apoyo a la Educación)</t>
  </si>
  <si>
    <r>
      <t xml:space="preserve">4.1.1.1.29 </t>
    </r>
    <r>
      <rPr>
        <sz val="11"/>
        <color theme="1"/>
        <rFont val="Arial"/>
        <family val="2"/>
      </rPr>
      <t>Acciones de participación ciudadana interactiva para el logro  de una educación democrática, inclusiva, intercultural, propiciando el fortalecimiento del aprendizaje realizadas</t>
    </r>
  </si>
  <si>
    <r>
      <rPr>
        <b/>
        <sz val="11"/>
        <color theme="1"/>
        <rFont val="Arial"/>
        <family val="2"/>
      </rPr>
      <t>PAFA:</t>
    </r>
    <r>
      <rPr>
        <sz val="11"/>
        <color theme="1"/>
        <rFont val="Arial"/>
        <family val="2"/>
      </rPr>
      <t xml:space="preserve"> Porcentaje de Acciones para el fortalecimiento del aprendizaje</t>
    </r>
  </si>
  <si>
    <r>
      <t xml:space="preserve">4.1.1.1.29.1  </t>
    </r>
    <r>
      <rPr>
        <sz val="11"/>
        <color theme="1"/>
        <rFont val="Arial"/>
        <family val="2"/>
      </rPr>
      <t>Realización del "Cabildo Infantil", para fomentar la participación democrática de los niños y niñas, desarrollando su capacidad de reflexión, toma de decisiones, y fortaleciendo su aprendizaje</t>
    </r>
  </si>
  <si>
    <r>
      <rPr>
        <b/>
        <sz val="11"/>
        <color theme="1"/>
        <rFont val="Arial"/>
        <family val="2"/>
      </rPr>
      <t>PCIR:</t>
    </r>
    <r>
      <rPr>
        <sz val="11"/>
        <color theme="1"/>
        <rFont val="Arial"/>
        <family val="2"/>
      </rPr>
      <t xml:space="preserve"> Porcentaje del "Cabildo Infantil" realizado</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</si>
  <si>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Cabildo Infantil</t>
    </r>
  </si>
  <si>
    <r>
      <rPr>
        <b/>
        <sz val="11"/>
        <color theme="1"/>
        <rFont val="Arial"/>
        <family val="2"/>
      </rPr>
      <t>4.1.1.1.30</t>
    </r>
    <r>
      <rPr>
        <sz val="11"/>
        <color theme="1"/>
        <rFont val="Arial"/>
        <family val="2"/>
      </rPr>
      <t xml:space="preserve"> Acciones para impulsar y fortalecer las actividades que promuevan una educación de calidad en beneficio de los alumnos en situación prioritaria ejecutadas.</t>
    </r>
  </si>
  <si>
    <r>
      <rPr>
        <b/>
        <sz val="11"/>
        <color theme="1"/>
        <rFont val="Arial"/>
        <family val="2"/>
      </rPr>
      <t>PAFESP:</t>
    </r>
    <r>
      <rPr>
        <sz val="11"/>
        <color theme="1"/>
        <rFont val="Arial"/>
        <family val="2"/>
      </rPr>
      <t xml:space="preserve"> Porcentaje de Acciones para fortalecer la educación de los alumnos en situación prioritarias</t>
    </r>
  </si>
  <si>
    <r>
      <rPr>
        <b/>
        <sz val="11"/>
        <color theme="1"/>
        <rFont val="Arial"/>
        <family val="2"/>
      </rPr>
      <t xml:space="preserve">4.1.1.1.30.1 </t>
    </r>
    <r>
      <rPr>
        <sz val="11"/>
        <color theme="1"/>
        <rFont val="Arial"/>
        <family val="2"/>
      </rPr>
      <t xml:space="preserve"> Realización de entrega de Becas del Programa de "Estímulos a la Educación" del Municipio para una educación de calidad y en beneficio de los estudiantes en situación prioritaria.</t>
    </r>
  </si>
  <si>
    <r>
      <rPr>
        <b/>
        <sz val="11"/>
        <color theme="1"/>
        <rFont val="Arial"/>
        <family val="2"/>
      </rPr>
      <t xml:space="preserve">PBE: </t>
    </r>
    <r>
      <rPr>
        <sz val="11"/>
        <color theme="1"/>
        <rFont val="Arial"/>
        <family val="2"/>
      </rPr>
      <t>Porcentaje de Becas Entregadas</t>
    </r>
  </si>
  <si>
    <r>
      <rPr>
        <b/>
        <sz val="11"/>
        <color theme="1"/>
        <rFont val="Arial"/>
        <family val="2"/>
      </rPr>
      <t>4.1.1.1.30.2</t>
    </r>
    <r>
      <rPr>
        <sz val="11"/>
        <color theme="1"/>
        <rFont val="Arial"/>
        <family val="2"/>
      </rPr>
      <t xml:space="preserve"> Realización de eventos educativos y sociales inclusivos en apoyo a los becarios y becarias para el seguimiento del programa municipal de becas.</t>
    </r>
  </si>
  <si>
    <r>
      <rPr>
        <b/>
        <sz val="11"/>
        <color theme="1"/>
        <rFont val="Arial"/>
        <family val="2"/>
      </rPr>
      <t xml:space="preserve">PEIBR: </t>
    </r>
    <r>
      <rPr>
        <sz val="11"/>
        <color theme="1"/>
        <rFont val="Arial"/>
        <family val="2"/>
      </rPr>
      <t>Porcentaje de Eventos para la Inclusión de becarias y becarios realizados</t>
    </r>
  </si>
  <si>
    <t>Componente
(Coordinación de Programas Educativos)</t>
  </si>
  <si>
    <r>
      <t xml:space="preserve">4.1.1.1.31 </t>
    </r>
    <r>
      <rPr>
        <sz val="11"/>
        <color theme="1"/>
        <rFont val="Arial"/>
        <family val="2"/>
      </rPr>
      <t>Programas a favor de la educación que propicien la educación inclusiva y equitativa en instituciones públicas atendidas</t>
    </r>
    <r>
      <rPr>
        <b/>
        <sz val="11"/>
        <color theme="1"/>
        <rFont val="Arial"/>
        <family val="2"/>
      </rPr>
      <t xml:space="preserve"> </t>
    </r>
    <r>
      <rPr>
        <sz val="11"/>
        <color theme="1"/>
        <rFont val="Arial"/>
        <family val="2"/>
      </rPr>
      <t>realizados</t>
    </r>
  </si>
  <si>
    <r>
      <rPr>
        <b/>
        <sz val="11"/>
        <color theme="1"/>
        <rFont val="Arial"/>
        <family val="2"/>
      </rPr>
      <t>PPFE:</t>
    </r>
    <r>
      <rPr>
        <sz val="11"/>
        <color theme="1"/>
        <rFont val="Arial"/>
        <family val="2"/>
      </rPr>
      <t xml:space="preserve"> Porcentaje Programas a favor de la educación</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</si>
  <si>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Programas</t>
    </r>
  </si>
  <si>
    <r>
      <t xml:space="preserve">4.1.1.1.31.1 </t>
    </r>
    <r>
      <rPr>
        <sz val="11"/>
        <color theme="1"/>
        <rFont val="Arial"/>
        <family val="2"/>
      </rPr>
      <t>Ejecución de programas que propicien la protección del derecho a la educación inclusiva, equitativa, disminuyendo el nivel de deserción escolar, mejorando la calidad de vida de las niñas, niños y adolescentes en atención prioritaria.</t>
    </r>
    <r>
      <rPr>
        <b/>
        <sz val="11"/>
        <color theme="1"/>
        <rFont val="Arial"/>
        <family val="2"/>
      </rPr>
      <t xml:space="preserve">
</t>
    </r>
  </si>
  <si>
    <r>
      <rPr>
        <b/>
        <sz val="11"/>
        <color theme="1"/>
        <rFont val="Arial"/>
        <family val="2"/>
      </rPr>
      <t>PPDEI:</t>
    </r>
    <r>
      <rPr>
        <sz val="11"/>
        <color theme="1"/>
        <rFont val="Arial"/>
        <family val="2"/>
      </rPr>
      <t xml:space="preserve"> Porcentaje de programas  de derecho a la educación inclusiva </t>
    </r>
  </si>
  <si>
    <r>
      <rPr>
        <b/>
        <sz val="11"/>
        <color theme="1"/>
        <rFont val="Arial"/>
        <family val="2"/>
      </rPr>
      <t>4.1.1.1.31.2</t>
    </r>
    <r>
      <rPr>
        <sz val="11"/>
        <color theme="1"/>
        <rFont val="Arial"/>
        <family val="2"/>
      </rPr>
      <t xml:space="preserve"> Realización de actividades que apoyen el desarrollo educativo en beneficio de la comunidad escolar.</t>
    </r>
  </si>
  <si>
    <r>
      <rPr>
        <b/>
        <sz val="11"/>
        <color theme="1"/>
        <rFont val="Arial"/>
        <family val="2"/>
      </rPr>
      <t xml:space="preserve">PADER: </t>
    </r>
    <r>
      <rPr>
        <sz val="11"/>
        <color theme="1"/>
        <rFont val="Arial"/>
        <family val="2"/>
      </rPr>
      <t>Porcentaje de Actividades de Desarrollo Educativo realizadas</t>
    </r>
  </si>
  <si>
    <t>Justificación Trimestral: Este indicador tiene como meta anual realizar 1 actividad de apoyo al desarrollo educativo. En este trimestre no se tiene meta programada.</t>
  </si>
  <si>
    <r>
      <rPr>
        <b/>
        <sz val="11"/>
        <color theme="1"/>
        <rFont val="Arial"/>
        <family val="2"/>
      </rPr>
      <t>4.1.1.1.32</t>
    </r>
    <r>
      <rPr>
        <sz val="11"/>
        <color theme="1"/>
        <rFont val="Arial"/>
        <family val="2"/>
      </rPr>
      <t xml:space="preserve"> Acciones dirigidas a promover, mantener y proteger la salud de la población del municipio de Benito Juárez realizadas</t>
    </r>
  </si>
  <si>
    <r>
      <rPr>
        <b/>
        <sz val="11"/>
        <color theme="1"/>
        <rFont val="Arial"/>
        <family val="2"/>
      </rPr>
      <t xml:space="preserve">PAPPS: </t>
    </r>
    <r>
      <rPr>
        <sz val="11"/>
        <color theme="1"/>
        <rFont val="Arial"/>
        <family val="2"/>
      </rPr>
      <t>Porcentaje de Acciones para promover y proteger la salud realizadas</t>
    </r>
  </si>
  <si>
    <r>
      <rPr>
        <b/>
        <sz val="11"/>
        <color theme="1"/>
        <rFont val="Arial"/>
        <family val="2"/>
      </rPr>
      <t>4.1.1.1.32.1</t>
    </r>
    <r>
      <rPr>
        <sz val="11"/>
        <color theme="1"/>
        <rFont val="Arial"/>
        <family val="2"/>
      </rPr>
      <t xml:space="preserve"> Realización de brigadas de  servicios de salud gratuitos con acciones de prevención, diagnóstico oportuno y control, enfocadas en grupos de atención prioritaria del municipio de Benito Juárez. </t>
    </r>
  </si>
  <si>
    <r>
      <rPr>
        <b/>
        <sz val="11"/>
        <color theme="1"/>
        <rFont val="Arial"/>
        <family val="2"/>
      </rPr>
      <t xml:space="preserve">PBSSR: </t>
    </r>
    <r>
      <rPr>
        <sz val="11"/>
        <color theme="1"/>
        <rFont val="Arial"/>
        <family val="2"/>
      </rPr>
      <t>Porcentaje de brigadas de  servicios de salud realizadas</t>
    </r>
  </si>
  <si>
    <r>
      <rPr>
        <b/>
        <sz val="11"/>
        <color theme="1"/>
        <rFont val="Arial"/>
        <family val="2"/>
      </rPr>
      <t>4.1.1.1.32.2</t>
    </r>
    <r>
      <rPr>
        <sz val="11"/>
        <color theme="1"/>
        <rFont val="Arial"/>
        <family val="2"/>
      </rPr>
      <t xml:space="preserve"> Realización de campañas informativas de salud que fomenten la participación activa de la población de municipio de Benito Juárez en el cuidado de su salud y modificación de hábitos de riesgo. </t>
    </r>
  </si>
  <si>
    <r>
      <rPr>
        <b/>
        <sz val="11"/>
        <color theme="1"/>
        <rFont val="Arial"/>
        <family val="2"/>
      </rPr>
      <t xml:space="preserve">PCCS: </t>
    </r>
    <r>
      <rPr>
        <sz val="11"/>
        <color theme="1"/>
        <rFont val="Arial"/>
        <family val="2"/>
      </rPr>
      <t>Porcentaje de campañas para el cuidado de su salud</t>
    </r>
  </si>
  <si>
    <t>Componente
(Coordinación de Salud Física)</t>
  </si>
  <si>
    <r>
      <rPr>
        <b/>
        <sz val="11"/>
        <color theme="1"/>
        <rFont val="Arial"/>
        <family val="2"/>
      </rPr>
      <t>4.1.1.1.33</t>
    </r>
    <r>
      <rPr>
        <sz val="11"/>
        <color theme="1"/>
        <rFont val="Arial"/>
        <family val="2"/>
      </rPr>
      <t xml:space="preserve">  Intervenciones en atención primaria de salud, promoción de la salud, prevención de la enfermedad y tratamiento, centradas en las necesidades prioritarias de la población del municipio de Benito Juárez realizadas.</t>
    </r>
  </si>
  <si>
    <r>
      <rPr>
        <b/>
        <sz val="11"/>
        <color theme="1"/>
        <rFont val="Arial"/>
        <family val="2"/>
      </rPr>
      <t>PPAS:</t>
    </r>
    <r>
      <rPr>
        <sz val="11"/>
        <color theme="1"/>
        <rFont val="Arial"/>
        <family val="2"/>
      </rPr>
      <t xml:space="preserve"> Porcentaje de prevenciones y atenciones de la salud realizadas</t>
    </r>
  </si>
  <si>
    <r>
      <rPr>
        <b/>
        <sz val="11"/>
        <color theme="1"/>
        <rFont val="Arial"/>
        <family val="2"/>
      </rPr>
      <t xml:space="preserve">4.1.1.1.33.1 </t>
    </r>
    <r>
      <rPr>
        <sz val="11"/>
        <color theme="1"/>
        <rFont val="Arial"/>
        <family val="2"/>
      </rPr>
      <t xml:space="preserve"> Atención y servicios médicos gratuitos de primer contacto, dirigidos a grupos poblacionales de atención prioritaria del municipio de  Benito Juárez </t>
    </r>
  </si>
  <si>
    <r>
      <rPr>
        <b/>
        <sz val="11"/>
        <color theme="1"/>
        <rFont val="Arial"/>
        <family val="2"/>
      </rPr>
      <t>PASM:</t>
    </r>
    <r>
      <rPr>
        <sz val="11"/>
        <color theme="1"/>
        <rFont val="Arial"/>
        <family val="2"/>
      </rPr>
      <t xml:space="preserve"> Porcentaje de atenciones y servicios médicos </t>
    </r>
  </si>
  <si>
    <r>
      <rPr>
        <b/>
        <sz val="11"/>
        <color theme="1"/>
        <rFont val="Arial"/>
        <family val="2"/>
      </rPr>
      <t>4.1.1.1.33.2</t>
    </r>
    <r>
      <rPr>
        <sz val="11"/>
        <color theme="1"/>
        <rFont val="Arial"/>
        <family val="2"/>
      </rPr>
      <t xml:space="preserve"> Impartición de pláticas promocionales en temas de relevancia epidemiológica con énfasis en la importancia de la prevención y en el fomento de los determinantes positivos de la salud.</t>
    </r>
  </si>
  <si>
    <r>
      <rPr>
        <b/>
        <sz val="11"/>
        <color theme="1"/>
        <rFont val="Arial"/>
        <family val="2"/>
      </rPr>
      <t xml:space="preserve">PPPS: </t>
    </r>
    <r>
      <rPr>
        <sz val="11"/>
        <color theme="1"/>
        <rFont val="Arial"/>
        <family val="2"/>
      </rPr>
      <t xml:space="preserve">Porcentaje de Pláticas de Prevención de la Salud </t>
    </r>
  </si>
  <si>
    <r>
      <t xml:space="preserve">4.1.1.1.33.3 </t>
    </r>
    <r>
      <rPr>
        <sz val="11"/>
        <color theme="1"/>
        <rFont val="Arial"/>
        <family val="2"/>
      </rPr>
      <t>Atención y servicios odontológicos gratuitos enfocados en la prevención, manejo oportuno de patologías y fomento de la salud bucal de la población del municipio de Benito Juárez</t>
    </r>
  </si>
  <si>
    <r>
      <rPr>
        <b/>
        <sz val="11"/>
        <color theme="1"/>
        <rFont val="Arial"/>
        <family val="2"/>
      </rPr>
      <t xml:space="preserve">PSOR: </t>
    </r>
    <r>
      <rPr>
        <sz val="11"/>
        <color theme="1"/>
        <rFont val="Arial"/>
        <family val="2"/>
      </rPr>
      <t>Porcentaje de servicios odontológicos realizados</t>
    </r>
  </si>
  <si>
    <r>
      <rPr>
        <b/>
        <sz val="11"/>
        <color theme="1"/>
        <rFont val="Arial"/>
        <family val="2"/>
      </rPr>
      <t xml:space="preserve">PCNR: </t>
    </r>
    <r>
      <rPr>
        <sz val="11"/>
        <color theme="1"/>
        <rFont val="Arial"/>
        <family val="2"/>
      </rPr>
      <t>Porcentaje de Consultas Nutricionales realizadas</t>
    </r>
  </si>
  <si>
    <r>
      <t>4.1.1.1.33.5</t>
    </r>
    <r>
      <rPr>
        <sz val="11"/>
        <color theme="1"/>
        <rFont val="Arial"/>
        <family val="2"/>
      </rPr>
      <t xml:space="preserve"> Realización de servicios asistenciales para traslados a personas con discapacidad congénita adquirida, movilidad reducida temporal y permanente a unidades médicas o servicios de apoyo para manejo específico. </t>
    </r>
  </si>
  <si>
    <r>
      <rPr>
        <b/>
        <sz val="11"/>
        <color theme="1"/>
        <rFont val="Arial"/>
        <family val="2"/>
      </rPr>
      <t xml:space="preserve">PSTPMR: </t>
    </r>
    <r>
      <rPr>
        <sz val="11"/>
        <color theme="1"/>
        <rFont val="Arial"/>
        <family val="2"/>
      </rPr>
      <t>Porcentaje de servicios de traslados a personas movilidad reducida</t>
    </r>
  </si>
  <si>
    <r>
      <t>4.1.1.1.33.6</t>
    </r>
    <r>
      <rPr>
        <sz val="11"/>
        <color theme="1"/>
        <rFont val="Arial"/>
        <family val="2"/>
      </rPr>
      <t xml:space="preserve"> Realización de acciones dirigidas hacia la prevención de enfermedades, captación temprana de pacientes con factores de riesgo y fomento de hábitos saludables de vida</t>
    </r>
  </si>
  <si>
    <r>
      <rPr>
        <b/>
        <sz val="11"/>
        <color theme="1"/>
        <rFont val="Arial"/>
        <family val="2"/>
      </rPr>
      <t>PAPE:</t>
    </r>
    <r>
      <rPr>
        <sz val="11"/>
        <color theme="1"/>
        <rFont val="Arial"/>
        <family val="2"/>
      </rPr>
      <t xml:space="preserve"> Porcentaje de acciones  de prevención de enfermedades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</si>
  <si>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Acciones</t>
    </r>
  </si>
  <si>
    <r>
      <t xml:space="preserve">4.1.1.1.33.7 </t>
    </r>
    <r>
      <rPr>
        <sz val="11"/>
        <color theme="1"/>
        <rFont val="Arial"/>
        <family val="2"/>
      </rPr>
      <t xml:space="preserve">Realización de acciones dirigidas hacia la promoción de la salud visual y detección oportuna de patologías visuales </t>
    </r>
  </si>
  <si>
    <r>
      <rPr>
        <b/>
        <sz val="11"/>
        <color theme="1"/>
        <rFont val="Arial"/>
        <family val="2"/>
      </rPr>
      <t>PADSV:</t>
    </r>
    <r>
      <rPr>
        <sz val="11"/>
        <color theme="1"/>
        <rFont val="Arial"/>
        <family val="2"/>
      </rPr>
      <t xml:space="preserve"> Porcentaje de acciones dirigidas hacia la salud visual</t>
    </r>
  </si>
  <si>
    <t>Componente
(Coordinación de Salud Ambiental)</t>
  </si>
  <si>
    <r>
      <rPr>
        <b/>
        <sz val="11"/>
        <color theme="1"/>
        <rFont val="Arial"/>
        <family val="2"/>
      </rPr>
      <t>4.1.1.1.34</t>
    </r>
    <r>
      <rPr>
        <sz val="11"/>
        <color theme="1"/>
        <rFont val="Arial"/>
        <family val="2"/>
      </rPr>
      <t xml:space="preserve"> Acciones dirigidas al cuidado medio ambiente como determinante de la salud humana realizadas</t>
    </r>
  </si>
  <si>
    <r>
      <rPr>
        <b/>
        <sz val="11"/>
        <color theme="1"/>
        <rFont val="Arial"/>
        <family val="2"/>
      </rPr>
      <t xml:space="preserve">PACMA: </t>
    </r>
    <r>
      <rPr>
        <sz val="11"/>
        <color theme="1"/>
        <rFont val="Arial"/>
        <family val="2"/>
      </rPr>
      <t>Porcentaje de Acciones del cuidado al medio del ambiente realizadas</t>
    </r>
  </si>
  <si>
    <r>
      <rPr>
        <b/>
        <sz val="11"/>
        <color theme="1"/>
        <rFont val="Arial"/>
        <family val="2"/>
      </rPr>
      <t>4.1.1.1.34.1</t>
    </r>
    <r>
      <rPr>
        <sz val="11"/>
        <color theme="1"/>
        <rFont val="Arial"/>
        <family val="2"/>
      </rPr>
      <t xml:space="preserve"> Implementación de acciones para mantener entornos saludables como determinante de la salud  de la población del municipio de Benito Juárez.</t>
    </r>
  </si>
  <si>
    <r>
      <rPr>
        <b/>
        <sz val="11"/>
        <color theme="1"/>
        <rFont val="Arial"/>
        <family val="2"/>
      </rPr>
      <t xml:space="preserve">PAESR: </t>
    </r>
    <r>
      <rPr>
        <sz val="11"/>
        <color theme="1"/>
        <rFont val="Arial"/>
        <family val="2"/>
      </rPr>
      <t>Porcentaje de Acciones para mantener entornos Saludables realizados</t>
    </r>
  </si>
  <si>
    <r>
      <t>4.1.1.1.34.2</t>
    </r>
    <r>
      <rPr>
        <sz val="11"/>
        <color theme="1"/>
        <rFont val="Arial"/>
        <family val="2"/>
      </rPr>
      <t xml:space="preserve"> Implementación de jornadas para la recolección, tratamiento y disposición final de desechos sólidos,  para mantener entornos saludables</t>
    </r>
  </si>
  <si>
    <r>
      <rPr>
        <b/>
        <sz val="11"/>
        <color theme="1"/>
        <rFont val="Arial"/>
        <family val="2"/>
      </rPr>
      <t>PRDS:</t>
    </r>
    <r>
      <rPr>
        <sz val="11"/>
        <color theme="1"/>
        <rFont val="Arial"/>
        <family val="2"/>
      </rPr>
      <t xml:space="preserve"> Porcentaje de recolección de desechos sólidos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</si>
  <si>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Recolección</t>
    </r>
  </si>
  <si>
    <r>
      <t xml:space="preserve">4.1.1.1.34.3 </t>
    </r>
    <r>
      <rPr>
        <sz val="11"/>
        <color theme="1"/>
        <rFont val="Arial"/>
        <family val="2"/>
      </rPr>
      <t>Implementación de acopio y recolección de medicamentos con fecha de caducidad vencida como potenciales contaminantes ambientales.</t>
    </r>
  </si>
  <si>
    <r>
      <rPr>
        <b/>
        <sz val="11"/>
        <color theme="1"/>
        <rFont val="Arial"/>
        <family val="2"/>
      </rPr>
      <t>PKRMC:</t>
    </r>
    <r>
      <rPr>
        <sz val="11"/>
        <color theme="1"/>
        <rFont val="Arial"/>
        <family val="2"/>
      </rPr>
      <t xml:space="preserve"> Porcentaje de  kilos recolectados en  medicamentos caducos</t>
    </r>
  </si>
  <si>
    <t>Componente
(Coordinación de Salud Mental)</t>
  </si>
  <si>
    <r>
      <rPr>
        <b/>
        <sz val="11"/>
        <color theme="1"/>
        <rFont val="Arial"/>
        <family val="2"/>
      </rPr>
      <t>4.1.1.1.35</t>
    </r>
    <r>
      <rPr>
        <sz val="11"/>
        <color theme="1"/>
        <rFont val="Arial"/>
        <family val="2"/>
      </rPr>
      <t xml:space="preserve"> Atenciones de salud mental para concientizar a la población del municipio de Benito Juárez en preventivos de la salud otorgadas.</t>
    </r>
  </si>
  <si>
    <r>
      <rPr>
        <b/>
        <sz val="11"/>
        <color theme="1"/>
        <rFont val="Arial"/>
        <family val="2"/>
      </rPr>
      <t xml:space="preserve">PASMOR: </t>
    </r>
    <r>
      <rPr>
        <sz val="11"/>
        <color theme="1"/>
        <rFont val="Arial"/>
        <family val="2"/>
      </rPr>
      <t>Porcentaje de Atenciones de Salud Mental Otorgadas realizadas</t>
    </r>
  </si>
  <si>
    <r>
      <rPr>
        <b/>
        <sz val="11"/>
        <color theme="1"/>
        <rFont val="Arial"/>
        <family val="2"/>
      </rPr>
      <t xml:space="preserve">4.1.1.1.35.1 </t>
    </r>
    <r>
      <rPr>
        <sz val="11"/>
        <color theme="1"/>
        <rFont val="Arial"/>
        <family val="2"/>
      </rPr>
      <t>Realización de</t>
    </r>
    <r>
      <rPr>
        <b/>
        <sz val="11"/>
        <color theme="1"/>
        <rFont val="Arial"/>
        <family val="2"/>
      </rPr>
      <t xml:space="preserve"> </t>
    </r>
    <r>
      <rPr>
        <sz val="11"/>
        <color theme="1"/>
        <rFont val="Arial"/>
        <family val="2"/>
      </rPr>
      <t>atenciones psicológicas gratuitas para la prevención y manejo de trastornos de la esfera psicoafectiva de la población del municipio de Benito Juárez</t>
    </r>
  </si>
  <si>
    <r>
      <rPr>
        <b/>
        <sz val="11"/>
        <color theme="1"/>
        <rFont val="Arial"/>
        <family val="2"/>
      </rPr>
      <t xml:space="preserve">PAPR: </t>
    </r>
    <r>
      <rPr>
        <sz val="11"/>
        <color theme="1"/>
        <rFont val="Arial"/>
        <family val="2"/>
      </rPr>
      <t>Porcentaje de atenciones psicológicas realizadas</t>
    </r>
  </si>
  <si>
    <r>
      <t xml:space="preserve">4.1.1.1.35.2 </t>
    </r>
    <r>
      <rPr>
        <sz val="11"/>
        <color theme="1"/>
        <rFont val="Arial"/>
        <family val="2"/>
      </rPr>
      <t xml:space="preserve">Asesoramiento y referencia hacia servicios de salud específicos enfocado en grupos poblacionales de atención prioritaria.   </t>
    </r>
  </si>
  <si>
    <r>
      <rPr>
        <b/>
        <sz val="11"/>
        <color theme="1"/>
        <rFont val="Arial"/>
        <family val="2"/>
      </rPr>
      <t xml:space="preserve">PASR: </t>
    </r>
    <r>
      <rPr>
        <sz val="11"/>
        <color theme="1"/>
        <rFont val="Arial"/>
        <family val="2"/>
      </rPr>
      <t>Porcentaje de asesoramientos de salud realizados</t>
    </r>
  </si>
  <si>
    <r>
      <t xml:space="preserve">4.1.1.1.35.3 </t>
    </r>
    <r>
      <rPr>
        <sz val="11"/>
        <color theme="1"/>
        <rFont val="Arial"/>
        <family val="2"/>
      </rPr>
      <t xml:space="preserve">Realización de pláticas sobre temas prioritarios en el área de la salud mental, incidiendo sobre los principales indicadores de morbilidad de la población del municipio de Benito Juárez. </t>
    </r>
  </si>
  <si>
    <r>
      <rPr>
        <b/>
        <sz val="11"/>
        <color theme="1"/>
        <rFont val="Arial"/>
        <family val="2"/>
      </rPr>
      <t>PPSM:</t>
    </r>
    <r>
      <rPr>
        <sz val="11"/>
        <color theme="1"/>
        <rFont val="Arial"/>
        <family val="2"/>
      </rPr>
      <t xml:space="preserve"> Porcentaje de Pláticas de Salud Mental</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</si>
  <si>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Pláticas</t>
    </r>
  </si>
  <si>
    <r>
      <t xml:space="preserve">4.1.1.1.35.4  </t>
    </r>
    <r>
      <rPr>
        <sz val="11"/>
        <color theme="1"/>
        <rFont val="Arial"/>
        <family val="2"/>
      </rPr>
      <t>Implementación de acciones de evaluación y seguimiento de aspectos emocionales, de personalidad y del neurodesarrollo en los niños, niñas y adolescentes del municipio de Benito Juárez que permitan ubicar de manera temprana factores de riesgo y la habilitación de manejo oportuno</t>
    </r>
  </si>
  <si>
    <r>
      <rPr>
        <b/>
        <sz val="11"/>
        <color theme="1"/>
        <rFont val="Arial"/>
        <family val="2"/>
      </rPr>
      <t>PAESP:</t>
    </r>
    <r>
      <rPr>
        <sz val="11"/>
        <color theme="1"/>
        <rFont val="Arial"/>
        <family val="2"/>
      </rPr>
      <t xml:space="preserve"> Porcentaje de acciones de evaluación y seguimiento psicometrico</t>
    </r>
  </si>
  <si>
    <t>ELABORÓ
Mtra. Sheyla Martin del Campo Cuadros
Sub Enlace de la SMDB</t>
  </si>
  <si>
    <t>TRIMESTRE 1 2025</t>
  </si>
  <si>
    <t>TRIMESTRE 2 2025</t>
  </si>
  <si>
    <t>TRIMESTRE 3 2025</t>
  </si>
  <si>
    <t>TRIMESTRE 4 2025</t>
  </si>
  <si>
    <t>DIRECCIÓN DE PROGRAMAS PARA EL BIENESTAR</t>
  </si>
  <si>
    <t>DIRECCIÓN DE ORGANIZACIÓN COMUNITARIA COHESIÓN SOCIAL Y PARTICIPACIÓN CIUDADANA</t>
  </si>
  <si>
    <t>DIRECCIÓN DE ATENCIÓN A LA DIVERSIDAD SEXUAL</t>
  </si>
  <si>
    <t>OFICINA DEL DIRECTOR GENERAL DE SALUD</t>
  </si>
  <si>
    <t>DIRECCIÓN GENERAL DE EDUCACIÓN MUNICIPAL</t>
  </si>
  <si>
    <t>DIRECCIÓN DE PROGRAMAS DE APOYO A LA EDUCACIÓN</t>
  </si>
  <si>
    <t>COORDINACIÓN DE BECAS</t>
  </si>
  <si>
    <t>DIRECCIÓN DE SERVICIOS EDUCATIVOS</t>
  </si>
  <si>
    <t>COORDINACIÓN DE BLIBLIOTECAS</t>
  </si>
  <si>
    <t>DIRECCIÓN GENERAL DE DESARROLLO ECONÓMICO</t>
  </si>
  <si>
    <t>DIRECCIÓN DE ECONOMÍA SOCIAL</t>
  </si>
  <si>
    <t>DIRECCIÓN DEL FOMENTO A LA COMPETITIVIDAD EMPRESARIAL</t>
  </si>
  <si>
    <t>DIRECCIÓN DEL SERVICIO MUNICIPAL DE VINCULACIÓN LABORAL</t>
  </si>
  <si>
    <r>
      <rPr>
        <b/>
        <sz val="11"/>
        <color theme="1"/>
        <rFont val="Arial"/>
        <family val="2"/>
      </rPr>
      <t>4.4.1:</t>
    </r>
    <r>
      <rPr>
        <sz val="11"/>
        <color theme="1"/>
        <rFont val="Arial"/>
        <family val="2"/>
      </rPr>
      <t xml:space="preserve">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</si>
  <si>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t>Justificación Trimestral: Este indicador tiene como meta anual realizar 24 reuniones. En este trimestre se realizaron 6 de las 6 programadas. El porcentaje alcanzado de 100.00%, con la finalidad de seguir fortaleciendo las acciones a implementar a favor de los ciudadanos del municipio.</t>
  </si>
  <si>
    <t>Justificación Trimestral: Este indicador tiene como meta anual realizar 12 actividades en materia económica para garantizar los derechos laborales e impulsar el desarrollo económico. En este trimestre se realizaron 3 de las 3 programadas. El porcentaje alcanzado del 100.00%.</t>
  </si>
  <si>
    <t>Justificación Trimestral: Este indicador tiene como meta anual realizar 45  acciones para prevenir, combatir y erradicar el acoso escolar en los centros educativos. En este trimestre se realizaron 10 de los 10 programados. El porcentaje alcanzado del 100%.</t>
  </si>
  <si>
    <t>Justificación Trimestral: Este indicador tiene como meta anual realizar 45 actividades de atención y prevención del acoso escolar. En este trimestre se realizaron 10 de los 10 programados. El porcentaje alcanzado del 100%.</t>
  </si>
  <si>
    <r>
      <t xml:space="preserve">4.1.1.1.33.4  </t>
    </r>
    <r>
      <rPr>
        <sz val="11"/>
        <color theme="1"/>
        <rFont val="Arial"/>
        <family val="2"/>
      </rPr>
      <t>Intervención y consultas nutricionales gratuitas como herramienta para el control de enfermedades metabólicas en la población del municipio de Benito Juárez.</t>
    </r>
  </si>
  <si>
    <t>Justificación Trimestral: Este indicador tiene como meta anual realizar 6 implementaciones de acciones de evaluación y seguimiento de aspectos emocionales, de personalidad y del neurodesarrollo para niños, niñas y adolescentes, no se alcanzó la meta, ya que no se contaban físicamente con pruebas psicométricas para valoración, debido a que no sé a liberado el presupuesto para comprarlas y poder ejecutar la actividad.</t>
  </si>
  <si>
    <t>REVISÓ
Lic. José Fernando Díaz Nuñez
Dirección General de Planeación Municipal</t>
  </si>
  <si>
    <t>Justificación Trimestral:  Este indicador tiene como meta anual realizar 108 acciones de derechos sociales. En este trimestre se realizaron 17 de las 33 programadas, debido a las diferentes cancelaciones de brigadas, por el clima o diversas actividades, no sé logro llegar a la meta establecida de este tercer trimestre. El porcentaje alcanzado de 51.52%, para fortalecer el desarrollo social y bienestar.</t>
  </si>
  <si>
    <t>Justificación Trimestral: Este indicador tiene como meta anual realizar 31 acciones. En este trimestre se realizaron 2 de los 7 programadas, debido a las diferentes cancelaciones de brigadas, por el clima o diversas actividades, no sé logro llegar a la meta establecida de este tercer trimestre. El porcentaje alcanzado de 28.57%.</t>
  </si>
  <si>
    <t xml:space="preserve">Justificación Trimestral: Este indicador tiene como meta anual realizar 69 brigadas. En este trimestre se realizaron 8 de las 19 programadas, debido a las diferentes cancelaciones de brigadas, por el clima o diversas actividades. El porcentaje alcanzado de 42.11%.
</t>
  </si>
  <si>
    <t>Justificación Trimestral: Este indicador tiene como meta anual realizar 8 acciones del Presupuesto Participativo. En este trimestre se realizaron 7 de los 7 talleres de co-creación programados. El porcentaje alcanzado de 100.00%.</t>
  </si>
  <si>
    <t xml:space="preserve">Justificación Trimestral: Este indicador tiene como meta anual realizar 1 acción que garanticen los derechos sociales. En este trimestre no se realizó la firma de convenio, ya que no depende de nosotros poderlos realizar, sino de Presidencia. </t>
  </si>
  <si>
    <t xml:space="preserve">Justificación Trimestral: Este indicador tiene como meta anual realizar 1 promoción de convenios.  En este trimestre no se realizó la firma de convenio, ya que no depende de nosotros poderlos realizar, sino de Presidencia. </t>
  </si>
  <si>
    <t>Justificación Trimestral: Este indicador tiene como meta anual realizar 233 acciones de difusión. En este trimestre se realizaron 23 de las 72 programadas. El porcentaje alcanzado de 31.94%, debido a las cancelaciones de los eventos y/o brigadas, la difusión de eventos no logro la meta establecida, apoyaron en otras actividades.</t>
  </si>
  <si>
    <t>Justificación Trimestral: Este indicador tiene como meta anual realizar 420 mecanismos de participación. En este trimestre se realizaron 149 de los 23 programados. El porcentaje alcanzado del 647.83%.</t>
  </si>
  <si>
    <t>Justificación Trimestral: Este indicador tiene como meta anual realizar 406 acciones de Integración seguimiento y participación de Comités Vecinales. En este trimestre se realizaron 146 de los 20 programados, realizando 9 integraciones y 137 seguimientos a los Comités Vecinales. El porcentaje alcanzado del 730%, debido a las peticiones de los ciudadanos para el seguimiento de sus Comités Vecinales.</t>
  </si>
  <si>
    <t>Justificación Trimestral: Este indicador tiene como meta anual realizar 14 gestiones de anuencias vecinales.  En este trimestre se realizaron 3 de los 3 programados. El porcentaje alcanzado del 100.00%</t>
  </si>
  <si>
    <t>Justificación Trimestral: Este indicador tiene como meta anual realizar 249 acciones en pleno derecho social. En este trimestre se realizaron 97 de 62 programadas. El porcentaje alcanzado del 156.45%, debido a la difusión que se realizó, se abrieron 4 cursos más de la meta, porque hubo flujo de ciudadanos interesados.</t>
  </si>
  <si>
    <t>Justificación Trimestral: Este indicador tiene como meta anual realizar 240 cursos y talleres en los COBUS. En este trimestre se realizaron 96 de 60 programadas. El porcentaje alcanzado del 160.00%, debido a la demanda de la ciudadanía que asiste a los cursos y talleres que se imparten en los COBUS, se requirió abrir nuevos horarios.</t>
  </si>
  <si>
    <t>Justificación Trimestral: Este indicador tiene como meta anual realizar 5 actividades de concientización. En este trimestre se realizaron 1 de 1 programadas. El porcentaje alcanzado del 100.00%.</t>
  </si>
  <si>
    <t>Justificación Trimestral: Este indicador tiene como meta anual realizar 4 mejoras de las instalaciones de los Centros de Oportunidad, Bienestar y Unidad Social. En este trimestre se realizó 1 mejora de 1 planeada. El porcentaje alcanzado del 100.00%.</t>
  </si>
  <si>
    <t>Justificación Trimestral: Este indicador tiene como meta anual realizar 74 acciones para un acceso equitativo al bienestar. En este trimestre se realizaron 43 de 17 programadas. El porcentaje alcanzado del 252.94%.</t>
  </si>
  <si>
    <t>Justificación Trimestral:  Este indicador tiene como meta anual realizar 21 actividades, para la prevención, atención y erradicación de la violencia contra las mujeres. En este trimestre se realizaron 5 de 6 programadas, solo falto 1 actividad, debido a que nos cancelaron un evento, porque los becarios, tenían otra actividad. El porcentaje alcanzado del 83.33%.</t>
  </si>
  <si>
    <t>Justificación Trimestral: Este indicador tiene como meta anual realizar 53 acciones para la protección de los derechos de niñas, niños, adolescentes y personas en atención prioritaria. En este trimestre se realizaron 38 de las 11 programadas. El porcentaje alcanzado del 345.45%, se superó la meta, en compensación al trimestre próximo, ya que por el apoyo a "entregas de tenis" en las escuelas y próximas posadas el lapso de tiempo no se podrá concluir con la siguiente meta.</t>
  </si>
  <si>
    <t>Justificación Trimestral: Este indicador tiene como meta anual realizar 3 acciones a favor de acortar las brechas de desigualdad. En este trimestre se realizaron 1 de 1 programada. El porcentaje alcanzado del 100.00%.</t>
  </si>
  <si>
    <t xml:space="preserve">Justificación Trimestral: Este indicador tiene como meta anual realizar 2 actividades de vinculación con los programas de los tres niveles de gobierno y la sociedad civil, para el bienestar social. En este trimestre se realizaron 1 de 1 programado. El porcentaje alcanzado del 100.00%.      </t>
  </si>
  <si>
    <t>Justificación Trimestral: Este indicador tiene como meta anual realizar 4 cursos y talleres para sensibilizar el tema de  discapacidad. En este trimestre se realizaron 2 de 1 programado. El porcentaje alcanzado del 200.00%, debido a que en el trimestre paso, se tenía que realizar 1 y a causa de que el personal apoyo a la integración de comités vecinales no se pudo realizar, por lo tanto para cubrir la meta anual, lo solventamos en este trimestre.</t>
  </si>
  <si>
    <t>Justificación Trimestral: Este indicador tiene como meta anual realizar 6 políticas sociales del municipio. En este trimestre se realizaron 3 de las 2 programadas. El porcentaje alcanzado del 150%, se pasó la meta debido a que en el trimestre paso, se tenía que realizar 1 taller en tema de discapacidad y a causa de que el personal apoyo a la integración de comités vecinales no se pudo realizar, por lo tanto para cubrir la meta anual, lo solventamos en este trimestre.</t>
  </si>
  <si>
    <t>Justificación Trimestral:  Este indicador tiene como meta anual realizar 94 acciones de Integración, organización, seguimiento y capacitación de comités de contraloría social. En este trimestre se realizaron 51 de 23 programados. El porcentaje alcanzado del 221.74%, superando la meta de las integraciones de comités de contraloría social, debido a que COPLADEMUN liberó más obras.</t>
  </si>
  <si>
    <t>Justificación Trimestral: Este indicador tiene como meta anual realizar 92 acciones de Integración, organización, seguimiento de comités de contraloría social. En este trimestre se realizaron 50 de las 23 programadas. El porcentaje alcanzado del 217.39%, superando la meta de los seguimientos de los comités de contraloría social, debido a que COPLADEMUN liberó más obras.</t>
  </si>
  <si>
    <t>Justificación Trimestral: Este indicador tiene como meta anual realizar 2 capacitaciones de los comités de Contraloría Social.  En este trimestre se realizaron 1 de 0 programadas, debido a que en el trimestre pasado que teníamos programado no se realizó, porque apenas se estaban integrando los comités, en este trimestre lo solventamos, para alcanzar la meta anual.</t>
  </si>
  <si>
    <t>Justificación Trimestral: Este indicador tiene como meta anual realizar 1 acción de pleno derecho y participación. Este trimestre no tiene meta programada.</t>
  </si>
  <si>
    <t>Justificación Trimestral: Este indicador tiene como meta anual realizar 1 actividad de fomento a la Inclusión, diversidad sexual y respeto a los derechos humanos. Este trimestre no tiene meta programada.</t>
  </si>
  <si>
    <t>Justificación Trimestral: Este indicador tiene como meta anual realizar 126 políticas inclusivas  y participación de las personas LGTBIQ+. En este trimestre se realizaron 9 de las 24 programadas, alcanzando el 37.50%, debido a que durante el mes de septiembre se presentó el informe presidencial y se tenía estipulado en el mismo, que la Dirección iba a colaborar en la entrega de zapatos, canceló su programacón de reunión, vinculación o evento para el mes de septiembre.</t>
  </si>
  <si>
    <t>Justificación Trimestral: Este indicador tiene como meta anual realizar 65 acciones de atención a la diversidad sexual. En este trimestre se realizaron 4 de los 15 programados. El porcentaje alcanzando del 26.67%, debido a que durante el mes de septiembre se presentó el informe presidencial y se tenía estipulado en el mismo, que la Dirección iba a colaborar en la entrega de zapatos, canceló su programacón de reunión, vinculación o evento para el mes de septiembre.</t>
  </si>
  <si>
    <t>Justificación Trimestral: Este indicador tiene como meta anual realizar 65 vinculaciones, seguimiento y atenciones personalizadas a la comunidad de la Diversidad Sexual. En este trimestre se realizaron 4 de los 15 programados. El porcentaje alcanzando del 26.67%, debido a que durante el mes de septiembre se presentó el informe presidencial y se tenía estipulado en el mismo, que la Dirección iba a colaborar en la entrega de zapatos, canceló su programacón de reunión, vinculación o evento para el mes de septiembre.</t>
  </si>
  <si>
    <t>Justificación Trimestral: Este indicador tiene como meta anual realizar 110 reuniones en temas de Diversidad Sexual. En este trimestre se realizaron 6 de las 20 programadas, alcanzando el 30%, debido a que durante el mes de septiembre se presentó el informe presidencial y se tenía estipulado en el mismo, que la Dirección iba a colaborar en la entrega de zapatos, canceló su programacón de reunión, vinculación o evento para el mes de septiembre.</t>
  </si>
  <si>
    <t>Justificación Trimestral: Este indicador tiene como meta anual realizar 16 actividades de difusión, información y sensibilización. En este trimestre se realizaron 3 de las 4 programadas. El porcentaje alcanzado del 75.00%, debido a que durante el mes de septiembre se presentó el informe presidencial y se tenía estipulado en el mismo, que la Dirección iba a colaborar en la entrega de zapatos, canceló su programacón de reunión, vinculación o evento para el mes de septiembre.</t>
  </si>
  <si>
    <t>Justificación Trimestral: Este indicador tiene como meta anual realizar 57 acciones para el mejoramiento de la calidad de vida de la población LGBTIQ+. En este trimestre se realizaron 14 de las 13 programadas. El porcentaje alcanzado del 107.69%.</t>
  </si>
  <si>
    <t>Justificación Trimestral: Este indicador tiene como meta anual realizar 57  actividades de capacitación de la población LGBTIQ+. En este trimestre se realizaron 14 de las 13 programadas. El porcentaje alcanzado del 107.69%.</t>
  </si>
  <si>
    <t>Justificación Trimestral: Este indicador tiene como meta anual realizar 4 convenios de colaboración, para el fomento de acciones que incentiven empleos y favorezcan mayores ingresos a las familias. En este trimestre se realizaron 2 de las 4 programadas. El porcentaje alcanzado del 50.00%, No se llegó a la meta, debido a que no se lograron firmar los 2 convenios que están pendientes, SERH y Holcim. Ya están los convenios en revisión con el regidor Marcos Basilio</t>
  </si>
  <si>
    <t>Justificación Trimestral: Este indicador tiene como meta anual realizar 16 acciones que garanticen los derechos laborales y la inclusión financiera. En este trimestre se realizaron 5 de las 7 programadas. El porcentaje alcanzado del 71.43%, No se llegó a la meta debido a que no se lograron firmar los 2 convenios que están pendientes, SERH y Holcim</t>
  </si>
  <si>
    <t>Justificación Trimestral:  Este indicador tiene como meta anual realizar 8328 acciones que fortalezcan la dignificación del trabajo. En este trimestre se realizaron 5151 de los 2082 programados. El porcentaje alcanzado del 247.41%, debido a la gran afluencia que están teniendo los empléate itinerantes, además que se han aumentado las empresas participantes y por ende las ofertas de empleo.</t>
  </si>
  <si>
    <t>Justificación Trimestral: Este indicador tiene como meta anual realizar 8328 ferias municipales de empleo. En este trimestre se realizaron 5151 de los 2082 programados. El porcentaje alcanzado del 247.41%, debido a la gran afluencia que están teniendo los empléate itinerantes, además que se han aumentado las empresas participantes y por ende las ofertas de empleo.</t>
  </si>
  <si>
    <t>Justificación Trimestral: Este indicador tiene como meta anual realizar 1375 acciones de control y seguimiento a las personas buscadoras de empleo. En este trimestre se realizaron 373 de las 368 programadas. El porcentaje alcanzado del 101.36%.</t>
  </si>
  <si>
    <t>Justificación Trimestral: Este indicador tiene como meta anual realizar 1375 seguimientos a las personas que solicitan empleo, para fortalecer las contrataciones. En este trimestre se realizaron 373 de las 368 programadas. El porcentaje alcanzado del 101.36%.</t>
  </si>
  <si>
    <t>Justificación Trimestral:  Este indicador tiene como meta anual realizar 20 acciones para favorecer la dignificación laboral. En este trimestre se realizaron 7 de los 4 programados. El porcentaje alcanzado del 175%, se realizaron más capacitaciones de las programadas debido a que, en los empléate, están asistiendo más empresas a las que hay que capacitar.</t>
  </si>
  <si>
    <t>Justificación Trimestral:  Este indicador tiene como meta anual realizar 20 capacitaciones a las empresas. En este trimestre se realizaron 7 de los 4 programados. El porcentaje alcanzado del 175%, se realizaron más capacitaciones de las programadas debido a que, en los empléate, están asistiendo más empresas a las que hay que capacitar.</t>
  </si>
  <si>
    <t>Justificación Trimestral: Este indicador tiene como meta anual realizar 166  acciones que brinden  igualdad de oportunidades a través de una inclusión financiera. En este trimestre se realizaron 27 de los 28 programados. El porcentaje alcanzado del 96.43%, debido a que no se llegó a la meta porque hizo falta una Jornada Juvenil, la cual no se pudo concertar, con la escuela.</t>
  </si>
  <si>
    <t>Justificación Trimestral: Este indicador tiene como meta anual realizar 152 actividades que brinden asesoramiento para fortalecer la igualdad de oportunidades financieras. En este trimestre se realizaron 26 de los 26 programados. El porcentaje alcanzado del 100.00%.</t>
  </si>
  <si>
    <t>Justificación Trimestral: Este indicador tiene como meta anual realizar 14 jornadas para emprender un negocio dirigido a los jóvenes. En este trimestre se realizaron 1 de los 2 programados. El porcentaje alcanzado del 50.00%, no se pudo llegar a la meta, ya que no se logró concretar la segunda jornada juvenil, por vacaciones de las escuelas, el clima, y el personal que tuvo que asistir a apoyar en el programa de becas.</t>
  </si>
  <si>
    <t>Justificación Trimestral: Este indicador tiene como meta anual realizar 29  acciones que incentivan la competitividad de empleo y el cuidado del medio ambiente. En este trimestre se realizaron 5 de los 7 programados. El porcentaje alcanzado del 71.43%, se detuvo la productividad y se cancelaron cursos, ya que se esperaba que en septiembre se entregara el calzado, contando con el apoyo de todo el personal.</t>
  </si>
  <si>
    <t>Justificación Trimestral: Este indicador tiene como meta anual realizar 29  cursos y talleres de capacitación  para el desarrollo de empleos bien remunerados, cuidado del medio ambiente y recursos naturales. En este trimestre se realizaron 5 de los 7 programados. El porcentaje alcanzado del 71.43%, se detuvo la productividad y se cancelaron cursos, ya que se esperaba que en septiembre se entregara el calzado, contando con el apoyo de todo el personal.</t>
  </si>
  <si>
    <t>Justificación Trimestral: Este indicador tiene como meta anual realizar 166 acciones de promoción al desarrollo económico. En este trimestre se realizaron 43 de los 45 programados. El porcentaje alcanzado del 95.56%.</t>
  </si>
  <si>
    <t>Justificación Trimestral: Este indicador tiene como meta anual realizar 85 acciones para la comercialización de productos locales y atesales. En este trimestre se realizaron 30 de los 29 programados. El porcentaje alcanzado del 103.45%.</t>
  </si>
  <si>
    <t>Justificación Trimestral: Este indicador tiene como meta anual realizar 84  acciones en beneficio de los grupos de atención prioritaria. En este trimestre se realizaron 13 de los 16 programados. El porcentaje alcanzado del 81.25%, faltaron 3 Tienditas móviles debido a que en el mes de julio no se pudo llevar a cabo el programa porque Segalmex mandó sus unidades a mantenimiento, además que tuvo 3 semanas en desbastó.</t>
  </si>
  <si>
    <t>Justificación Trimestral: Este indicador tiene como meta anual realizar 987 acciones de fomento a la competitividad empresarial, en beneficios de los emprendedores, comerciantes y las PYMES. En este trimestre se realizaron 194 de los 181 programados. El porcentaje alcanzado del 107.18%.</t>
  </si>
  <si>
    <t>Justificación Trimestral: Este indicador tiene como meta anual realizar 987 actividades a favor del sector productivo en beneficio de los emprendedores. En este trimestre se realizaron 194 de los 181 programados. El porcentaje alcanzado del 107.18%.</t>
  </si>
  <si>
    <t>Justificación Trimestral: Este indicador tiene como meta anual realizar 49 acciones de vinculación a programas, favoreciendo el emprender negocios, fortaleciendo la innovación y la tecnología. En este trimestre se realizaron 16 de los 10 programados. El porcentaje alcanzado del 160%, se superó la meta, por el programa de apoyo a emprendedores, específicamente en lo relativo a los espacios otorgados a los emprendedores en las afueras de Ultramar, que se han estado haciendo de manera semanal, cuando antes se hacían de manera esporádica.</t>
  </si>
  <si>
    <t>Justificación Trimestral: Este indicador tiene como meta anual realizar 49  vinculaciones a programas de apoyo financiero. En este trimestre se realizaron 16 de los 10 programados. El porcentaje alcanzado del 160%, se superó la meta, por el programa de apoyo a emprendedores, específicamente en lo relativo a los espacios otorgados a los emprendedores en las afueras de Ultramar, que se han estado haciendo de manera semanal, cuando antes se hacían de manera esporádica.</t>
  </si>
  <si>
    <t>Justificación Trimestral: Este indicador tiene como meta anual realizar 50 acciones para fomentar el emprendimiento en beneficio de la población joven, emprendedores, pequeñas y medianas empresas. En este trimestre se realizaron 9 de las 12 programadas. El porcentaje alcanzado del 75.00%, falto para alcanzar la meta, debido a que en este trimestre se realizaron menos actividades, previendo la entrega de tenis y considerando que en los trimestres anteriores, ya se habían realizado más actividades y se habían pasado las metas.</t>
  </si>
  <si>
    <t>Justificación Trimestral: Este indicador tiene como meta anual realizar 41 actividades de capacitación en beneficio de la población joven y las PYMES. En este trimestre se realizaron 7 de los 10 programados. El porcentaje alcanzado del 70.00%, falto para alcanzar la meta, debido a que en este trimestre se realizaron menos actividades, previendo la entrega de tenis y considerando que en los trimestres anteriores, ya se habían realizado más actividades y se habían pasado las metas.</t>
  </si>
  <si>
    <t>Justificación Trimestral: Este indicador tiene como meta anual realizar 9 exposiciones para emprendedores y  las PYMES  para apertura de los canales de comercialización de sus productos. En este trimestre se realizaron 2 de los 2 programados. El porcentaje alcanzado del 100.00%.</t>
  </si>
  <si>
    <t>Justificación Trimestral: Este indicador tiene como meta anual realizar 20 políticas municipales en materia educativa. En este trimestre se realizaron 3 de los 2 programados. El porcentaje alcanzado del 150.00%, se pasó la meta debido a la importancia del tema, impartiendo una plática más sobre sensibilización y conversatorios relacionados con la prevención de la Explotación Sexual Comercial de Niñas, Niños y Adolescentes (ESCNNA).</t>
  </si>
  <si>
    <t>Justificación Trimestral: Este indicador tiene como meta anual realizar 16 actividades que apoyen en temas sobre la protección, prevención y restitución integral de los derechos humanos de NNA en beneficio de la comunidad escolar. En este trimestre se realizó 2 de 1 programados. El porcentaje alcanzado del 200.00%,  se pasó la meta debido a la importancia del tema, impartiendo una plática más sobre sensibilización y conversatorios relacionados con la prevención de la Explotación Sexual Comercial de Niñas, Niños y Adolescentes (ESCNNA).</t>
  </si>
  <si>
    <t>Justificación Trimestral: Este indicador tiene como meta anual realizar 4 reuniones para el mejoramiento del sector educativo. En este trimestre se realizó 1 de 1 programadas. El porcentaje alcanzado del 100%.</t>
  </si>
  <si>
    <t>Justificación Trimestral: Este indicador tiene como meta anual realizar 10 reuniones con escuelas y dependencias de gobierno, realizando encuestas de valoración y seguimiento, para apoyo a la infraestructura de las escuelas públicas. En este trimestre se realizaron 3 de 3 programadas. El porcentaje alcanzado del 100.00%.</t>
  </si>
  <si>
    <t>Justificación Trimestral: Este indicador tiene como meta anual realizar 44 ejecuciones de programas educativos complementarios. En este trimestre se realizaron 11 de los 20 programados. El porcentaje alcanzado del 55.00%, falto para alcanzar la meta, debido a que en el mes de septiembre todo el personal de la Dirección de Educación apoyó a la Coordinación de becas en el proceso de pago de becas y recepción de documentación para la asignación de becas del ciclo escolar 2025-2026, lo que interrumpió el normal desarrollo de pláticas en las instituciones educativas.</t>
  </si>
  <si>
    <t>Justificación Trimestral: Este indicador tiene como meta anual realizar 371 actividades y servicios bibliotecarios para incentivar y fomentar a la lectura. En este trimestre se realizaron 114 de los 93 programados. El porcentaje alcanzado del 122.58%, la meta fue supera debido a que se amplió la duración del curso de verano en las bibliotecas públicas y se incrementó actividades de "fomento a la lectura" con la finalidad de incentivar la lectura de la comunidad estudiantil.</t>
  </si>
  <si>
    <t>Justificación Trimestral: Este indicador tiene como meta anual realizar 371 actividades de fomento e impulso a la lectura en las bibliotecas públicas. En este trimestre se realizaron 114 de los 93 programados. El porcentaje alcanzado del 122.58%, la meta fue supera debido a que se amplió la duración del curso de verano en las bibliotecas públicas y se incrementó actividades de "fomento a la lectura" con la finalidad de incentivar la lectura de la comunidad estudiantil.</t>
  </si>
  <si>
    <t>Justificación Trimestral: Este indicador tiene como meta anual realizar 1 acción de participación ciudadana interactiva para el logro  de una educación democrática, inclusiva, intercultural, propiciando el fortalecimiento del aprendizaje. En este trimestre no se tiene meta programada.</t>
  </si>
  <si>
    <t>Justificación Trimestral: Este indicador tiene como meta anual realizar 1 "Cabildo Infantil". En este trimestre no se tiene meta programada.</t>
  </si>
  <si>
    <t>Justificación Trimestral: Este indicador tiene como meta anual realizar 6906 acciones para impulsar y fortalecer las actividades que promuevan una educación de calidad en beneficio de los alumnos en situación prioritaria. En este trimestre se realizaron 3438 de los 3448 programados. El porcentaje alcanzado del 99.71%.</t>
  </si>
  <si>
    <t>Justificación Trimestral: Este indicador tiene como meta anual entregar 6886 becas.  En este trimestre se realizaron 3432 de los 3443 programados. El porcentaje alcanzado del 99.68%.</t>
  </si>
  <si>
    <t>Justificación Trimestral: Este indicador tiene como meta anual realizar 20 eventos educativos y sociales inclusivos en apoyo a los becarios y becarias. En este trimestre se realizaron 6 de los 5 programados. El porcentaje alcanzado del 120.00%.</t>
  </si>
  <si>
    <t>Justificación Trimestral: Este indicador tiene como meta anual realizar 21  programas a favor de la educación que propicien la educación inclusiva y equitativa. En este trimestre se realizó 7 de 7 programados. El porcentaje alcanzado del 100%.</t>
  </si>
  <si>
    <t>Justificación Trimestral: Este indicador tiene como meta anual realizar 21 programas que propicien la protección del derecho a la educación inclusiva, equitativa, disminuyendo el nivel de deserción escolar. En este trimestre se realizó 7 de 7 programados. El porcentaje alcanzado del 100%.</t>
  </si>
  <si>
    <t>Justificación Trimestral: Este indicador tiene como meta anual realizar 173 acciones dirigidas a promover, mantener y proteger la salud de la población. En este trimestre se realizaron 105 de los 37 programados. El porcentaje alcanzado del 238.78%, se superó la meta establecida, ya que tuvimos mayor número de solicitudes de la población para realizar brigadas.</t>
  </si>
  <si>
    <t>Justificación Trimestral: Este indicador tiene como meta anual realizar 161 brigadas de servicios de salud. En este trimestre se realizaron 103 de los 34 programados. El porcentaje alcanzado del 302.94%, se superó la meta establecida, ya que tuvimos mayor número de solicitudes de la población para realizar brigadas.</t>
  </si>
  <si>
    <t>Justificación Trimestral: Este indicador tiene como meta anual realizar 16141 intervenciones en atención primaria de salud. En este trimestre se realizaron 3832 de los 3803 programados. El porcentaje alcanzado del 100.76%.</t>
  </si>
  <si>
    <t>Justificación Trimestral: Este indicador tiene como meta anual realizar 7800 atenciones y servicios médicos gratuitos. En este trimestre se realizaron 1410 de los 1950 programados. El porcentaje alcanzado del 72.31%, debido a que depende de que la ciudadanía, asista a solicitar las consultas médicas.</t>
  </si>
  <si>
    <t>Justificación Trimestral: Este indicador tiene como meta anual realizar 1686 servicios odontológicos gratuitos. En este trimestre se realizaron 505 de los 350 programados. El porcentaje alcanzado del 144.29%, superamos la meta establecida, ya que hubo mayor difusión.</t>
  </si>
  <si>
    <t>Justificación Trimestral: Este indicador tiene como meta anual realizar 622 consultas nutricionales gratuitas. En este trimestre se realizaron 301 de los 120 programados. El porcentaje alcanzado del 250.83%, debido a que la ciudadanía solicitaba el servicio.</t>
  </si>
  <si>
    <t>Justificación Trimestral: Este indicador tiene como meta anual realizar 60  servicios de traslados a personas con discapacidad o movilidad reducida a unidades médicas. En este trimestre se realizaron 9 de los 15 programados. El porcentaje alcanzado del 60.00%, debido a que depende de que la ciudadanía, solicite el servicio.</t>
  </si>
  <si>
    <t>Justificación Trimestral: Este indicador tiene como meta anual realizar 5101 acciones dirigidas hacia la prevención de enfermedades. En este trimestre se realizaron 1475 de los 1140 programados. El porcentaje alcanzado del 129.39%.</t>
  </si>
  <si>
    <t>Justificación Trimestral: Este indicador tiene como meta anual realizar 603 acciones dirigidas hacia la promoción de la salud visual. En este trimestre se realizaron 108 de los 150 programados. El porcentaje alcanzado del 72.00%, no se alcanzó la meta, ya que hubo cancelaciones por parte de los pacientes que ya contaban con cita, (ajena a nuestro calendario).</t>
  </si>
  <si>
    <t>Justificación Trimestral: Este indicador tiene como meta anual realizar 36 acciones para mantener entornos saludables como determinante de la salud. En este trimestre se realizaron 1 de los 9 programados. El porcentaje alcanzado del 11.11%, no se alcanzó la meta establecida debido a la falta de lugares y promotores para realizar las actividades.</t>
  </si>
  <si>
    <t>Justificación Trimestral: Este indicador tiene como meta anual realizar 36 acciones dirigidas al cuidado medio ambiente como determinante de la salud humana. En este trimestre se realizaron 1 de los 9 programados. El porcentaje alcanzado del 11.11%, no se alcanzó la meta establecida debido a la falta de lugares y promotores para realizar las actividades.</t>
  </si>
  <si>
    <t>Justificación Trimestral: Este indicador tiene como meta anual realizar 269 pláticas promocionales en temas de prevención de la salud. En este trimestre se realizaron 24 de los 78 programados. El porcentaje alcanzado del 30.77%, no se logró la meta, ya que las escuelas estaban de vacaciones y por tal motivo no se llevó cabo las actividades.</t>
  </si>
  <si>
    <t>Justificación Trimestral: Este indicador tiene como meta anual recolectar 42700 kilos de desechos sólidos, para mantener entornos saludables. En este trimestre se recolectaron 14 de los 8400 Kilos programados. El porcentaje alcanzado del 0.17%, no se alcanzó la meta establecida debido a la limitación en la disponibilidad de espacios físicos adecuados para llevar a cabo las actividades programadas.</t>
  </si>
  <si>
    <t>Justificación Trimestral: Este indicador tiene como meta anual recolectar 140 kilos de medicamentos con fecha de caducidad vencida. En este trimestre se recolectaron 27 de los 35 kilos programados. El porcentaje alcanzado del 77.14%, falto para alcanzar la meta, ya que depende de la cantidad de medicamento caduco que lleve la ciudadanía.</t>
  </si>
  <si>
    <t>Justificación Trimestral: Este indicador tiene como meta anual realizar 2774 atenciones de salud mental. En este trimestre se realizaron 1277 de los 618 programados. El porcentaje alcanzado del 206.63%, se superó la meta, ya que en este trimestre se contó con otra psicóloga para dar consultas.</t>
  </si>
  <si>
    <t>Justificación Trimestral: Este indicador tiene como meta anual realizar 630 atenciones psicológicas gratuitas. En este trimestre se realizaron 870 de los 400 programados. El porcentaje alcanzado del 217.50%, se superó la meta, ya que en este trimestre se contó con otra psicóloga para dar consultas.</t>
  </si>
  <si>
    <t>Justificación Trimestral: Este indicador tiene como meta anual realizar 853 asesoramientos enfocados en grupos poblacionales de atención prioritaria. En este trimestre se realizaron 322 de los 200 programados. El porcentaje alcanzado del 161.00%, debido a que la ciudadanía solicitaba el servicio.</t>
  </si>
  <si>
    <t>Justificación Trimestral: Este indicador tiene como meta anual realizar 85 pláticas sobre temas prioritarios en el área de la salud mental. En este trimestre se realizaron 35 de los 16 programados. El porcentaje alcanzado del 218.75%, se superó la meta establecida, ya que hubo mayor solicitud de pláticas en escuelas.</t>
  </si>
  <si>
    <t>Justificación Trimestral: Este indicador tiene como meta anual realizar 39192 acciones a favor de la población que habita en el municipio. En este trimestre se realizaron 15,052 de las 11,086 programadas. El porcentaje alcanzado de 135.77%, para favorecer a una educación de calidad, libre de violencia, acceso a la  salud, igualdad entre hombres y mujeres, mejorando su economía, dignificación laboral y bienestar social.</t>
  </si>
  <si>
    <t>Justificación Trimestral:  
El Índice Municipal de Prosperidad Compartida y Justicia Social se integra con 4 Dimensiones y 10 sub dimensiones que miden aspectos de Equidad Económica y Oportunidades de Empleo, Acceso a Servicios Básicos de Calidad, Vivienda Digna y Accesible y Participación Ciudadana y Cohesión Social con indicadores de diferentes instituciones externas e internas al municipio. En el tercer trimestre la meta realizada se consideró igual a la programada debido a que los indicadores no han tenido actualizaciones.</t>
  </si>
  <si>
    <r>
      <t>Justificación Trimestral: Este indicador tiene como meta anual realizar 54 programas educativos complementarios, coadyuvando en conjunto con los tres niveles de gobierno para valorar la  rehabilitación de escuelas públicas. En este trimestre se realizaron</t>
    </r>
    <r>
      <rPr>
        <b/>
        <sz val="11"/>
        <color rgb="FFFF0000"/>
        <rFont val="Arial"/>
        <family val="2"/>
      </rPr>
      <t xml:space="preserve"> </t>
    </r>
    <r>
      <rPr>
        <b/>
        <sz val="11"/>
        <color theme="1"/>
        <rFont val="Arial"/>
        <family val="2"/>
      </rPr>
      <t>14 de los 23</t>
    </r>
    <r>
      <rPr>
        <b/>
        <sz val="11"/>
        <rFont val="Arial"/>
        <family val="2"/>
      </rPr>
      <t xml:space="preserve"> programados. El porcentaje alcanzado del 60.87%, falto para alcanzar la meta, debido a que en el mes de septiembre todo el personal de la Dirección de Educación apoyó a la Coordinación de becas en el proceso de pago de becas y recepción de documentación para la asignación de becas del ciclo escolar 2025-2026, lo que interrumpió el normal desarrollo de pláticas en las instituciones educativas.</t>
    </r>
  </si>
  <si>
    <r>
      <t xml:space="preserve">Justificación Trimestral: Este indicador tiene como meta anual realizar 12 campañas informativas de salud. En este trimestre se realizaron </t>
    </r>
    <r>
      <rPr>
        <b/>
        <sz val="11"/>
        <color theme="1"/>
        <rFont val="Arial"/>
        <family val="2"/>
      </rPr>
      <t>2 de los 3 programados. El porcentaje alcanzado del 66.67%,</t>
    </r>
    <r>
      <rPr>
        <b/>
        <sz val="11"/>
        <rFont val="Arial"/>
        <family val="2"/>
      </rPr>
      <t xml:space="preserve"> no se alcanzó la meta, ya que no contábamos con espacios que nos permitieran realizar las campañas.</t>
    </r>
  </si>
  <si>
    <t xml:space="preserve"> DIRECCIÓN GENERAL DE BIENESTAR</t>
  </si>
  <si>
    <t xml:space="preserve">JustificaciónTrimestral: En este Tercer Trimestre se alcanzo la meta presupuestaría establecida.
Justificación Anual: En este Tercer Trimestre se alcanzo la meta presupuestaría establecida.
		</t>
  </si>
  <si>
    <t xml:space="preserve">JustificaciónTrimestral: En este Tercer Trimeste, no se tiene programado, a partir del seguiente se tiene contemplado utilizar.
Justificación Anual:  En este Tercer Trimeste, no se tiene programado, a partir del seguiente se tiene contemplado utilizar.
		</t>
  </si>
  <si>
    <t xml:space="preserve">JustificaciónTrimestral: En este Tercer Trimestre no se tiene programado el uso de presupuesto, hasta el siguiente.
Justificación Anual: En este Tercer Trimestre no se tiene programado el uso de presupuesto, hasta el siguiente.
		</t>
  </si>
  <si>
    <t xml:space="preserve">JustificaciónTrimestral: En este Tercer Trimestre se alcanzo la meta presupuestaría establecida, llegando aún 95.69%
Justificación Anual: En este Tercer Trimestre se alcanzo la meta presupuestaría establecida.
		</t>
  </si>
  <si>
    <t xml:space="preserve">JustificaciónTrimestral: En este Tercer Trimestre se alcanzo la meta presupuestaría establecida, llegando aún 86.07%
Justificación Anual: En este Tercer Trimestre se alcanzo la meta presupuestaría establecida.
		</t>
  </si>
  <si>
    <t xml:space="preserve">JustificaciónTrimestral: En este Tercer Trimestre se alcanzo la meta presupuestaría establecida, llegando aún 99.58%
Justificación Anual: En este Tercer Trimestre se alcanzo la meta presupuestaría establecida.
		</t>
  </si>
  <si>
    <t xml:space="preserve">JustificaciónTrimestral: En este Tercer Trimestre se alcanzo la meta presupuestaría establecida,  llegando aún 98.85%
Justificación Anual: En este Tercer Trimestre se alcanzo la meta presupuestaría establecida.
		</t>
  </si>
  <si>
    <t xml:space="preserve">JustificaciónTrimestral: En este Tercer Trimestre se alcanzo la meta presupuestaría establecida,  llegando aún 96.22%
Justificación Anual: En este Tercer Trimestre se alcanzo la meta presupuestaría establecida.
		</t>
  </si>
  <si>
    <t xml:space="preserve">JustificaciónTrimestral: En este Tercer Trimeste, se alcanzo la meta presupuestaría establecida,  llegando aún 98.76%
Justificación Anual:  En este Tercer Trimeste, se alcanzo la meta presupuestaría establecida.
		</t>
  </si>
  <si>
    <t xml:space="preserve">JustificaciónTrimestral: En este Tercer Trimestre se alcanzo la meta presupuestaría establecida, llegando aún 98.63%
Justificación Anual: En este Tercer Trimestre se alcanzo la meta presupuestaría establecida.
		</t>
  </si>
  <si>
    <t xml:space="preserve">JustificaciónTrimestral: En este Tercer Trimeste, se alcanzo la meta presupuestaría establecida, llegando aún 103.33%
Justificación Anual:  En este Tercer Trimeste, se alcanzo la meta presupuestaría establecida.
		</t>
  </si>
  <si>
    <t xml:space="preserve">JustificaciónTrimestral: En este Tercer Trimestre se alcanzo la meta presupuestaría establecida, llegando aún 99.68%
Justificación Anual: En este Tercer Trimestre se alcanzo la meta presupuestaría establecida.
		</t>
  </si>
  <si>
    <t xml:space="preserve">JustificaciónTrimestral: En este Tercer Trimeste, se alcanzo la meta presupuestaría establecida, llegando aún 99.10%
Justificación Anual:  En este Tercer Trimeste, se alcanzo la meta presupuestaría establecida.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</si>
</sst>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19">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2"/>
      <color theme="1"/>
      <name val="Calibri"/>
      <family val="2"/>
      <scheme val="minor"/>
    </font>
    <font>
      <b/>
      <sz val="14"/>
      <name val="Arial"/>
      <family val="2"/>
    </font>
    <font>
      <b/>
      <sz val="24"/>
      <color theme="1"/>
      <name val="Calibri"/>
      <family val="2"/>
      <scheme val="minor"/>
    </font>
    <font>
      <sz val="13"/>
      <color theme="1"/>
      <name val="Calibri"/>
      <family val="2"/>
      <scheme val="minor"/>
    </font>
    <font>
      <sz val="11"/>
      <color rgb="FF000000"/>
      <name val="Arial"/>
      <family val="2"/>
    </font>
    <font>
      <sz val="12"/>
      <color rgb="FF000000"/>
      <name val="Century Gothic"/>
      <family val="1"/>
    </font>
    <font>
      <b/>
      <sz val="24"/>
      <color theme="0"/>
      <name val="Arial"/>
      <family val="2"/>
    </font>
    <font>
      <b/>
      <sz val="14"/>
      <color theme="0"/>
      <name val="Arial"/>
      <family val="2"/>
    </font>
    <font>
      <sz val="11"/>
      <color theme="0"/>
      <name val="Arial"/>
      <family val="2"/>
    </font>
    <font>
      <b/>
      <sz val="11"/>
      <color theme="1"/>
      <name val="Calibri"/>
      <family val="2"/>
      <scheme val="minor"/>
    </font>
    <font>
      <b/>
      <sz val="11"/>
      <color rgb="FFFF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BD2452"/>
        <bgColor indexed="64"/>
      </patternFill>
    </fill>
    <fill>
      <patternFill patternType="solid">
        <fgColor rgb="FFFDE9EB"/>
        <bgColor indexed="64"/>
      </patternFill>
    </fill>
    <fill>
      <patternFill patternType="solid">
        <fgColor rgb="FFFFEFF3"/>
        <bgColor indexed="64"/>
      </patternFill>
    </fill>
    <fill>
      <patternFill patternType="solid">
        <fgColor theme="6" tint="0.79998168889431442"/>
        <bgColor indexed="64"/>
      </patternFill>
    </fill>
    <fill>
      <patternFill patternType="solid">
        <fgColor rgb="FFF2F2F2"/>
        <bgColor indexed="64"/>
      </patternFill>
    </fill>
    <fill>
      <patternFill patternType="solid">
        <fgColor rgb="FFF7BA10"/>
        <bgColor rgb="FF000000"/>
      </patternFill>
    </fill>
    <fill>
      <patternFill patternType="solid">
        <fgColor rgb="FFF7BA10"/>
        <bgColor indexed="64"/>
      </patternFill>
    </fill>
    <fill>
      <patternFill patternType="solid">
        <fgColor rgb="FFFADD89"/>
        <bgColor rgb="FF000000"/>
      </patternFill>
    </fill>
    <fill>
      <patternFill patternType="solid">
        <fgColor rgb="FFFADD89"/>
        <bgColor indexed="64"/>
      </patternFill>
    </fill>
    <fill>
      <patternFill patternType="solid">
        <fgColor rgb="FFF8BB13"/>
        <bgColor indexed="64"/>
      </patternFill>
    </fill>
    <fill>
      <patternFill patternType="solid">
        <fgColor rgb="FFF2B64A"/>
        <bgColor indexed="64"/>
      </patternFill>
    </fill>
    <fill>
      <patternFill patternType="solid">
        <fgColor rgb="FFEFEFEF"/>
        <bgColor indexed="64"/>
      </patternFill>
    </fill>
    <fill>
      <patternFill patternType="solid">
        <fgColor rgb="FFF2F2F4"/>
        <bgColor indexed="64"/>
      </patternFill>
    </fill>
    <fill>
      <patternFill patternType="solid">
        <fgColor rgb="FFEDEDED"/>
        <bgColor indexed="64"/>
      </patternFill>
    </fill>
  </fills>
  <borders count="202">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dashed">
        <color theme="1"/>
      </left>
      <right style="dashed">
        <color theme="1"/>
      </right>
      <top style="medium">
        <color indexed="64"/>
      </top>
      <bottom style="dotted">
        <color theme="1"/>
      </bottom>
      <diagonal/>
    </border>
    <border>
      <left style="dashed">
        <color theme="1"/>
      </left>
      <right style="medium">
        <color indexed="64"/>
      </right>
      <top style="medium">
        <color indexed="64"/>
      </top>
      <bottom style="dotted">
        <color theme="1"/>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hair">
        <color indexed="64"/>
      </right>
      <top/>
      <bottom/>
      <diagonal/>
    </border>
    <border>
      <left style="dotted">
        <color indexed="64"/>
      </left>
      <right style="medium">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medium">
        <color indexed="64"/>
      </left>
      <right style="hair">
        <color indexed="64"/>
      </right>
      <top style="dotted">
        <color indexed="64"/>
      </top>
      <bottom style="medium">
        <color indexed="64"/>
      </bottom>
      <diagonal/>
    </border>
    <border>
      <left style="thick">
        <color rgb="FF4F7278"/>
      </left>
      <right style="thin">
        <color rgb="FF000000"/>
      </right>
      <top style="thin">
        <color rgb="FF000000"/>
      </top>
      <bottom style="thick">
        <color rgb="FF4F7278"/>
      </bottom>
      <diagonal/>
    </border>
    <border>
      <left style="thick">
        <color rgb="FF4F7278"/>
      </left>
      <right style="thin">
        <color rgb="FF000000"/>
      </right>
      <top style="thick">
        <color rgb="FF4F7278"/>
      </top>
      <bottom style="thick">
        <color rgb="FF4F7278"/>
      </bottom>
      <diagonal/>
    </border>
    <border>
      <left style="dotted">
        <color indexed="64"/>
      </left>
      <right style="medium">
        <color indexed="64"/>
      </right>
      <top style="dotted">
        <color indexed="64"/>
      </top>
      <bottom/>
      <diagonal/>
    </border>
    <border>
      <left style="medium">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medium">
        <color indexed="64"/>
      </right>
      <top/>
      <bottom style="medium">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dashed">
        <color rgb="FF000000"/>
      </right>
      <top style="hair">
        <color indexed="64"/>
      </top>
      <bottom/>
      <diagonal/>
    </border>
    <border>
      <left/>
      <right style="medium">
        <color indexed="64"/>
      </right>
      <top style="hair">
        <color indexed="64"/>
      </top>
      <bottom style="dotted">
        <color indexed="64"/>
      </bottom>
      <diagonal/>
    </border>
    <border>
      <left style="hair">
        <color indexed="64"/>
      </left>
      <right style="hair">
        <color indexed="64"/>
      </right>
      <top/>
      <bottom style="dotted">
        <color indexed="64"/>
      </bottom>
      <diagonal/>
    </border>
    <border>
      <left/>
      <right style="hair">
        <color indexed="64"/>
      </right>
      <top style="dotted">
        <color indexed="64"/>
      </top>
      <bottom/>
      <diagonal/>
    </border>
    <border>
      <left/>
      <right style="dotted">
        <color indexed="64"/>
      </right>
      <top style="dotted">
        <color indexed="64"/>
      </top>
      <bottom style="dotted">
        <color indexed="64"/>
      </bottom>
      <diagonal/>
    </border>
    <border>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style="dotted">
        <color indexed="64"/>
      </right>
      <top style="dotted">
        <color indexed="64"/>
      </top>
      <bottom style="hair">
        <color indexed="64"/>
      </bottom>
      <diagonal/>
    </border>
    <border>
      <left/>
      <right style="dotted">
        <color indexed="64"/>
      </right>
      <top/>
      <bottom style="hair">
        <color indexed="64"/>
      </bottom>
      <diagonal/>
    </border>
    <border>
      <left style="dotted">
        <color indexed="64"/>
      </left>
      <right style="medium">
        <color indexed="64"/>
      </right>
      <top style="dotted">
        <color indexed="64"/>
      </top>
      <bottom style="hair">
        <color indexed="64"/>
      </bottom>
      <diagonal/>
    </border>
    <border>
      <left/>
      <right style="dotted">
        <color indexed="64"/>
      </right>
      <top/>
      <bottom style="dotted">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hair">
        <color indexed="64"/>
      </left>
      <right/>
      <top style="dotted">
        <color indexed="64"/>
      </top>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right style="hair">
        <color indexed="64"/>
      </right>
      <top/>
      <bottom style="dotted">
        <color indexed="64"/>
      </bottom>
      <diagonal/>
    </border>
    <border>
      <left/>
      <right style="hair">
        <color indexed="64"/>
      </right>
      <top style="dotted">
        <color indexed="64"/>
      </top>
      <bottom style="hair">
        <color indexed="64"/>
      </bottom>
      <diagonal/>
    </border>
    <border>
      <left style="dashed">
        <color theme="1"/>
      </left>
      <right/>
      <top/>
      <bottom style="dotted">
        <color indexed="64"/>
      </bottom>
      <diagonal/>
    </border>
    <border>
      <left style="dashed">
        <color theme="1"/>
      </left>
      <right/>
      <top style="dotted">
        <color indexed="64"/>
      </top>
      <bottom style="dotted">
        <color indexed="64"/>
      </bottom>
      <diagonal/>
    </border>
    <border>
      <left style="dashed">
        <color theme="1"/>
      </left>
      <right/>
      <top style="dotted">
        <color indexed="64"/>
      </top>
      <bottom/>
      <diagonal/>
    </border>
    <border>
      <left style="medium">
        <color indexed="64"/>
      </left>
      <right style="medium">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hair">
        <color indexed="64"/>
      </left>
      <right/>
      <top style="hair">
        <color indexed="64"/>
      </top>
      <bottom style="dotted">
        <color indexed="64"/>
      </bottom>
      <diagonal/>
    </border>
    <border>
      <left/>
      <right style="dashed">
        <color theme="1"/>
      </right>
      <top style="dashed">
        <color indexed="64"/>
      </top>
      <bottom/>
      <diagonal/>
    </border>
    <border>
      <left style="medium">
        <color indexed="64"/>
      </left>
      <right style="medium">
        <color indexed="64"/>
      </right>
      <top style="dotted">
        <color indexed="64"/>
      </top>
      <bottom style="hair">
        <color indexed="64"/>
      </bottom>
      <diagonal/>
    </border>
    <border>
      <left/>
      <right style="dotted">
        <color indexed="64"/>
      </right>
      <top style="hair">
        <color indexed="64"/>
      </top>
      <bottom style="dashed">
        <color indexed="64"/>
      </bottom>
      <diagonal/>
    </border>
    <border>
      <left style="dotted">
        <color indexed="64"/>
      </left>
      <right style="medium">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right style="medium">
        <color indexed="64"/>
      </right>
      <top style="dotted">
        <color indexed="64"/>
      </top>
      <bottom/>
      <diagonal/>
    </border>
    <border>
      <left/>
      <right style="dotted">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hair">
        <color indexed="64"/>
      </top>
      <bottom/>
      <diagonal/>
    </border>
    <border>
      <left style="hair">
        <color indexed="64"/>
      </left>
      <right/>
      <top style="dotted">
        <color indexed="64"/>
      </top>
      <bottom style="hair">
        <color indexed="64"/>
      </bottom>
      <diagonal/>
    </border>
    <border>
      <left style="dashed">
        <color theme="1"/>
      </left>
      <right style="dashed">
        <color theme="1"/>
      </right>
      <top style="dashed">
        <color indexed="64"/>
      </top>
      <bottom/>
      <diagonal/>
    </border>
    <border>
      <left style="dashed">
        <color theme="1"/>
      </left>
      <right style="medium">
        <color indexed="64"/>
      </right>
      <top style="dotted">
        <color indexed="64"/>
      </top>
      <bottom style="dotted">
        <color indexed="64"/>
      </bottom>
      <diagonal/>
    </border>
    <border>
      <left style="dotted">
        <color indexed="64"/>
      </left>
      <right style="dotted">
        <color indexed="64"/>
      </right>
      <top style="hair">
        <color indexed="64"/>
      </top>
      <bottom style="dashed">
        <color indexed="64"/>
      </bottom>
      <diagonal/>
    </border>
    <border>
      <left style="medium">
        <color indexed="64"/>
      </left>
      <right style="medium">
        <color indexed="64"/>
      </right>
      <top/>
      <bottom style="hair">
        <color indexed="64"/>
      </bottom>
      <diagonal/>
    </border>
    <border>
      <left/>
      <right style="dashed">
        <color theme="1"/>
      </right>
      <top style="hair">
        <color indexed="64"/>
      </top>
      <bottom/>
      <diagonal/>
    </border>
    <border>
      <left style="hair">
        <color indexed="64"/>
      </left>
      <right style="medium">
        <color indexed="64"/>
      </right>
      <top/>
      <bottom/>
      <diagonal/>
    </border>
    <border>
      <left style="dotted">
        <color indexed="64"/>
      </left>
      <right style="dotted">
        <color indexed="64"/>
      </right>
      <top/>
      <bottom/>
      <diagonal/>
    </border>
    <border>
      <left/>
      <right style="dashed">
        <color theme="1"/>
      </right>
      <top style="dashed">
        <color indexed="64"/>
      </top>
      <bottom style="hair">
        <color indexed="64"/>
      </bottom>
      <diagonal/>
    </border>
    <border>
      <left/>
      <right style="dashed">
        <color theme="1"/>
      </right>
      <top style="hair">
        <color indexed="64"/>
      </top>
      <bottom style="hair">
        <color indexed="64"/>
      </bottom>
      <diagonal/>
    </border>
    <border>
      <left style="hair">
        <color indexed="64"/>
      </left>
      <right style="hair">
        <color indexed="64"/>
      </right>
      <top style="dotted">
        <color indexed="64"/>
      </top>
      <bottom/>
      <diagonal/>
    </border>
    <border>
      <left style="dotted">
        <color indexed="64"/>
      </left>
      <right style="dotted">
        <color indexed="64"/>
      </right>
      <top style="hair">
        <color indexed="64"/>
      </top>
      <bottom/>
      <diagonal/>
    </border>
    <border>
      <left/>
      <right style="dashed">
        <color theme="1"/>
      </right>
      <top/>
      <bottom style="hair">
        <color indexed="64"/>
      </bottom>
      <diagonal/>
    </border>
    <border>
      <left/>
      <right style="hair">
        <color indexed="64"/>
      </right>
      <top style="dotted">
        <color indexed="64"/>
      </top>
      <bottom style="dotted">
        <color indexed="64"/>
      </bottom>
      <diagonal/>
    </border>
    <border>
      <left style="hair">
        <color indexed="64"/>
      </left>
      <right/>
      <top/>
      <bottom style="dotted">
        <color indexed="64"/>
      </bottom>
      <diagonal/>
    </border>
    <border>
      <left/>
      <right style="dashed">
        <color theme="1"/>
      </right>
      <top/>
      <bottom/>
      <diagonal/>
    </border>
    <border>
      <left style="hair">
        <color indexed="64"/>
      </left>
      <right style="medium">
        <color indexed="64"/>
      </right>
      <top style="dotted">
        <color indexed="64"/>
      </top>
      <bottom style="dotted">
        <color indexed="64"/>
      </bottom>
      <diagonal/>
    </border>
    <border>
      <left style="dashed">
        <color theme="1"/>
      </left>
      <right style="dashed">
        <color theme="1"/>
      </right>
      <top/>
      <bottom/>
      <diagonal/>
    </border>
    <border>
      <left/>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hair">
        <color indexed="64"/>
      </left>
      <right style="dotted">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style="dotted">
        <color indexed="64"/>
      </bottom>
      <diagonal/>
    </border>
    <border>
      <left style="thin">
        <color indexed="64"/>
      </left>
      <right style="hair">
        <color indexed="64"/>
      </right>
      <top style="medium">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diagonal/>
    </border>
    <border>
      <left style="medium">
        <color indexed="64"/>
      </left>
      <right style="dotted">
        <color indexed="64"/>
      </right>
      <top style="dotted">
        <color indexed="64"/>
      </top>
      <bottom style="dotted">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top style="dashed">
        <color theme="1"/>
      </top>
      <bottom/>
      <diagonal/>
    </border>
    <border>
      <left style="hair">
        <color indexed="64"/>
      </left>
      <right/>
      <top style="hair">
        <color indexed="64"/>
      </top>
      <bottom/>
      <diagonal/>
    </border>
    <border>
      <left style="hair">
        <color indexed="64"/>
      </left>
      <right/>
      <top style="dashed">
        <color theme="1"/>
      </top>
      <bottom style="dashed">
        <color theme="1"/>
      </bottom>
      <diagonal/>
    </border>
    <border>
      <left style="hair">
        <color indexed="64"/>
      </left>
      <right/>
      <top style="dashed">
        <color theme="1"/>
      </top>
      <bottom style="hair">
        <color indexed="64"/>
      </bottom>
      <diagonal/>
    </border>
    <border>
      <left style="hair">
        <color indexed="64"/>
      </left>
      <right/>
      <top/>
      <bottom style="dashed">
        <color theme="1"/>
      </bottom>
      <diagonal/>
    </border>
    <border>
      <left style="hair">
        <color indexed="64"/>
      </left>
      <right style="dashed">
        <color theme="1"/>
      </right>
      <top style="dashed">
        <color theme="1"/>
      </top>
      <bottom style="dashed">
        <color theme="1"/>
      </bottom>
      <diagonal/>
    </border>
    <border>
      <left style="dotted">
        <color indexed="64"/>
      </left>
      <right/>
      <top style="dotted">
        <color indexed="64"/>
      </top>
      <bottom style="dotted">
        <color indexed="64"/>
      </bottom>
      <diagonal/>
    </border>
    <border>
      <left style="hair">
        <color indexed="64"/>
      </left>
      <right style="hair">
        <color indexed="64"/>
      </right>
      <top style="dashed">
        <color theme="1"/>
      </top>
      <bottom style="medium">
        <color indexed="64"/>
      </bottom>
      <diagonal/>
    </border>
    <border>
      <left style="medium">
        <color indexed="64"/>
      </left>
      <right style="dotted">
        <color indexed="64"/>
      </right>
      <top style="dotted">
        <color indexed="64"/>
      </top>
      <bottom style="medium">
        <color indexed="64"/>
      </bottom>
      <diagonal/>
    </border>
    <border>
      <left style="dashed">
        <color theme="1"/>
      </left>
      <right style="medium">
        <color indexed="64"/>
      </right>
      <top style="hair">
        <color indexed="64"/>
      </top>
      <bottom style="dotted">
        <color indexed="64"/>
      </bottom>
      <diagonal/>
    </border>
    <border>
      <left style="medium">
        <color indexed="64"/>
      </left>
      <right style="dotted">
        <color indexed="64"/>
      </right>
      <top style="medium">
        <color indexed="64"/>
      </top>
      <bottom style="dash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bottom/>
      <diagonal/>
    </border>
    <border>
      <left style="dotted">
        <color indexed="64"/>
      </left>
      <right/>
      <top/>
      <bottom/>
      <diagonal/>
    </border>
    <border>
      <left/>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ashed">
        <color theme="1"/>
      </left>
      <right style="dashed">
        <color theme="1"/>
      </right>
      <top style="medium">
        <color indexed="64"/>
      </top>
      <bottom style="dotted">
        <color indexed="64"/>
      </bottom>
      <diagonal/>
    </border>
    <border>
      <left style="dashed">
        <color theme="1"/>
      </left>
      <right/>
      <top/>
      <bottom/>
      <diagonal/>
    </border>
    <border>
      <left style="medium">
        <color theme="1"/>
      </left>
      <right style="dashed">
        <color theme="1"/>
      </right>
      <top/>
      <bottom/>
      <diagonal/>
    </border>
    <border>
      <left style="dotted">
        <color indexed="64"/>
      </left>
      <right style="hair">
        <color indexed="64"/>
      </right>
      <top/>
      <bottom/>
      <diagonal/>
    </border>
    <border>
      <left style="medium">
        <color indexed="64"/>
      </left>
      <right style="hair">
        <color indexed="64"/>
      </right>
      <top style="dotted">
        <color indexed="64"/>
      </top>
      <bottom style="hair">
        <color indexed="64"/>
      </bottom>
      <diagonal/>
    </border>
    <border>
      <left style="hair">
        <color indexed="64"/>
      </left>
      <right style="medium">
        <color indexed="64"/>
      </right>
      <top style="dotted">
        <color indexed="64"/>
      </top>
      <bottom style="hair">
        <color indexed="64"/>
      </bottom>
      <diagonal/>
    </border>
    <border>
      <left style="medium">
        <color indexed="64"/>
      </left>
      <right style="hair">
        <color indexed="64"/>
      </right>
      <top style="dotted">
        <color indexed="64"/>
      </top>
      <bottom/>
      <diagonal/>
    </border>
  </borders>
  <cellStyleXfs count="3">
    <xf numFmtId="0" fontId="0" fillId="0" borderId="0"/>
    <xf numFmtId="44" fontId="7" fillId="0" borderId="0" applyFont="0" applyFill="0" applyBorder="0" applyAlignment="0" applyProtection="0"/>
    <xf numFmtId="0" fontId="7" fillId="0" borderId="0"/>
  </cellStyleXfs>
  <cellXfs count="450">
    <xf numFmtId="0" fontId="0" fillId="0" borderId="0" xfId="0"/>
    <xf numFmtId="0" fontId="0" fillId="5" borderId="0" xfId="0" applyFill="1"/>
    <xf numFmtId="0" fontId="6" fillId="3" borderId="1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2" xfId="0" applyFont="1" applyFill="1" applyBorder="1" applyAlignment="1">
      <alignment horizontal="center" vertical="center" wrapText="1"/>
    </xf>
    <xf numFmtId="164" fontId="6" fillId="3" borderId="23" xfId="1" applyNumberFormat="1" applyFont="1" applyFill="1" applyBorder="1" applyAlignment="1">
      <alignment horizontal="center" vertical="center" wrapText="1"/>
    </xf>
    <xf numFmtId="3" fontId="3" fillId="7" borderId="18"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3" fontId="3" fillId="7" borderId="19" xfId="0" applyNumberFormat="1" applyFont="1" applyFill="1" applyBorder="1" applyAlignment="1">
      <alignment horizontal="center" vertical="center" wrapText="1"/>
    </xf>
    <xf numFmtId="10" fontId="0" fillId="4" borderId="29" xfId="0" applyNumberFormat="1" applyFill="1" applyBorder="1" applyAlignment="1">
      <alignment horizontal="center" vertical="center" wrapText="1"/>
    </xf>
    <xf numFmtId="10" fontId="0" fillId="4" borderId="30" xfId="0" applyNumberFormat="1" applyFill="1" applyBorder="1" applyAlignment="1">
      <alignment horizontal="center" vertical="center" wrapText="1"/>
    </xf>
    <xf numFmtId="44" fontId="3" fillId="2" borderId="36" xfId="1" applyFont="1" applyFill="1" applyBorder="1" applyAlignment="1">
      <alignment horizontal="center" vertical="center" wrapText="1"/>
    </xf>
    <xf numFmtId="44" fontId="3" fillId="2" borderId="37" xfId="1" applyFont="1" applyFill="1" applyBorder="1" applyAlignment="1">
      <alignment horizontal="center" vertical="center" wrapText="1"/>
    </xf>
    <xf numFmtId="44" fontId="3" fillId="2" borderId="38" xfId="1" applyFont="1" applyFill="1" applyBorder="1" applyAlignment="1">
      <alignment horizontal="center" vertical="center" wrapText="1"/>
    </xf>
    <xf numFmtId="44" fontId="3" fillId="2" borderId="39" xfId="1" applyFont="1" applyFill="1" applyBorder="1" applyAlignment="1">
      <alignment horizontal="center" vertical="center" wrapText="1"/>
    </xf>
    <xf numFmtId="44" fontId="3" fillId="2" borderId="40" xfId="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44" fontId="3" fillId="2" borderId="41" xfId="1" applyFont="1" applyFill="1" applyBorder="1" applyAlignment="1">
      <alignment horizontal="center" vertical="center" wrapText="1"/>
    </xf>
    <xf numFmtId="44" fontId="3" fillId="2" borderId="1" xfId="1" applyFont="1" applyFill="1" applyBorder="1" applyAlignment="1">
      <alignment horizontal="center" vertical="center" wrapText="1"/>
    </xf>
    <xf numFmtId="44" fontId="3" fillId="2" borderId="28" xfId="1" applyFont="1" applyFill="1" applyBorder="1" applyAlignment="1">
      <alignment horizontal="center" vertical="center" wrapText="1"/>
    </xf>
    <xf numFmtId="44" fontId="3" fillId="2" borderId="42" xfId="1" applyFont="1" applyFill="1" applyBorder="1" applyAlignment="1">
      <alignment horizontal="center" vertical="center" wrapText="1"/>
    </xf>
    <xf numFmtId="44" fontId="3" fillId="2" borderId="43" xfId="1" applyFont="1" applyFill="1" applyBorder="1" applyAlignment="1">
      <alignment horizontal="center" vertical="center" wrapText="1"/>
    </xf>
    <xf numFmtId="3" fontId="3" fillId="2" borderId="31" xfId="0" applyNumberFormat="1" applyFont="1" applyFill="1" applyBorder="1" applyAlignment="1">
      <alignment horizontal="center" vertical="center" wrapText="1"/>
    </xf>
    <xf numFmtId="3" fontId="3" fillId="2" borderId="44" xfId="0" applyNumberFormat="1" applyFont="1" applyFill="1" applyBorder="1" applyAlignment="1">
      <alignment horizontal="center" vertical="center" wrapText="1"/>
    </xf>
    <xf numFmtId="44" fontId="3" fillId="2" borderId="45" xfId="1" applyFont="1" applyFill="1" applyBorder="1" applyAlignment="1">
      <alignment horizontal="center" vertical="center" wrapText="1"/>
    </xf>
    <xf numFmtId="44" fontId="3" fillId="2" borderId="32" xfId="1" applyFont="1" applyFill="1" applyBorder="1" applyAlignment="1">
      <alignment horizontal="center" vertical="center" wrapText="1"/>
    </xf>
    <xf numFmtId="44" fontId="3" fillId="2" borderId="33" xfId="1" applyFont="1" applyFill="1" applyBorder="1" applyAlignment="1">
      <alignment horizontal="center" vertical="center" wrapText="1"/>
    </xf>
    <xf numFmtId="44" fontId="3" fillId="2" borderId="46" xfId="1" applyFont="1" applyFill="1" applyBorder="1" applyAlignment="1">
      <alignment horizontal="center" vertical="center" wrapText="1"/>
    </xf>
    <xf numFmtId="44" fontId="3" fillId="2" borderId="47" xfId="1"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3" fontId="3" fillId="2" borderId="48"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10" fontId="0" fillId="4" borderId="31" xfId="0" applyNumberForma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10" fontId="0" fillId="4" borderId="50" xfId="0" applyNumberFormat="1" applyFill="1" applyBorder="1" applyAlignment="1">
      <alignment horizontal="center" vertical="center" wrapText="1"/>
    </xf>
    <xf numFmtId="10" fontId="0" fillId="4" borderId="18" xfId="0" applyNumberFormat="1" applyFill="1" applyBorder="1" applyAlignment="1">
      <alignment horizontal="center" vertical="center" wrapText="1"/>
    </xf>
    <xf numFmtId="0" fontId="3" fillId="3" borderId="5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53" xfId="0" applyFont="1" applyFill="1" applyBorder="1" applyAlignment="1">
      <alignment horizontal="center" vertical="center" wrapText="1"/>
    </xf>
    <xf numFmtId="3" fontId="3" fillId="5" borderId="53" xfId="0" applyNumberFormat="1" applyFont="1" applyFill="1" applyBorder="1" applyAlignment="1">
      <alignment horizontal="center" vertical="center" wrapText="1"/>
    </xf>
    <xf numFmtId="3" fontId="3" fillId="5" borderId="52" xfId="0" applyNumberFormat="1" applyFont="1" applyFill="1" applyBorder="1" applyAlignment="1">
      <alignment horizontal="center" vertical="center" wrapText="1"/>
    </xf>
    <xf numFmtId="0" fontId="3" fillId="5" borderId="55" xfId="0" applyFont="1" applyFill="1" applyBorder="1" applyAlignment="1">
      <alignment horizontal="center" vertical="center" wrapText="1"/>
    </xf>
    <xf numFmtId="3" fontId="3" fillId="5" borderId="55" xfId="0" applyNumberFormat="1" applyFont="1" applyFill="1" applyBorder="1" applyAlignment="1">
      <alignment horizontal="center" vertical="center" wrapText="1"/>
    </xf>
    <xf numFmtId="3" fontId="3" fillId="5" borderId="56"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3" fillId="8"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44" fontId="3" fillId="2" borderId="4" xfId="1" applyFont="1" applyFill="1" applyBorder="1" applyAlignment="1">
      <alignment horizontal="center" vertical="center" wrapText="1"/>
    </xf>
    <xf numFmtId="0" fontId="3" fillId="3" borderId="30" xfId="0" applyFont="1" applyFill="1" applyBorder="1" applyAlignment="1">
      <alignment horizontal="center" vertical="center" wrapText="1"/>
    </xf>
    <xf numFmtId="44" fontId="3" fillId="2" borderId="31" xfId="1" applyFont="1" applyFill="1" applyBorder="1" applyAlignment="1">
      <alignment horizontal="center" vertical="center" wrapText="1"/>
    </xf>
    <xf numFmtId="164" fontId="6" fillId="3" borderId="30" xfId="1" applyNumberFormat="1" applyFont="1" applyFill="1" applyBorder="1" applyAlignment="1">
      <alignment horizontal="center" vertical="center" wrapText="1"/>
    </xf>
    <xf numFmtId="44" fontId="3" fillId="2" borderId="35" xfId="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164" fontId="4" fillId="3" borderId="60" xfId="0" applyNumberFormat="1" applyFont="1" applyFill="1" applyBorder="1" applyAlignment="1">
      <alignment horizontal="center" vertical="center" wrapText="1"/>
    </xf>
    <xf numFmtId="164" fontId="3" fillId="3" borderId="61" xfId="0" applyNumberFormat="1" applyFont="1" applyFill="1" applyBorder="1" applyAlignment="1">
      <alignment horizontal="center" vertical="center" wrapText="1"/>
    </xf>
    <xf numFmtId="164" fontId="3" fillId="3" borderId="62" xfId="0" applyNumberFormat="1" applyFont="1" applyFill="1" applyBorder="1" applyAlignment="1">
      <alignment horizontal="center" vertical="center" wrapText="1"/>
    </xf>
    <xf numFmtId="164" fontId="3" fillId="3" borderId="63" xfId="0" applyNumberFormat="1" applyFont="1" applyFill="1" applyBorder="1" applyAlignment="1">
      <alignment horizontal="center" vertical="center" wrapText="1"/>
    </xf>
    <xf numFmtId="0" fontId="6" fillId="3" borderId="57" xfId="0" applyFont="1" applyFill="1" applyBorder="1" applyAlignment="1">
      <alignment horizontal="center" vertical="center" wrapText="1"/>
    </xf>
    <xf numFmtId="3" fontId="3" fillId="5" borderId="41" xfId="0" applyNumberFormat="1" applyFont="1" applyFill="1" applyBorder="1" applyAlignment="1">
      <alignment horizontal="center" vertical="center" wrapText="1"/>
    </xf>
    <xf numFmtId="44" fontId="3" fillId="2" borderId="59" xfId="1" applyFont="1" applyFill="1" applyBorder="1" applyAlignment="1">
      <alignment horizontal="center" vertical="center" wrapText="1"/>
    </xf>
    <xf numFmtId="44" fontId="3" fillId="2" borderId="5" xfId="1" applyFont="1" applyFill="1" applyBorder="1" applyAlignment="1">
      <alignment horizontal="center" vertical="center" wrapText="1"/>
    </xf>
    <xf numFmtId="44" fontId="3" fillId="2" borderId="30" xfId="1" applyFont="1" applyFill="1" applyBorder="1" applyAlignment="1">
      <alignment horizontal="center" vertical="center" wrapText="1"/>
    </xf>
    <xf numFmtId="44" fontId="3" fillId="2" borderId="44" xfId="1" applyFont="1" applyFill="1" applyBorder="1" applyAlignment="1">
      <alignment horizontal="center" vertical="center" wrapText="1"/>
    </xf>
    <xf numFmtId="44" fontId="3" fillId="2" borderId="30" xfId="1" applyFont="1" applyFill="1" applyBorder="1" applyAlignment="1">
      <alignment horizontal="right" vertical="center" wrapText="1"/>
    </xf>
    <xf numFmtId="44" fontId="3" fillId="2" borderId="34" xfId="1" applyFont="1" applyFill="1" applyBorder="1" applyAlignment="1">
      <alignment horizontal="center" vertical="center" wrapText="1"/>
    </xf>
    <xf numFmtId="10" fontId="0" fillId="4" borderId="65" xfId="0" applyNumberFormat="1" applyFill="1" applyBorder="1" applyAlignment="1">
      <alignment horizontal="center" vertical="center" wrapText="1"/>
    </xf>
    <xf numFmtId="3" fontId="3" fillId="2" borderId="64"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top"/>
    </xf>
    <xf numFmtId="3" fontId="3" fillId="0" borderId="53" xfId="0" applyNumberFormat="1" applyFont="1" applyBorder="1" applyAlignment="1">
      <alignment horizontal="center" vertical="center" wrapText="1"/>
    </xf>
    <xf numFmtId="10" fontId="11" fillId="4" borderId="67" xfId="0" applyNumberFormat="1" applyFont="1" applyFill="1" applyBorder="1" applyAlignment="1">
      <alignment horizontal="center" vertical="center" wrapText="1"/>
    </xf>
    <xf numFmtId="8" fontId="3" fillId="2" borderId="44" xfId="1"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3" fontId="3" fillId="0" borderId="52" xfId="0" applyNumberFormat="1" applyFont="1" applyBorder="1" applyAlignment="1">
      <alignment horizontal="center" vertical="center" wrapText="1"/>
    </xf>
    <xf numFmtId="8" fontId="0" fillId="0" borderId="0" xfId="0" applyNumberFormat="1"/>
    <xf numFmtId="8" fontId="13" fillId="0" borderId="70" xfId="0" applyNumberFormat="1" applyFont="1" applyBorder="1" applyAlignment="1">
      <alignment horizontal="center" vertical="center" wrapText="1" readingOrder="1"/>
    </xf>
    <xf numFmtId="8" fontId="13" fillId="0" borderId="71" xfId="0" applyNumberFormat="1" applyFont="1" applyBorder="1" applyAlignment="1">
      <alignment horizontal="center" vertical="center" wrapText="1" readingOrder="1"/>
    </xf>
    <xf numFmtId="3" fontId="3" fillId="0" borderId="55" xfId="0" applyNumberFormat="1" applyFont="1" applyBorder="1" applyAlignment="1">
      <alignment horizontal="center" vertical="center" wrapText="1"/>
    </xf>
    <xf numFmtId="10" fontId="11" fillId="4" borderId="72" xfId="0" applyNumberFormat="1" applyFont="1" applyFill="1" applyBorder="1" applyAlignment="1">
      <alignment horizontal="center" vertical="center" wrapText="1"/>
    </xf>
    <xf numFmtId="0" fontId="0" fillId="0" borderId="74" xfId="0" applyBorder="1"/>
    <xf numFmtId="0" fontId="0" fillId="0" borderId="25" xfId="0" applyBorder="1"/>
    <xf numFmtId="0" fontId="15" fillId="11" borderId="54"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4" fillId="14" borderId="18" xfId="0" applyFont="1" applyFill="1" applyBorder="1" applyAlignment="1">
      <alignment horizontal="center" vertical="center" wrapText="1"/>
    </xf>
    <xf numFmtId="0" fontId="4" fillId="14" borderId="19" xfId="0" applyFont="1" applyFill="1" applyBorder="1" applyAlignment="1">
      <alignment horizontal="center" vertical="center" wrapText="1"/>
    </xf>
    <xf numFmtId="0" fontId="1" fillId="14" borderId="18" xfId="0" applyFont="1" applyFill="1" applyBorder="1" applyAlignment="1">
      <alignment horizontal="center" vertical="center" wrapText="1"/>
    </xf>
    <xf numFmtId="0" fontId="1" fillId="14" borderId="19" xfId="0" applyFont="1" applyFill="1" applyBorder="1" applyAlignment="1">
      <alignment horizontal="center" vertical="center" wrapText="1"/>
    </xf>
    <xf numFmtId="3" fontId="3" fillId="5" borderId="73" xfId="0" applyNumberFormat="1" applyFont="1" applyFill="1" applyBorder="1" applyAlignment="1">
      <alignment horizontal="center" vertical="center" wrapText="1"/>
    </xf>
    <xf numFmtId="3" fontId="3" fillId="5" borderId="78" xfId="0" applyNumberFormat="1" applyFont="1" applyFill="1" applyBorder="1" applyAlignment="1">
      <alignment horizontal="center" vertical="center" wrapText="1"/>
    </xf>
    <xf numFmtId="3" fontId="3" fillId="5" borderId="79" xfId="0" applyNumberFormat="1" applyFont="1" applyFill="1" applyBorder="1" applyAlignment="1">
      <alignment horizontal="center" vertical="center" wrapText="1"/>
    </xf>
    <xf numFmtId="10" fontId="11" fillId="4" borderId="15" xfId="0" applyNumberFormat="1" applyFont="1" applyFill="1" applyBorder="1" applyAlignment="1">
      <alignment horizontal="center" vertical="center" wrapText="1"/>
    </xf>
    <xf numFmtId="10" fontId="11" fillId="4" borderId="80" xfId="0" applyNumberFormat="1" applyFont="1" applyFill="1" applyBorder="1" applyAlignment="1">
      <alignment horizontal="center" vertical="center" wrapText="1"/>
    </xf>
    <xf numFmtId="0" fontId="16" fillId="15" borderId="82" xfId="2" applyFont="1" applyFill="1" applyBorder="1" applyAlignment="1">
      <alignment horizontal="center" vertical="center" wrapText="1"/>
    </xf>
    <xf numFmtId="0" fontId="16" fillId="15" borderId="83" xfId="2" applyFont="1" applyFill="1" applyBorder="1" applyAlignment="1">
      <alignment horizontal="center" vertical="center" wrapText="1"/>
    </xf>
    <xf numFmtId="0" fontId="5" fillId="11" borderId="84" xfId="0" applyFont="1" applyFill="1" applyBorder="1" applyAlignment="1">
      <alignment horizontal="center" vertical="center" wrapText="1"/>
    </xf>
    <xf numFmtId="0" fontId="16" fillId="15" borderId="72" xfId="2" applyFont="1" applyFill="1" applyBorder="1" applyAlignment="1">
      <alignment horizontal="center" vertical="center" wrapText="1"/>
    </xf>
    <xf numFmtId="0" fontId="5" fillId="11" borderId="77" xfId="0" applyFont="1" applyFill="1" applyBorder="1" applyAlignment="1">
      <alignment horizontal="center" vertical="center" wrapText="1"/>
    </xf>
    <xf numFmtId="0" fontId="4" fillId="16" borderId="85" xfId="0" applyFont="1" applyFill="1" applyBorder="1" applyAlignment="1">
      <alignment horizontal="left" vertical="center" wrapText="1"/>
    </xf>
    <xf numFmtId="0" fontId="6" fillId="14" borderId="86" xfId="2" applyFont="1" applyFill="1" applyBorder="1" applyAlignment="1">
      <alignment horizontal="justify" vertical="center" wrapText="1"/>
    </xf>
    <xf numFmtId="0" fontId="6" fillId="14" borderId="87" xfId="2" applyFont="1" applyFill="1" applyBorder="1" applyAlignment="1">
      <alignment horizontal="justify" vertical="center" wrapText="1"/>
    </xf>
    <xf numFmtId="0" fontId="6" fillId="14" borderId="88" xfId="0" applyFont="1" applyFill="1" applyBorder="1" applyAlignment="1">
      <alignment horizontal="center" vertical="center" wrapText="1"/>
    </xf>
    <xf numFmtId="0" fontId="6" fillId="14" borderId="67" xfId="2" applyFont="1" applyFill="1" applyBorder="1" applyAlignment="1">
      <alignment horizontal="left" vertical="center" wrapText="1"/>
    </xf>
    <xf numFmtId="0" fontId="6" fillId="14" borderId="89" xfId="0" applyFont="1" applyFill="1" applyBorder="1" applyAlignment="1">
      <alignment horizontal="center" vertical="center" wrapText="1"/>
    </xf>
    <xf numFmtId="0" fontId="3" fillId="3" borderId="91" xfId="2" applyFont="1" applyFill="1" applyBorder="1" applyAlignment="1">
      <alignment horizontal="justify" vertical="center" wrapText="1"/>
    </xf>
    <xf numFmtId="0" fontId="6" fillId="3" borderId="92" xfId="2" applyFont="1" applyFill="1" applyBorder="1" applyAlignment="1">
      <alignment horizontal="justify" vertical="center" wrapText="1"/>
    </xf>
    <xf numFmtId="0" fontId="3" fillId="3" borderId="88" xfId="0" applyFont="1" applyFill="1" applyBorder="1" applyAlignment="1">
      <alignment horizontal="center" vertical="center" wrapText="1"/>
    </xf>
    <xf numFmtId="0" fontId="6" fillId="3" borderId="67" xfId="2" applyFont="1" applyFill="1" applyBorder="1" applyAlignment="1">
      <alignment horizontal="left" vertical="center" wrapText="1"/>
    </xf>
    <xf numFmtId="0" fontId="6" fillId="3" borderId="89" xfId="0" applyFont="1" applyFill="1" applyBorder="1" applyAlignment="1">
      <alignment horizontal="center" vertical="center" wrapText="1"/>
    </xf>
    <xf numFmtId="0" fontId="3" fillId="14" borderId="93" xfId="2" applyFont="1" applyFill="1" applyBorder="1" applyAlignment="1">
      <alignment horizontal="justify" vertical="center" wrapText="1"/>
    </xf>
    <xf numFmtId="0" fontId="3" fillId="14" borderId="91" xfId="2" applyFont="1" applyFill="1" applyBorder="1" applyAlignment="1">
      <alignment horizontal="justify" vertical="center" wrapText="1"/>
    </xf>
    <xf numFmtId="0" fontId="3" fillId="14" borderId="94" xfId="0" applyFont="1" applyFill="1" applyBorder="1" applyAlignment="1">
      <alignment horizontal="center" vertical="center" wrapText="1"/>
    </xf>
    <xf numFmtId="0" fontId="3" fillId="14" borderId="67" xfId="2" applyFont="1" applyFill="1" applyBorder="1" applyAlignment="1">
      <alignment horizontal="left" vertical="center" wrapText="1"/>
    </xf>
    <xf numFmtId="0" fontId="3" fillId="14" borderId="89" xfId="0" applyFont="1" applyFill="1" applyBorder="1" applyAlignment="1">
      <alignment horizontal="center" vertical="center" wrapText="1"/>
    </xf>
    <xf numFmtId="0" fontId="3" fillId="17" borderId="93" xfId="2" applyFont="1" applyFill="1" applyBorder="1" applyAlignment="1">
      <alignment horizontal="justify" vertical="center" wrapText="1"/>
    </xf>
    <xf numFmtId="0" fontId="3" fillId="17" borderId="91" xfId="2" applyFont="1" applyFill="1" applyBorder="1" applyAlignment="1">
      <alignment horizontal="justify" vertical="center" wrapText="1"/>
    </xf>
    <xf numFmtId="0" fontId="3" fillId="3" borderId="95" xfId="0" applyFont="1" applyFill="1" applyBorder="1" applyAlignment="1">
      <alignment horizontal="center" vertical="center" wrapText="1"/>
    </xf>
    <xf numFmtId="0" fontId="3" fillId="17" borderId="67" xfId="2" applyFont="1" applyFill="1" applyBorder="1" applyAlignment="1">
      <alignment horizontal="left" vertical="center" wrapText="1"/>
    </xf>
    <xf numFmtId="0" fontId="3" fillId="3" borderId="89" xfId="0" applyFont="1" applyFill="1" applyBorder="1" applyAlignment="1">
      <alignment horizontal="center" vertical="center" wrapText="1"/>
    </xf>
    <xf numFmtId="10" fontId="11" fillId="4" borderId="96" xfId="0" applyNumberFormat="1" applyFont="1" applyFill="1" applyBorder="1" applyAlignment="1">
      <alignment horizontal="center" vertical="center" wrapText="1"/>
    </xf>
    <xf numFmtId="0" fontId="3" fillId="3" borderId="97" xfId="0" applyFont="1" applyFill="1" applyBorder="1" applyAlignment="1">
      <alignment horizontal="center" vertical="center" wrapText="1"/>
    </xf>
    <xf numFmtId="0" fontId="3" fillId="3" borderId="98"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01" xfId="0" applyFont="1" applyFill="1" applyBorder="1" applyAlignment="1">
      <alignment horizontal="center" vertical="center" wrapText="1"/>
    </xf>
    <xf numFmtId="3" fontId="3" fillId="5" borderId="99" xfId="0" applyNumberFormat="1" applyFont="1" applyFill="1" applyBorder="1" applyAlignment="1">
      <alignment horizontal="center" vertical="center" wrapText="1"/>
    </xf>
    <xf numFmtId="3" fontId="3" fillId="5" borderId="100" xfId="0" applyNumberFormat="1" applyFont="1" applyFill="1" applyBorder="1" applyAlignment="1">
      <alignment horizontal="center" vertical="center" wrapText="1"/>
    </xf>
    <xf numFmtId="3" fontId="3" fillId="5" borderId="101" xfId="0" applyNumberFormat="1" applyFont="1" applyFill="1" applyBorder="1" applyAlignment="1">
      <alignment horizontal="center" vertical="center" wrapText="1"/>
    </xf>
    <xf numFmtId="10" fontId="11" fillId="4" borderId="103" xfId="0" applyNumberFormat="1" applyFont="1" applyFill="1" applyBorder="1" applyAlignment="1">
      <alignment horizontal="center" vertical="center" wrapText="1"/>
    </xf>
    <xf numFmtId="0" fontId="3" fillId="17" borderId="104" xfId="2" applyFont="1" applyFill="1" applyBorder="1" applyAlignment="1">
      <alignment horizontal="justify" vertical="center" wrapText="1"/>
    </xf>
    <xf numFmtId="0" fontId="3" fillId="17" borderId="105" xfId="2" applyFont="1" applyFill="1" applyBorder="1" applyAlignment="1">
      <alignment horizontal="justify" vertical="center" wrapText="1"/>
    </xf>
    <xf numFmtId="0" fontId="4" fillId="17" borderId="67" xfId="2" applyFont="1" applyFill="1" applyBorder="1" applyAlignment="1">
      <alignment horizontal="left" vertical="center" wrapText="1"/>
    </xf>
    <xf numFmtId="0" fontId="4" fillId="14" borderId="106" xfId="2" applyFont="1" applyFill="1" applyBorder="1" applyAlignment="1">
      <alignment horizontal="justify" vertical="center" wrapText="1"/>
    </xf>
    <xf numFmtId="0" fontId="3" fillId="14" borderId="107" xfId="2" applyFont="1" applyFill="1" applyBorder="1" applyAlignment="1">
      <alignment horizontal="justify" vertical="center" wrapText="1"/>
    </xf>
    <xf numFmtId="0" fontId="3" fillId="14" borderId="88" xfId="0" applyFont="1" applyFill="1" applyBorder="1" applyAlignment="1">
      <alignment horizontal="center" vertical="center" wrapText="1"/>
    </xf>
    <xf numFmtId="0" fontId="3" fillId="3" borderId="105" xfId="2" applyFont="1" applyFill="1" applyBorder="1" applyAlignment="1">
      <alignment horizontal="justify" vertical="center" wrapText="1"/>
    </xf>
    <xf numFmtId="0" fontId="3" fillId="3" borderId="108" xfId="2" applyFont="1" applyFill="1" applyBorder="1" applyAlignment="1">
      <alignment horizontal="justify" vertical="center" wrapText="1"/>
    </xf>
    <xf numFmtId="0" fontId="3" fillId="3" borderId="67" xfId="2" applyFont="1" applyFill="1" applyBorder="1" applyAlignment="1">
      <alignment horizontal="left" vertical="center" wrapText="1"/>
    </xf>
    <xf numFmtId="0" fontId="4" fillId="14" borderId="86" xfId="2" applyFont="1" applyFill="1" applyBorder="1" applyAlignment="1">
      <alignment horizontal="justify" vertical="center" wrapText="1"/>
    </xf>
    <xf numFmtId="0" fontId="3" fillId="14" borderId="97" xfId="2" applyFont="1" applyFill="1" applyBorder="1" applyAlignment="1">
      <alignment horizontal="justify" vertical="center" wrapText="1"/>
    </xf>
    <xf numFmtId="0" fontId="3" fillId="3" borderId="88" xfId="2" applyFont="1" applyFill="1" applyBorder="1" applyAlignment="1">
      <alignment horizontal="justify" vertical="center" wrapText="1"/>
    </xf>
    <xf numFmtId="0" fontId="4" fillId="14" borderId="91" xfId="2" applyFont="1" applyFill="1" applyBorder="1" applyAlignment="1">
      <alignment horizontal="justify" vertical="center" wrapText="1"/>
    </xf>
    <xf numFmtId="0" fontId="3" fillId="14" borderId="88" xfId="2" applyFont="1" applyFill="1" applyBorder="1" applyAlignment="1">
      <alignment horizontal="justify" vertical="center" wrapText="1"/>
    </xf>
    <xf numFmtId="0" fontId="4" fillId="3" borderId="67" xfId="2" applyFont="1" applyFill="1" applyBorder="1" applyAlignment="1">
      <alignment horizontal="left" vertical="center" wrapText="1"/>
    </xf>
    <xf numFmtId="0" fontId="3" fillId="9" borderId="109" xfId="2" applyFont="1" applyFill="1" applyBorder="1" applyAlignment="1">
      <alignment horizontal="justify" vertical="center" wrapText="1"/>
    </xf>
    <xf numFmtId="0" fontId="3" fillId="9" borderId="106" xfId="2" applyFont="1" applyFill="1" applyBorder="1" applyAlignment="1">
      <alignment horizontal="justify" vertical="center" wrapText="1"/>
    </xf>
    <xf numFmtId="0" fontId="4" fillId="9" borderId="67" xfId="2" applyFont="1" applyFill="1" applyBorder="1" applyAlignment="1">
      <alignment horizontal="left" vertical="center" wrapText="1"/>
    </xf>
    <xf numFmtId="0" fontId="3" fillId="14" borderId="110" xfId="2" applyFont="1" applyFill="1" applyBorder="1" applyAlignment="1">
      <alignment horizontal="justify" vertical="center" wrapText="1"/>
    </xf>
    <xf numFmtId="0" fontId="3" fillId="9" borderId="110" xfId="2" applyFont="1" applyFill="1" applyBorder="1" applyAlignment="1">
      <alignment horizontal="justify" vertical="center" wrapText="1"/>
    </xf>
    <xf numFmtId="0" fontId="3" fillId="9" borderId="91" xfId="2" applyFont="1" applyFill="1" applyBorder="1" applyAlignment="1">
      <alignment horizontal="justify" vertical="center" wrapText="1"/>
    </xf>
    <xf numFmtId="0" fontId="4" fillId="14" borderId="110" xfId="2" applyFont="1" applyFill="1" applyBorder="1" applyAlignment="1">
      <alignment horizontal="justify" vertical="center" wrapText="1"/>
    </xf>
    <xf numFmtId="0" fontId="3" fillId="3" borderId="110" xfId="2" applyFont="1" applyFill="1" applyBorder="1" applyAlignment="1">
      <alignment horizontal="justify" vertical="center" wrapText="1"/>
    </xf>
    <xf numFmtId="0" fontId="3" fillId="3" borderId="111" xfId="2" applyFont="1" applyFill="1" applyBorder="1" applyAlignment="1">
      <alignment horizontal="justify" vertical="center" wrapText="1"/>
    </xf>
    <xf numFmtId="0" fontId="4" fillId="3" borderId="91" xfId="2" applyFont="1" applyFill="1" applyBorder="1" applyAlignment="1">
      <alignment horizontal="justify" vertical="center" wrapText="1"/>
    </xf>
    <xf numFmtId="0" fontId="4" fillId="10" borderId="91" xfId="2" applyFont="1" applyFill="1" applyBorder="1" applyAlignment="1">
      <alignment horizontal="justify" vertical="center" wrapText="1"/>
    </xf>
    <xf numFmtId="0" fontId="3" fillId="10" borderId="88" xfId="2" applyFont="1" applyFill="1" applyBorder="1" applyAlignment="1">
      <alignment horizontal="justify" vertical="center" wrapText="1"/>
    </xf>
    <xf numFmtId="0" fontId="6" fillId="14" borderId="88" xfId="2" applyFont="1" applyFill="1" applyBorder="1" applyAlignment="1">
      <alignment horizontal="justify" vertical="center" wrapText="1"/>
    </xf>
    <xf numFmtId="0" fontId="6" fillId="3" borderId="88" xfId="2" applyFont="1" applyFill="1" applyBorder="1" applyAlignment="1">
      <alignment horizontal="justify" vertical="center" wrapText="1"/>
    </xf>
    <xf numFmtId="0" fontId="4" fillId="19" borderId="91" xfId="2" applyFont="1" applyFill="1" applyBorder="1" applyAlignment="1">
      <alignment horizontal="justify" vertical="center" wrapText="1"/>
    </xf>
    <xf numFmtId="0" fontId="3" fillId="19" borderId="88" xfId="2" applyFont="1" applyFill="1" applyBorder="1" applyAlignment="1">
      <alignment horizontal="justify" vertical="center" wrapText="1"/>
    </xf>
    <xf numFmtId="0" fontId="3" fillId="19" borderId="67" xfId="2" applyFont="1" applyFill="1" applyBorder="1" applyAlignment="1">
      <alignment horizontal="left" vertical="center" wrapText="1"/>
    </xf>
    <xf numFmtId="0" fontId="6" fillId="14" borderId="81" xfId="2" applyFont="1" applyFill="1" applyBorder="1" applyAlignment="1">
      <alignment horizontal="justify" vertical="center" wrapText="1"/>
    </xf>
    <xf numFmtId="0" fontId="3" fillId="14" borderId="51" xfId="0" applyFont="1" applyFill="1" applyBorder="1" applyAlignment="1">
      <alignment horizontal="center" vertical="center" wrapText="1"/>
    </xf>
    <xf numFmtId="0" fontId="6" fillId="14" borderId="96" xfId="2" applyFont="1" applyFill="1" applyBorder="1" applyAlignment="1">
      <alignment horizontal="left" vertical="center" wrapText="1"/>
    </xf>
    <xf numFmtId="0" fontId="4" fillId="3" borderId="105" xfId="2" applyFont="1" applyFill="1" applyBorder="1" applyAlignment="1">
      <alignment horizontal="justify" vertical="center" wrapText="1"/>
    </xf>
    <xf numFmtId="0" fontId="3" fillId="3" borderId="114" xfId="2" applyFont="1" applyFill="1" applyBorder="1" applyAlignment="1">
      <alignment horizontal="justify" vertical="center" wrapText="1"/>
    </xf>
    <xf numFmtId="0" fontId="6" fillId="3" borderId="115" xfId="2" applyFont="1" applyFill="1" applyBorder="1" applyAlignment="1">
      <alignment horizontal="left" vertical="center" wrapText="1"/>
    </xf>
    <xf numFmtId="0" fontId="4" fillId="14" borderId="116" xfId="2" applyFont="1" applyFill="1" applyBorder="1" applyAlignment="1">
      <alignment horizontal="justify" vertical="center" wrapText="1"/>
    </xf>
    <xf numFmtId="0" fontId="3" fillId="14" borderId="106" xfId="2" applyFont="1" applyFill="1" applyBorder="1" applyAlignment="1">
      <alignment horizontal="justify" vertical="center" wrapText="1"/>
    </xf>
    <xf numFmtId="0" fontId="3" fillId="14" borderId="103" xfId="2" applyFont="1" applyFill="1" applyBorder="1" applyAlignment="1">
      <alignment horizontal="left" vertical="center" wrapText="1"/>
    </xf>
    <xf numFmtId="0" fontId="4" fillId="3" borderId="93" xfId="2" applyFont="1" applyFill="1" applyBorder="1" applyAlignment="1">
      <alignment horizontal="justify" vertical="center" wrapText="1"/>
    </xf>
    <xf numFmtId="0" fontId="4" fillId="14" borderId="93" xfId="2" applyFont="1" applyFill="1" applyBorder="1" applyAlignment="1">
      <alignment horizontal="justify" vertical="center" wrapText="1"/>
    </xf>
    <xf numFmtId="0" fontId="4" fillId="19" borderId="93" xfId="2" applyFont="1" applyFill="1" applyBorder="1" applyAlignment="1">
      <alignment horizontal="justify" vertical="center" wrapText="1"/>
    </xf>
    <xf numFmtId="0" fontId="3" fillId="19" borderId="91" xfId="2" applyFont="1" applyFill="1" applyBorder="1" applyAlignment="1">
      <alignment horizontal="justify" vertical="center" wrapText="1"/>
    </xf>
    <xf numFmtId="0" fontId="3" fillId="3" borderId="117" xfId="0" applyFont="1" applyFill="1" applyBorder="1" applyAlignment="1">
      <alignment horizontal="center" vertical="center" wrapText="1"/>
    </xf>
    <xf numFmtId="0" fontId="3" fillId="19" borderId="72" xfId="2" applyFont="1" applyFill="1" applyBorder="1" applyAlignment="1">
      <alignment horizontal="left" vertical="center" wrapText="1"/>
    </xf>
    <xf numFmtId="0" fontId="6" fillId="3" borderId="77" xfId="0" applyFont="1" applyFill="1" applyBorder="1" applyAlignment="1">
      <alignment horizontal="center" vertical="center" wrapText="1"/>
    </xf>
    <xf numFmtId="0" fontId="3" fillId="5" borderId="78" xfId="0" applyFont="1" applyFill="1" applyBorder="1" applyAlignment="1">
      <alignment horizontal="center" vertical="center" wrapText="1"/>
    </xf>
    <xf numFmtId="0" fontId="4" fillId="19" borderId="110" xfId="2" applyFont="1" applyFill="1" applyBorder="1" applyAlignment="1">
      <alignment horizontal="justify" vertical="center" wrapText="1"/>
    </xf>
    <xf numFmtId="0" fontId="3" fillId="19" borderId="68" xfId="2" applyFont="1" applyFill="1" applyBorder="1" applyAlignment="1">
      <alignment horizontal="justify" vertical="center" wrapText="1"/>
    </xf>
    <xf numFmtId="0" fontId="6" fillId="14" borderId="91" xfId="2" applyFont="1" applyFill="1" applyBorder="1" applyAlignment="1">
      <alignment horizontal="justify" vertical="center" wrapText="1"/>
    </xf>
    <xf numFmtId="0" fontId="3" fillId="14" borderId="119" xfId="0" applyFont="1" applyFill="1" applyBorder="1" applyAlignment="1">
      <alignment horizontal="center" vertical="center" wrapText="1"/>
    </xf>
    <xf numFmtId="0" fontId="3" fillId="14" borderId="120" xfId="2" applyFont="1" applyFill="1" applyBorder="1" applyAlignment="1">
      <alignment horizontal="left" vertical="center" wrapText="1"/>
    </xf>
    <xf numFmtId="3" fontId="3" fillId="0" borderId="100" xfId="0" applyNumberFormat="1" applyFont="1" applyBorder="1" applyAlignment="1">
      <alignment horizontal="center" vertical="center" wrapText="1"/>
    </xf>
    <xf numFmtId="10" fontId="11" fillId="4" borderId="90" xfId="0" applyNumberFormat="1" applyFont="1" applyFill="1" applyBorder="1" applyAlignment="1">
      <alignment horizontal="center" vertical="center" wrapText="1"/>
    </xf>
    <xf numFmtId="0" fontId="6" fillId="3" borderId="91" xfId="2" applyFont="1" applyFill="1" applyBorder="1" applyAlignment="1">
      <alignment horizontal="justify" vertical="center" wrapText="1"/>
    </xf>
    <xf numFmtId="0" fontId="6" fillId="3" borderId="96" xfId="2" applyFont="1" applyFill="1" applyBorder="1" applyAlignment="1">
      <alignment horizontal="left" vertical="center" wrapText="1"/>
    </xf>
    <xf numFmtId="3" fontId="3" fillId="0" borderId="78" xfId="0" applyNumberFormat="1" applyFont="1" applyBorder="1" applyAlignment="1">
      <alignment horizontal="center" vertical="center" wrapText="1"/>
    </xf>
    <xf numFmtId="10" fontId="11" fillId="4" borderId="123" xfId="0" applyNumberFormat="1" applyFont="1" applyFill="1" applyBorder="1" applyAlignment="1">
      <alignment horizontal="center" vertical="center" wrapText="1"/>
    </xf>
    <xf numFmtId="0" fontId="3" fillId="14" borderId="91" xfId="2" applyFont="1" applyFill="1" applyBorder="1" applyAlignment="1">
      <alignment horizontal="left" vertical="center" wrapText="1"/>
    </xf>
    <xf numFmtId="0" fontId="3" fillId="14" borderId="124" xfId="0" applyFont="1" applyFill="1" applyBorder="1" applyAlignment="1">
      <alignment horizontal="center" vertical="center" wrapText="1"/>
    </xf>
    <xf numFmtId="0" fontId="3" fillId="9" borderId="93" xfId="2" applyFont="1" applyFill="1" applyBorder="1" applyAlignment="1">
      <alignment horizontal="justify" vertical="center" wrapText="1"/>
    </xf>
    <xf numFmtId="0" fontId="3" fillId="10" borderId="91" xfId="2" applyFont="1" applyFill="1" applyBorder="1" applyAlignment="1">
      <alignment horizontal="justify" vertical="center" wrapText="1"/>
    </xf>
    <xf numFmtId="0" fontId="3" fillId="3" borderId="83" xfId="0" applyFont="1" applyFill="1" applyBorder="1" applyAlignment="1">
      <alignment horizontal="center" vertical="center" wrapText="1"/>
    </xf>
    <xf numFmtId="0" fontId="6" fillId="9" borderId="67" xfId="2" applyFont="1" applyFill="1" applyBorder="1" applyAlignment="1">
      <alignment horizontal="left" vertical="center" wrapText="1"/>
    </xf>
    <xf numFmtId="0" fontId="3" fillId="5" borderId="79" xfId="0" applyFont="1" applyFill="1" applyBorder="1" applyAlignment="1">
      <alignment horizontal="center" vertical="center" wrapText="1"/>
    </xf>
    <xf numFmtId="0" fontId="1" fillId="3" borderId="91" xfId="2" applyFont="1" applyFill="1" applyBorder="1" applyAlignment="1">
      <alignment horizontal="justify" vertical="center" wrapText="1"/>
    </xf>
    <xf numFmtId="0" fontId="3" fillId="3" borderId="114" xfId="0" applyFont="1" applyFill="1" applyBorder="1" applyAlignment="1">
      <alignment horizontal="center" vertical="center" wrapText="1"/>
    </xf>
    <xf numFmtId="0" fontId="3" fillId="5" borderId="126" xfId="0" applyFont="1" applyFill="1" applyBorder="1" applyAlignment="1">
      <alignment horizontal="center" vertical="center" wrapText="1"/>
    </xf>
    <xf numFmtId="0" fontId="4" fillId="14" borderId="128" xfId="2" applyFont="1" applyFill="1" applyBorder="1" applyAlignment="1">
      <alignment horizontal="justify" vertical="center" wrapText="1"/>
    </xf>
    <xf numFmtId="0" fontId="3" fillId="14" borderId="105" xfId="2" applyFont="1" applyFill="1" applyBorder="1" applyAlignment="1">
      <alignment horizontal="justify" vertical="center" wrapText="1"/>
    </xf>
    <xf numFmtId="0" fontId="3" fillId="14" borderId="125" xfId="0" applyFont="1" applyFill="1" applyBorder="1" applyAlignment="1">
      <alignment horizontal="center" vertical="center" wrapText="1"/>
    </xf>
    <xf numFmtId="0" fontId="6" fillId="14" borderId="98" xfId="0" applyFont="1" applyFill="1" applyBorder="1" applyAlignment="1">
      <alignment horizontal="center" vertical="center" wrapText="1"/>
    </xf>
    <xf numFmtId="0" fontId="3" fillId="9" borderId="97" xfId="2" applyFont="1" applyFill="1" applyBorder="1" applyAlignment="1">
      <alignment horizontal="left" vertical="center" wrapText="1"/>
    </xf>
    <xf numFmtId="0" fontId="3" fillId="3" borderId="100" xfId="0" applyFont="1" applyFill="1" applyBorder="1" applyAlignment="1">
      <alignment horizontal="center" vertical="center" wrapText="1"/>
    </xf>
    <xf numFmtId="0" fontId="3" fillId="5" borderId="73" xfId="0" applyFont="1" applyFill="1" applyBorder="1" applyAlignment="1">
      <alignment horizontal="center" vertical="center" wrapText="1"/>
    </xf>
    <xf numFmtId="0" fontId="3" fillId="14" borderId="102" xfId="0" applyFont="1" applyFill="1" applyBorder="1" applyAlignment="1">
      <alignment horizontal="center" vertical="center" wrapText="1"/>
    </xf>
    <xf numFmtId="0" fontId="3" fillId="3" borderId="129" xfId="0" applyFont="1" applyFill="1" applyBorder="1" applyAlignment="1">
      <alignment horizontal="center" vertical="center" wrapText="1"/>
    </xf>
    <xf numFmtId="0" fontId="3" fillId="3" borderId="130" xfId="2" applyFont="1" applyFill="1" applyBorder="1" applyAlignment="1">
      <alignment horizontal="left" vertical="center" wrapText="1"/>
    </xf>
    <xf numFmtId="0" fontId="3" fillId="5" borderId="83" xfId="0" applyFont="1" applyFill="1" applyBorder="1" applyAlignment="1">
      <alignment horizontal="center" vertical="center" wrapText="1"/>
    </xf>
    <xf numFmtId="0" fontId="3" fillId="14" borderId="131" xfId="0" applyFont="1" applyFill="1" applyBorder="1" applyAlignment="1">
      <alignment horizontal="center" vertical="center" wrapText="1"/>
    </xf>
    <xf numFmtId="0" fontId="6" fillId="14" borderId="132" xfId="0" applyFont="1" applyFill="1" applyBorder="1" applyAlignment="1">
      <alignment horizontal="center" vertical="center" wrapText="1"/>
    </xf>
    <xf numFmtId="0" fontId="3" fillId="3" borderId="133" xfId="0" applyFont="1" applyFill="1" applyBorder="1" applyAlignment="1">
      <alignment horizontal="center" vertical="center" wrapText="1"/>
    </xf>
    <xf numFmtId="0" fontId="6" fillId="3" borderId="24" xfId="0" applyFont="1" applyFill="1" applyBorder="1" applyAlignment="1">
      <alignment horizontal="center" vertical="center" wrapText="1"/>
    </xf>
    <xf numFmtId="3" fontId="3" fillId="5" borderId="134" xfId="0" applyNumberFormat="1" applyFont="1" applyFill="1" applyBorder="1" applyAlignment="1">
      <alignment horizontal="center" vertical="center" wrapText="1"/>
    </xf>
    <xf numFmtId="0" fontId="6" fillId="14" borderId="58" xfId="0" applyFont="1" applyFill="1" applyBorder="1" applyAlignment="1">
      <alignment horizontal="center" vertical="center" wrapText="1"/>
    </xf>
    <xf numFmtId="10" fontId="11" fillId="4" borderId="135" xfId="0" applyNumberFormat="1" applyFont="1" applyFill="1" applyBorder="1" applyAlignment="1">
      <alignment horizontal="center" vertical="center" wrapText="1"/>
    </xf>
    <xf numFmtId="0" fontId="4" fillId="9" borderId="91" xfId="2" applyFont="1" applyFill="1" applyBorder="1" applyAlignment="1">
      <alignment horizontal="justify" vertical="center" wrapText="1"/>
    </xf>
    <xf numFmtId="0" fontId="3" fillId="9" borderId="88" xfId="2" applyFont="1" applyFill="1" applyBorder="1" applyAlignment="1">
      <alignment horizontal="justify" vertical="center" wrapText="1"/>
    </xf>
    <xf numFmtId="0" fontId="3" fillId="3" borderId="136" xfId="0" applyFont="1" applyFill="1" applyBorder="1" applyAlignment="1">
      <alignment horizontal="center" vertical="center" wrapText="1"/>
    </xf>
    <xf numFmtId="0" fontId="3" fillId="3" borderId="137" xfId="0" applyFont="1" applyFill="1" applyBorder="1" applyAlignment="1">
      <alignment horizontal="center" vertical="center" wrapText="1"/>
    </xf>
    <xf numFmtId="0" fontId="6" fillId="3" borderId="132" xfId="0" applyFont="1" applyFill="1" applyBorder="1" applyAlignment="1">
      <alignment horizontal="center" vertical="center" wrapText="1"/>
    </xf>
    <xf numFmtId="0" fontId="3" fillId="14" borderId="97" xfId="0" applyFont="1" applyFill="1" applyBorder="1" applyAlignment="1">
      <alignment horizontal="center" vertical="center" wrapText="1"/>
    </xf>
    <xf numFmtId="0" fontId="3" fillId="18" borderId="88" xfId="2" applyFont="1" applyFill="1" applyBorder="1" applyAlignment="1">
      <alignment horizontal="justify" vertical="center" wrapText="1"/>
    </xf>
    <xf numFmtId="0" fontId="3" fillId="3" borderId="138" xfId="2" applyFont="1" applyFill="1" applyBorder="1" applyAlignment="1">
      <alignment horizontal="justify" vertical="center" wrapText="1"/>
    </xf>
    <xf numFmtId="0" fontId="3" fillId="3" borderId="81" xfId="2" applyFont="1" applyFill="1" applyBorder="1" applyAlignment="1">
      <alignment horizontal="justify" vertical="center" wrapText="1"/>
    </xf>
    <xf numFmtId="0" fontId="3" fillId="5" borderId="114" xfId="0" applyFont="1" applyFill="1" applyBorder="1" applyAlignment="1">
      <alignment horizontal="center" vertical="center" wrapText="1"/>
    </xf>
    <xf numFmtId="3" fontId="3" fillId="0" borderId="126" xfId="0" applyNumberFormat="1" applyFont="1" applyBorder="1" applyAlignment="1">
      <alignment horizontal="center" vertical="center" wrapText="1"/>
    </xf>
    <xf numFmtId="0" fontId="3" fillId="14" borderId="116" xfId="2" applyFont="1" applyFill="1" applyBorder="1" applyAlignment="1">
      <alignment horizontal="justify" vertical="center" wrapText="1"/>
    </xf>
    <xf numFmtId="0" fontId="3" fillId="5" borderId="125" xfId="0" applyFont="1" applyFill="1" applyBorder="1" applyAlignment="1">
      <alignment horizontal="center" vertical="center" wrapText="1"/>
    </xf>
    <xf numFmtId="0" fontId="3" fillId="3" borderId="93" xfId="2" applyFont="1" applyFill="1" applyBorder="1" applyAlignment="1">
      <alignment horizontal="justify" vertical="center" wrapText="1"/>
    </xf>
    <xf numFmtId="0" fontId="6" fillId="3" borderId="25" xfId="0" applyFont="1" applyFill="1" applyBorder="1" applyAlignment="1">
      <alignment horizontal="center" vertical="center" wrapText="1"/>
    </xf>
    <xf numFmtId="0" fontId="3" fillId="14" borderId="114" xfId="0" applyFont="1" applyFill="1" applyBorder="1" applyAlignment="1">
      <alignment horizontal="center" vertical="center" wrapText="1"/>
    </xf>
    <xf numFmtId="0" fontId="3" fillId="10" borderId="105" xfId="2" applyFont="1" applyFill="1" applyBorder="1" applyAlignment="1">
      <alignment horizontal="justify" vertical="center" wrapText="1"/>
    </xf>
    <xf numFmtId="0" fontId="3" fillId="3" borderId="140" xfId="0" applyFont="1" applyFill="1" applyBorder="1" applyAlignment="1">
      <alignment horizontal="center" vertical="center" wrapText="1"/>
    </xf>
    <xf numFmtId="0" fontId="3" fillId="3" borderId="141" xfId="2" applyFont="1" applyFill="1" applyBorder="1" applyAlignment="1">
      <alignment horizontal="justify" vertical="center" wrapText="1"/>
    </xf>
    <xf numFmtId="0" fontId="3" fillId="14" borderId="108" xfId="2" applyFont="1" applyFill="1" applyBorder="1" applyAlignment="1">
      <alignment horizontal="justify" vertical="center" wrapText="1"/>
    </xf>
    <xf numFmtId="0" fontId="3" fillId="3" borderId="142" xfId="2" applyFont="1" applyFill="1" applyBorder="1" applyAlignment="1">
      <alignment horizontal="justify" vertical="center" wrapText="1"/>
    </xf>
    <xf numFmtId="0" fontId="3" fillId="3" borderId="86" xfId="2" applyFont="1" applyFill="1" applyBorder="1" applyAlignment="1">
      <alignment horizontal="justify" vertical="center" wrapText="1"/>
    </xf>
    <xf numFmtId="0" fontId="3" fillId="3" borderId="143" xfId="0" applyFont="1" applyFill="1" applyBorder="1" applyAlignment="1">
      <alignment horizontal="center" vertical="center" wrapText="1"/>
    </xf>
    <xf numFmtId="0" fontId="3" fillId="3" borderId="128" xfId="2" applyFont="1" applyFill="1" applyBorder="1" applyAlignment="1">
      <alignment horizontal="justify" vertical="center" wrapText="1"/>
    </xf>
    <xf numFmtId="0" fontId="3" fillId="14" borderId="139" xfId="0" applyFont="1" applyFill="1" applyBorder="1" applyAlignment="1">
      <alignment horizontal="center" vertical="center" wrapText="1"/>
    </xf>
    <xf numFmtId="0" fontId="3" fillId="3" borderId="53" xfId="0" applyFont="1" applyFill="1" applyBorder="1" applyAlignment="1">
      <alignment horizontal="center" vertical="center" wrapText="1"/>
    </xf>
    <xf numFmtId="10" fontId="11" fillId="4" borderId="144" xfId="0" applyNumberFormat="1" applyFont="1" applyFill="1" applyBorder="1" applyAlignment="1">
      <alignment horizontal="center" vertical="center" wrapText="1"/>
    </xf>
    <xf numFmtId="0" fontId="3" fillId="3" borderId="145" xfId="0" applyFont="1" applyFill="1" applyBorder="1" applyAlignment="1">
      <alignment horizontal="center" vertical="center" wrapText="1"/>
    </xf>
    <xf numFmtId="0" fontId="3" fillId="3" borderId="72" xfId="2" applyFont="1" applyFill="1" applyBorder="1" applyAlignment="1">
      <alignment horizontal="left" vertical="center" wrapText="1"/>
    </xf>
    <xf numFmtId="0" fontId="6" fillId="3" borderId="98" xfId="0" applyFont="1" applyFill="1" applyBorder="1" applyAlignment="1">
      <alignment horizontal="center" vertical="center" wrapText="1"/>
    </xf>
    <xf numFmtId="0" fontId="3" fillId="5" borderId="134" xfId="0" applyFont="1" applyFill="1" applyBorder="1" applyAlignment="1">
      <alignment horizontal="center" vertical="center" wrapText="1"/>
    </xf>
    <xf numFmtId="0" fontId="3" fillId="14" borderId="146" xfId="2" applyFont="1" applyFill="1" applyBorder="1" applyAlignment="1">
      <alignment horizontal="justify" vertical="center" wrapText="1"/>
    </xf>
    <xf numFmtId="0" fontId="3" fillId="14" borderId="78" xfId="0" applyFont="1" applyFill="1" applyBorder="1" applyAlignment="1">
      <alignment horizontal="center" vertical="center" wrapText="1"/>
    </xf>
    <xf numFmtId="0" fontId="3" fillId="14" borderId="55" xfId="2" applyFont="1" applyFill="1" applyBorder="1" applyAlignment="1">
      <alignment horizontal="left" vertical="center" wrapText="1"/>
    </xf>
    <xf numFmtId="0" fontId="3" fillId="3" borderId="146" xfId="2" applyFont="1" applyFill="1" applyBorder="1" applyAlignment="1">
      <alignment horizontal="justify" vertical="center" wrapText="1"/>
    </xf>
    <xf numFmtId="0" fontId="3" fillId="3" borderId="49" xfId="2" applyFont="1" applyFill="1" applyBorder="1" applyAlignment="1">
      <alignment horizontal="left" vertical="center" wrapText="1"/>
    </xf>
    <xf numFmtId="0" fontId="3" fillId="3" borderId="121" xfId="0" applyFont="1" applyFill="1" applyBorder="1" applyAlignment="1">
      <alignment horizontal="center" vertical="center" wrapText="1"/>
    </xf>
    <xf numFmtId="0" fontId="3" fillId="3" borderId="90" xfId="2" applyFont="1" applyFill="1" applyBorder="1" applyAlignment="1">
      <alignment horizontal="left" vertical="center" wrapText="1"/>
    </xf>
    <xf numFmtId="0" fontId="3" fillId="5" borderId="66" xfId="0" applyFont="1" applyFill="1" applyBorder="1" applyAlignment="1">
      <alignment horizontal="center" vertical="center" wrapText="1"/>
    </xf>
    <xf numFmtId="0" fontId="3" fillId="9" borderId="90" xfId="2" applyFont="1" applyFill="1" applyBorder="1" applyAlignment="1">
      <alignment horizontal="left" vertical="center" wrapText="1"/>
    </xf>
    <xf numFmtId="3" fontId="3" fillId="5" borderId="66" xfId="0" applyNumberFormat="1" applyFont="1" applyFill="1" applyBorder="1" applyAlignment="1">
      <alignment horizontal="center" vertical="center" wrapText="1"/>
    </xf>
    <xf numFmtId="0" fontId="4" fillId="9" borderId="90" xfId="2" applyFont="1" applyFill="1" applyBorder="1" applyAlignment="1">
      <alignment horizontal="left" vertical="center" wrapText="1"/>
    </xf>
    <xf numFmtId="3" fontId="3" fillId="5" borderId="126" xfId="0" applyNumberFormat="1" applyFont="1" applyFill="1" applyBorder="1" applyAlignment="1">
      <alignment horizontal="center" vertical="center" wrapText="1"/>
    </xf>
    <xf numFmtId="0" fontId="3" fillId="14" borderId="138" xfId="2" applyFont="1" applyFill="1" applyBorder="1" applyAlignment="1">
      <alignment horizontal="justify" vertical="center" wrapText="1"/>
    </xf>
    <xf numFmtId="0" fontId="3" fillId="14" borderId="81" xfId="2" applyFont="1" applyFill="1" applyBorder="1" applyAlignment="1">
      <alignment horizontal="justify" vertical="center" wrapText="1"/>
    </xf>
    <xf numFmtId="0" fontId="3" fillId="14" borderId="121" xfId="0" applyFont="1" applyFill="1" applyBorder="1" applyAlignment="1">
      <alignment horizontal="center" vertical="center" wrapText="1"/>
    </xf>
    <xf numFmtId="0" fontId="3" fillId="3" borderId="116" xfId="2" applyFont="1" applyFill="1" applyBorder="1" applyAlignment="1">
      <alignment horizontal="justify" vertical="center" wrapText="1"/>
    </xf>
    <xf numFmtId="0" fontId="3" fillId="3" borderId="53" xfId="2" applyFont="1" applyFill="1" applyBorder="1" applyAlignment="1">
      <alignment horizontal="justify" vertical="center" wrapText="1"/>
    </xf>
    <xf numFmtId="0" fontId="3" fillId="3" borderId="106" xfId="2" applyFont="1" applyFill="1" applyBorder="1" applyAlignment="1">
      <alignment horizontal="justify" vertical="center" wrapText="1"/>
    </xf>
    <xf numFmtId="0" fontId="4" fillId="9" borderId="93" xfId="2" applyFont="1" applyFill="1" applyBorder="1" applyAlignment="1">
      <alignment horizontal="justify" vertical="center" wrapText="1"/>
    </xf>
    <xf numFmtId="0" fontId="3" fillId="9" borderId="67" xfId="2" applyFont="1" applyFill="1" applyBorder="1" applyAlignment="1">
      <alignment horizontal="left" vertical="center" wrapText="1"/>
    </xf>
    <xf numFmtId="0" fontId="3" fillId="14" borderId="104" xfId="2" applyFont="1" applyFill="1" applyBorder="1" applyAlignment="1">
      <alignment horizontal="justify" vertical="center" wrapText="1"/>
    </xf>
    <xf numFmtId="0" fontId="3" fillId="3" borderId="92" xfId="2" applyFont="1" applyFill="1" applyBorder="1" applyAlignment="1">
      <alignment horizontal="justify" vertical="center" wrapText="1"/>
    </xf>
    <xf numFmtId="0" fontId="3" fillId="9" borderId="141" xfId="2" applyFont="1" applyFill="1" applyBorder="1" applyAlignment="1">
      <alignment horizontal="justify" vertical="center" wrapText="1"/>
    </xf>
    <xf numFmtId="0" fontId="4" fillId="10" borderId="105" xfId="2" applyFont="1" applyFill="1" applyBorder="1" applyAlignment="1">
      <alignment horizontal="justify" vertical="center" wrapText="1"/>
    </xf>
    <xf numFmtId="0" fontId="3" fillId="10" borderId="141" xfId="2" applyFont="1" applyFill="1" applyBorder="1" applyAlignment="1">
      <alignment horizontal="justify" vertical="center" wrapText="1"/>
    </xf>
    <xf numFmtId="0" fontId="3" fillId="10" borderId="67" xfId="2" applyFont="1" applyFill="1" applyBorder="1" applyAlignment="1">
      <alignment horizontal="left" vertical="center" wrapText="1"/>
    </xf>
    <xf numFmtId="3" fontId="3" fillId="5" borderId="113" xfId="0" applyNumberFormat="1" applyFont="1" applyFill="1" applyBorder="1" applyAlignment="1">
      <alignment horizontal="center" vertical="center" wrapText="1"/>
    </xf>
    <xf numFmtId="10" fontId="11" fillId="4" borderId="52"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5" borderId="149" xfId="0" applyFont="1" applyFill="1" applyBorder="1" applyAlignment="1">
      <alignment horizontal="center" vertical="center" wrapText="1"/>
    </xf>
    <xf numFmtId="0" fontId="3" fillId="5" borderId="150" xfId="0" applyFont="1" applyFill="1" applyBorder="1" applyAlignment="1">
      <alignment horizontal="center" vertical="center" wrapText="1"/>
    </xf>
    <xf numFmtId="0" fontId="3" fillId="5" borderId="76" xfId="0" applyFont="1" applyFill="1" applyBorder="1" applyAlignment="1">
      <alignment horizontal="center" vertical="center" wrapText="1"/>
    </xf>
    <xf numFmtId="3" fontId="3" fillId="0" borderId="150" xfId="0" applyNumberFormat="1" applyFont="1" applyBorder="1" applyAlignment="1">
      <alignment horizontal="center" vertical="center" wrapText="1"/>
    </xf>
    <xf numFmtId="3" fontId="3" fillId="5" borderId="151" xfId="0" applyNumberFormat="1" applyFont="1" applyFill="1" applyBorder="1" applyAlignment="1">
      <alignment horizontal="center" vertical="center" wrapText="1"/>
    </xf>
    <xf numFmtId="10" fontId="11" fillId="4" borderId="149" xfId="0" applyNumberFormat="1" applyFont="1" applyFill="1" applyBorder="1" applyAlignment="1">
      <alignment horizontal="center" vertical="center" wrapText="1"/>
    </xf>
    <xf numFmtId="0" fontId="5" fillId="5" borderId="66" xfId="0" applyFont="1" applyFill="1" applyBorder="1" applyAlignment="1">
      <alignment horizontal="left" vertical="center" wrapText="1"/>
    </xf>
    <xf numFmtId="0" fontId="0" fillId="0" borderId="156" xfId="0" applyBorder="1"/>
    <xf numFmtId="0" fontId="0" fillId="0" borderId="157" xfId="0" applyBorder="1"/>
    <xf numFmtId="0" fontId="3" fillId="3" borderId="158" xfId="0" applyFont="1" applyFill="1" applyBorder="1" applyAlignment="1">
      <alignment horizontal="center" vertical="center" wrapText="1"/>
    </xf>
    <xf numFmtId="164" fontId="3" fillId="3" borderId="159" xfId="0" applyNumberFormat="1" applyFont="1" applyFill="1" applyBorder="1" applyAlignment="1">
      <alignment horizontal="center" vertical="center" wrapText="1"/>
    </xf>
    <xf numFmtId="44" fontId="3" fillId="2" borderId="158" xfId="1" applyFont="1" applyFill="1" applyBorder="1" applyAlignment="1">
      <alignment horizontal="center" vertical="center" wrapText="1"/>
    </xf>
    <xf numFmtId="44" fontId="3" fillId="2" borderId="160" xfId="1" applyFont="1" applyFill="1" applyBorder="1" applyAlignment="1">
      <alignment horizontal="center" vertical="center" wrapText="1"/>
    </xf>
    <xf numFmtId="44" fontId="3" fillId="2" borderId="161" xfId="1" applyFont="1" applyFill="1" applyBorder="1" applyAlignment="1">
      <alignment horizontal="center" vertical="center" wrapText="1"/>
    </xf>
    <xf numFmtId="10" fontId="0" fillId="4" borderId="160" xfId="0" applyNumberFormat="1" applyFill="1" applyBorder="1" applyAlignment="1">
      <alignment horizontal="center" vertical="center" wrapText="1"/>
    </xf>
    <xf numFmtId="164" fontId="6" fillId="3" borderId="162" xfId="1" applyNumberFormat="1" applyFont="1" applyFill="1" applyBorder="1" applyAlignment="1">
      <alignment horizontal="center" vertical="center" wrapText="1"/>
    </xf>
    <xf numFmtId="164" fontId="3" fillId="3" borderId="163" xfId="0" applyNumberFormat="1" applyFont="1" applyFill="1" applyBorder="1" applyAlignment="1">
      <alignment horizontal="center" vertical="center" wrapText="1"/>
    </xf>
    <xf numFmtId="44" fontId="3" fillId="2" borderId="162" xfId="1" applyFont="1" applyFill="1" applyBorder="1" applyAlignment="1">
      <alignment horizontal="center" vertical="center" wrapText="1"/>
    </xf>
    <xf numFmtId="44" fontId="3" fillId="2" borderId="164" xfId="1" applyFont="1" applyFill="1" applyBorder="1" applyAlignment="1">
      <alignment horizontal="center" vertical="center" wrapText="1"/>
    </xf>
    <xf numFmtId="44" fontId="3" fillId="2" borderId="165" xfId="1" applyFont="1" applyFill="1" applyBorder="1" applyAlignment="1">
      <alignment horizontal="center" vertical="center" wrapText="1"/>
    </xf>
    <xf numFmtId="10" fontId="0" fillId="4" borderId="164" xfId="0" applyNumberFormat="1" applyFill="1" applyBorder="1" applyAlignment="1">
      <alignment horizontal="center" vertical="center" wrapText="1"/>
    </xf>
    <xf numFmtId="0" fontId="0" fillId="0" borderId="166" xfId="0" applyBorder="1"/>
    <xf numFmtId="10" fontId="0" fillId="4" borderId="167" xfId="0" applyNumberFormat="1" applyFill="1" applyBorder="1" applyAlignment="1">
      <alignment horizontal="center" vertical="center" wrapText="1"/>
    </xf>
    <xf numFmtId="10" fontId="0" fillId="4" borderId="51" xfId="0" applyNumberFormat="1" applyFill="1" applyBorder="1" applyAlignment="1">
      <alignment horizontal="center" vertical="center" wrapText="1"/>
    </xf>
    <xf numFmtId="10" fontId="0" fillId="4" borderId="147" xfId="0" applyNumberFormat="1" applyFill="1" applyBorder="1" applyAlignment="1">
      <alignment horizontal="center" vertical="center" wrapText="1"/>
    </xf>
    <xf numFmtId="0" fontId="0" fillId="0" borderId="27" xfId="0" applyBorder="1"/>
    <xf numFmtId="0" fontId="4" fillId="3" borderId="169" xfId="2" applyFont="1" applyFill="1" applyBorder="1" applyAlignment="1">
      <alignment horizontal="justify" vertical="center" wrapText="1"/>
    </xf>
    <xf numFmtId="0" fontId="3" fillId="3" borderId="170" xfId="2" applyFont="1" applyFill="1" applyBorder="1" applyAlignment="1">
      <alignment horizontal="justify" vertical="center" wrapText="1"/>
    </xf>
    <xf numFmtId="0" fontId="3" fillId="3" borderId="148" xfId="0" applyFont="1" applyFill="1" applyBorder="1" applyAlignment="1">
      <alignment horizontal="center" vertical="center" wrapText="1"/>
    </xf>
    <xf numFmtId="0" fontId="3" fillId="3" borderId="171" xfId="2" applyFont="1" applyFill="1" applyBorder="1" applyAlignment="1">
      <alignment horizontal="left" vertical="center" wrapText="1"/>
    </xf>
    <xf numFmtId="10" fontId="11" fillId="4" borderId="171" xfId="0" applyNumberFormat="1" applyFont="1" applyFill="1" applyBorder="1" applyAlignment="1">
      <alignment horizontal="center" vertical="center" wrapText="1"/>
    </xf>
    <xf numFmtId="0" fontId="5" fillId="15" borderId="174" xfId="2" applyFont="1" applyFill="1" applyBorder="1" applyAlignment="1">
      <alignment horizontal="center" vertical="center" wrapText="1"/>
    </xf>
    <xf numFmtId="0" fontId="4" fillId="14" borderId="175" xfId="2" applyFont="1" applyFill="1" applyBorder="1" applyAlignment="1">
      <alignment horizontal="center" vertical="center" wrapText="1"/>
    </xf>
    <xf numFmtId="0" fontId="4" fillId="3" borderId="175" xfId="2" applyFont="1" applyFill="1" applyBorder="1" applyAlignment="1">
      <alignment horizontal="center" vertical="center" wrapText="1"/>
    </xf>
    <xf numFmtId="0" fontId="4" fillId="17" borderId="176" xfId="2" applyFont="1" applyFill="1" applyBorder="1" applyAlignment="1">
      <alignment horizontal="center" vertical="center" wrapText="1"/>
    </xf>
    <xf numFmtId="0" fontId="4" fillId="17" borderId="177" xfId="2" applyFont="1" applyFill="1" applyBorder="1" applyAlignment="1">
      <alignment horizontal="center" vertical="center" wrapText="1"/>
    </xf>
    <xf numFmtId="0" fontId="4" fillId="17" borderId="175" xfId="2" applyFont="1" applyFill="1" applyBorder="1" applyAlignment="1">
      <alignment horizontal="center" vertical="center" wrapText="1"/>
    </xf>
    <xf numFmtId="0" fontId="4" fillId="9" borderId="178" xfId="2" applyFont="1" applyFill="1" applyBorder="1" applyAlignment="1">
      <alignment horizontal="center" vertical="center" wrapText="1"/>
    </xf>
    <xf numFmtId="0" fontId="4" fillId="14" borderId="178" xfId="2" applyFont="1" applyFill="1" applyBorder="1" applyAlignment="1">
      <alignment horizontal="center" vertical="center" wrapText="1"/>
    </xf>
    <xf numFmtId="0" fontId="4" fillId="3" borderId="178" xfId="2" applyFont="1" applyFill="1" applyBorder="1" applyAlignment="1">
      <alignment horizontal="center" vertical="center" wrapText="1"/>
    </xf>
    <xf numFmtId="0" fontId="4" fillId="18" borderId="178" xfId="2" applyFont="1" applyFill="1" applyBorder="1" applyAlignment="1">
      <alignment horizontal="center" vertical="center" wrapText="1"/>
    </xf>
    <xf numFmtId="0" fontId="4" fillId="14" borderId="173" xfId="2" applyFont="1" applyFill="1" applyBorder="1" applyAlignment="1">
      <alignment horizontal="center" vertical="center" wrapText="1"/>
    </xf>
    <xf numFmtId="0" fontId="4" fillId="3" borderId="113" xfId="2" applyFont="1" applyFill="1" applyBorder="1" applyAlignment="1">
      <alignment horizontal="center" vertical="center" wrapText="1"/>
    </xf>
    <xf numFmtId="0" fontId="4" fillId="14" borderId="177" xfId="2" applyFont="1" applyFill="1" applyBorder="1" applyAlignment="1">
      <alignment horizontal="center" vertical="center" wrapText="1"/>
    </xf>
    <xf numFmtId="0" fontId="4" fillId="9" borderId="175" xfId="2" applyFont="1" applyFill="1" applyBorder="1" applyAlignment="1">
      <alignment horizontal="center" vertical="center" wrapText="1"/>
    </xf>
    <xf numFmtId="0" fontId="3" fillId="14" borderId="179" xfId="2" applyFont="1" applyFill="1" applyBorder="1" applyAlignment="1">
      <alignment horizontal="left" vertical="center" wrapText="1"/>
    </xf>
    <xf numFmtId="0" fontId="3" fillId="3" borderId="179" xfId="2" applyFont="1" applyFill="1" applyBorder="1" applyAlignment="1">
      <alignment horizontal="left" vertical="center" wrapText="1"/>
    </xf>
    <xf numFmtId="0" fontId="3" fillId="9" borderId="179" xfId="2" applyFont="1" applyFill="1" applyBorder="1" applyAlignment="1">
      <alignment horizontal="left" vertical="center" wrapText="1"/>
    </xf>
    <xf numFmtId="0" fontId="4" fillId="10" borderId="175" xfId="2" applyFont="1" applyFill="1" applyBorder="1" applyAlignment="1">
      <alignment horizontal="center" vertical="center" wrapText="1"/>
    </xf>
    <xf numFmtId="0" fontId="4" fillId="3" borderId="180" xfId="2" applyFont="1" applyFill="1" applyBorder="1" applyAlignment="1">
      <alignment horizontal="center" vertical="center" wrapText="1"/>
    </xf>
    <xf numFmtId="10" fontId="0" fillId="4" borderId="181" xfId="0" applyNumberFormat="1" applyFill="1" applyBorder="1" applyAlignment="1">
      <alignment horizontal="center" vertical="center" wrapText="1"/>
    </xf>
    <xf numFmtId="0" fontId="3" fillId="14" borderId="123" xfId="2" applyFont="1" applyFill="1" applyBorder="1" applyAlignment="1">
      <alignment horizontal="left" vertical="center" wrapText="1"/>
    </xf>
    <xf numFmtId="0" fontId="3" fillId="3" borderId="182" xfId="2" applyFont="1" applyFill="1" applyBorder="1" applyAlignment="1">
      <alignment horizontal="left" vertical="center" wrapText="1"/>
    </xf>
    <xf numFmtId="0" fontId="2" fillId="0" borderId="183" xfId="0" applyFont="1" applyBorder="1" applyAlignment="1">
      <alignment horizontal="center" vertical="center" wrapText="1"/>
    </xf>
    <xf numFmtId="0" fontId="3" fillId="0" borderId="184" xfId="0" applyFont="1" applyBorder="1" applyAlignment="1">
      <alignment horizontal="justify" vertical="center" wrapText="1"/>
    </xf>
    <xf numFmtId="0" fontId="3" fillId="0" borderId="184" xfId="0" applyFont="1" applyBorder="1" applyAlignment="1">
      <alignment horizontal="center" vertical="center" wrapText="1"/>
    </xf>
    <xf numFmtId="0" fontId="12" fillId="0" borderId="185" xfId="0" applyFont="1" applyBorder="1" applyAlignment="1">
      <alignment horizontal="center" vertical="center" wrapText="1"/>
    </xf>
    <xf numFmtId="3" fontId="6" fillId="5" borderId="53" xfId="0" applyNumberFormat="1" applyFont="1" applyFill="1" applyBorder="1" applyAlignment="1">
      <alignment horizontal="center" vertical="center" wrapText="1"/>
    </xf>
    <xf numFmtId="3" fontId="6" fillId="5" borderId="150" xfId="0" applyNumberFormat="1" applyFont="1" applyFill="1" applyBorder="1" applyAlignment="1">
      <alignment horizontal="center" vertical="center" wrapText="1"/>
    </xf>
    <xf numFmtId="10" fontId="0" fillId="4" borderId="80" xfId="0" applyNumberFormat="1" applyFill="1" applyBorder="1" applyAlignment="1">
      <alignment horizontal="center" vertical="center" wrapText="1"/>
    </xf>
    <xf numFmtId="0" fontId="0" fillId="0" borderId="2" xfId="0" applyBorder="1"/>
    <xf numFmtId="10" fontId="0" fillId="4" borderId="187" xfId="0" applyNumberFormat="1" applyFill="1" applyBorder="1" applyAlignment="1">
      <alignment horizontal="center" vertical="center" wrapText="1"/>
    </xf>
    <xf numFmtId="10" fontId="11" fillId="4" borderId="167" xfId="0" applyNumberFormat="1" applyFont="1" applyFill="1" applyBorder="1" applyAlignment="1">
      <alignment horizontal="center" vertical="center" wrapText="1"/>
    </xf>
    <xf numFmtId="10" fontId="11" fillId="4" borderId="189" xfId="0" applyNumberFormat="1" applyFont="1" applyFill="1" applyBorder="1" applyAlignment="1">
      <alignment horizontal="center" vertical="center" wrapText="1"/>
    </xf>
    <xf numFmtId="10" fontId="0" fillId="4" borderId="188" xfId="0" applyNumberFormat="1" applyFill="1" applyBorder="1" applyAlignment="1">
      <alignment horizontal="center" vertical="center" wrapText="1"/>
    </xf>
    <xf numFmtId="10" fontId="11" fillId="4" borderId="190" xfId="0" applyNumberFormat="1" applyFont="1" applyFill="1" applyBorder="1" applyAlignment="1">
      <alignment horizontal="center" vertical="center" wrapText="1"/>
    </xf>
    <xf numFmtId="3" fontId="3" fillId="2" borderId="147" xfId="0" applyNumberFormat="1" applyFont="1" applyFill="1" applyBorder="1" applyAlignment="1">
      <alignment horizontal="center" vertical="center" wrapText="1"/>
    </xf>
    <xf numFmtId="10" fontId="0" fillId="4" borderId="102" xfId="0" applyNumberFormat="1" applyFill="1" applyBorder="1" applyAlignment="1">
      <alignment horizontal="center" vertical="center" wrapText="1"/>
    </xf>
    <xf numFmtId="10" fontId="0" fillId="4" borderId="191" xfId="0" applyNumberFormat="1" applyFill="1" applyBorder="1" applyAlignment="1">
      <alignment horizontal="center" vertical="center" wrapText="1"/>
    </xf>
    <xf numFmtId="0" fontId="17" fillId="0" borderId="0" xfId="0" applyFont="1" applyAlignment="1">
      <alignment horizontal="left" vertical="center"/>
    </xf>
    <xf numFmtId="0" fontId="4" fillId="3" borderId="12" xfId="0" applyFont="1" applyFill="1" applyBorder="1" applyAlignment="1">
      <alignment horizontal="justify" vertical="center" wrapText="1"/>
    </xf>
    <xf numFmtId="0" fontId="1" fillId="7" borderId="25" xfId="0" applyFont="1" applyFill="1" applyBorder="1" applyAlignment="1">
      <alignment horizontal="left" vertical="center" wrapText="1"/>
    </xf>
    <xf numFmtId="0" fontId="2" fillId="13" borderId="90" xfId="0" applyFont="1" applyFill="1" applyBorder="1" applyAlignment="1">
      <alignment horizontal="left" vertical="center" wrapText="1"/>
    </xf>
    <xf numFmtId="0" fontId="1" fillId="3" borderId="90" xfId="0" applyFont="1" applyFill="1" applyBorder="1" applyAlignment="1">
      <alignment horizontal="left" vertical="center" wrapText="1"/>
    </xf>
    <xf numFmtId="0" fontId="1" fillId="14" borderId="9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14" borderId="14" xfId="0" applyFont="1" applyFill="1" applyBorder="1" applyAlignment="1">
      <alignment horizontal="left" vertical="center" wrapText="1"/>
    </xf>
    <xf numFmtId="0" fontId="4" fillId="14" borderId="14"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 fillId="3" borderId="112" xfId="0" applyFont="1" applyFill="1" applyBorder="1" applyAlignment="1">
      <alignment horizontal="left" vertical="center" wrapText="1"/>
    </xf>
    <xf numFmtId="0" fontId="1" fillId="14" borderId="58"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14" borderId="8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14" borderId="21" xfId="0" applyFont="1" applyFill="1" applyBorder="1" applyAlignment="1">
      <alignment horizontal="left" vertical="center" wrapText="1"/>
    </xf>
    <xf numFmtId="0" fontId="1" fillId="3" borderId="118" xfId="0" applyFont="1" applyFill="1" applyBorder="1" applyAlignment="1">
      <alignment horizontal="left" vertical="center" wrapText="1"/>
    </xf>
    <xf numFmtId="0" fontId="1" fillId="14" borderId="122" xfId="0" applyFont="1" applyFill="1" applyBorder="1" applyAlignment="1">
      <alignment horizontal="left" vertical="center" wrapText="1"/>
    </xf>
    <xf numFmtId="0" fontId="1" fillId="3" borderId="127" xfId="0" applyFont="1" applyFill="1" applyBorder="1" applyAlignment="1">
      <alignment horizontal="left" vertical="center" wrapText="1"/>
    </xf>
    <xf numFmtId="0" fontId="1" fillId="3" borderId="122" xfId="0" applyFont="1" applyFill="1" applyBorder="1" applyAlignment="1">
      <alignment horizontal="left" vertical="center" wrapText="1"/>
    </xf>
    <xf numFmtId="0" fontId="1" fillId="3" borderId="58" xfId="0" applyFont="1" applyFill="1" applyBorder="1" applyAlignment="1">
      <alignment horizontal="left" vertical="center" wrapText="1"/>
    </xf>
    <xf numFmtId="0" fontId="1" fillId="3" borderId="132" xfId="0" applyFont="1" applyFill="1" applyBorder="1" applyAlignment="1">
      <alignment horizontal="left" vertical="center" wrapText="1"/>
    </xf>
    <xf numFmtId="0" fontId="1" fillId="3" borderId="77"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14" borderId="24" xfId="0" applyFont="1" applyFill="1" applyBorder="1" applyAlignment="1">
      <alignment horizontal="left" vertical="center" wrapText="1"/>
    </xf>
    <xf numFmtId="0" fontId="1" fillId="3" borderId="172" xfId="0" applyFont="1" applyFill="1" applyBorder="1" applyAlignment="1">
      <alignment horizontal="left" vertical="center" wrapText="1"/>
    </xf>
    <xf numFmtId="0" fontId="4" fillId="0" borderId="153" xfId="0" applyFont="1" applyBorder="1" applyAlignment="1">
      <alignment horizontal="left" vertical="center" wrapText="1"/>
    </xf>
    <xf numFmtId="0" fontId="4" fillId="0" borderId="154" xfId="0" applyFont="1" applyBorder="1" applyAlignment="1">
      <alignment horizontal="left" vertical="center" wrapText="1"/>
    </xf>
    <xf numFmtId="0" fontId="4" fillId="0" borderId="69" xfId="0" applyFont="1" applyBorder="1" applyAlignment="1">
      <alignment horizontal="left" vertical="center" wrapText="1"/>
    </xf>
    <xf numFmtId="0" fontId="1" fillId="3" borderId="155" xfId="0" applyFont="1" applyFill="1" applyBorder="1" applyAlignment="1">
      <alignment horizontal="left" vertical="top" wrapText="1"/>
    </xf>
    <xf numFmtId="0" fontId="17" fillId="0" borderId="75" xfId="0" applyFont="1" applyBorder="1" applyAlignment="1">
      <alignment horizontal="left" vertical="center"/>
    </xf>
    <xf numFmtId="0" fontId="17" fillId="0" borderId="125" xfId="0" applyFont="1" applyBorder="1" applyAlignment="1">
      <alignment horizontal="left" vertical="center"/>
    </xf>
    <xf numFmtId="10" fontId="11" fillId="4" borderId="192" xfId="0" applyNumberFormat="1" applyFont="1" applyFill="1" applyBorder="1" applyAlignment="1">
      <alignment horizontal="center" vertical="center" wrapText="1"/>
    </xf>
    <xf numFmtId="10" fontId="0" fillId="4" borderId="192" xfId="0" applyNumberFormat="1" applyFill="1" applyBorder="1" applyAlignment="1">
      <alignment horizontal="center" vertical="center" wrapText="1"/>
    </xf>
    <xf numFmtId="10" fontId="7" fillId="0" borderId="188" xfId="2" applyNumberFormat="1" applyBorder="1" applyAlignment="1">
      <alignment horizontal="center" vertical="center"/>
    </xf>
    <xf numFmtId="10" fontId="7" fillId="0" borderId="187" xfId="2" applyNumberFormat="1" applyBorder="1" applyAlignment="1">
      <alignment horizontal="center" vertical="center"/>
    </xf>
    <xf numFmtId="10" fontId="7" fillId="0" borderId="193" xfId="2" applyNumberFormat="1" applyBorder="1" applyAlignment="1">
      <alignment horizontal="center" vertical="center"/>
    </xf>
    <xf numFmtId="10" fontId="6" fillId="0" borderId="188" xfId="0" applyNumberFormat="1" applyFont="1" applyBorder="1" applyAlignment="1">
      <alignment horizontal="center" vertical="center" wrapText="1"/>
    </xf>
    <xf numFmtId="10" fontId="6" fillId="0" borderId="194" xfId="0" applyNumberFormat="1" applyFont="1" applyBorder="1" applyAlignment="1">
      <alignment horizontal="center" vertical="center" wrapText="1"/>
    </xf>
    <xf numFmtId="3" fontId="3" fillId="2" borderId="195" xfId="0" applyNumberFormat="1" applyFont="1" applyFill="1" applyBorder="1" applyAlignment="1">
      <alignment horizontal="center" vertical="center" wrapText="1"/>
    </xf>
    <xf numFmtId="3" fontId="3" fillId="5" borderId="143" xfId="0" applyNumberFormat="1" applyFont="1" applyFill="1" applyBorder="1" applyAlignment="1">
      <alignment horizontal="center" vertical="center" wrapText="1"/>
    </xf>
    <xf numFmtId="3" fontId="3" fillId="5" borderId="145" xfId="0" applyNumberFormat="1" applyFont="1" applyFill="1" applyBorder="1" applyAlignment="1">
      <alignment horizontal="center" vertical="center" wrapText="1"/>
    </xf>
    <xf numFmtId="3" fontId="3" fillId="5" borderId="196" xfId="0" applyNumberFormat="1" applyFont="1" applyFill="1" applyBorder="1" applyAlignment="1">
      <alignment horizontal="center" vertical="center" wrapText="1"/>
    </xf>
    <xf numFmtId="3" fontId="3" fillId="5" borderId="197" xfId="0" applyNumberFormat="1" applyFont="1" applyFill="1" applyBorder="1" applyAlignment="1">
      <alignment horizontal="center" vertical="center" wrapText="1"/>
    </xf>
    <xf numFmtId="10" fontId="0" fillId="4" borderId="189" xfId="0" applyNumberFormat="1" applyFill="1" applyBorder="1" applyAlignment="1">
      <alignment horizontal="center" vertical="center" wrapText="1"/>
    </xf>
    <xf numFmtId="10" fontId="0" fillId="4" borderId="135" xfId="0" applyNumberFormat="1" applyFill="1" applyBorder="1" applyAlignment="1">
      <alignment horizontal="center" vertical="center" wrapText="1"/>
    </xf>
    <xf numFmtId="10" fontId="11" fillId="4" borderId="198" xfId="0" applyNumberFormat="1" applyFont="1" applyFill="1" applyBorder="1" applyAlignment="1">
      <alignment horizontal="center" vertical="center" wrapText="1"/>
    </xf>
    <xf numFmtId="0" fontId="3" fillId="5" borderId="199" xfId="0" applyFont="1" applyFill="1" applyBorder="1" applyAlignment="1">
      <alignment horizontal="center" vertical="center" wrapText="1"/>
    </xf>
    <xf numFmtId="0" fontId="3" fillId="5" borderId="105" xfId="0" applyFont="1" applyFill="1" applyBorder="1" applyAlignment="1">
      <alignment horizontal="center" vertical="center" wrapText="1"/>
    </xf>
    <xf numFmtId="0" fontId="3" fillId="5" borderId="200" xfId="0" applyFont="1" applyFill="1" applyBorder="1" applyAlignment="1">
      <alignment horizontal="center" vertical="center" wrapText="1"/>
    </xf>
    <xf numFmtId="3" fontId="3" fillId="5" borderId="201" xfId="0" applyNumberFormat="1" applyFont="1" applyFill="1" applyBorder="1" applyAlignment="1">
      <alignment horizontal="center" vertical="center" wrapText="1"/>
    </xf>
    <xf numFmtId="3" fontId="3" fillId="5" borderId="105" xfId="0" applyNumberFormat="1" applyFont="1" applyFill="1" applyBorder="1" applyAlignment="1">
      <alignment horizontal="center" vertical="center" wrapText="1"/>
    </xf>
    <xf numFmtId="3" fontId="3" fillId="5" borderId="200" xfId="0" applyNumberFormat="1"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1" borderId="0" xfId="0" applyFont="1" applyFill="1" applyAlignment="1">
      <alignment horizontal="center" vertical="center" wrapText="1"/>
    </xf>
    <xf numFmtId="0" fontId="14" fillId="11" borderId="25" xfId="0" applyFont="1" applyFill="1" applyBorder="1" applyAlignment="1">
      <alignment horizontal="center" vertical="center" wrapText="1"/>
    </xf>
    <xf numFmtId="0" fontId="14" fillId="11" borderId="26" xfId="0" applyFont="1" applyFill="1" applyBorder="1" applyAlignment="1">
      <alignment horizontal="center" vertical="center" wrapText="1"/>
    </xf>
    <xf numFmtId="0" fontId="14" fillId="11" borderId="27"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5" fillId="12" borderId="12" xfId="0" applyFont="1" applyFill="1" applyBorder="1" applyAlignment="1">
      <alignment horizontal="center" vertical="center" wrapText="1"/>
    </xf>
    <xf numFmtId="0" fontId="15" fillId="12" borderId="24" xfId="0" applyFont="1" applyFill="1" applyBorder="1" applyAlignment="1">
      <alignment horizontal="center" vertical="center" wrapText="1"/>
    </xf>
    <xf numFmtId="0" fontId="15" fillId="12" borderId="10" xfId="0" applyFont="1" applyFill="1" applyBorder="1" applyAlignment="1">
      <alignment horizontal="center" vertical="center" wrapText="1"/>
    </xf>
    <xf numFmtId="0" fontId="15" fillId="11" borderId="12"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1" borderId="8" xfId="0" applyFont="1" applyFill="1" applyBorder="1" applyAlignment="1">
      <alignment horizontal="center" vertical="center" wrapText="1"/>
    </xf>
    <xf numFmtId="0" fontId="15" fillId="11" borderId="6"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8" xfId="0" applyFont="1" applyFill="1" applyBorder="1" applyAlignment="1">
      <alignment horizontal="center" vertical="center"/>
    </xf>
    <xf numFmtId="0" fontId="15" fillId="11" borderId="2"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1" borderId="6" xfId="0" applyFont="1" applyFill="1" applyBorder="1" applyAlignment="1">
      <alignment horizontal="center" vertical="center" wrapText="1"/>
    </xf>
    <xf numFmtId="3" fontId="4" fillId="7" borderId="6" xfId="0" applyNumberFormat="1" applyFont="1" applyFill="1" applyBorder="1" applyAlignment="1">
      <alignment horizontal="center" vertical="center" wrapText="1"/>
    </xf>
    <xf numFmtId="3" fontId="4" fillId="7" borderId="7" xfId="0" applyNumberFormat="1"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0" fontId="5" fillId="6" borderId="152" xfId="0" applyFont="1" applyFill="1" applyBorder="1" applyAlignment="1">
      <alignment horizontal="left" vertical="center" wrapText="1"/>
    </xf>
    <xf numFmtId="0" fontId="5" fillId="6" borderId="149"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0" xfId="0" applyFont="1" applyFill="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68"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 xfId="0" applyFont="1" applyFill="1" applyBorder="1" applyAlignment="1">
      <alignment horizontal="center" vertical="center" wrapText="1"/>
    </xf>
    <xf numFmtId="10" fontId="7" fillId="0" borderId="186" xfId="2" applyNumberFormat="1" applyBorder="1" applyAlignment="1">
      <alignment horizontal="center" vertical="center"/>
    </xf>
    <xf numFmtId="10" fontId="7" fillId="0" borderId="21" xfId="2" applyNumberFormat="1" applyBorder="1" applyAlignment="1">
      <alignment horizontal="center" vertical="center"/>
    </xf>
  </cellXfs>
  <cellStyles count="3">
    <cellStyle name="Moneda" xfId="1" builtinId="4"/>
    <cellStyle name="Normal" xfId="0" builtinId="0"/>
    <cellStyle name="Normal 2" xfId="2" xr:uid="{5280AAFF-43AC-9741-A165-D47C93E16C70}"/>
  </cellStyles>
  <dxfs count="492">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rgb="FFFF5353"/>
        </patternFill>
      </fill>
    </dxf>
    <dxf>
      <fill>
        <patternFill>
          <bgColor rgb="FFFFFF00"/>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rgb="FF00B050"/>
        </patternFill>
      </fill>
    </dxf>
    <dxf>
      <fill>
        <patternFill>
          <bgColor rgb="FF00B050"/>
        </patternFill>
      </fill>
    </dxf>
    <dxf>
      <fill>
        <patternFill>
          <bgColor rgb="FF00B050"/>
        </patternFill>
      </fill>
    </dxf>
    <dxf>
      <font>
        <color rgb="FF9C5700"/>
      </font>
      <fill>
        <patternFill>
          <bgColor rgb="FFFFEB9C"/>
        </patternFill>
      </fill>
    </dxf>
    <dxf>
      <fill>
        <patternFill>
          <bgColor rgb="FFFFFF00"/>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5555"/>
        </patternFill>
      </fill>
    </dxf>
    <dxf>
      <fill>
        <patternFill>
          <bgColor rgb="FFFFFF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rgb="FFFFFF00"/>
        </patternFill>
      </fill>
    </dxf>
    <dxf>
      <fill>
        <patternFill>
          <bgColor rgb="FFFF5353"/>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5353"/>
        </patternFill>
      </fill>
    </dxf>
    <dxf>
      <fill>
        <patternFill>
          <bgColor rgb="FFFFFF00"/>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rgb="FFFF5353"/>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ill>
        <patternFill>
          <bgColor rgb="FFFF5353"/>
        </patternFill>
      </fill>
    </dxf>
    <dxf>
      <fill>
        <patternFill>
          <bgColor theme="9" tint="0.39994506668294322"/>
        </patternFill>
      </fill>
    </dxf>
    <dxf>
      <fill>
        <patternFill>
          <bgColor rgb="FFFFFF00"/>
        </patternFill>
      </fill>
    </dxf>
    <dxf>
      <font>
        <color rgb="FF9C5700"/>
      </font>
      <fill>
        <patternFill>
          <bgColor rgb="FFFFEB9C"/>
        </patternFill>
      </fill>
    </dxf>
    <dxf>
      <fill>
        <patternFill>
          <bgColor theme="0"/>
        </patternFill>
      </fill>
    </dxf>
    <dxf>
      <fill>
        <patternFill>
          <bgColor rgb="FFA9D08E"/>
        </patternFill>
      </fill>
    </dxf>
    <dxf>
      <fill>
        <patternFill>
          <bgColor rgb="FFFF5353"/>
        </patternFill>
      </fill>
    </dxf>
    <dxf>
      <font>
        <color rgb="FF9C5700"/>
      </font>
      <fill>
        <patternFill>
          <bgColor rgb="FFFFEB9C"/>
        </patternFill>
      </fill>
    </dxf>
    <dxf>
      <fill>
        <patternFill>
          <bgColor theme="9" tint="0.39994506668294322"/>
        </patternFill>
      </fill>
    </dxf>
    <dxf>
      <fill>
        <patternFill>
          <bgColor theme="9" tint="0.39994506668294322"/>
        </patternFill>
      </fill>
    </dxf>
    <dxf>
      <fill>
        <patternFill>
          <bgColor rgb="FFFFFF00"/>
        </patternFill>
      </fill>
    </dxf>
    <dxf>
      <font>
        <color rgb="FF9C5700"/>
      </font>
      <fill>
        <patternFill>
          <bgColor rgb="FFFFEB9C"/>
        </patternFill>
      </fill>
    </dxf>
    <dxf>
      <font>
        <color rgb="FF9C5700"/>
      </font>
      <fill>
        <patternFill>
          <bgColor rgb="FFFFEB9C"/>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theme="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none">
          <bgColor auto="1"/>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D9EB7"/>
      <color rgb="FFFADD89"/>
      <color rgb="FFFFEC9C"/>
      <color rgb="FFF2F2F2"/>
      <color rgb="FFFEEAEC"/>
      <color rgb="FFFF5353"/>
      <color rgb="FFFDE9EB"/>
      <color rgb="FFBD2452"/>
      <color rgb="FF611D1D"/>
      <color rgb="FFFEF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1778000</xdr:colOff>
      <xdr:row>1</xdr:row>
      <xdr:rowOff>50800</xdr:rowOff>
    </xdr:from>
    <xdr:to>
      <xdr:col>3</xdr:col>
      <xdr:colOff>1659475</xdr:colOff>
      <xdr:row>8</xdr:row>
      <xdr:rowOff>6791</xdr:rowOff>
    </xdr:to>
    <xdr:pic>
      <xdr:nvPicPr>
        <xdr:cNvPr id="2" name="Imagen 1">
          <a:extLst>
            <a:ext uri="{FF2B5EF4-FFF2-40B4-BE49-F238E27FC236}">
              <a16:creationId xmlns:a16="http://schemas.microsoft.com/office/drawing/2014/main" id="{AEC62C1A-3109-D243-9BBF-C3CDDCF0B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0" y="254000"/>
          <a:ext cx="2632720" cy="2622991"/>
        </a:xfrm>
        <a:prstGeom prst="rect">
          <a:avLst/>
        </a:prstGeom>
      </xdr:spPr>
    </xdr:pic>
    <xdr:clientData/>
  </xdr:twoCellAnchor>
  <xdr:twoCellAnchor editAs="oneCell">
    <xdr:from>
      <xdr:col>2</xdr:col>
      <xdr:colOff>1778000</xdr:colOff>
      <xdr:row>1</xdr:row>
      <xdr:rowOff>50800</xdr:rowOff>
    </xdr:from>
    <xdr:to>
      <xdr:col>3</xdr:col>
      <xdr:colOff>1623934</xdr:colOff>
      <xdr:row>8</xdr:row>
      <xdr:rowOff>6791</xdr:rowOff>
    </xdr:to>
    <xdr:pic>
      <xdr:nvPicPr>
        <xdr:cNvPr id="3" name="Imagen 2">
          <a:extLst>
            <a:ext uri="{FF2B5EF4-FFF2-40B4-BE49-F238E27FC236}">
              <a16:creationId xmlns:a16="http://schemas.microsoft.com/office/drawing/2014/main" id="{9F9F0752-4508-834C-9D35-C712B2BC1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0" y="254000"/>
          <a:ext cx="2578100" cy="2622991"/>
        </a:xfrm>
        <a:prstGeom prst="rect">
          <a:avLst/>
        </a:prstGeom>
      </xdr:spPr>
    </xdr:pic>
    <xdr:clientData/>
  </xdr:twoCellAnchor>
  <xdr:twoCellAnchor editAs="oneCell">
    <xdr:from>
      <xdr:col>22</xdr:col>
      <xdr:colOff>538788</xdr:colOff>
      <xdr:row>1</xdr:row>
      <xdr:rowOff>60934</xdr:rowOff>
    </xdr:from>
    <xdr:to>
      <xdr:col>23</xdr:col>
      <xdr:colOff>5028399</xdr:colOff>
      <xdr:row>6</xdr:row>
      <xdr:rowOff>147525</xdr:rowOff>
    </xdr:to>
    <xdr:pic>
      <xdr:nvPicPr>
        <xdr:cNvPr id="4" name="Imagen 3">
          <a:extLst>
            <a:ext uri="{FF2B5EF4-FFF2-40B4-BE49-F238E27FC236}">
              <a16:creationId xmlns:a16="http://schemas.microsoft.com/office/drawing/2014/main" id="{9E51E049-F7BC-EB47-982D-C6294770EA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00888" y="264134"/>
          <a:ext cx="6756373" cy="2372591"/>
        </a:xfrm>
        <a:prstGeom prst="rect">
          <a:avLst/>
        </a:prstGeom>
      </xdr:spPr>
    </xdr:pic>
    <xdr:clientData/>
  </xdr:twoCellAnchor>
  <xdr:twoCellAnchor editAs="oneCell">
    <xdr:from>
      <xdr:col>1</xdr:col>
      <xdr:colOff>1209267</xdr:colOff>
      <xdr:row>1</xdr:row>
      <xdr:rowOff>63140</xdr:rowOff>
    </xdr:from>
    <xdr:to>
      <xdr:col>1</xdr:col>
      <xdr:colOff>3694545</xdr:colOff>
      <xdr:row>9</xdr:row>
      <xdr:rowOff>115455</xdr:rowOff>
    </xdr:to>
    <xdr:pic>
      <xdr:nvPicPr>
        <xdr:cNvPr id="5" name="Imagen 4">
          <a:extLst>
            <a:ext uri="{FF2B5EF4-FFF2-40B4-BE49-F238E27FC236}">
              <a16:creationId xmlns:a16="http://schemas.microsoft.com/office/drawing/2014/main" id="{AA6F27FD-EE5C-DB4A-8C03-54490B1D9C93}"/>
            </a:ext>
          </a:extLst>
        </xdr:cNvPr>
        <xdr:cNvPicPr>
          <a:picLocks noChangeAspect="1"/>
        </xdr:cNvPicPr>
      </xdr:nvPicPr>
      <xdr:blipFill>
        <a:blip xmlns:r="http://schemas.openxmlformats.org/officeDocument/2006/relationships" r:embed="rId3"/>
        <a:stretch>
          <a:fillRect/>
        </a:stretch>
      </xdr:blipFill>
      <xdr:spPr>
        <a:xfrm>
          <a:off x="2034767" y="266340"/>
          <a:ext cx="2485278" cy="27701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B37D-7426-9540-AAE6-EE40772EABBC}">
  <dimension ref="A1:X161"/>
  <sheetViews>
    <sheetView tabSelected="1" view="pageBreakPreview" topLeftCell="A116" zoomScale="25" zoomScaleNormal="50" zoomScaleSheetLayoutView="50" workbookViewId="0">
      <selection activeCell="T142" sqref="T142"/>
    </sheetView>
  </sheetViews>
  <sheetFormatPr baseColWidth="10" defaultRowHeight="15"/>
  <cols>
    <col min="2" max="2" width="54.1640625" customWidth="1"/>
    <col min="3" max="3" width="35.83203125" customWidth="1"/>
    <col min="4" max="4" width="33.83203125" customWidth="1"/>
    <col min="5" max="5" width="21.83203125" customWidth="1"/>
    <col min="6" max="6" width="22.6640625" customWidth="1"/>
    <col min="7" max="23" width="21.33203125" customWidth="1"/>
    <col min="24" max="24" width="80.33203125" style="352" customWidth="1"/>
  </cols>
  <sheetData>
    <row r="1" spans="1:24" ht="16" thickBot="1"/>
    <row r="2" spans="1:24" ht="63" customHeight="1">
      <c r="A2" s="1"/>
      <c r="B2" s="1"/>
      <c r="C2" s="1"/>
      <c r="D2" s="1"/>
      <c r="E2" s="405" t="s">
        <v>65</v>
      </c>
      <c r="F2" s="406"/>
      <c r="G2" s="406"/>
      <c r="H2" s="406"/>
      <c r="I2" s="406"/>
      <c r="J2" s="406"/>
      <c r="K2" s="406"/>
      <c r="L2" s="406"/>
      <c r="M2" s="406"/>
      <c r="N2" s="406"/>
      <c r="O2" s="406"/>
      <c r="P2" s="406"/>
      <c r="Q2" s="406"/>
      <c r="R2" s="406"/>
      <c r="S2" s="406"/>
      <c r="T2" s="406"/>
      <c r="U2" s="406"/>
      <c r="V2" s="407"/>
    </row>
    <row r="3" spans="1:24" ht="30" customHeight="1">
      <c r="A3" s="1"/>
      <c r="B3" s="1"/>
      <c r="C3" s="1"/>
      <c r="D3" s="1"/>
      <c r="E3" s="408" t="s">
        <v>66</v>
      </c>
      <c r="F3" s="409"/>
      <c r="G3" s="409"/>
      <c r="H3" s="409"/>
      <c r="I3" s="409"/>
      <c r="J3" s="409"/>
      <c r="K3" s="409"/>
      <c r="L3" s="409"/>
      <c r="M3" s="409"/>
      <c r="N3" s="409"/>
      <c r="O3" s="409"/>
      <c r="P3" s="409"/>
      <c r="Q3" s="409"/>
      <c r="R3" s="409"/>
      <c r="S3" s="409"/>
      <c r="T3" s="409"/>
      <c r="U3" s="409"/>
      <c r="V3" s="410"/>
    </row>
    <row r="4" spans="1:24" ht="26.25" customHeight="1">
      <c r="A4" s="1"/>
      <c r="B4" s="1"/>
      <c r="C4" s="1"/>
      <c r="D4" s="1"/>
      <c r="E4" s="408" t="s">
        <v>67</v>
      </c>
      <c r="F4" s="409"/>
      <c r="G4" s="409"/>
      <c r="H4" s="409"/>
      <c r="I4" s="409"/>
      <c r="J4" s="409"/>
      <c r="K4" s="409"/>
      <c r="L4" s="409"/>
      <c r="M4" s="409"/>
      <c r="N4" s="409"/>
      <c r="O4" s="409"/>
      <c r="P4" s="409"/>
      <c r="Q4" s="409"/>
      <c r="R4" s="409"/>
      <c r="S4" s="409"/>
      <c r="T4" s="409"/>
      <c r="U4" s="409"/>
      <c r="V4" s="410"/>
    </row>
    <row r="5" spans="1:24" ht="30" customHeight="1">
      <c r="A5" s="1"/>
      <c r="B5" s="1"/>
      <c r="C5" s="1"/>
      <c r="D5" s="1"/>
      <c r="E5" s="408" t="s">
        <v>62</v>
      </c>
      <c r="F5" s="409"/>
      <c r="G5" s="409"/>
      <c r="H5" s="409"/>
      <c r="I5" s="409"/>
      <c r="J5" s="409"/>
      <c r="K5" s="409"/>
      <c r="L5" s="409"/>
      <c r="M5" s="409"/>
      <c r="N5" s="409"/>
      <c r="O5" s="409"/>
      <c r="P5" s="409"/>
      <c r="Q5" s="409"/>
      <c r="R5" s="409"/>
      <c r="S5" s="409"/>
      <c r="T5" s="409"/>
      <c r="U5" s="409"/>
      <c r="V5" s="410"/>
    </row>
    <row r="6" spans="1:24" ht="31" thickBot="1">
      <c r="A6" s="1"/>
      <c r="B6" s="1"/>
      <c r="C6" s="1"/>
      <c r="D6" s="1"/>
      <c r="E6" s="411"/>
      <c r="F6" s="412"/>
      <c r="G6" s="412"/>
      <c r="H6" s="412"/>
      <c r="I6" s="412"/>
      <c r="J6" s="412"/>
      <c r="K6" s="412"/>
      <c r="L6" s="412"/>
      <c r="M6" s="412"/>
      <c r="N6" s="412"/>
      <c r="O6" s="412"/>
      <c r="P6" s="412"/>
      <c r="Q6" s="412"/>
      <c r="R6" s="412"/>
      <c r="S6" s="412"/>
      <c r="T6" s="412"/>
      <c r="U6" s="412"/>
      <c r="V6" s="413"/>
    </row>
    <row r="7" spans="1:24">
      <c r="A7" s="1"/>
      <c r="B7" s="1"/>
      <c r="C7" s="1"/>
      <c r="D7" s="1"/>
      <c r="E7" s="1"/>
      <c r="F7" s="1"/>
      <c r="G7" s="1"/>
      <c r="H7" s="1"/>
      <c r="I7" s="1"/>
      <c r="J7" s="1"/>
      <c r="K7" s="1"/>
      <c r="L7" s="1"/>
      <c r="M7" s="1"/>
      <c r="N7" s="1"/>
      <c r="O7" s="1"/>
      <c r="P7" s="1"/>
      <c r="Q7" s="1"/>
      <c r="R7" s="1"/>
      <c r="S7" s="1"/>
    </row>
    <row r="9" spans="1:24" ht="4.5" customHeight="1" thickBot="1"/>
    <row r="10" spans="1:24" ht="33.75" customHeight="1" thickBot="1">
      <c r="B10" s="308"/>
      <c r="F10" s="87"/>
      <c r="G10" s="429" t="s">
        <v>68</v>
      </c>
      <c r="H10" s="419"/>
      <c r="I10" s="419"/>
      <c r="J10" s="419"/>
      <c r="K10" s="419"/>
      <c r="L10" s="419"/>
      <c r="M10" s="419"/>
      <c r="N10" s="419"/>
      <c r="O10" s="419"/>
      <c r="P10" s="419"/>
      <c r="Q10" s="419"/>
      <c r="R10" s="419"/>
      <c r="S10" s="419"/>
      <c r="T10" s="419"/>
      <c r="U10" s="419"/>
      <c r="V10" s="419"/>
      <c r="W10" s="420"/>
      <c r="X10" s="414" t="s">
        <v>69</v>
      </c>
    </row>
    <row r="11" spans="1:24" ht="47.25" customHeight="1" thickBot="1">
      <c r="B11" s="417" t="s">
        <v>0</v>
      </c>
      <c r="C11" s="417" t="s">
        <v>1</v>
      </c>
      <c r="D11" s="419" t="s">
        <v>2</v>
      </c>
      <c r="E11" s="419"/>
      <c r="F11" s="420"/>
      <c r="G11" s="421" t="s">
        <v>70</v>
      </c>
      <c r="H11" s="422"/>
      <c r="I11" s="422"/>
      <c r="J11" s="422"/>
      <c r="K11" s="423"/>
      <c r="L11" s="424" t="s">
        <v>71</v>
      </c>
      <c r="M11" s="424"/>
      <c r="N11" s="424"/>
      <c r="O11" s="425"/>
      <c r="P11" s="426" t="s">
        <v>72</v>
      </c>
      <c r="Q11" s="427"/>
      <c r="R11" s="427"/>
      <c r="S11" s="428"/>
      <c r="T11" s="426" t="s">
        <v>73</v>
      </c>
      <c r="U11" s="427"/>
      <c r="V11" s="427"/>
      <c r="W11" s="427"/>
      <c r="X11" s="415"/>
    </row>
    <row r="12" spans="1:24" ht="143.25" customHeight="1" thickBot="1">
      <c r="B12" s="418"/>
      <c r="C12" s="418"/>
      <c r="D12" s="88" t="s">
        <v>3</v>
      </c>
      <c r="E12" s="88" t="s">
        <v>4</v>
      </c>
      <c r="F12" s="88" t="s">
        <v>5</v>
      </c>
      <c r="G12" s="89" t="s">
        <v>74</v>
      </c>
      <c r="H12" s="46" t="s">
        <v>6</v>
      </c>
      <c r="I12" s="90" t="s">
        <v>7</v>
      </c>
      <c r="J12" s="47" t="s">
        <v>8</v>
      </c>
      <c r="K12" s="91" t="s">
        <v>9</v>
      </c>
      <c r="L12" s="48" t="s">
        <v>6</v>
      </c>
      <c r="M12" s="90" t="s">
        <v>7</v>
      </c>
      <c r="N12" s="47" t="s">
        <v>8</v>
      </c>
      <c r="O12" s="91" t="s">
        <v>9</v>
      </c>
      <c r="P12" s="46" t="s">
        <v>6</v>
      </c>
      <c r="Q12" s="92" t="s">
        <v>7</v>
      </c>
      <c r="R12" s="47" t="s">
        <v>8</v>
      </c>
      <c r="S12" s="93" t="s">
        <v>9</v>
      </c>
      <c r="T12" s="46" t="s">
        <v>6</v>
      </c>
      <c r="U12" s="92" t="s">
        <v>7</v>
      </c>
      <c r="V12" s="47" t="s">
        <v>8</v>
      </c>
      <c r="W12" s="93" t="s">
        <v>9</v>
      </c>
      <c r="X12" s="416"/>
    </row>
    <row r="13" spans="1:24" ht="183" customHeight="1">
      <c r="B13" s="336" t="s">
        <v>75</v>
      </c>
      <c r="C13" s="337" t="s">
        <v>350</v>
      </c>
      <c r="D13" s="337" t="s">
        <v>76</v>
      </c>
      <c r="E13" s="338" t="s">
        <v>77</v>
      </c>
      <c r="F13" s="339" t="s">
        <v>78</v>
      </c>
      <c r="G13" s="448">
        <v>0.8478</v>
      </c>
      <c r="H13" s="386">
        <v>0.21199999999999999</v>
      </c>
      <c r="I13" s="387">
        <v>0.21199999999999999</v>
      </c>
      <c r="J13" s="387">
        <v>0.21199999999999999</v>
      </c>
      <c r="K13" s="388">
        <v>0.21199999999999999</v>
      </c>
      <c r="L13" s="389">
        <v>0.21199999999999999</v>
      </c>
      <c r="M13" s="390">
        <v>0.21199999999999999</v>
      </c>
      <c r="N13" s="390">
        <v>0.21199999999999999</v>
      </c>
      <c r="O13" s="391"/>
      <c r="P13" s="347">
        <f t="shared" ref="P13:Q13" si="0">IFERROR((L13/H13),"100%")</f>
        <v>1</v>
      </c>
      <c r="Q13" s="344">
        <f t="shared" si="0"/>
        <v>1</v>
      </c>
      <c r="R13" s="344">
        <v>1</v>
      </c>
      <c r="S13" s="349"/>
      <c r="T13" s="347">
        <f t="shared" ref="T13" si="1">IFERROR((L13/G13),"No Programado")</f>
        <v>0.25005897617362582</v>
      </c>
      <c r="U13" s="351">
        <f>IFERROR(((L13+M13)/G13),"No Programado")</f>
        <v>0.50011795234725165</v>
      </c>
      <c r="V13" s="344">
        <f>IFERROR(((L13+M13+N13)/G13),"No Programado")</f>
        <v>0.75017692852087758</v>
      </c>
      <c r="W13" s="307"/>
      <c r="X13" s="353" t="s">
        <v>447</v>
      </c>
    </row>
    <row r="14" spans="1:24" ht="1.25" customHeight="1">
      <c r="B14" s="437" t="s">
        <v>18</v>
      </c>
      <c r="C14" s="438"/>
      <c r="D14" s="438"/>
      <c r="E14" s="438"/>
      <c r="F14" s="438"/>
      <c r="G14" s="449"/>
      <c r="H14" s="392">
        <v>25</v>
      </c>
      <c r="I14" s="393">
        <v>25</v>
      </c>
      <c r="J14" s="393">
        <v>25</v>
      </c>
      <c r="K14" s="394">
        <v>25</v>
      </c>
      <c r="L14" s="395">
        <v>20</v>
      </c>
      <c r="M14" s="265"/>
      <c r="N14" s="265"/>
      <c r="O14" s="220"/>
      <c r="P14" s="346">
        <f>IFERROR((L14/H14),"100%")</f>
        <v>0.8</v>
      </c>
      <c r="Q14" s="222">
        <f>IFERROR((M14/I14),"100%")</f>
        <v>0</v>
      </c>
      <c r="R14" s="222">
        <f>IFERROR((N14/J14),"100%")</f>
        <v>0</v>
      </c>
      <c r="S14" s="348">
        <f>IFERROR((O14/K14),"100%")</f>
        <v>0</v>
      </c>
      <c r="T14" s="396" t="str">
        <f>IFERROR((L14/G14),"No Programado")</f>
        <v>No Programado</v>
      </c>
      <c r="U14" s="397" t="str">
        <f>IFERROR((L14+M14)/$G$14, "No Programado")</f>
        <v>No Programado</v>
      </c>
      <c r="V14" s="397" t="str">
        <f>IFERROR((M14+N14+L14)/$G$14, "No Programado")</f>
        <v>No Programado</v>
      </c>
      <c r="W14" s="398" t="str">
        <f>IFERROR((N14+O14+M14+L14)/$G$14, "No Programado")</f>
        <v>No Programado</v>
      </c>
      <c r="X14" s="354"/>
    </row>
    <row r="15" spans="1:24" ht="171" customHeight="1">
      <c r="B15" s="314" t="s">
        <v>79</v>
      </c>
      <c r="C15" s="99" t="s">
        <v>80</v>
      </c>
      <c r="D15" s="100" t="s">
        <v>81</v>
      </c>
      <c r="E15" s="101" t="s">
        <v>19</v>
      </c>
      <c r="F15" s="102" t="s">
        <v>82</v>
      </c>
      <c r="G15" s="103">
        <v>39192</v>
      </c>
      <c r="H15" s="399">
        <v>9076</v>
      </c>
      <c r="I15" s="400">
        <v>7981</v>
      </c>
      <c r="J15" s="400">
        <v>11086</v>
      </c>
      <c r="K15" s="401">
        <v>11049</v>
      </c>
      <c r="L15" s="402">
        <v>9373</v>
      </c>
      <c r="M15" s="403">
        <v>10627</v>
      </c>
      <c r="N15" s="403">
        <v>15052</v>
      </c>
      <c r="O15" s="404"/>
      <c r="P15" s="345">
        <f>IFERROR((L15/H15),"100%")</f>
        <v>1.0327236668135742</v>
      </c>
      <c r="Q15" s="98">
        <f t="shared" ref="Q15:Q78" si="2">IFERROR((M15/I15),"100%")</f>
        <v>1.3315374013281545</v>
      </c>
      <c r="R15" s="98">
        <f>IFERROR((N15/J15),"100%")</f>
        <v>1.357748511636298</v>
      </c>
      <c r="S15" s="77"/>
      <c r="T15" s="305">
        <f>IFERROR((L15/G15),"No Programado")</f>
        <v>0.23915595019391714</v>
      </c>
      <c r="U15" s="306">
        <f>IFERROR((L15+M15)/$G$15, "No Programado")</f>
        <v>0.51030822616860583</v>
      </c>
      <c r="V15" s="306">
        <f>IFERROR((M15+N15+L15)/$G$15, "No Programado")</f>
        <v>0.89436619718309862</v>
      </c>
      <c r="W15" s="77"/>
      <c r="X15" s="104" t="s">
        <v>446</v>
      </c>
    </row>
    <row r="16" spans="1:24" ht="133.25" customHeight="1">
      <c r="B16" s="315" t="s">
        <v>83</v>
      </c>
      <c r="C16" s="105" t="s">
        <v>84</v>
      </c>
      <c r="D16" s="106" t="s">
        <v>85</v>
      </c>
      <c r="E16" s="107" t="s">
        <v>20</v>
      </c>
      <c r="F16" s="108" t="s">
        <v>21</v>
      </c>
      <c r="G16" s="109">
        <v>24</v>
      </c>
      <c r="H16" s="39">
        <v>6</v>
      </c>
      <c r="I16" s="40">
        <v>6</v>
      </c>
      <c r="J16" s="40">
        <v>6</v>
      </c>
      <c r="K16" s="43">
        <v>6</v>
      </c>
      <c r="L16" s="94">
        <v>6</v>
      </c>
      <c r="M16" s="41">
        <v>6</v>
      </c>
      <c r="N16" s="41">
        <v>6</v>
      </c>
      <c r="O16" s="44"/>
      <c r="P16" s="97">
        <f>IFERROR((L16/H16),"100%")</f>
        <v>1</v>
      </c>
      <c r="Q16" s="98">
        <f t="shared" si="2"/>
        <v>1</v>
      </c>
      <c r="R16" s="98">
        <f t="shared" ref="R16:R78" si="3">IFERROR((N16/J16),"100%")</f>
        <v>1</v>
      </c>
      <c r="S16" s="77"/>
      <c r="T16" s="305">
        <f>IFERROR((L16/G16),"No Programado")</f>
        <v>0.25</v>
      </c>
      <c r="U16" s="306">
        <f>IFERROR((L16+M16)/$G$16, "No Programado")</f>
        <v>0.5</v>
      </c>
      <c r="V16" s="350">
        <f>IFERROR((M16+N16+L16)/$G$16, "No Programado")</f>
        <v>0.75</v>
      </c>
      <c r="W16" s="77"/>
      <c r="X16" s="355" t="s">
        <v>64</v>
      </c>
    </row>
    <row r="17" spans="2:24" ht="133.25" customHeight="1">
      <c r="B17" s="316" t="s">
        <v>15</v>
      </c>
      <c r="C17" s="110" t="s">
        <v>86</v>
      </c>
      <c r="D17" s="111" t="s">
        <v>87</v>
      </c>
      <c r="E17" s="112" t="s">
        <v>20</v>
      </c>
      <c r="F17" s="113" t="s">
        <v>21</v>
      </c>
      <c r="G17" s="114">
        <v>24</v>
      </c>
      <c r="H17" s="39">
        <v>6</v>
      </c>
      <c r="I17" s="40">
        <v>6</v>
      </c>
      <c r="J17" s="40">
        <v>6</v>
      </c>
      <c r="K17" s="43">
        <v>6</v>
      </c>
      <c r="L17" s="42">
        <v>6</v>
      </c>
      <c r="M17" s="41">
        <v>6</v>
      </c>
      <c r="N17" s="41">
        <v>6</v>
      </c>
      <c r="O17" s="44"/>
      <c r="P17" s="97">
        <f t="shared" ref="P17:P79" si="4">IFERROR((L17/H17),"100%")</f>
        <v>1</v>
      </c>
      <c r="Q17" s="98">
        <f t="shared" si="2"/>
        <v>1</v>
      </c>
      <c r="R17" s="98">
        <f t="shared" si="3"/>
        <v>1</v>
      </c>
      <c r="S17" s="77"/>
      <c r="T17" s="305">
        <f t="shared" ref="T17:T78" si="5">IFERROR((L17/G17),"No Programado")</f>
        <v>0.25</v>
      </c>
      <c r="U17" s="306">
        <f>IFERROR((L17+M17)/$G$17, "No Programado")</f>
        <v>0.5</v>
      </c>
      <c r="V17" s="350">
        <f>IFERROR((M17+N17+L17)/$G$17, "No Programado")</f>
        <v>0.75</v>
      </c>
      <c r="W17" s="77"/>
      <c r="X17" s="356" t="s">
        <v>351</v>
      </c>
    </row>
    <row r="18" spans="2:24" ht="133.25" customHeight="1">
      <c r="B18" s="315" t="s">
        <v>88</v>
      </c>
      <c r="C18" s="115" t="s">
        <v>89</v>
      </c>
      <c r="D18" s="116" t="s">
        <v>90</v>
      </c>
      <c r="E18" s="117" t="s">
        <v>20</v>
      </c>
      <c r="F18" s="118" t="s">
        <v>91</v>
      </c>
      <c r="G18" s="119">
        <v>108</v>
      </c>
      <c r="H18" s="39">
        <v>19</v>
      </c>
      <c r="I18" s="40">
        <v>27</v>
      </c>
      <c r="J18" s="40">
        <v>33</v>
      </c>
      <c r="K18" s="43">
        <v>29</v>
      </c>
      <c r="L18" s="42">
        <v>19</v>
      </c>
      <c r="M18" s="41">
        <v>7</v>
      </c>
      <c r="N18" s="41">
        <v>17</v>
      </c>
      <c r="O18" s="44"/>
      <c r="P18" s="97">
        <f t="shared" si="4"/>
        <v>1</v>
      </c>
      <c r="Q18" s="98">
        <f t="shared" si="2"/>
        <v>0.25925925925925924</v>
      </c>
      <c r="R18" s="98">
        <f t="shared" si="3"/>
        <v>0.51515151515151514</v>
      </c>
      <c r="S18" s="77"/>
      <c r="T18" s="305">
        <f t="shared" si="5"/>
        <v>0.17592592592592593</v>
      </c>
      <c r="U18" s="306">
        <f>IFERROR((L18+M18)/$G$18, "No Programado")</f>
        <v>0.24074074074074073</v>
      </c>
      <c r="V18" s="350">
        <f>IFERROR((M18+N18+L18)/$G$18, "No Programado")</f>
        <v>0.39814814814814814</v>
      </c>
      <c r="W18" s="77"/>
      <c r="X18" s="357" t="s">
        <v>358</v>
      </c>
    </row>
    <row r="19" spans="2:24" ht="133.25" customHeight="1">
      <c r="B19" s="317" t="s">
        <v>15</v>
      </c>
      <c r="C19" s="120" t="s">
        <v>92</v>
      </c>
      <c r="D19" s="121" t="s">
        <v>93</v>
      </c>
      <c r="E19" s="122" t="s">
        <v>20</v>
      </c>
      <c r="F19" s="123" t="s">
        <v>22</v>
      </c>
      <c r="G19" s="124">
        <v>31</v>
      </c>
      <c r="H19" s="39">
        <v>3</v>
      </c>
      <c r="I19" s="40">
        <v>7</v>
      </c>
      <c r="J19" s="40">
        <v>7</v>
      </c>
      <c r="K19" s="43">
        <v>14</v>
      </c>
      <c r="L19" s="42">
        <v>3</v>
      </c>
      <c r="M19" s="41">
        <v>2</v>
      </c>
      <c r="N19" s="41">
        <v>2</v>
      </c>
      <c r="O19" s="44"/>
      <c r="P19" s="97">
        <f t="shared" si="4"/>
        <v>1</v>
      </c>
      <c r="Q19" s="98">
        <f t="shared" si="2"/>
        <v>0.2857142857142857</v>
      </c>
      <c r="R19" s="98">
        <f t="shared" si="3"/>
        <v>0.2857142857142857</v>
      </c>
      <c r="S19" s="125"/>
      <c r="T19" s="305">
        <f t="shared" si="5"/>
        <v>9.6774193548387094E-2</v>
      </c>
      <c r="U19" s="306">
        <f>IFERROR((L19+M19)/$G$19, "No Programado")</f>
        <v>0.16129032258064516</v>
      </c>
      <c r="V19" s="350">
        <f>IFERROR((M19+N19+L19)/$G$19, "No Programado")</f>
        <v>0.22580645161290322</v>
      </c>
      <c r="W19" s="77"/>
      <c r="X19" s="356" t="s">
        <v>359</v>
      </c>
    </row>
    <row r="20" spans="2:24" ht="133.25" customHeight="1">
      <c r="B20" s="318" t="s">
        <v>15</v>
      </c>
      <c r="C20" s="120" t="s">
        <v>94</v>
      </c>
      <c r="D20" s="121" t="s">
        <v>95</v>
      </c>
      <c r="E20" s="126" t="s">
        <v>20</v>
      </c>
      <c r="F20" s="123" t="s">
        <v>23</v>
      </c>
      <c r="G20" s="127">
        <v>69</v>
      </c>
      <c r="H20" s="128">
        <v>16</v>
      </c>
      <c r="I20" s="129">
        <v>20</v>
      </c>
      <c r="J20" s="129">
        <v>19</v>
      </c>
      <c r="K20" s="130">
        <v>14</v>
      </c>
      <c r="L20" s="131">
        <v>16</v>
      </c>
      <c r="M20" s="132">
        <v>5</v>
      </c>
      <c r="N20" s="132">
        <v>8</v>
      </c>
      <c r="O20" s="133"/>
      <c r="P20" s="97">
        <f t="shared" si="4"/>
        <v>1</v>
      </c>
      <c r="Q20" s="98">
        <f t="shared" si="2"/>
        <v>0.25</v>
      </c>
      <c r="R20" s="98">
        <f t="shared" si="3"/>
        <v>0.42105263157894735</v>
      </c>
      <c r="S20" s="134"/>
      <c r="T20" s="305">
        <f t="shared" si="5"/>
        <v>0.2318840579710145</v>
      </c>
      <c r="U20" s="306">
        <f>IFERROR((L20+M20)/$G$20, "No Programado")</f>
        <v>0.30434782608695654</v>
      </c>
      <c r="V20" s="350">
        <f>IFERROR((M20+N20+L20)/$G$20, "No Programado")</f>
        <v>0.42028985507246375</v>
      </c>
      <c r="W20" s="77"/>
      <c r="X20" s="358" t="s">
        <v>360</v>
      </c>
    </row>
    <row r="21" spans="2:24" ht="133.25" customHeight="1">
      <c r="B21" s="319" t="s">
        <v>15</v>
      </c>
      <c r="C21" s="135" t="s">
        <v>96</v>
      </c>
      <c r="D21" s="136" t="s">
        <v>97</v>
      </c>
      <c r="E21" s="112" t="s">
        <v>20</v>
      </c>
      <c r="F21" s="137" t="s">
        <v>98</v>
      </c>
      <c r="G21" s="124">
        <v>8</v>
      </c>
      <c r="H21" s="39">
        <v>0</v>
      </c>
      <c r="I21" s="40">
        <v>0</v>
      </c>
      <c r="J21" s="40">
        <v>7</v>
      </c>
      <c r="K21" s="43">
        <v>1</v>
      </c>
      <c r="L21" s="42">
        <v>0</v>
      </c>
      <c r="M21" s="41">
        <v>0</v>
      </c>
      <c r="N21" s="41">
        <v>7</v>
      </c>
      <c r="O21" s="84"/>
      <c r="P21" s="97" t="str">
        <f t="shared" si="4"/>
        <v>100%</v>
      </c>
      <c r="Q21" s="98" t="str">
        <f t="shared" si="2"/>
        <v>100%</v>
      </c>
      <c r="R21" s="98">
        <f t="shared" si="3"/>
        <v>1</v>
      </c>
      <c r="S21" s="77"/>
      <c r="T21" s="305">
        <f t="shared" si="5"/>
        <v>0</v>
      </c>
      <c r="U21" s="306">
        <f>IFERROR((L21+M21)/$G$21, "No Programado")</f>
        <v>0</v>
      </c>
      <c r="V21" s="350">
        <f>IFERROR((M21+N21+L21)/$G$21, "No Programado")</f>
        <v>0.875</v>
      </c>
      <c r="W21" s="77"/>
      <c r="X21" s="358" t="s">
        <v>361</v>
      </c>
    </row>
    <row r="22" spans="2:24" ht="133.25" customHeight="1">
      <c r="B22" s="315" t="s">
        <v>99</v>
      </c>
      <c r="C22" s="138" t="s">
        <v>100</v>
      </c>
      <c r="D22" s="139" t="s">
        <v>101</v>
      </c>
      <c r="E22" s="140" t="s">
        <v>20</v>
      </c>
      <c r="F22" s="118" t="s">
        <v>91</v>
      </c>
      <c r="G22" s="119">
        <v>1</v>
      </c>
      <c r="H22" s="39">
        <v>0</v>
      </c>
      <c r="I22" s="40">
        <v>0</v>
      </c>
      <c r="J22" s="40">
        <v>1</v>
      </c>
      <c r="K22" s="43">
        <v>0</v>
      </c>
      <c r="L22" s="42">
        <v>0</v>
      </c>
      <c r="M22" s="41">
        <v>0</v>
      </c>
      <c r="N22" s="41">
        <v>0</v>
      </c>
      <c r="O22" s="44"/>
      <c r="P22" s="97" t="str">
        <f t="shared" si="4"/>
        <v>100%</v>
      </c>
      <c r="Q22" s="98" t="str">
        <f t="shared" si="2"/>
        <v>100%</v>
      </c>
      <c r="R22" s="98">
        <f t="shared" si="3"/>
        <v>0</v>
      </c>
      <c r="S22" s="77"/>
      <c r="T22" s="305">
        <f t="shared" si="5"/>
        <v>0</v>
      </c>
      <c r="U22" s="306">
        <f>IFERROR((L22+M22)/$G$22, "No Programado")</f>
        <v>0</v>
      </c>
      <c r="V22" s="350">
        <f>IFERROR((M22+N22+L22)/$G$22, "No Programado")</f>
        <v>0</v>
      </c>
      <c r="W22" s="77"/>
      <c r="X22" s="359" t="s">
        <v>362</v>
      </c>
    </row>
    <row r="23" spans="2:24" ht="127" customHeight="1">
      <c r="B23" s="316" t="s">
        <v>15</v>
      </c>
      <c r="C23" s="141" t="s">
        <v>102</v>
      </c>
      <c r="D23" s="142" t="s">
        <v>103</v>
      </c>
      <c r="E23" s="112" t="s">
        <v>20</v>
      </c>
      <c r="F23" s="143" t="s">
        <v>104</v>
      </c>
      <c r="G23" s="124">
        <v>1</v>
      </c>
      <c r="H23" s="39">
        <v>0</v>
      </c>
      <c r="I23" s="40">
        <v>0</v>
      </c>
      <c r="J23" s="40">
        <v>1</v>
      </c>
      <c r="K23" s="43">
        <v>0</v>
      </c>
      <c r="L23" s="42">
        <v>0</v>
      </c>
      <c r="M23" s="41">
        <v>0</v>
      </c>
      <c r="N23" s="41">
        <v>0</v>
      </c>
      <c r="O23" s="44"/>
      <c r="P23" s="97" t="str">
        <f t="shared" si="4"/>
        <v>100%</v>
      </c>
      <c r="Q23" s="98" t="str">
        <f t="shared" si="2"/>
        <v>100%</v>
      </c>
      <c r="R23" s="98">
        <f t="shared" si="3"/>
        <v>0</v>
      </c>
      <c r="S23" s="77"/>
      <c r="T23" s="305">
        <f t="shared" si="5"/>
        <v>0</v>
      </c>
      <c r="U23" s="306">
        <f>IFERROR((L23+M23)/$G$23, "No Programado")</f>
        <v>0</v>
      </c>
      <c r="V23" s="350">
        <f>IFERROR((M23+N23+L23)/$G$23, "No Programado")</f>
        <v>0</v>
      </c>
      <c r="W23" s="77"/>
      <c r="X23" s="358" t="s">
        <v>363</v>
      </c>
    </row>
    <row r="24" spans="2:24" ht="126" customHeight="1">
      <c r="B24" s="315" t="s">
        <v>105</v>
      </c>
      <c r="C24" s="144" t="s">
        <v>106</v>
      </c>
      <c r="D24" s="145" t="s">
        <v>107</v>
      </c>
      <c r="E24" s="140" t="s">
        <v>20</v>
      </c>
      <c r="F24" s="118" t="s">
        <v>91</v>
      </c>
      <c r="G24" s="119">
        <v>233</v>
      </c>
      <c r="H24" s="39">
        <v>42</v>
      </c>
      <c r="I24" s="40">
        <v>63</v>
      </c>
      <c r="J24" s="40">
        <v>72</v>
      </c>
      <c r="K24" s="43">
        <v>56</v>
      </c>
      <c r="L24" s="42">
        <v>35</v>
      </c>
      <c r="M24" s="41">
        <v>19</v>
      </c>
      <c r="N24" s="41">
        <v>23</v>
      </c>
      <c r="O24" s="44"/>
      <c r="P24" s="97">
        <f t="shared" si="4"/>
        <v>0.83333333333333337</v>
      </c>
      <c r="Q24" s="98">
        <f t="shared" si="2"/>
        <v>0.30158730158730157</v>
      </c>
      <c r="R24" s="98">
        <f t="shared" si="3"/>
        <v>0.31944444444444442</v>
      </c>
      <c r="S24" s="77"/>
      <c r="T24" s="305">
        <f t="shared" si="5"/>
        <v>0.15021459227467812</v>
      </c>
      <c r="U24" s="306">
        <f>IFERROR((L24+M24)/$G$24, "No Programado")</f>
        <v>0.23175965665236051</v>
      </c>
      <c r="V24" s="350">
        <f>IFERROR((M24+N24+L24)/$G$24, "No Programado")</f>
        <v>0.33047210300429186</v>
      </c>
      <c r="W24" s="77"/>
      <c r="X24" s="359" t="s">
        <v>364</v>
      </c>
    </row>
    <row r="25" spans="2:24" ht="143" customHeight="1">
      <c r="B25" s="316" t="s">
        <v>15</v>
      </c>
      <c r="C25" s="110" t="s">
        <v>108</v>
      </c>
      <c r="D25" s="146" t="s">
        <v>109</v>
      </c>
      <c r="E25" s="112" t="s">
        <v>20</v>
      </c>
      <c r="F25" s="143" t="s">
        <v>37</v>
      </c>
      <c r="G25" s="124">
        <v>233</v>
      </c>
      <c r="H25" s="39">
        <v>42</v>
      </c>
      <c r="I25" s="40">
        <v>63</v>
      </c>
      <c r="J25" s="40">
        <v>72</v>
      </c>
      <c r="K25" s="43">
        <v>56</v>
      </c>
      <c r="L25" s="42">
        <v>35</v>
      </c>
      <c r="M25" s="41">
        <v>19</v>
      </c>
      <c r="N25" s="41">
        <v>23</v>
      </c>
      <c r="O25" s="44"/>
      <c r="P25" s="97">
        <f t="shared" si="4"/>
        <v>0.83333333333333337</v>
      </c>
      <c r="Q25" s="98">
        <f t="shared" si="2"/>
        <v>0.30158730158730157</v>
      </c>
      <c r="R25" s="98">
        <f t="shared" si="3"/>
        <v>0.31944444444444442</v>
      </c>
      <c r="S25" s="77"/>
      <c r="T25" s="305">
        <f t="shared" si="5"/>
        <v>0.15021459227467812</v>
      </c>
      <c r="U25" s="306">
        <f>IFERROR((L25+M25)/$G$25, "No Programado")</f>
        <v>0.23175965665236051</v>
      </c>
      <c r="V25" s="350">
        <f>IFERROR((M25+N25+L25)/$G$25, "No Programado")</f>
        <v>0.33047210300429186</v>
      </c>
      <c r="W25" s="77"/>
      <c r="X25" s="358" t="s">
        <v>364</v>
      </c>
    </row>
    <row r="26" spans="2:24" ht="133.25" customHeight="1">
      <c r="B26" s="315" t="s">
        <v>110</v>
      </c>
      <c r="C26" s="147" t="s">
        <v>111</v>
      </c>
      <c r="D26" s="148" t="s">
        <v>112</v>
      </c>
      <c r="E26" s="140" t="s">
        <v>20</v>
      </c>
      <c r="F26" s="118" t="s">
        <v>28</v>
      </c>
      <c r="G26" s="119">
        <v>420</v>
      </c>
      <c r="H26" s="42">
        <v>51</v>
      </c>
      <c r="I26" s="40">
        <v>323</v>
      </c>
      <c r="J26" s="41">
        <v>23</v>
      </c>
      <c r="K26" s="43">
        <v>23</v>
      </c>
      <c r="L26" s="42">
        <v>51</v>
      </c>
      <c r="M26" s="41">
        <v>348</v>
      </c>
      <c r="N26" s="76">
        <v>149</v>
      </c>
      <c r="O26" s="44"/>
      <c r="P26" s="97">
        <f t="shared" si="4"/>
        <v>1</v>
      </c>
      <c r="Q26" s="98">
        <f t="shared" si="2"/>
        <v>1.0773993808049536</v>
      </c>
      <c r="R26" s="98">
        <f t="shared" si="3"/>
        <v>6.4782608695652177</v>
      </c>
      <c r="S26" s="77"/>
      <c r="T26" s="305">
        <f t="shared" si="5"/>
        <v>0.12142857142857143</v>
      </c>
      <c r="U26" s="306">
        <f>IFERROR((L26+M26)/$G$26, "No Programado")</f>
        <v>0.95</v>
      </c>
      <c r="V26" s="350">
        <f>IFERROR((M26+N26+L26)/$G$26, "No Programado")</f>
        <v>1.3047619047619048</v>
      </c>
      <c r="W26" s="77"/>
      <c r="X26" s="359" t="s">
        <v>365</v>
      </c>
    </row>
    <row r="27" spans="2:24" ht="159.75" customHeight="1">
      <c r="B27" s="316" t="s">
        <v>15</v>
      </c>
      <c r="C27" s="110" t="s">
        <v>113</v>
      </c>
      <c r="D27" s="146" t="s">
        <v>114</v>
      </c>
      <c r="E27" s="112" t="s">
        <v>20</v>
      </c>
      <c r="F27" s="143" t="s">
        <v>31</v>
      </c>
      <c r="G27" s="124">
        <v>406</v>
      </c>
      <c r="H27" s="42">
        <v>51</v>
      </c>
      <c r="I27" s="40">
        <v>315</v>
      </c>
      <c r="J27" s="41">
        <v>20</v>
      </c>
      <c r="K27" s="43">
        <v>20</v>
      </c>
      <c r="L27" s="42">
        <v>51</v>
      </c>
      <c r="M27" s="41">
        <v>342</v>
      </c>
      <c r="N27" s="76">
        <v>146</v>
      </c>
      <c r="O27" s="44"/>
      <c r="P27" s="97">
        <f t="shared" si="4"/>
        <v>1</v>
      </c>
      <c r="Q27" s="98">
        <f t="shared" si="2"/>
        <v>1.0857142857142856</v>
      </c>
      <c r="R27" s="98">
        <f t="shared" si="3"/>
        <v>7.3</v>
      </c>
      <c r="S27" s="77"/>
      <c r="T27" s="305">
        <f t="shared" si="5"/>
        <v>0.12561576354679804</v>
      </c>
      <c r="U27" s="306">
        <f>IFERROR((L27+M27)/$G$27, "No Programado")</f>
        <v>0.96798029556650245</v>
      </c>
      <c r="V27" s="350">
        <f>IFERROR((M27+N27+L27)/$G$27, "No Programado")</f>
        <v>1.3275862068965518</v>
      </c>
      <c r="W27" s="77"/>
      <c r="X27" s="358" t="s">
        <v>366</v>
      </c>
    </row>
    <row r="28" spans="2:24" ht="153" customHeight="1">
      <c r="B28" s="316" t="s">
        <v>15</v>
      </c>
      <c r="C28" s="110" t="s">
        <v>115</v>
      </c>
      <c r="D28" s="146" t="s">
        <v>116</v>
      </c>
      <c r="E28" s="112" t="s">
        <v>20</v>
      </c>
      <c r="F28" s="143" t="s">
        <v>30</v>
      </c>
      <c r="G28" s="124">
        <v>14</v>
      </c>
      <c r="H28" s="42">
        <v>0</v>
      </c>
      <c r="I28" s="40">
        <v>8</v>
      </c>
      <c r="J28" s="41">
        <v>3</v>
      </c>
      <c r="K28" s="43">
        <v>3</v>
      </c>
      <c r="L28" s="42">
        <v>0</v>
      </c>
      <c r="M28" s="41">
        <v>6</v>
      </c>
      <c r="N28" s="76">
        <v>3</v>
      </c>
      <c r="O28" s="44"/>
      <c r="P28" s="97" t="str">
        <f t="shared" si="4"/>
        <v>100%</v>
      </c>
      <c r="Q28" s="98">
        <f t="shared" si="2"/>
        <v>0.75</v>
      </c>
      <c r="R28" s="98">
        <f t="shared" si="3"/>
        <v>1</v>
      </c>
      <c r="S28" s="77"/>
      <c r="T28" s="305">
        <f t="shared" si="5"/>
        <v>0</v>
      </c>
      <c r="U28" s="306">
        <f>IFERROR((L28+M28)/$G$28, "No Programado")</f>
        <v>0.42857142857142855</v>
      </c>
      <c r="V28" s="350">
        <f>IFERROR((M28+N28+L28)/$G$28, "No Programado")</f>
        <v>0.6428571428571429</v>
      </c>
      <c r="W28" s="77"/>
      <c r="X28" s="358" t="s">
        <v>367</v>
      </c>
    </row>
    <row r="29" spans="2:24" ht="153.75" customHeight="1">
      <c r="B29" s="315" t="s">
        <v>117</v>
      </c>
      <c r="C29" s="116" t="s">
        <v>118</v>
      </c>
      <c r="D29" s="148" t="s">
        <v>119</v>
      </c>
      <c r="E29" s="140" t="s">
        <v>20</v>
      </c>
      <c r="F29" s="118" t="s">
        <v>33</v>
      </c>
      <c r="G29" s="119">
        <v>249</v>
      </c>
      <c r="H29" s="39">
        <v>61</v>
      </c>
      <c r="I29" s="40">
        <v>63</v>
      </c>
      <c r="J29" s="40">
        <v>62</v>
      </c>
      <c r="K29" s="43">
        <v>63</v>
      </c>
      <c r="L29" s="42">
        <v>75</v>
      </c>
      <c r="M29" s="41">
        <v>74</v>
      </c>
      <c r="N29" s="41">
        <v>97</v>
      </c>
      <c r="O29" s="44"/>
      <c r="P29" s="97">
        <f t="shared" si="4"/>
        <v>1.2295081967213115</v>
      </c>
      <c r="Q29" s="98">
        <f t="shared" si="2"/>
        <v>1.1746031746031746</v>
      </c>
      <c r="R29" s="98">
        <f t="shared" si="3"/>
        <v>1.564516129032258</v>
      </c>
      <c r="S29" s="77"/>
      <c r="T29" s="305">
        <f t="shared" si="5"/>
        <v>0.30120481927710846</v>
      </c>
      <c r="U29" s="306">
        <f>IFERROR((L29+M29)/$G$29, "No Programado")</f>
        <v>0.59839357429718876</v>
      </c>
      <c r="V29" s="350">
        <f>IFERROR((M29+N29+L29)/$G$29, "No Programado")</f>
        <v>0.98795180722891562</v>
      </c>
      <c r="W29" s="77"/>
      <c r="X29" s="360" t="s">
        <v>368</v>
      </c>
    </row>
    <row r="30" spans="2:24" ht="150" customHeight="1">
      <c r="B30" s="316" t="s">
        <v>15</v>
      </c>
      <c r="C30" s="110" t="s">
        <v>120</v>
      </c>
      <c r="D30" s="146" t="s">
        <v>121</v>
      </c>
      <c r="E30" s="112" t="s">
        <v>20</v>
      </c>
      <c r="F30" s="149" t="s">
        <v>32</v>
      </c>
      <c r="G30" s="124">
        <v>240</v>
      </c>
      <c r="H30" s="42">
        <v>60</v>
      </c>
      <c r="I30" s="40">
        <v>60</v>
      </c>
      <c r="J30" s="41">
        <v>60</v>
      </c>
      <c r="K30" s="43">
        <v>60</v>
      </c>
      <c r="L30" s="42">
        <v>74</v>
      </c>
      <c r="M30" s="41">
        <v>73</v>
      </c>
      <c r="N30" s="41">
        <v>96</v>
      </c>
      <c r="O30" s="44"/>
      <c r="P30" s="97">
        <f t="shared" si="4"/>
        <v>1.2333333333333334</v>
      </c>
      <c r="Q30" s="98">
        <f t="shared" si="2"/>
        <v>1.2166666666666666</v>
      </c>
      <c r="R30" s="98">
        <f t="shared" si="3"/>
        <v>1.6</v>
      </c>
      <c r="S30" s="77"/>
      <c r="T30" s="305">
        <f t="shared" si="5"/>
        <v>0.30833333333333335</v>
      </c>
      <c r="U30" s="306">
        <f>IFERROR((L30+M30)/$G$30, "No Programado")</f>
        <v>0.61250000000000004</v>
      </c>
      <c r="V30" s="350">
        <f>IFERROR((M30+N30+L30)/$G$30, "No Programado")</f>
        <v>1.0125</v>
      </c>
      <c r="W30" s="77"/>
      <c r="X30" s="361" t="s">
        <v>369</v>
      </c>
    </row>
    <row r="31" spans="2:24" ht="133.25" customHeight="1">
      <c r="B31" s="316" t="s">
        <v>15</v>
      </c>
      <c r="C31" s="141" t="s">
        <v>122</v>
      </c>
      <c r="D31" s="146" t="s">
        <v>123</v>
      </c>
      <c r="E31" s="112" t="s">
        <v>20</v>
      </c>
      <c r="F31" s="143" t="s">
        <v>124</v>
      </c>
      <c r="G31" s="124">
        <v>5</v>
      </c>
      <c r="H31" s="39">
        <v>0</v>
      </c>
      <c r="I31" s="40">
        <v>2</v>
      </c>
      <c r="J31" s="40">
        <v>1</v>
      </c>
      <c r="K31" s="43">
        <v>2</v>
      </c>
      <c r="L31" s="42">
        <v>0</v>
      </c>
      <c r="M31" s="41">
        <v>1</v>
      </c>
      <c r="N31" s="76">
        <v>1</v>
      </c>
      <c r="O31" s="84"/>
      <c r="P31" s="97" t="str">
        <f t="shared" si="4"/>
        <v>100%</v>
      </c>
      <c r="Q31" s="98">
        <f t="shared" si="2"/>
        <v>0.5</v>
      </c>
      <c r="R31" s="98">
        <f t="shared" si="3"/>
        <v>1</v>
      </c>
      <c r="S31" s="77"/>
      <c r="T31" s="305">
        <f t="shared" si="5"/>
        <v>0</v>
      </c>
      <c r="U31" s="306">
        <f>IFERROR((L31+M31)/$G$31, "No Programado")</f>
        <v>0.2</v>
      </c>
      <c r="V31" s="350">
        <f>IFERROR((M31+N31+L31)/$G$31, "No Programado")</f>
        <v>0.4</v>
      </c>
      <c r="W31" s="77"/>
      <c r="X31" s="358" t="s">
        <v>370</v>
      </c>
    </row>
    <row r="32" spans="2:24" ht="133.25" customHeight="1">
      <c r="B32" s="320" t="s">
        <v>15</v>
      </c>
      <c r="C32" s="150" t="s">
        <v>125</v>
      </c>
      <c r="D32" s="151" t="s">
        <v>126</v>
      </c>
      <c r="E32" s="112" t="s">
        <v>20</v>
      </c>
      <c r="F32" s="152" t="s">
        <v>58</v>
      </c>
      <c r="G32" s="124">
        <v>4</v>
      </c>
      <c r="H32" s="39">
        <v>1</v>
      </c>
      <c r="I32" s="40">
        <v>1</v>
      </c>
      <c r="J32" s="40">
        <v>1</v>
      </c>
      <c r="K32" s="43">
        <v>1</v>
      </c>
      <c r="L32" s="42">
        <v>1</v>
      </c>
      <c r="M32" s="41">
        <v>1</v>
      </c>
      <c r="N32" s="76">
        <v>1</v>
      </c>
      <c r="O32" s="84"/>
      <c r="P32" s="97">
        <f t="shared" si="4"/>
        <v>1</v>
      </c>
      <c r="Q32" s="98">
        <f t="shared" si="2"/>
        <v>1</v>
      </c>
      <c r="R32" s="98">
        <f t="shared" si="3"/>
        <v>1</v>
      </c>
      <c r="S32" s="77"/>
      <c r="T32" s="305">
        <f t="shared" si="5"/>
        <v>0.25</v>
      </c>
      <c r="U32" s="306">
        <f>IFERROR((L32+M32)/$G$32, "No Programado")</f>
        <v>0.5</v>
      </c>
      <c r="V32" s="350">
        <f>IFERROR((M32+N32+L32)/$G$32, "No Programado")</f>
        <v>0.75</v>
      </c>
      <c r="W32" s="77"/>
      <c r="X32" s="361" t="s">
        <v>371</v>
      </c>
    </row>
    <row r="33" spans="2:24" ht="133.25" customHeight="1">
      <c r="B33" s="321" t="s">
        <v>127</v>
      </c>
      <c r="C33" s="153" t="s">
        <v>128</v>
      </c>
      <c r="D33" s="116" t="s">
        <v>129</v>
      </c>
      <c r="E33" s="140" t="s">
        <v>20</v>
      </c>
      <c r="F33" s="118" t="s">
        <v>33</v>
      </c>
      <c r="G33" s="119">
        <v>74</v>
      </c>
      <c r="H33" s="39">
        <v>23</v>
      </c>
      <c r="I33" s="40">
        <v>17</v>
      </c>
      <c r="J33" s="40">
        <v>17</v>
      </c>
      <c r="K33" s="43">
        <v>17</v>
      </c>
      <c r="L33" s="42">
        <v>23</v>
      </c>
      <c r="M33" s="41">
        <v>19</v>
      </c>
      <c r="N33" s="76">
        <v>43</v>
      </c>
      <c r="O33" s="44"/>
      <c r="P33" s="97">
        <f t="shared" si="4"/>
        <v>1</v>
      </c>
      <c r="Q33" s="98">
        <f t="shared" si="2"/>
        <v>1.1176470588235294</v>
      </c>
      <c r="R33" s="98">
        <f t="shared" si="3"/>
        <v>2.5294117647058822</v>
      </c>
      <c r="S33" s="77"/>
      <c r="T33" s="305">
        <f t="shared" si="5"/>
        <v>0.3108108108108108</v>
      </c>
      <c r="U33" s="306">
        <f>IFERROR((L33+M33)/$G$33, "No Programado")</f>
        <v>0.56756756756756754</v>
      </c>
      <c r="V33" s="350">
        <f>IFERROR((M33+N33+L33)/$G$33, "No Programado")</f>
        <v>1.1486486486486487</v>
      </c>
      <c r="W33" s="77"/>
      <c r="X33" s="360" t="s">
        <v>372</v>
      </c>
    </row>
    <row r="34" spans="2:24" ht="133.25" customHeight="1">
      <c r="B34" s="320" t="s">
        <v>15</v>
      </c>
      <c r="C34" s="154" t="s">
        <v>130</v>
      </c>
      <c r="D34" s="155" t="s">
        <v>131</v>
      </c>
      <c r="E34" s="112" t="s">
        <v>20</v>
      </c>
      <c r="F34" s="152" t="s">
        <v>60</v>
      </c>
      <c r="G34" s="124">
        <v>21</v>
      </c>
      <c r="H34" s="39">
        <v>3</v>
      </c>
      <c r="I34" s="40">
        <v>6</v>
      </c>
      <c r="J34" s="40">
        <v>6</v>
      </c>
      <c r="K34" s="43">
        <v>6</v>
      </c>
      <c r="L34" s="42">
        <v>3</v>
      </c>
      <c r="M34" s="41">
        <v>6</v>
      </c>
      <c r="N34" s="41">
        <v>5</v>
      </c>
      <c r="O34" s="44"/>
      <c r="P34" s="97">
        <f t="shared" si="4"/>
        <v>1</v>
      </c>
      <c r="Q34" s="98">
        <f t="shared" si="2"/>
        <v>1</v>
      </c>
      <c r="R34" s="98">
        <f t="shared" si="3"/>
        <v>0.83333333333333337</v>
      </c>
      <c r="S34" s="77"/>
      <c r="T34" s="305">
        <f t="shared" si="5"/>
        <v>0.14285714285714285</v>
      </c>
      <c r="U34" s="306">
        <f>IFERROR((L34+M34)/$G$34, "No Programado")</f>
        <v>0.42857142857142855</v>
      </c>
      <c r="V34" s="350">
        <f>IFERROR((M34+N34+L34)/$G$34, "No Programado")</f>
        <v>0.66666666666666663</v>
      </c>
      <c r="W34" s="77"/>
      <c r="X34" s="361" t="s">
        <v>373</v>
      </c>
    </row>
    <row r="35" spans="2:24" ht="133.25" customHeight="1">
      <c r="B35" s="320" t="s">
        <v>15</v>
      </c>
      <c r="C35" s="154" t="s">
        <v>132</v>
      </c>
      <c r="D35" s="155" t="s">
        <v>133</v>
      </c>
      <c r="E35" s="112" t="s">
        <v>20</v>
      </c>
      <c r="F35" s="152" t="s">
        <v>59</v>
      </c>
      <c r="G35" s="124">
        <v>53</v>
      </c>
      <c r="H35" s="39">
        <v>20</v>
      </c>
      <c r="I35" s="40">
        <v>11</v>
      </c>
      <c r="J35" s="40">
        <v>11</v>
      </c>
      <c r="K35" s="43">
        <v>11</v>
      </c>
      <c r="L35" s="42">
        <v>20</v>
      </c>
      <c r="M35" s="41">
        <v>13</v>
      </c>
      <c r="N35" s="41">
        <v>38</v>
      </c>
      <c r="O35" s="44"/>
      <c r="P35" s="97">
        <f t="shared" si="4"/>
        <v>1</v>
      </c>
      <c r="Q35" s="98">
        <f t="shared" si="2"/>
        <v>1.1818181818181819</v>
      </c>
      <c r="R35" s="98">
        <f t="shared" si="3"/>
        <v>3.4545454545454546</v>
      </c>
      <c r="S35" s="77"/>
      <c r="T35" s="305">
        <f t="shared" si="5"/>
        <v>0.37735849056603776</v>
      </c>
      <c r="U35" s="306">
        <f>IFERROR((L35+M35)/$G$35, "No Programado")</f>
        <v>0.62264150943396224</v>
      </c>
      <c r="V35" s="350">
        <f>IFERROR((M35+N35+L35)/$G$35, "No Programado")</f>
        <v>1.3396226415094339</v>
      </c>
      <c r="W35" s="77"/>
      <c r="X35" s="358" t="s">
        <v>374</v>
      </c>
    </row>
    <row r="36" spans="2:24" ht="133.25" customHeight="1">
      <c r="B36" s="321" t="s">
        <v>134</v>
      </c>
      <c r="C36" s="156" t="s">
        <v>135</v>
      </c>
      <c r="D36" s="116" t="s">
        <v>136</v>
      </c>
      <c r="E36" s="140" t="s">
        <v>20</v>
      </c>
      <c r="F36" s="118" t="s">
        <v>33</v>
      </c>
      <c r="G36" s="119">
        <v>3</v>
      </c>
      <c r="H36" s="39">
        <v>0</v>
      </c>
      <c r="I36" s="40">
        <v>1</v>
      </c>
      <c r="J36" s="40">
        <v>1</v>
      </c>
      <c r="K36" s="43">
        <v>1</v>
      </c>
      <c r="L36" s="42">
        <v>0</v>
      </c>
      <c r="M36" s="41">
        <v>0</v>
      </c>
      <c r="N36" s="76">
        <v>1</v>
      </c>
      <c r="O36" s="44"/>
      <c r="P36" s="97" t="str">
        <f t="shared" si="4"/>
        <v>100%</v>
      </c>
      <c r="Q36" s="98">
        <f t="shared" si="2"/>
        <v>0</v>
      </c>
      <c r="R36" s="98">
        <f t="shared" si="3"/>
        <v>1</v>
      </c>
      <c r="S36" s="77"/>
      <c r="T36" s="305">
        <f t="shared" si="5"/>
        <v>0</v>
      </c>
      <c r="U36" s="306">
        <f>IFERROR((L36+M36)/$G$36, "No Programado")</f>
        <v>0</v>
      </c>
      <c r="V36" s="350">
        <f>IFERROR((M36+N36+L36)/$G$36, "No Programado")</f>
        <v>0.33333333333333331</v>
      </c>
      <c r="W36" s="77"/>
      <c r="X36" s="359" t="s">
        <v>375</v>
      </c>
    </row>
    <row r="37" spans="2:24" ht="145.5" customHeight="1">
      <c r="B37" s="322" t="s">
        <v>15</v>
      </c>
      <c r="C37" s="157" t="s">
        <v>137</v>
      </c>
      <c r="D37" s="110" t="s">
        <v>138</v>
      </c>
      <c r="E37" s="112" t="s">
        <v>20</v>
      </c>
      <c r="F37" s="143" t="s">
        <v>36</v>
      </c>
      <c r="G37" s="124">
        <v>3</v>
      </c>
      <c r="H37" s="39">
        <v>0</v>
      </c>
      <c r="I37" s="40">
        <v>1</v>
      </c>
      <c r="J37" s="40">
        <v>1</v>
      </c>
      <c r="K37" s="43">
        <v>1</v>
      </c>
      <c r="L37" s="42">
        <v>0</v>
      </c>
      <c r="M37" s="41">
        <v>0</v>
      </c>
      <c r="N37" s="76">
        <v>1</v>
      </c>
      <c r="O37" s="44"/>
      <c r="P37" s="97" t="str">
        <f t="shared" si="4"/>
        <v>100%</v>
      </c>
      <c r="Q37" s="98">
        <f t="shared" si="2"/>
        <v>0</v>
      </c>
      <c r="R37" s="98">
        <f t="shared" si="3"/>
        <v>1</v>
      </c>
      <c r="S37" s="77"/>
      <c r="T37" s="305">
        <f t="shared" si="5"/>
        <v>0</v>
      </c>
      <c r="U37" s="306">
        <f>IFERROR((L37+M37)/$G$37, "No Programado")</f>
        <v>0</v>
      </c>
      <c r="V37" s="350">
        <f>IFERROR((M37+N37+L37)/$G$37, "No Programado")</f>
        <v>0.33333333333333331</v>
      </c>
      <c r="W37" s="77"/>
      <c r="X37" s="358" t="s">
        <v>375</v>
      </c>
    </row>
    <row r="38" spans="2:24" ht="133.25" customHeight="1">
      <c r="B38" s="321" t="s">
        <v>139</v>
      </c>
      <c r="C38" s="156" t="s">
        <v>140</v>
      </c>
      <c r="D38" s="116" t="s">
        <v>141</v>
      </c>
      <c r="E38" s="140" t="s">
        <v>20</v>
      </c>
      <c r="F38" s="118" t="s">
        <v>142</v>
      </c>
      <c r="G38" s="119">
        <v>6</v>
      </c>
      <c r="H38" s="39">
        <v>2</v>
      </c>
      <c r="I38" s="40">
        <v>1</v>
      </c>
      <c r="J38" s="40">
        <v>2</v>
      </c>
      <c r="K38" s="43">
        <v>1</v>
      </c>
      <c r="L38" s="42">
        <v>2</v>
      </c>
      <c r="M38" s="41">
        <v>1</v>
      </c>
      <c r="N38" s="76">
        <v>3</v>
      </c>
      <c r="O38" s="44"/>
      <c r="P38" s="97">
        <f t="shared" si="4"/>
        <v>1</v>
      </c>
      <c r="Q38" s="98">
        <f t="shared" si="2"/>
        <v>1</v>
      </c>
      <c r="R38" s="98">
        <f t="shared" si="3"/>
        <v>1.5</v>
      </c>
      <c r="S38" s="77"/>
      <c r="T38" s="305">
        <f t="shared" si="5"/>
        <v>0.33333333333333331</v>
      </c>
      <c r="U38" s="306">
        <f>IFERROR((L38+M38)/$G$38, "No Programado")</f>
        <v>0.5</v>
      </c>
      <c r="V38" s="350">
        <f>IFERROR((M38+N38+L38)/$G$38, "No Programado")</f>
        <v>1</v>
      </c>
      <c r="W38" s="77"/>
      <c r="X38" s="359" t="s">
        <v>378</v>
      </c>
    </row>
    <row r="39" spans="2:24" ht="133.25" customHeight="1">
      <c r="B39" s="322" t="s">
        <v>15</v>
      </c>
      <c r="C39" s="157" t="s">
        <v>143</v>
      </c>
      <c r="D39" s="110" t="s">
        <v>144</v>
      </c>
      <c r="E39" s="112" t="s">
        <v>20</v>
      </c>
      <c r="F39" s="143" t="s">
        <v>36</v>
      </c>
      <c r="G39" s="124">
        <v>2</v>
      </c>
      <c r="H39" s="39">
        <v>1</v>
      </c>
      <c r="I39" s="40">
        <v>0</v>
      </c>
      <c r="J39" s="40">
        <v>1</v>
      </c>
      <c r="K39" s="43">
        <v>0</v>
      </c>
      <c r="L39" s="42">
        <v>1</v>
      </c>
      <c r="M39" s="41">
        <v>1</v>
      </c>
      <c r="N39" s="76">
        <v>1</v>
      </c>
      <c r="O39" s="44"/>
      <c r="P39" s="97">
        <f t="shared" si="4"/>
        <v>1</v>
      </c>
      <c r="Q39" s="98" t="str">
        <f t="shared" si="2"/>
        <v>100%</v>
      </c>
      <c r="R39" s="98">
        <f t="shared" si="3"/>
        <v>1</v>
      </c>
      <c r="S39" s="77"/>
      <c r="T39" s="305">
        <f t="shared" si="5"/>
        <v>0.5</v>
      </c>
      <c r="U39" s="306">
        <f>IFERROR((L39+M39)/$G$39, "No Programado")</f>
        <v>1</v>
      </c>
      <c r="V39" s="350">
        <f>IFERROR((M39+N39+L39)/$G$39, "No Programado")</f>
        <v>1.5</v>
      </c>
      <c r="W39" s="77"/>
      <c r="X39" s="358" t="s">
        <v>376</v>
      </c>
    </row>
    <row r="40" spans="2:24" ht="133.25" customHeight="1">
      <c r="B40" s="323" t="s">
        <v>15</v>
      </c>
      <c r="C40" s="157" t="s">
        <v>145</v>
      </c>
      <c r="D40" s="110" t="s">
        <v>146</v>
      </c>
      <c r="E40" s="112" t="s">
        <v>20</v>
      </c>
      <c r="F40" s="143" t="s">
        <v>35</v>
      </c>
      <c r="G40" s="124">
        <v>4</v>
      </c>
      <c r="H40" s="39">
        <v>1</v>
      </c>
      <c r="I40" s="40">
        <v>1</v>
      </c>
      <c r="J40" s="40">
        <v>1</v>
      </c>
      <c r="K40" s="43">
        <v>1</v>
      </c>
      <c r="L40" s="42">
        <v>1</v>
      </c>
      <c r="M40" s="41">
        <v>0</v>
      </c>
      <c r="N40" s="76">
        <v>2</v>
      </c>
      <c r="O40" s="44"/>
      <c r="P40" s="97">
        <f t="shared" si="4"/>
        <v>1</v>
      </c>
      <c r="Q40" s="98">
        <f t="shared" si="2"/>
        <v>0</v>
      </c>
      <c r="R40" s="98">
        <f t="shared" si="3"/>
        <v>2</v>
      </c>
      <c r="S40" s="77"/>
      <c r="T40" s="305">
        <f t="shared" si="5"/>
        <v>0.25</v>
      </c>
      <c r="U40" s="306">
        <f>IFERROR((L40+M40)/$G$40, "No Programado")</f>
        <v>0.25</v>
      </c>
      <c r="V40" s="350">
        <f>IFERROR((M40+N40+L40)/$G$40, "No Programado")</f>
        <v>0.75</v>
      </c>
      <c r="W40" s="77"/>
      <c r="X40" s="358" t="s">
        <v>377</v>
      </c>
    </row>
    <row r="41" spans="2:24" ht="133.25" customHeight="1">
      <c r="B41" s="321" t="s">
        <v>147</v>
      </c>
      <c r="C41" s="156" t="s">
        <v>148</v>
      </c>
      <c r="D41" s="116" t="s">
        <v>112</v>
      </c>
      <c r="E41" s="140" t="s">
        <v>20</v>
      </c>
      <c r="F41" s="118" t="s">
        <v>33</v>
      </c>
      <c r="G41" s="119">
        <v>94</v>
      </c>
      <c r="H41" s="39">
        <v>31</v>
      </c>
      <c r="I41" s="40">
        <v>24</v>
      </c>
      <c r="J41" s="40">
        <v>23</v>
      </c>
      <c r="K41" s="43">
        <v>16</v>
      </c>
      <c r="L41" s="42">
        <v>31</v>
      </c>
      <c r="M41" s="41">
        <v>57</v>
      </c>
      <c r="N41" s="76">
        <v>51</v>
      </c>
      <c r="O41" s="44"/>
      <c r="P41" s="97">
        <f t="shared" si="4"/>
        <v>1</v>
      </c>
      <c r="Q41" s="98">
        <f t="shared" si="2"/>
        <v>2.375</v>
      </c>
      <c r="R41" s="98">
        <f t="shared" si="3"/>
        <v>2.2173913043478262</v>
      </c>
      <c r="S41" s="77"/>
      <c r="T41" s="305">
        <f t="shared" si="5"/>
        <v>0.32978723404255317</v>
      </c>
      <c r="U41" s="306">
        <f>IFERROR((L41+M41)/$G$41, "No Programado")</f>
        <v>0.93617021276595747</v>
      </c>
      <c r="V41" s="350">
        <f>IFERROR((M41+N41+L41)/$G$41, "No Programado")</f>
        <v>1.4787234042553192</v>
      </c>
      <c r="W41" s="77"/>
      <c r="X41" s="359" t="s">
        <v>379</v>
      </c>
    </row>
    <row r="42" spans="2:24" ht="133.25" customHeight="1">
      <c r="B42" s="322" t="s">
        <v>15</v>
      </c>
      <c r="C42" s="157" t="s">
        <v>149</v>
      </c>
      <c r="D42" s="110" t="s">
        <v>150</v>
      </c>
      <c r="E42" s="112" t="s">
        <v>20</v>
      </c>
      <c r="F42" s="143" t="s">
        <v>29</v>
      </c>
      <c r="G42" s="124">
        <v>92</v>
      </c>
      <c r="H42" s="39">
        <v>31</v>
      </c>
      <c r="I42" s="40">
        <v>23</v>
      </c>
      <c r="J42" s="40">
        <v>23</v>
      </c>
      <c r="K42" s="43">
        <v>15</v>
      </c>
      <c r="L42" s="42">
        <v>31</v>
      </c>
      <c r="M42" s="41">
        <v>57</v>
      </c>
      <c r="N42" s="76">
        <v>50</v>
      </c>
      <c r="O42" s="44"/>
      <c r="P42" s="97">
        <f t="shared" si="4"/>
        <v>1</v>
      </c>
      <c r="Q42" s="98">
        <f t="shared" si="2"/>
        <v>2.4782608695652173</v>
      </c>
      <c r="R42" s="98">
        <f t="shared" si="3"/>
        <v>2.1739130434782608</v>
      </c>
      <c r="S42" s="77"/>
      <c r="T42" s="305">
        <f t="shared" si="5"/>
        <v>0.33695652173913043</v>
      </c>
      <c r="U42" s="306">
        <f>IFERROR((L42+M42)/$G$42, "No Programado")</f>
        <v>0.95652173913043481</v>
      </c>
      <c r="V42" s="350">
        <f>IFERROR((M42+N42+L42)/$G$42, "No Programado")</f>
        <v>1.5</v>
      </c>
      <c r="W42" s="77"/>
      <c r="X42" s="358" t="s">
        <v>380</v>
      </c>
    </row>
    <row r="43" spans="2:24" ht="133.25" customHeight="1">
      <c r="B43" s="322" t="s">
        <v>15</v>
      </c>
      <c r="C43" s="157" t="s">
        <v>151</v>
      </c>
      <c r="D43" s="110" t="s">
        <v>152</v>
      </c>
      <c r="E43" s="112" t="s">
        <v>20</v>
      </c>
      <c r="F43" s="143" t="s">
        <v>34</v>
      </c>
      <c r="G43" s="124">
        <v>2</v>
      </c>
      <c r="H43" s="39">
        <v>0</v>
      </c>
      <c r="I43" s="40">
        <v>1</v>
      </c>
      <c r="J43" s="40">
        <v>0</v>
      </c>
      <c r="K43" s="43">
        <v>1</v>
      </c>
      <c r="L43" s="42">
        <v>0</v>
      </c>
      <c r="M43" s="41">
        <v>0</v>
      </c>
      <c r="N43" s="76">
        <v>1</v>
      </c>
      <c r="O43" s="84"/>
      <c r="P43" s="97" t="str">
        <f t="shared" si="4"/>
        <v>100%</v>
      </c>
      <c r="Q43" s="98">
        <f t="shared" si="2"/>
        <v>0</v>
      </c>
      <c r="R43" s="98" t="str">
        <f t="shared" si="3"/>
        <v>100%</v>
      </c>
      <c r="S43" s="77"/>
      <c r="T43" s="305">
        <f t="shared" si="5"/>
        <v>0</v>
      </c>
      <c r="U43" s="306">
        <f>IFERROR((L43+M43)/$G$43, "No Programado")</f>
        <v>0</v>
      </c>
      <c r="V43" s="350">
        <f>IFERROR((M43+N43+L43)/$G$43, "No Programado")</f>
        <v>0.5</v>
      </c>
      <c r="W43" s="77"/>
      <c r="X43" s="358" t="s">
        <v>381</v>
      </c>
    </row>
    <row r="44" spans="2:24" ht="151.5" customHeight="1">
      <c r="B44" s="321" t="s">
        <v>153</v>
      </c>
      <c r="C44" s="156" t="s">
        <v>154</v>
      </c>
      <c r="D44" s="116" t="s">
        <v>155</v>
      </c>
      <c r="E44" s="140" t="s">
        <v>20</v>
      </c>
      <c r="F44" s="118" t="s">
        <v>33</v>
      </c>
      <c r="G44" s="119">
        <v>1</v>
      </c>
      <c r="H44" s="39">
        <v>0</v>
      </c>
      <c r="I44" s="40">
        <v>1</v>
      </c>
      <c r="J44" s="40">
        <v>0</v>
      </c>
      <c r="K44" s="43">
        <v>0</v>
      </c>
      <c r="L44" s="42">
        <v>0</v>
      </c>
      <c r="M44" s="41">
        <v>1</v>
      </c>
      <c r="N44" s="76">
        <v>0</v>
      </c>
      <c r="O44" s="44"/>
      <c r="P44" s="97" t="str">
        <f t="shared" si="4"/>
        <v>100%</v>
      </c>
      <c r="Q44" s="98">
        <f t="shared" si="2"/>
        <v>1</v>
      </c>
      <c r="R44" s="98" t="str">
        <f t="shared" si="3"/>
        <v>100%</v>
      </c>
      <c r="S44" s="77"/>
      <c r="T44" s="305">
        <f t="shared" si="5"/>
        <v>0</v>
      </c>
      <c r="U44" s="306">
        <f>IFERROR((L44+M44)/$G$44, "No Programado")</f>
        <v>1</v>
      </c>
      <c r="V44" s="350">
        <f>IFERROR((M44+N44+L44)/$G$44, "No Programado")</f>
        <v>1</v>
      </c>
      <c r="W44" s="77"/>
      <c r="X44" s="359" t="s">
        <v>382</v>
      </c>
    </row>
    <row r="45" spans="2:24" ht="133.25" customHeight="1">
      <c r="B45" s="322" t="s">
        <v>15</v>
      </c>
      <c r="C45" s="158" t="s">
        <v>156</v>
      </c>
      <c r="D45" s="141" t="s">
        <v>157</v>
      </c>
      <c r="E45" s="112" t="s">
        <v>20</v>
      </c>
      <c r="F45" s="143" t="s">
        <v>36</v>
      </c>
      <c r="G45" s="124">
        <v>1</v>
      </c>
      <c r="H45" s="39">
        <v>0</v>
      </c>
      <c r="I45" s="40">
        <v>1</v>
      </c>
      <c r="J45" s="40">
        <v>0</v>
      </c>
      <c r="K45" s="43">
        <v>0</v>
      </c>
      <c r="L45" s="42">
        <v>0</v>
      </c>
      <c r="M45" s="41">
        <v>1</v>
      </c>
      <c r="N45" s="76">
        <v>0</v>
      </c>
      <c r="O45" s="44"/>
      <c r="P45" s="97" t="str">
        <f t="shared" si="4"/>
        <v>100%</v>
      </c>
      <c r="Q45" s="98">
        <f t="shared" si="2"/>
        <v>1</v>
      </c>
      <c r="R45" s="98" t="str">
        <f t="shared" si="3"/>
        <v>100%</v>
      </c>
      <c r="S45" s="77"/>
      <c r="T45" s="305">
        <f t="shared" si="5"/>
        <v>0</v>
      </c>
      <c r="U45" s="306">
        <f>IFERROR((L45+M45)/$G$45, "No Programado")</f>
        <v>1</v>
      </c>
      <c r="V45" s="350">
        <f>IFERROR((M45+N45+L45)/$G$45, "No Programado")</f>
        <v>1</v>
      </c>
      <c r="W45" s="77"/>
      <c r="X45" s="362" t="s">
        <v>383</v>
      </c>
    </row>
    <row r="46" spans="2:24" ht="125.25" customHeight="1">
      <c r="B46" s="315" t="s">
        <v>158</v>
      </c>
      <c r="C46" s="138" t="s">
        <v>159</v>
      </c>
      <c r="D46" s="145" t="s">
        <v>160</v>
      </c>
      <c r="E46" s="140" t="s">
        <v>20</v>
      </c>
      <c r="F46" s="118" t="s">
        <v>33</v>
      </c>
      <c r="G46" s="119">
        <v>65</v>
      </c>
      <c r="H46" s="39">
        <v>20</v>
      </c>
      <c r="I46" s="40">
        <v>15</v>
      </c>
      <c r="J46" s="40">
        <v>15</v>
      </c>
      <c r="K46" s="43">
        <v>15</v>
      </c>
      <c r="L46" s="42">
        <v>16</v>
      </c>
      <c r="M46" s="41">
        <v>12</v>
      </c>
      <c r="N46" s="76">
        <v>4</v>
      </c>
      <c r="O46" s="44"/>
      <c r="P46" s="97">
        <f t="shared" si="4"/>
        <v>0.8</v>
      </c>
      <c r="Q46" s="98">
        <f t="shared" si="2"/>
        <v>0.8</v>
      </c>
      <c r="R46" s="98">
        <f t="shared" si="3"/>
        <v>0.26666666666666666</v>
      </c>
      <c r="S46" s="77"/>
      <c r="T46" s="305">
        <f t="shared" si="5"/>
        <v>0.24615384615384617</v>
      </c>
      <c r="U46" s="306">
        <f>IFERROR((L46+M46)/$G$46, "No Programado")</f>
        <v>0.43076923076923079</v>
      </c>
      <c r="V46" s="350">
        <f>IFERROR((M46+N46+L46)/$G$46, "No Programado")</f>
        <v>0.49230769230769234</v>
      </c>
      <c r="W46" s="77"/>
      <c r="X46" s="363" t="s">
        <v>385</v>
      </c>
    </row>
    <row r="47" spans="2:24" ht="129" customHeight="1">
      <c r="B47" s="316" t="s">
        <v>15</v>
      </c>
      <c r="C47" s="110" t="s">
        <v>161</v>
      </c>
      <c r="D47" s="146" t="s">
        <v>162</v>
      </c>
      <c r="E47" s="112" t="s">
        <v>20</v>
      </c>
      <c r="F47" s="143" t="s">
        <v>163</v>
      </c>
      <c r="G47" s="124">
        <v>65</v>
      </c>
      <c r="H47" s="39">
        <v>20</v>
      </c>
      <c r="I47" s="40">
        <v>15</v>
      </c>
      <c r="J47" s="40">
        <v>15</v>
      </c>
      <c r="K47" s="43">
        <v>15</v>
      </c>
      <c r="L47" s="42">
        <v>16</v>
      </c>
      <c r="M47" s="41">
        <v>12</v>
      </c>
      <c r="N47" s="76">
        <v>4</v>
      </c>
      <c r="O47" s="44"/>
      <c r="P47" s="97">
        <f t="shared" si="4"/>
        <v>0.8</v>
      </c>
      <c r="Q47" s="98">
        <f t="shared" si="2"/>
        <v>0.8</v>
      </c>
      <c r="R47" s="98">
        <f t="shared" si="3"/>
        <v>0.26666666666666666</v>
      </c>
      <c r="S47" s="77"/>
      <c r="T47" s="305">
        <f t="shared" si="5"/>
        <v>0.24615384615384617</v>
      </c>
      <c r="U47" s="306">
        <f>IFERROR((L47+M47)/$G$47, "No Programado")</f>
        <v>0.43076923076923079</v>
      </c>
      <c r="V47" s="350">
        <f>IFERROR((M47+N47+L47)/$G$47, "No Programado")</f>
        <v>0.49230769230769234</v>
      </c>
      <c r="W47" s="77"/>
      <c r="X47" s="364" t="s">
        <v>386</v>
      </c>
    </row>
    <row r="48" spans="2:24" ht="134" customHeight="1">
      <c r="B48" s="315" t="s">
        <v>164</v>
      </c>
      <c r="C48" s="147" t="s">
        <v>165</v>
      </c>
      <c r="D48" s="148" t="s">
        <v>166</v>
      </c>
      <c r="E48" s="140" t="s">
        <v>20</v>
      </c>
      <c r="F48" s="118" t="s">
        <v>33</v>
      </c>
      <c r="G48" s="119">
        <v>126</v>
      </c>
      <c r="H48" s="39">
        <v>54</v>
      </c>
      <c r="I48" s="40">
        <v>24</v>
      </c>
      <c r="J48" s="40">
        <v>24</v>
      </c>
      <c r="K48" s="43">
        <v>24</v>
      </c>
      <c r="L48" s="42">
        <v>47</v>
      </c>
      <c r="M48" s="41">
        <v>13</v>
      </c>
      <c r="N48" s="76">
        <v>9</v>
      </c>
      <c r="O48" s="44"/>
      <c r="P48" s="97">
        <f t="shared" si="4"/>
        <v>0.87037037037037035</v>
      </c>
      <c r="Q48" s="98">
        <f t="shared" si="2"/>
        <v>0.54166666666666663</v>
      </c>
      <c r="R48" s="98">
        <f t="shared" si="3"/>
        <v>0.375</v>
      </c>
      <c r="S48" s="77"/>
      <c r="T48" s="305">
        <f t="shared" si="5"/>
        <v>0.37301587301587302</v>
      </c>
      <c r="U48" s="306">
        <f>IFERROR((L48+M48)/$G$48, "No Programado")</f>
        <v>0.47619047619047616</v>
      </c>
      <c r="V48" s="350">
        <f>IFERROR((M48+N48+L48)/$G$48, "No Programado")</f>
        <v>0.54761904761904767</v>
      </c>
      <c r="W48" s="77"/>
      <c r="X48" s="359" t="s">
        <v>384</v>
      </c>
    </row>
    <row r="49" spans="2:24" ht="133.25" customHeight="1">
      <c r="B49" s="316" t="s">
        <v>15</v>
      </c>
      <c r="C49" s="159" t="s">
        <v>167</v>
      </c>
      <c r="D49" s="146" t="s">
        <v>168</v>
      </c>
      <c r="E49" s="112" t="s">
        <v>20</v>
      </c>
      <c r="F49" s="143" t="s">
        <v>169</v>
      </c>
      <c r="G49" s="124">
        <v>110</v>
      </c>
      <c r="H49" s="39">
        <v>50</v>
      </c>
      <c r="I49" s="40">
        <v>20</v>
      </c>
      <c r="J49" s="40">
        <v>20</v>
      </c>
      <c r="K49" s="43">
        <v>20</v>
      </c>
      <c r="L49" s="42">
        <v>43</v>
      </c>
      <c r="M49" s="41">
        <v>8</v>
      </c>
      <c r="N49" s="76">
        <v>6</v>
      </c>
      <c r="O49" s="44"/>
      <c r="P49" s="97">
        <f t="shared" si="4"/>
        <v>0.86</v>
      </c>
      <c r="Q49" s="98">
        <f t="shared" si="2"/>
        <v>0.4</v>
      </c>
      <c r="R49" s="98">
        <f t="shared" si="3"/>
        <v>0.3</v>
      </c>
      <c r="S49" s="77"/>
      <c r="T49" s="305">
        <f t="shared" si="5"/>
        <v>0.39090909090909093</v>
      </c>
      <c r="U49" s="306">
        <f>IFERROR((L49+M49)/$G$49, "No Programado")</f>
        <v>0.46363636363636362</v>
      </c>
      <c r="V49" s="350">
        <f>IFERROR((M49+N49+L49)/$G$49, "No Programado")</f>
        <v>0.51818181818181819</v>
      </c>
      <c r="W49" s="77"/>
      <c r="X49" s="358" t="s">
        <v>387</v>
      </c>
    </row>
    <row r="50" spans="2:24" ht="133.25" customHeight="1">
      <c r="B50" s="316" t="s">
        <v>15</v>
      </c>
      <c r="C50" s="159" t="s">
        <v>170</v>
      </c>
      <c r="D50" s="146" t="s">
        <v>171</v>
      </c>
      <c r="E50" s="112" t="s">
        <v>20</v>
      </c>
      <c r="F50" s="143" t="s">
        <v>36</v>
      </c>
      <c r="G50" s="124">
        <v>16</v>
      </c>
      <c r="H50" s="39">
        <v>4</v>
      </c>
      <c r="I50" s="40">
        <v>4</v>
      </c>
      <c r="J50" s="40">
        <v>4</v>
      </c>
      <c r="K50" s="43">
        <v>4</v>
      </c>
      <c r="L50" s="42">
        <v>4</v>
      </c>
      <c r="M50" s="41">
        <v>5</v>
      </c>
      <c r="N50" s="76">
        <v>3</v>
      </c>
      <c r="O50" s="44"/>
      <c r="P50" s="97">
        <f t="shared" si="4"/>
        <v>1</v>
      </c>
      <c r="Q50" s="98">
        <f t="shared" si="2"/>
        <v>1.25</v>
      </c>
      <c r="R50" s="98">
        <f t="shared" si="3"/>
        <v>0.75</v>
      </c>
      <c r="S50" s="77"/>
      <c r="T50" s="305">
        <f t="shared" si="5"/>
        <v>0.25</v>
      </c>
      <c r="U50" s="306">
        <f>IFERROR((L50+M50)/$G$50, "No Programado")</f>
        <v>0.5625</v>
      </c>
      <c r="V50" s="350">
        <f>IFERROR((M50+N50+L50)/$G$50, "No Programado")</f>
        <v>0.75</v>
      </c>
      <c r="W50" s="77"/>
      <c r="X50" s="358" t="s">
        <v>388</v>
      </c>
    </row>
    <row r="51" spans="2:24" ht="133.25" customHeight="1">
      <c r="B51" s="315" t="s">
        <v>172</v>
      </c>
      <c r="C51" s="147" t="s">
        <v>173</v>
      </c>
      <c r="D51" s="148" t="s">
        <v>174</v>
      </c>
      <c r="E51" s="140" t="s">
        <v>20</v>
      </c>
      <c r="F51" s="118" t="s">
        <v>33</v>
      </c>
      <c r="G51" s="119">
        <v>57</v>
      </c>
      <c r="H51" s="39">
        <v>22</v>
      </c>
      <c r="I51" s="40">
        <v>12</v>
      </c>
      <c r="J51" s="40">
        <v>13</v>
      </c>
      <c r="K51" s="43">
        <v>10</v>
      </c>
      <c r="L51" s="42">
        <v>21</v>
      </c>
      <c r="M51" s="41">
        <v>10</v>
      </c>
      <c r="N51" s="76">
        <v>14</v>
      </c>
      <c r="O51" s="44"/>
      <c r="P51" s="97">
        <f t="shared" si="4"/>
        <v>0.95454545454545459</v>
      </c>
      <c r="Q51" s="98">
        <f t="shared" si="2"/>
        <v>0.83333333333333337</v>
      </c>
      <c r="R51" s="98">
        <f t="shared" si="3"/>
        <v>1.0769230769230769</v>
      </c>
      <c r="S51" s="77"/>
      <c r="T51" s="305">
        <f t="shared" si="5"/>
        <v>0.36842105263157893</v>
      </c>
      <c r="U51" s="306">
        <f>IFERROR((L51+M51)/$G$51, "No Programado")</f>
        <v>0.54385964912280704</v>
      </c>
      <c r="V51" s="350">
        <f>IFERROR((M51+N51+L51)/$G$51, "No Programado")</f>
        <v>0.78947368421052633</v>
      </c>
      <c r="W51" s="77"/>
      <c r="X51" s="359" t="s">
        <v>389</v>
      </c>
    </row>
    <row r="52" spans="2:24" ht="133.25" customHeight="1">
      <c r="B52" s="316" t="s">
        <v>15</v>
      </c>
      <c r="C52" s="160" t="s">
        <v>175</v>
      </c>
      <c r="D52" s="161" t="s">
        <v>176</v>
      </c>
      <c r="E52" s="112" t="s">
        <v>20</v>
      </c>
      <c r="F52" s="143" t="s">
        <v>36</v>
      </c>
      <c r="G52" s="124">
        <v>57</v>
      </c>
      <c r="H52" s="39">
        <v>22</v>
      </c>
      <c r="I52" s="40">
        <v>12</v>
      </c>
      <c r="J52" s="40">
        <v>13</v>
      </c>
      <c r="K52" s="43">
        <v>10</v>
      </c>
      <c r="L52" s="42">
        <v>21</v>
      </c>
      <c r="M52" s="41">
        <v>10</v>
      </c>
      <c r="N52" s="76">
        <v>14</v>
      </c>
      <c r="O52" s="44"/>
      <c r="P52" s="97">
        <f t="shared" si="4"/>
        <v>0.95454545454545459</v>
      </c>
      <c r="Q52" s="98">
        <f t="shared" si="2"/>
        <v>0.83333333333333337</v>
      </c>
      <c r="R52" s="98">
        <f t="shared" si="3"/>
        <v>1.0769230769230769</v>
      </c>
      <c r="S52" s="77"/>
      <c r="T52" s="305">
        <f t="shared" si="5"/>
        <v>0.36842105263157893</v>
      </c>
      <c r="U52" s="306">
        <f>IFERROR((L52+M52)/$G$52, "No Programado")</f>
        <v>0.54385964912280704</v>
      </c>
      <c r="V52" s="350">
        <f>IFERROR((M52+N52+L52)/$G$52, "No Programado")</f>
        <v>0.78947368421052633</v>
      </c>
      <c r="W52" s="77"/>
      <c r="X52" s="358" t="s">
        <v>390</v>
      </c>
    </row>
    <row r="53" spans="2:24" ht="133.25" customHeight="1">
      <c r="B53" s="315" t="s">
        <v>26</v>
      </c>
      <c r="C53" s="116" t="s">
        <v>177</v>
      </c>
      <c r="D53" s="162" t="s">
        <v>178</v>
      </c>
      <c r="E53" s="140" t="s">
        <v>20</v>
      </c>
      <c r="F53" s="108" t="s">
        <v>49</v>
      </c>
      <c r="G53" s="109">
        <v>16</v>
      </c>
      <c r="H53" s="42">
        <v>6</v>
      </c>
      <c r="I53" s="40">
        <v>3</v>
      </c>
      <c r="J53" s="40">
        <v>7</v>
      </c>
      <c r="K53" s="43">
        <v>0</v>
      </c>
      <c r="L53" s="80">
        <v>6</v>
      </c>
      <c r="M53" s="41">
        <v>4</v>
      </c>
      <c r="N53" s="76">
        <v>5</v>
      </c>
      <c r="O53" s="44"/>
      <c r="P53" s="97">
        <f t="shared" si="4"/>
        <v>1</v>
      </c>
      <c r="Q53" s="98">
        <f>IFERROR((M53/I53),"100%")</f>
        <v>1.3333333333333333</v>
      </c>
      <c r="R53" s="98">
        <f t="shared" si="3"/>
        <v>0.7142857142857143</v>
      </c>
      <c r="S53" s="77"/>
      <c r="T53" s="305">
        <f>IFERROR((L53/G53),"No Programado")</f>
        <v>0.375</v>
      </c>
      <c r="U53" s="306">
        <f>IFERROR((L53+M53)/$G$53, "No Programado")</f>
        <v>0.625</v>
      </c>
      <c r="V53" s="350">
        <f>IFERROR((M53+N53+L53)/$G$53, "No Programado")</f>
        <v>0.9375</v>
      </c>
      <c r="W53" s="77"/>
      <c r="X53" s="359" t="s">
        <v>392</v>
      </c>
    </row>
    <row r="54" spans="2:24" ht="133.25" customHeight="1">
      <c r="B54" s="316" t="s">
        <v>15</v>
      </c>
      <c r="C54" s="110" t="s">
        <v>179</v>
      </c>
      <c r="D54" s="163" t="s">
        <v>180</v>
      </c>
      <c r="E54" s="38" t="s">
        <v>20</v>
      </c>
      <c r="F54" s="113" t="s">
        <v>49</v>
      </c>
      <c r="G54" s="114">
        <v>12</v>
      </c>
      <c r="H54" s="42">
        <v>6</v>
      </c>
      <c r="I54" s="40">
        <v>3</v>
      </c>
      <c r="J54" s="40">
        <v>3</v>
      </c>
      <c r="K54" s="43">
        <v>0</v>
      </c>
      <c r="L54" s="80">
        <v>6</v>
      </c>
      <c r="M54" s="41">
        <v>3</v>
      </c>
      <c r="N54" s="76">
        <v>3</v>
      </c>
      <c r="O54" s="44"/>
      <c r="P54" s="97">
        <f>IFERROR((L54/H54),"100%")</f>
        <v>1</v>
      </c>
      <c r="Q54" s="98">
        <f>IFERROR((M54/I54),"100%")</f>
        <v>1</v>
      </c>
      <c r="R54" s="98">
        <f t="shared" si="3"/>
        <v>1</v>
      </c>
      <c r="S54" s="77"/>
      <c r="T54" s="305">
        <f>IFERROR((L54/G54),"No Programado")</f>
        <v>0.5</v>
      </c>
      <c r="U54" s="306">
        <f>IFERROR((L54+M54)/$G$54, "No Programado")</f>
        <v>0.75</v>
      </c>
      <c r="V54" s="350">
        <f>IFERROR((M54+N54+L54)/$G$54, "No Programado")</f>
        <v>1</v>
      </c>
      <c r="W54" s="77"/>
      <c r="X54" s="358" t="s">
        <v>352</v>
      </c>
    </row>
    <row r="55" spans="2:24" ht="133.25" customHeight="1">
      <c r="B55" s="316" t="s">
        <v>15</v>
      </c>
      <c r="C55" s="164" t="s">
        <v>181</v>
      </c>
      <c r="D55" s="165" t="s">
        <v>182</v>
      </c>
      <c r="E55" s="38" t="s">
        <v>20</v>
      </c>
      <c r="F55" s="166" t="s">
        <v>183</v>
      </c>
      <c r="G55" s="114">
        <v>4</v>
      </c>
      <c r="H55" s="42">
        <v>0</v>
      </c>
      <c r="I55" s="40">
        <v>0</v>
      </c>
      <c r="J55" s="40">
        <v>4</v>
      </c>
      <c r="K55" s="43">
        <v>0</v>
      </c>
      <c r="L55" s="80">
        <v>0</v>
      </c>
      <c r="M55" s="41">
        <v>1</v>
      </c>
      <c r="N55" s="76">
        <v>2</v>
      </c>
      <c r="O55" s="44"/>
      <c r="P55" s="97" t="str">
        <f t="shared" si="4"/>
        <v>100%</v>
      </c>
      <c r="Q55" s="98" t="str">
        <f t="shared" si="2"/>
        <v>100%</v>
      </c>
      <c r="R55" s="98">
        <f t="shared" si="3"/>
        <v>0.5</v>
      </c>
      <c r="S55" s="77"/>
      <c r="T55" s="305">
        <f t="shared" si="5"/>
        <v>0</v>
      </c>
      <c r="U55" s="306">
        <f>IFERROR((L55+M55)/$G$55, "No Programado")</f>
        <v>0.25</v>
      </c>
      <c r="V55" s="350">
        <f>IFERROR((M55+N55+L55)/$G$55, "No Programado")</f>
        <v>0.75</v>
      </c>
      <c r="W55" s="77"/>
      <c r="X55" s="362" t="s">
        <v>391</v>
      </c>
    </row>
    <row r="56" spans="2:24" ht="133.25" customHeight="1">
      <c r="B56" s="324" t="s">
        <v>184</v>
      </c>
      <c r="C56" s="116" t="s">
        <v>185</v>
      </c>
      <c r="D56" s="167" t="s">
        <v>186</v>
      </c>
      <c r="E56" s="168" t="s">
        <v>20</v>
      </c>
      <c r="F56" s="169" t="s">
        <v>187</v>
      </c>
      <c r="G56" s="109">
        <v>8328</v>
      </c>
      <c r="H56" s="39">
        <v>2082</v>
      </c>
      <c r="I56" s="40">
        <v>2082</v>
      </c>
      <c r="J56" s="40">
        <v>2082</v>
      </c>
      <c r="K56" s="43">
        <v>2082</v>
      </c>
      <c r="L56" s="42">
        <v>2683</v>
      </c>
      <c r="M56" s="41">
        <v>4034</v>
      </c>
      <c r="N56" s="76">
        <v>5151</v>
      </c>
      <c r="O56" s="44"/>
      <c r="P56" s="97">
        <f t="shared" si="4"/>
        <v>1.2886647454370797</v>
      </c>
      <c r="Q56" s="98">
        <f t="shared" si="2"/>
        <v>1.9375600384245917</v>
      </c>
      <c r="R56" s="98">
        <f t="shared" si="3"/>
        <v>2.4740634005763691</v>
      </c>
      <c r="S56" s="77"/>
      <c r="T56" s="305">
        <f t="shared" si="5"/>
        <v>0.32216618635926991</v>
      </c>
      <c r="U56" s="306">
        <f>IFERROR((L56+M56)/$G$56, "No Programado")</f>
        <v>0.80655619596541783</v>
      </c>
      <c r="V56" s="350">
        <f>IFERROR((M56+N56+L56)/$G$56, "No Programado")</f>
        <v>1.4250720461095101</v>
      </c>
      <c r="W56" s="77"/>
      <c r="X56" s="365" t="s">
        <v>393</v>
      </c>
    </row>
    <row r="57" spans="2:24" ht="133.25" customHeight="1">
      <c r="B57" s="325" t="s">
        <v>15</v>
      </c>
      <c r="C57" s="170" t="s">
        <v>188</v>
      </c>
      <c r="D57" s="171" t="s">
        <v>189</v>
      </c>
      <c r="E57" s="112" t="s">
        <v>20</v>
      </c>
      <c r="F57" s="172" t="s">
        <v>51</v>
      </c>
      <c r="G57" s="114">
        <v>8328</v>
      </c>
      <c r="H57" s="39">
        <v>2082</v>
      </c>
      <c r="I57" s="40">
        <v>2082</v>
      </c>
      <c r="J57" s="40">
        <v>2082</v>
      </c>
      <c r="K57" s="43">
        <v>2082</v>
      </c>
      <c r="L57" s="42">
        <v>2683</v>
      </c>
      <c r="M57" s="41">
        <v>4034</v>
      </c>
      <c r="N57" s="76">
        <v>5151</v>
      </c>
      <c r="O57" s="44"/>
      <c r="P57" s="97">
        <f t="shared" si="4"/>
        <v>1.2886647454370797</v>
      </c>
      <c r="Q57" s="98">
        <f t="shared" si="2"/>
        <v>1.9375600384245917</v>
      </c>
      <c r="R57" s="98">
        <f t="shared" si="3"/>
        <v>2.4740634005763691</v>
      </c>
      <c r="S57" s="77"/>
      <c r="T57" s="305">
        <f t="shared" si="5"/>
        <v>0.32216618635926991</v>
      </c>
      <c r="U57" s="306">
        <f>IFERROR((L57+M57)/$G$57, "No Programado")</f>
        <v>0.80655619596541783</v>
      </c>
      <c r="V57" s="350">
        <f>IFERROR((M57+N57+L57)/$G$57, "No Programado")</f>
        <v>1.4250720461095101</v>
      </c>
      <c r="W57" s="77"/>
      <c r="X57" s="366" t="s">
        <v>394</v>
      </c>
    </row>
    <row r="58" spans="2:24" ht="133.25" customHeight="1">
      <c r="B58" s="326" t="s">
        <v>190</v>
      </c>
      <c r="C58" s="173" t="s">
        <v>191</v>
      </c>
      <c r="D58" s="174" t="s">
        <v>192</v>
      </c>
      <c r="E58" s="140" t="s">
        <v>20</v>
      </c>
      <c r="F58" s="175" t="s">
        <v>33</v>
      </c>
      <c r="G58" s="109">
        <v>1375</v>
      </c>
      <c r="H58" s="39">
        <v>271</v>
      </c>
      <c r="I58" s="40">
        <v>368</v>
      </c>
      <c r="J58" s="40">
        <v>368</v>
      </c>
      <c r="K58" s="43">
        <v>368</v>
      </c>
      <c r="L58" s="42">
        <v>271</v>
      </c>
      <c r="M58" s="41">
        <v>430</v>
      </c>
      <c r="N58" s="76">
        <v>373</v>
      </c>
      <c r="O58" s="44"/>
      <c r="P58" s="97">
        <f t="shared" si="4"/>
        <v>1</v>
      </c>
      <c r="Q58" s="98">
        <f t="shared" si="2"/>
        <v>1.1684782608695652</v>
      </c>
      <c r="R58" s="98">
        <f t="shared" si="3"/>
        <v>1.013586956521739</v>
      </c>
      <c r="S58" s="77"/>
      <c r="T58" s="305">
        <f t="shared" si="5"/>
        <v>0.19709090909090909</v>
      </c>
      <c r="U58" s="306">
        <f>IFERROR((L58+M58)/$G$58, "No Programado")</f>
        <v>0.50981818181818184</v>
      </c>
      <c r="V58" s="350">
        <f>IFERROR((M58+N58+L58)/$G$58, "No Programado")</f>
        <v>0.78109090909090906</v>
      </c>
      <c r="W58" s="77"/>
      <c r="X58" s="367" t="s">
        <v>395</v>
      </c>
    </row>
    <row r="59" spans="2:24" ht="133.25" customHeight="1">
      <c r="B59" s="316" t="s">
        <v>15</v>
      </c>
      <c r="C59" s="176" t="s">
        <v>193</v>
      </c>
      <c r="D59" s="110" t="s">
        <v>194</v>
      </c>
      <c r="E59" s="112" t="s">
        <v>20</v>
      </c>
      <c r="F59" s="143" t="s">
        <v>36</v>
      </c>
      <c r="G59" s="114">
        <v>1375</v>
      </c>
      <c r="H59" s="39">
        <v>271</v>
      </c>
      <c r="I59" s="40">
        <v>368</v>
      </c>
      <c r="J59" s="40">
        <v>368</v>
      </c>
      <c r="K59" s="43">
        <v>368</v>
      </c>
      <c r="L59" s="42">
        <v>271</v>
      </c>
      <c r="M59" s="41">
        <v>430</v>
      </c>
      <c r="N59" s="76">
        <v>373</v>
      </c>
      <c r="O59" s="44"/>
      <c r="P59" s="97">
        <f t="shared" si="4"/>
        <v>1</v>
      </c>
      <c r="Q59" s="98">
        <f t="shared" si="2"/>
        <v>1.1684782608695652</v>
      </c>
      <c r="R59" s="98">
        <f t="shared" si="3"/>
        <v>1.013586956521739</v>
      </c>
      <c r="S59" s="77"/>
      <c r="T59" s="305">
        <f t="shared" si="5"/>
        <v>0.19709090909090909</v>
      </c>
      <c r="U59" s="306">
        <f>IFERROR((L59+M59)/$G$59, "No Programado")</f>
        <v>0.50981818181818184</v>
      </c>
      <c r="V59" s="350">
        <f>IFERROR((M59+N59+L59)/$G$59, "No Programado")</f>
        <v>0.78109090909090906</v>
      </c>
      <c r="W59" s="77"/>
      <c r="X59" s="358" t="s">
        <v>396</v>
      </c>
    </row>
    <row r="60" spans="2:24" ht="133.25" customHeight="1">
      <c r="B60" s="315" t="s">
        <v>195</v>
      </c>
      <c r="C60" s="177" t="s">
        <v>196</v>
      </c>
      <c r="D60" s="116" t="s">
        <v>197</v>
      </c>
      <c r="E60" s="140" t="s">
        <v>20</v>
      </c>
      <c r="F60" s="118" t="s">
        <v>33</v>
      </c>
      <c r="G60" s="109">
        <v>20</v>
      </c>
      <c r="H60" s="39">
        <v>6</v>
      </c>
      <c r="I60" s="40">
        <v>6</v>
      </c>
      <c r="J60" s="40">
        <v>4</v>
      </c>
      <c r="K60" s="43">
        <v>4</v>
      </c>
      <c r="L60" s="42">
        <v>6</v>
      </c>
      <c r="M60" s="41">
        <v>24</v>
      </c>
      <c r="N60" s="76">
        <v>7</v>
      </c>
      <c r="O60" s="44"/>
      <c r="P60" s="97">
        <f t="shared" si="4"/>
        <v>1</v>
      </c>
      <c r="Q60" s="98">
        <f t="shared" si="2"/>
        <v>4</v>
      </c>
      <c r="R60" s="98">
        <f t="shared" si="3"/>
        <v>1.75</v>
      </c>
      <c r="S60" s="77"/>
      <c r="T60" s="305">
        <f t="shared" si="5"/>
        <v>0.3</v>
      </c>
      <c r="U60" s="306">
        <f>IFERROR((L60+M60)/$G$60, "No Programado")</f>
        <v>1.5</v>
      </c>
      <c r="V60" s="350">
        <f>IFERROR((M60+N60+L60)/$G$60, "No Programado")</f>
        <v>1.85</v>
      </c>
      <c r="W60" s="77"/>
      <c r="X60" s="359" t="s">
        <v>397</v>
      </c>
    </row>
    <row r="61" spans="2:24" ht="133.25" customHeight="1">
      <c r="B61" s="316" t="s">
        <v>15</v>
      </c>
      <c r="C61" s="176" t="s">
        <v>198</v>
      </c>
      <c r="D61" s="110" t="s">
        <v>199</v>
      </c>
      <c r="E61" s="112" t="s">
        <v>20</v>
      </c>
      <c r="F61" s="143" t="s">
        <v>200</v>
      </c>
      <c r="G61" s="114">
        <v>20</v>
      </c>
      <c r="H61" s="39">
        <v>6</v>
      </c>
      <c r="I61" s="40">
        <v>6</v>
      </c>
      <c r="J61" s="40">
        <v>4</v>
      </c>
      <c r="K61" s="43">
        <v>4</v>
      </c>
      <c r="L61" s="42">
        <v>6</v>
      </c>
      <c r="M61" s="41">
        <v>24</v>
      </c>
      <c r="N61" s="76">
        <v>7</v>
      </c>
      <c r="O61" s="44"/>
      <c r="P61" s="97">
        <f t="shared" si="4"/>
        <v>1</v>
      </c>
      <c r="Q61" s="98">
        <f t="shared" si="2"/>
        <v>4</v>
      </c>
      <c r="R61" s="98">
        <f t="shared" si="3"/>
        <v>1.75</v>
      </c>
      <c r="S61" s="77"/>
      <c r="T61" s="305">
        <f t="shared" si="5"/>
        <v>0.3</v>
      </c>
      <c r="U61" s="306">
        <f>IFERROR((L61+M61)/$G$61, "No Programado")</f>
        <v>1.5</v>
      </c>
      <c r="V61" s="350">
        <f>IFERROR((M61+N61+L61)/$G$61, "No Programado")</f>
        <v>1.85</v>
      </c>
      <c r="W61" s="77"/>
      <c r="X61" s="358" t="s">
        <v>398</v>
      </c>
    </row>
    <row r="62" spans="2:24" ht="133.25" customHeight="1">
      <c r="B62" s="315" t="s">
        <v>201</v>
      </c>
      <c r="C62" s="177" t="s">
        <v>202</v>
      </c>
      <c r="D62" s="116" t="s">
        <v>203</v>
      </c>
      <c r="E62" s="140" t="s">
        <v>20</v>
      </c>
      <c r="F62" s="118" t="s">
        <v>33</v>
      </c>
      <c r="G62" s="109">
        <v>166</v>
      </c>
      <c r="H62" s="39">
        <v>19</v>
      </c>
      <c r="I62" s="40">
        <v>63</v>
      </c>
      <c r="J62" s="40">
        <v>28</v>
      </c>
      <c r="K62" s="43">
        <v>56</v>
      </c>
      <c r="L62" s="42">
        <v>19</v>
      </c>
      <c r="M62" s="41">
        <v>94</v>
      </c>
      <c r="N62" s="76">
        <v>27</v>
      </c>
      <c r="O62" s="44"/>
      <c r="P62" s="97">
        <f t="shared" si="4"/>
        <v>1</v>
      </c>
      <c r="Q62" s="98">
        <f t="shared" si="2"/>
        <v>1.4920634920634921</v>
      </c>
      <c r="R62" s="98">
        <f t="shared" si="3"/>
        <v>0.9642857142857143</v>
      </c>
      <c r="S62" s="77"/>
      <c r="T62" s="305">
        <f t="shared" si="5"/>
        <v>0.1144578313253012</v>
      </c>
      <c r="U62" s="306">
        <f>IFERROR((L62+M62)/$G$62, "No Programado")</f>
        <v>0.68072289156626509</v>
      </c>
      <c r="V62" s="350">
        <f>IFERROR((M62+N62+L62)/$G$62, "No Programado")</f>
        <v>0.84337349397590367</v>
      </c>
      <c r="W62" s="77"/>
      <c r="X62" s="359" t="s">
        <v>399</v>
      </c>
    </row>
    <row r="63" spans="2:24" ht="133.25" customHeight="1">
      <c r="B63" s="316" t="s">
        <v>15</v>
      </c>
      <c r="C63" s="178" t="s">
        <v>204</v>
      </c>
      <c r="D63" s="179" t="s">
        <v>205</v>
      </c>
      <c r="E63" s="180" t="s">
        <v>20</v>
      </c>
      <c r="F63" s="181" t="s">
        <v>53</v>
      </c>
      <c r="G63" s="182">
        <v>152</v>
      </c>
      <c r="H63" s="39">
        <v>12</v>
      </c>
      <c r="I63" s="183">
        <v>60</v>
      </c>
      <c r="J63" s="40">
        <v>26</v>
      </c>
      <c r="K63" s="43">
        <v>54</v>
      </c>
      <c r="L63" s="42">
        <v>12</v>
      </c>
      <c r="M63" s="41">
        <v>91</v>
      </c>
      <c r="N63" s="76">
        <v>26</v>
      </c>
      <c r="O63" s="44"/>
      <c r="P63" s="97">
        <f t="shared" si="4"/>
        <v>1</v>
      </c>
      <c r="Q63" s="98">
        <f t="shared" si="2"/>
        <v>1.5166666666666666</v>
      </c>
      <c r="R63" s="98">
        <f t="shared" si="3"/>
        <v>1</v>
      </c>
      <c r="S63" s="85"/>
      <c r="T63" s="305">
        <f t="shared" si="5"/>
        <v>7.8947368421052627E-2</v>
      </c>
      <c r="U63" s="306">
        <f>IFERROR((L63+M63)/$G$63, "No Programado")</f>
        <v>0.67763157894736847</v>
      </c>
      <c r="V63" s="350">
        <f>IFERROR((M63+N63+L63)/$G$63, "No Programado")</f>
        <v>0.84868421052631582</v>
      </c>
      <c r="W63" s="77"/>
      <c r="X63" s="368" t="s">
        <v>400</v>
      </c>
    </row>
    <row r="64" spans="2:24" ht="133.25" customHeight="1">
      <c r="B64" s="316" t="s">
        <v>15</v>
      </c>
      <c r="C64" s="184" t="s">
        <v>206</v>
      </c>
      <c r="D64" s="185" t="s">
        <v>207</v>
      </c>
      <c r="E64" s="180" t="s">
        <v>20</v>
      </c>
      <c r="F64" s="181" t="s">
        <v>208</v>
      </c>
      <c r="G64" s="182">
        <v>14</v>
      </c>
      <c r="H64" s="39">
        <v>7</v>
      </c>
      <c r="I64" s="183">
        <v>3</v>
      </c>
      <c r="J64" s="40">
        <v>2</v>
      </c>
      <c r="K64" s="43">
        <v>2</v>
      </c>
      <c r="L64" s="42">
        <v>7</v>
      </c>
      <c r="M64" s="41">
        <v>3</v>
      </c>
      <c r="N64" s="76">
        <v>1</v>
      </c>
      <c r="O64" s="44"/>
      <c r="P64" s="97">
        <f t="shared" si="4"/>
        <v>1</v>
      </c>
      <c r="Q64" s="98">
        <f t="shared" si="2"/>
        <v>1</v>
      </c>
      <c r="R64" s="98">
        <f t="shared" si="3"/>
        <v>0.5</v>
      </c>
      <c r="S64" s="85"/>
      <c r="T64" s="305">
        <f t="shared" si="5"/>
        <v>0.5</v>
      </c>
      <c r="U64" s="306">
        <f>IFERROR((L64+M64)/$G$64, "No Programado")</f>
        <v>0.7142857142857143</v>
      </c>
      <c r="V64" s="350">
        <f>IFERROR((M64+N64+L64)/$G$64, "No Programado")</f>
        <v>0.7857142857142857</v>
      </c>
      <c r="W64" s="77"/>
      <c r="X64" s="368" t="s">
        <v>401</v>
      </c>
    </row>
    <row r="65" spans="1:24" ht="133.25" customHeight="1">
      <c r="B65" s="315" t="s">
        <v>209</v>
      </c>
      <c r="C65" s="177" t="s">
        <v>210</v>
      </c>
      <c r="D65" s="186" t="s">
        <v>211</v>
      </c>
      <c r="E65" s="187" t="s">
        <v>20</v>
      </c>
      <c r="F65" s="188" t="s">
        <v>33</v>
      </c>
      <c r="G65" s="109">
        <v>29</v>
      </c>
      <c r="H65" s="128">
        <v>7</v>
      </c>
      <c r="I65" s="40">
        <v>9</v>
      </c>
      <c r="J65" s="129">
        <v>7</v>
      </c>
      <c r="K65" s="130">
        <v>6</v>
      </c>
      <c r="L65" s="131">
        <v>7</v>
      </c>
      <c r="M65" s="132">
        <v>12</v>
      </c>
      <c r="N65" s="189">
        <v>5</v>
      </c>
      <c r="O65" s="133"/>
      <c r="P65" s="97">
        <f t="shared" si="4"/>
        <v>1</v>
      </c>
      <c r="Q65" s="98">
        <f t="shared" si="2"/>
        <v>1.3333333333333333</v>
      </c>
      <c r="R65" s="98">
        <f t="shared" si="3"/>
        <v>0.7142857142857143</v>
      </c>
      <c r="S65" s="190"/>
      <c r="T65" s="305">
        <f t="shared" si="5"/>
        <v>0.2413793103448276</v>
      </c>
      <c r="U65" s="306">
        <f>IFERROR((L65+M65)/$G$65, "No Programado")</f>
        <v>0.65517241379310343</v>
      </c>
      <c r="V65" s="350">
        <f>IFERROR((M65+N65+L65)/$G$65, "No Programado")</f>
        <v>0.82758620689655171</v>
      </c>
      <c r="W65" s="77"/>
      <c r="X65" s="369" t="s">
        <v>402</v>
      </c>
    </row>
    <row r="66" spans="1:24" ht="133.25" customHeight="1">
      <c r="A66" t="s">
        <v>52</v>
      </c>
      <c r="B66" s="316" t="s">
        <v>15</v>
      </c>
      <c r="C66" s="176" t="s">
        <v>212</v>
      </c>
      <c r="D66" s="191" t="s">
        <v>213</v>
      </c>
      <c r="E66" s="180" t="s">
        <v>20</v>
      </c>
      <c r="F66" s="192" t="s">
        <v>214</v>
      </c>
      <c r="G66" s="182">
        <v>29</v>
      </c>
      <c r="H66" s="39">
        <v>7</v>
      </c>
      <c r="I66" s="40">
        <v>9</v>
      </c>
      <c r="J66" s="40">
        <v>7</v>
      </c>
      <c r="K66" s="43">
        <v>6</v>
      </c>
      <c r="L66" s="94">
        <v>7</v>
      </c>
      <c r="M66" s="95">
        <v>12</v>
      </c>
      <c r="N66" s="193">
        <v>5</v>
      </c>
      <c r="O66" s="96"/>
      <c r="P66" s="97">
        <f t="shared" si="4"/>
        <v>1</v>
      </c>
      <c r="Q66" s="98">
        <f t="shared" si="2"/>
        <v>1.3333333333333333</v>
      </c>
      <c r="R66" s="98">
        <f t="shared" si="3"/>
        <v>0.7142857142857143</v>
      </c>
      <c r="S66" s="194"/>
      <c r="T66" s="305">
        <f t="shared" si="5"/>
        <v>0.2413793103448276</v>
      </c>
      <c r="U66" s="306">
        <f>IFERROR((L66+M66)/$G$66, "No Programado")</f>
        <v>0.65517241379310343</v>
      </c>
      <c r="V66" s="350">
        <f>IFERROR((M66+N66+L66)/$G$66, "No Programado")</f>
        <v>0.82758620689655171</v>
      </c>
      <c r="W66" s="77"/>
      <c r="X66" s="364" t="s">
        <v>403</v>
      </c>
    </row>
    <row r="67" spans="1:24" ht="133.25" customHeight="1">
      <c r="B67" s="315" t="s">
        <v>215</v>
      </c>
      <c r="C67" s="177" t="s">
        <v>216</v>
      </c>
      <c r="D67" s="195" t="s">
        <v>217</v>
      </c>
      <c r="E67" s="196" t="s">
        <v>20</v>
      </c>
      <c r="F67" s="175" t="s">
        <v>33</v>
      </c>
      <c r="G67" s="109">
        <v>169</v>
      </c>
      <c r="H67" s="128">
        <v>33</v>
      </c>
      <c r="I67" s="129">
        <v>52</v>
      </c>
      <c r="J67" s="129">
        <v>45</v>
      </c>
      <c r="K67" s="130">
        <v>39</v>
      </c>
      <c r="L67" s="42">
        <v>33</v>
      </c>
      <c r="M67" s="41">
        <v>45</v>
      </c>
      <c r="N67" s="76">
        <v>43</v>
      </c>
      <c r="O67" s="44"/>
      <c r="P67" s="97">
        <f t="shared" si="4"/>
        <v>1</v>
      </c>
      <c r="Q67" s="98">
        <f t="shared" si="2"/>
        <v>0.86538461538461542</v>
      </c>
      <c r="R67" s="98">
        <f t="shared" si="3"/>
        <v>0.9555555555555556</v>
      </c>
      <c r="S67" s="190"/>
      <c r="T67" s="305">
        <f t="shared" si="5"/>
        <v>0.19526627218934911</v>
      </c>
      <c r="U67" s="306">
        <f>IFERROR((L67+M67)/$G$67, "No Programado")</f>
        <v>0.46153846153846156</v>
      </c>
      <c r="V67" s="350">
        <f>IFERROR((M67+N67+L67)/$G$67, "No Programado")</f>
        <v>0.71597633136094674</v>
      </c>
      <c r="W67" s="77"/>
      <c r="X67" s="367" t="s">
        <v>404</v>
      </c>
    </row>
    <row r="68" spans="1:24" ht="133.25" customHeight="1">
      <c r="B68" s="327" t="s">
        <v>15</v>
      </c>
      <c r="C68" s="197" t="s">
        <v>218</v>
      </c>
      <c r="D68" s="198" t="s">
        <v>219</v>
      </c>
      <c r="E68" s="199" t="s">
        <v>20</v>
      </c>
      <c r="F68" s="200" t="s">
        <v>220</v>
      </c>
      <c r="G68" s="114">
        <v>85</v>
      </c>
      <c r="H68" s="39">
        <v>9</v>
      </c>
      <c r="I68" s="183">
        <v>28</v>
      </c>
      <c r="J68" s="40">
        <v>29</v>
      </c>
      <c r="K68" s="201">
        <v>19</v>
      </c>
      <c r="L68" s="94">
        <v>9</v>
      </c>
      <c r="M68" s="95">
        <v>27</v>
      </c>
      <c r="N68" s="193">
        <v>30</v>
      </c>
      <c r="O68" s="96"/>
      <c r="P68" s="97">
        <f t="shared" si="4"/>
        <v>1</v>
      </c>
      <c r="Q68" s="98">
        <f t="shared" si="2"/>
        <v>0.9642857142857143</v>
      </c>
      <c r="R68" s="98">
        <f t="shared" si="3"/>
        <v>1.0344827586206897</v>
      </c>
      <c r="S68" s="194"/>
      <c r="T68" s="305">
        <f t="shared" si="5"/>
        <v>0.10588235294117647</v>
      </c>
      <c r="U68" s="306">
        <f>IFERROR((L68+M68)/$G$68, "No Programado")</f>
        <v>0.42352941176470588</v>
      </c>
      <c r="V68" s="350">
        <f>IFERROR((M68+N68+L68)/$G$68, "No Programado")</f>
        <v>0.77647058823529413</v>
      </c>
      <c r="W68" s="77"/>
      <c r="X68" s="362" t="s">
        <v>405</v>
      </c>
    </row>
    <row r="69" spans="1:24" ht="133.25" customHeight="1">
      <c r="B69" s="316" t="s">
        <v>15</v>
      </c>
      <c r="C69" s="176" t="s">
        <v>221</v>
      </c>
      <c r="D69" s="202" t="s">
        <v>222</v>
      </c>
      <c r="E69" s="203" t="s">
        <v>20</v>
      </c>
      <c r="F69" s="113" t="s">
        <v>50</v>
      </c>
      <c r="G69" s="114">
        <v>84</v>
      </c>
      <c r="H69" s="39">
        <v>24</v>
      </c>
      <c r="I69" s="40">
        <v>24</v>
      </c>
      <c r="J69" s="204">
        <v>16</v>
      </c>
      <c r="K69" s="201">
        <v>20</v>
      </c>
      <c r="L69" s="94">
        <v>24</v>
      </c>
      <c r="M69" s="340">
        <v>18</v>
      </c>
      <c r="N69" s="76">
        <v>13</v>
      </c>
      <c r="O69" s="96"/>
      <c r="P69" s="97">
        <f t="shared" si="4"/>
        <v>1</v>
      </c>
      <c r="Q69" s="98">
        <f t="shared" si="2"/>
        <v>0.75</v>
      </c>
      <c r="R69" s="98">
        <f t="shared" si="3"/>
        <v>0.8125</v>
      </c>
      <c r="S69" s="194"/>
      <c r="T69" s="305">
        <f t="shared" si="5"/>
        <v>0.2857142857142857</v>
      </c>
      <c r="U69" s="306">
        <f>IFERROR((L69+M69)/$G$69, "No Programado")</f>
        <v>0.5</v>
      </c>
      <c r="V69" s="350">
        <f>IFERROR((M69+N69+L69)/$G$69, "No Programado")</f>
        <v>0.65476190476190477</v>
      </c>
      <c r="W69" s="77"/>
      <c r="X69" s="370" t="s">
        <v>406</v>
      </c>
    </row>
    <row r="70" spans="1:24" ht="133.25" customHeight="1">
      <c r="B70" s="315" t="s">
        <v>223</v>
      </c>
      <c r="C70" s="205" t="s">
        <v>224</v>
      </c>
      <c r="D70" s="206" t="s">
        <v>225</v>
      </c>
      <c r="E70" s="207" t="s">
        <v>20</v>
      </c>
      <c r="F70" s="118" t="s">
        <v>33</v>
      </c>
      <c r="G70" s="208">
        <v>987</v>
      </c>
      <c r="H70" s="128">
        <v>444</v>
      </c>
      <c r="I70" s="129">
        <v>181</v>
      </c>
      <c r="J70" s="40">
        <v>181</v>
      </c>
      <c r="K70" s="43">
        <v>181</v>
      </c>
      <c r="L70" s="42">
        <v>444</v>
      </c>
      <c r="M70" s="132">
        <v>208</v>
      </c>
      <c r="N70" s="189">
        <v>194</v>
      </c>
      <c r="O70" s="44"/>
      <c r="P70" s="97">
        <f t="shared" si="4"/>
        <v>1</v>
      </c>
      <c r="Q70" s="98">
        <f t="shared" si="2"/>
        <v>1.149171270718232</v>
      </c>
      <c r="R70" s="98">
        <f t="shared" si="3"/>
        <v>1.0718232044198894</v>
      </c>
      <c r="S70" s="190"/>
      <c r="T70" s="305">
        <f t="shared" si="5"/>
        <v>0.44984802431610943</v>
      </c>
      <c r="U70" s="306">
        <f>IFERROR((L70+M70)/$G$70, "No Programado")</f>
        <v>0.66058763931104358</v>
      </c>
      <c r="V70" s="350">
        <f>IFERROR((M70+N70+L70)/$G$70, "No Programado")</f>
        <v>0.8571428571428571</v>
      </c>
      <c r="W70" s="77"/>
      <c r="X70" s="369" t="s">
        <v>407</v>
      </c>
    </row>
    <row r="71" spans="1:24" ht="133.25" customHeight="1">
      <c r="B71" s="327" t="s">
        <v>15</v>
      </c>
      <c r="C71" s="151" t="s">
        <v>226</v>
      </c>
      <c r="D71" s="209" t="s">
        <v>227</v>
      </c>
      <c r="E71" s="210" t="s">
        <v>20</v>
      </c>
      <c r="F71" s="200" t="s">
        <v>228</v>
      </c>
      <c r="G71" s="114">
        <v>987</v>
      </c>
      <c r="H71" s="211">
        <v>444</v>
      </c>
      <c r="I71" s="40">
        <v>181</v>
      </c>
      <c r="J71" s="40">
        <v>181</v>
      </c>
      <c r="K71" s="43">
        <v>181</v>
      </c>
      <c r="L71" s="94">
        <v>444</v>
      </c>
      <c r="M71" s="41">
        <v>208</v>
      </c>
      <c r="N71" s="76">
        <v>194</v>
      </c>
      <c r="O71" s="96"/>
      <c r="P71" s="97">
        <f t="shared" si="4"/>
        <v>1</v>
      </c>
      <c r="Q71" s="98">
        <f t="shared" si="2"/>
        <v>1.149171270718232</v>
      </c>
      <c r="R71" s="98">
        <f t="shared" si="3"/>
        <v>1.0718232044198894</v>
      </c>
      <c r="S71" s="194"/>
      <c r="T71" s="305">
        <f t="shared" si="5"/>
        <v>0.44984802431610943</v>
      </c>
      <c r="U71" s="306">
        <f>IFERROR((L71+M71)/$G$71, "No Programado")</f>
        <v>0.66058763931104358</v>
      </c>
      <c r="V71" s="350">
        <f>IFERROR((M71+N71+L71)/$G$71, "No Programado")</f>
        <v>0.8571428571428571</v>
      </c>
      <c r="W71" s="77"/>
      <c r="X71" s="371" t="s">
        <v>408</v>
      </c>
    </row>
    <row r="72" spans="1:24" ht="133.25" customHeight="1">
      <c r="B72" s="315" t="s">
        <v>229</v>
      </c>
      <c r="C72" s="147" t="s">
        <v>230</v>
      </c>
      <c r="D72" s="148" t="s">
        <v>231</v>
      </c>
      <c r="E72" s="212" t="s">
        <v>20</v>
      </c>
      <c r="F72" s="118" t="s">
        <v>33</v>
      </c>
      <c r="G72" s="208">
        <v>49</v>
      </c>
      <c r="H72" s="39">
        <v>19</v>
      </c>
      <c r="I72" s="129">
        <v>10</v>
      </c>
      <c r="J72" s="129">
        <v>10</v>
      </c>
      <c r="K72" s="130">
        <v>10</v>
      </c>
      <c r="L72" s="42">
        <v>19</v>
      </c>
      <c r="M72" s="132">
        <v>12</v>
      </c>
      <c r="N72" s="189">
        <v>16</v>
      </c>
      <c r="O72" s="44"/>
      <c r="P72" s="97">
        <f t="shared" si="4"/>
        <v>1</v>
      </c>
      <c r="Q72" s="98">
        <f t="shared" si="2"/>
        <v>1.2</v>
      </c>
      <c r="R72" s="98">
        <f t="shared" si="3"/>
        <v>1.6</v>
      </c>
      <c r="S72" s="190"/>
      <c r="T72" s="305">
        <f t="shared" si="5"/>
        <v>0.38775510204081631</v>
      </c>
      <c r="U72" s="306">
        <f>IFERROR((L72+M72)/$G$72, "No Programado")</f>
        <v>0.63265306122448983</v>
      </c>
      <c r="V72" s="350">
        <f>IFERROR((M72+N72+L72)/$G$72, "No Programado")</f>
        <v>0.95918367346938771</v>
      </c>
      <c r="W72" s="77"/>
      <c r="X72" s="367" t="s">
        <v>409</v>
      </c>
    </row>
    <row r="73" spans="1:24" ht="133.25" customHeight="1">
      <c r="B73" s="316" t="s">
        <v>15</v>
      </c>
      <c r="C73" s="159" t="s">
        <v>232</v>
      </c>
      <c r="D73" s="146" t="s">
        <v>233</v>
      </c>
      <c r="E73" s="213" t="s">
        <v>20</v>
      </c>
      <c r="F73" s="214" t="s">
        <v>234</v>
      </c>
      <c r="G73" s="114">
        <v>49</v>
      </c>
      <c r="H73" s="215">
        <v>19</v>
      </c>
      <c r="I73" s="40">
        <v>10</v>
      </c>
      <c r="J73" s="40">
        <v>10</v>
      </c>
      <c r="K73" s="43">
        <v>10</v>
      </c>
      <c r="L73" s="94">
        <v>19</v>
      </c>
      <c r="M73" s="41">
        <v>12</v>
      </c>
      <c r="N73" s="76">
        <v>16</v>
      </c>
      <c r="O73" s="96"/>
      <c r="P73" s="97">
        <f t="shared" si="4"/>
        <v>1</v>
      </c>
      <c r="Q73" s="98">
        <f t="shared" si="2"/>
        <v>1.2</v>
      </c>
      <c r="R73" s="98">
        <f t="shared" si="3"/>
        <v>1.6</v>
      </c>
      <c r="S73" s="85"/>
      <c r="T73" s="305">
        <f t="shared" si="5"/>
        <v>0.38775510204081631</v>
      </c>
      <c r="U73" s="306">
        <f>IFERROR((L73+M73)/$G$73, "No Programado")</f>
        <v>0.63265306122448983</v>
      </c>
      <c r="V73" s="350">
        <f>IFERROR((M73+N73+L73)/$G$73, "No Programado")</f>
        <v>0.95918367346938771</v>
      </c>
      <c r="W73" s="77"/>
      <c r="X73" s="364" t="s">
        <v>410</v>
      </c>
    </row>
    <row r="74" spans="1:24" ht="133.25" customHeight="1">
      <c r="B74" s="315" t="s">
        <v>235</v>
      </c>
      <c r="C74" s="147" t="s">
        <v>236</v>
      </c>
      <c r="D74" s="148" t="s">
        <v>237</v>
      </c>
      <c r="E74" s="216" t="s">
        <v>20</v>
      </c>
      <c r="F74" s="328" t="s">
        <v>33</v>
      </c>
      <c r="G74" s="217">
        <v>50</v>
      </c>
      <c r="H74" s="39">
        <v>19</v>
      </c>
      <c r="I74" s="129">
        <v>12</v>
      </c>
      <c r="J74" s="129">
        <v>12</v>
      </c>
      <c r="K74" s="130">
        <v>7</v>
      </c>
      <c r="L74" s="42">
        <v>19</v>
      </c>
      <c r="M74" s="132">
        <v>19</v>
      </c>
      <c r="N74" s="189">
        <v>9</v>
      </c>
      <c r="O74" s="44"/>
      <c r="P74" s="97">
        <f t="shared" si="4"/>
        <v>1</v>
      </c>
      <c r="Q74" s="98">
        <f t="shared" si="2"/>
        <v>1.5833333333333333</v>
      </c>
      <c r="R74" s="98">
        <f t="shared" si="3"/>
        <v>0.75</v>
      </c>
      <c r="S74" s="77"/>
      <c r="T74" s="305">
        <f t="shared" si="5"/>
        <v>0.38</v>
      </c>
      <c r="U74" s="306">
        <f>IFERROR((L74+M74)/$G$74, "No Programado")</f>
        <v>0.76</v>
      </c>
      <c r="V74" s="350">
        <f>IFERROR((M74+N74+L74)/$G$74, "No Programado")</f>
        <v>0.94</v>
      </c>
      <c r="W74" s="77"/>
      <c r="X74" s="359" t="s">
        <v>411</v>
      </c>
    </row>
    <row r="75" spans="1:24" ht="133.25" customHeight="1">
      <c r="B75" s="316" t="s">
        <v>15</v>
      </c>
      <c r="C75" s="160" t="s">
        <v>238</v>
      </c>
      <c r="D75" s="161" t="s">
        <v>239</v>
      </c>
      <c r="E75" s="213" t="s">
        <v>20</v>
      </c>
      <c r="F75" s="329" t="s">
        <v>240</v>
      </c>
      <c r="G75" s="50">
        <v>41</v>
      </c>
      <c r="H75" s="211">
        <v>16</v>
      </c>
      <c r="I75" s="40">
        <v>10</v>
      </c>
      <c r="J75" s="40">
        <v>10</v>
      </c>
      <c r="K75" s="43">
        <v>5</v>
      </c>
      <c r="L75" s="42">
        <v>16</v>
      </c>
      <c r="M75" s="41">
        <v>11</v>
      </c>
      <c r="N75" s="76">
        <v>7</v>
      </c>
      <c r="O75" s="44"/>
      <c r="P75" s="97">
        <f t="shared" si="4"/>
        <v>1</v>
      </c>
      <c r="Q75" s="98">
        <f t="shared" si="2"/>
        <v>1.1000000000000001</v>
      </c>
      <c r="R75" s="98">
        <f t="shared" si="3"/>
        <v>0.7</v>
      </c>
      <c r="S75" s="85"/>
      <c r="T75" s="305">
        <f t="shared" si="5"/>
        <v>0.3902439024390244</v>
      </c>
      <c r="U75" s="306">
        <f>IFERROR((L75+M75)/$G$75, "No Programado")</f>
        <v>0.65853658536585369</v>
      </c>
      <c r="V75" s="350">
        <f>IFERROR((M75+N75+L75)/$G$75, "No Programado")</f>
        <v>0.82926829268292679</v>
      </c>
      <c r="W75" s="77"/>
      <c r="X75" s="362" t="s">
        <v>412</v>
      </c>
    </row>
    <row r="76" spans="1:24" ht="133.25" customHeight="1">
      <c r="B76" s="316" t="s">
        <v>15</v>
      </c>
      <c r="C76" s="160" t="s">
        <v>241</v>
      </c>
      <c r="D76" s="161" t="s">
        <v>242</v>
      </c>
      <c r="E76" s="218" t="s">
        <v>20</v>
      </c>
      <c r="F76" s="329" t="s">
        <v>36</v>
      </c>
      <c r="G76" s="219">
        <v>9</v>
      </c>
      <c r="H76" s="39">
        <v>3</v>
      </c>
      <c r="I76" s="40">
        <v>2</v>
      </c>
      <c r="J76" s="40">
        <v>2</v>
      </c>
      <c r="K76" s="43">
        <v>2</v>
      </c>
      <c r="L76" s="42">
        <v>3</v>
      </c>
      <c r="M76" s="132">
        <v>8</v>
      </c>
      <c r="N76" s="189">
        <v>2</v>
      </c>
      <c r="O76" s="220"/>
      <c r="P76" s="97">
        <f t="shared" si="4"/>
        <v>1</v>
      </c>
      <c r="Q76" s="98">
        <f t="shared" si="2"/>
        <v>4</v>
      </c>
      <c r="R76" s="98">
        <f t="shared" si="3"/>
        <v>1</v>
      </c>
      <c r="S76" s="85"/>
      <c r="T76" s="305">
        <f t="shared" si="5"/>
        <v>0.33333333333333331</v>
      </c>
      <c r="U76" s="306">
        <f>IFERROR((L76+M76)/$G$76, "No Programado")</f>
        <v>1.2222222222222223</v>
      </c>
      <c r="V76" s="350">
        <f>IFERROR((M76+N76+L76)/$G$76, "No Programado")</f>
        <v>1.4444444444444444</v>
      </c>
      <c r="W76" s="77"/>
      <c r="X76" s="372" t="s">
        <v>413</v>
      </c>
    </row>
    <row r="77" spans="1:24" ht="133.25" customHeight="1">
      <c r="B77" s="315" t="s">
        <v>243</v>
      </c>
      <c r="C77" s="116" t="s">
        <v>244</v>
      </c>
      <c r="D77" s="148" t="s">
        <v>245</v>
      </c>
      <c r="E77" s="187" t="s">
        <v>20</v>
      </c>
      <c r="F77" s="328" t="s">
        <v>37</v>
      </c>
      <c r="G77" s="221">
        <v>20</v>
      </c>
      <c r="H77" s="128">
        <v>2</v>
      </c>
      <c r="I77" s="129">
        <v>9</v>
      </c>
      <c r="J77" s="129">
        <v>2</v>
      </c>
      <c r="K77" s="130">
        <v>7</v>
      </c>
      <c r="L77" s="131">
        <v>2</v>
      </c>
      <c r="M77" s="132">
        <v>13</v>
      </c>
      <c r="N77" s="189">
        <v>3</v>
      </c>
      <c r="O77" s="44"/>
      <c r="P77" s="97">
        <f t="shared" si="4"/>
        <v>1</v>
      </c>
      <c r="Q77" s="98">
        <f t="shared" si="2"/>
        <v>1.4444444444444444</v>
      </c>
      <c r="R77" s="98">
        <f t="shared" si="3"/>
        <v>1.5</v>
      </c>
      <c r="S77" s="77"/>
      <c r="T77" s="305">
        <f t="shared" si="5"/>
        <v>0.1</v>
      </c>
      <c r="U77" s="306">
        <f>IFERROR((L77+M77)/$G$77, "No Programado")</f>
        <v>0.75</v>
      </c>
      <c r="V77" s="350">
        <f>IFERROR((M77+N77+L77)/$G$77, "No Programado")</f>
        <v>0.9</v>
      </c>
      <c r="W77" s="77"/>
      <c r="X77" s="367" t="s">
        <v>414</v>
      </c>
    </row>
    <row r="78" spans="1:24" ht="133.25" customHeight="1">
      <c r="B78" s="327" t="s">
        <v>15</v>
      </c>
      <c r="C78" s="223" t="s">
        <v>246</v>
      </c>
      <c r="D78" s="224" t="s">
        <v>247</v>
      </c>
      <c r="E78" s="225" t="s">
        <v>20</v>
      </c>
      <c r="F78" s="330" t="s">
        <v>38</v>
      </c>
      <c r="G78" s="50">
        <v>16</v>
      </c>
      <c r="H78" s="39">
        <v>1</v>
      </c>
      <c r="I78" s="40">
        <v>8</v>
      </c>
      <c r="J78" s="40">
        <v>1</v>
      </c>
      <c r="K78" s="201">
        <v>6</v>
      </c>
      <c r="L78" s="94">
        <v>1</v>
      </c>
      <c r="M78" s="95">
        <v>11</v>
      </c>
      <c r="N78" s="193">
        <v>2</v>
      </c>
      <c r="O78" s="96"/>
      <c r="P78" s="97">
        <f t="shared" si="4"/>
        <v>1</v>
      </c>
      <c r="Q78" s="98">
        <f t="shared" si="2"/>
        <v>1.375</v>
      </c>
      <c r="R78" s="98">
        <f t="shared" si="3"/>
        <v>2</v>
      </c>
      <c r="S78" s="194"/>
      <c r="T78" s="305">
        <f t="shared" si="5"/>
        <v>6.25E-2</v>
      </c>
      <c r="U78" s="306">
        <f>IFERROR((L78+M78)/$G$78, "No Programado")</f>
        <v>0.75</v>
      </c>
      <c r="V78" s="350">
        <f>IFERROR((M78+N78+L78)/$G$78, "No Programado")</f>
        <v>0.875</v>
      </c>
      <c r="W78" s="77"/>
      <c r="X78" s="364" t="s">
        <v>415</v>
      </c>
    </row>
    <row r="79" spans="1:24" ht="133" customHeight="1">
      <c r="B79" s="316" t="s">
        <v>15</v>
      </c>
      <c r="C79" s="159" t="s">
        <v>248</v>
      </c>
      <c r="D79" s="146" t="s">
        <v>249</v>
      </c>
      <c r="E79" s="226" t="s">
        <v>20</v>
      </c>
      <c r="F79" s="329" t="s">
        <v>36</v>
      </c>
      <c r="G79" s="227">
        <v>4</v>
      </c>
      <c r="H79" s="128">
        <v>1</v>
      </c>
      <c r="I79" s="129">
        <v>1</v>
      </c>
      <c r="J79" s="129">
        <v>1</v>
      </c>
      <c r="K79" s="43">
        <v>1</v>
      </c>
      <c r="L79" s="42">
        <v>1</v>
      </c>
      <c r="M79" s="41">
        <v>2</v>
      </c>
      <c r="N79" s="76">
        <v>1</v>
      </c>
      <c r="O79" s="96"/>
      <c r="P79" s="97">
        <f t="shared" si="4"/>
        <v>1</v>
      </c>
      <c r="Q79" s="98">
        <f t="shared" ref="Q79:Q114" si="6">IFERROR((M79/I79),"100%")</f>
        <v>2</v>
      </c>
      <c r="R79" s="98">
        <f t="shared" ref="R79:R114" si="7">IFERROR((N79/J79),"100%")</f>
        <v>1</v>
      </c>
      <c r="S79" s="85"/>
      <c r="T79" s="305">
        <f t="shared" ref="T79:T114" si="8">IFERROR((L79/G79),"No Programado")</f>
        <v>0.25</v>
      </c>
      <c r="U79" s="306">
        <f>IFERROR((L79+M79)/$G$79, "No Programado")</f>
        <v>0.75</v>
      </c>
      <c r="V79" s="350">
        <f>IFERROR((M79+N79+L79)/$G$79, "No Programado")</f>
        <v>1</v>
      </c>
      <c r="W79" s="77"/>
      <c r="X79" s="364" t="s">
        <v>416</v>
      </c>
    </row>
    <row r="80" spans="1:24" ht="177.75" customHeight="1">
      <c r="B80" s="315" t="s">
        <v>250</v>
      </c>
      <c r="C80" s="147" t="s">
        <v>251</v>
      </c>
      <c r="D80" s="148" t="s">
        <v>252</v>
      </c>
      <c r="E80" s="228" t="s">
        <v>20</v>
      </c>
      <c r="F80" s="328" t="s">
        <v>33</v>
      </c>
      <c r="G80" s="217">
        <v>54</v>
      </c>
      <c r="H80" s="128">
        <v>5</v>
      </c>
      <c r="I80" s="129">
        <v>13</v>
      </c>
      <c r="J80" s="129">
        <v>23</v>
      </c>
      <c r="K80" s="130">
        <v>13</v>
      </c>
      <c r="L80" s="42">
        <v>5</v>
      </c>
      <c r="M80" s="132">
        <v>17</v>
      </c>
      <c r="N80" s="189">
        <v>14</v>
      </c>
      <c r="O80" s="44"/>
      <c r="P80" s="97">
        <f t="shared" ref="P80:P114" si="9">IFERROR((L80/H80),"100%")</f>
        <v>1</v>
      </c>
      <c r="Q80" s="98">
        <f t="shared" si="6"/>
        <v>1.3076923076923077</v>
      </c>
      <c r="R80" s="98">
        <f t="shared" si="7"/>
        <v>0.60869565217391308</v>
      </c>
      <c r="S80" s="77"/>
      <c r="T80" s="305">
        <f t="shared" si="8"/>
        <v>9.2592592592592587E-2</v>
      </c>
      <c r="U80" s="306">
        <f>IFERROR((L80+M80)/$G$80, "No Programado")</f>
        <v>0.40740740740740738</v>
      </c>
      <c r="V80" s="350">
        <f>IFERROR((M80+N80+L80)/$G$80, "No Programado")</f>
        <v>0.66666666666666663</v>
      </c>
      <c r="W80" s="77"/>
      <c r="X80" s="369" t="s">
        <v>448</v>
      </c>
    </row>
    <row r="81" spans="2:24" ht="142" customHeight="1">
      <c r="B81" s="316" t="s">
        <v>15</v>
      </c>
      <c r="C81" s="159" t="s">
        <v>253</v>
      </c>
      <c r="D81" s="229" t="s">
        <v>254</v>
      </c>
      <c r="E81" s="225" t="s">
        <v>20</v>
      </c>
      <c r="F81" s="329" t="s">
        <v>36</v>
      </c>
      <c r="G81" s="50">
        <v>10</v>
      </c>
      <c r="H81" s="39">
        <v>1</v>
      </c>
      <c r="I81" s="40">
        <v>3</v>
      </c>
      <c r="J81" s="40">
        <v>3</v>
      </c>
      <c r="K81" s="43">
        <v>3</v>
      </c>
      <c r="L81" s="94">
        <v>1</v>
      </c>
      <c r="M81" s="41">
        <v>7</v>
      </c>
      <c r="N81" s="76">
        <v>3</v>
      </c>
      <c r="O81" s="44"/>
      <c r="P81" s="97">
        <f t="shared" si="9"/>
        <v>1</v>
      </c>
      <c r="Q81" s="98">
        <f t="shared" si="6"/>
        <v>2.3333333333333335</v>
      </c>
      <c r="R81" s="98">
        <f t="shared" si="7"/>
        <v>1</v>
      </c>
      <c r="S81" s="85"/>
      <c r="T81" s="305">
        <f t="shared" si="8"/>
        <v>0.1</v>
      </c>
      <c r="U81" s="306">
        <f>IFERROR((L81+M81)/$G$81, "No Programado")</f>
        <v>0.8</v>
      </c>
      <c r="V81" s="350">
        <f>IFERROR((M81+N81+L81)/$G$81, "No Programado")</f>
        <v>1.1000000000000001</v>
      </c>
      <c r="W81" s="77"/>
      <c r="X81" s="368" t="s">
        <v>417</v>
      </c>
    </row>
    <row r="82" spans="2:24" ht="144.5" customHeight="1">
      <c r="B82" s="316" t="s">
        <v>15</v>
      </c>
      <c r="C82" s="230" t="s">
        <v>255</v>
      </c>
      <c r="D82" s="231" t="s">
        <v>256</v>
      </c>
      <c r="E82" s="226" t="s">
        <v>20</v>
      </c>
      <c r="F82" s="329" t="s">
        <v>27</v>
      </c>
      <c r="G82" s="50">
        <v>44</v>
      </c>
      <c r="H82" s="232">
        <v>4</v>
      </c>
      <c r="I82" s="204">
        <v>10</v>
      </c>
      <c r="J82" s="204">
        <v>20</v>
      </c>
      <c r="K82" s="43">
        <v>10</v>
      </c>
      <c r="L82" s="42">
        <v>4</v>
      </c>
      <c r="M82" s="41">
        <v>10</v>
      </c>
      <c r="N82" s="233">
        <v>11</v>
      </c>
      <c r="O82" s="220"/>
      <c r="P82" s="97">
        <f t="shared" si="9"/>
        <v>1</v>
      </c>
      <c r="Q82" s="98">
        <f t="shared" si="6"/>
        <v>1</v>
      </c>
      <c r="R82" s="98">
        <f t="shared" si="7"/>
        <v>0.55000000000000004</v>
      </c>
      <c r="S82" s="85"/>
      <c r="T82" s="305">
        <f t="shared" si="8"/>
        <v>9.0909090909090912E-2</v>
      </c>
      <c r="U82" s="306">
        <f>IFERROR((L82+M82)/$G$82, "No Programado")</f>
        <v>0.31818181818181818</v>
      </c>
      <c r="V82" s="350">
        <f>IFERROR((M82+N82+L82)/$G$82, "No Programado")</f>
        <v>0.56818181818181823</v>
      </c>
      <c r="W82" s="77"/>
      <c r="X82" s="373" t="s">
        <v>418</v>
      </c>
    </row>
    <row r="83" spans="2:24" ht="100" customHeight="1">
      <c r="B83" s="315" t="s">
        <v>61</v>
      </c>
      <c r="C83" s="234" t="s">
        <v>257</v>
      </c>
      <c r="D83" s="174" t="s">
        <v>258</v>
      </c>
      <c r="E83" s="228" t="s">
        <v>20</v>
      </c>
      <c r="F83" s="118" t="s">
        <v>27</v>
      </c>
      <c r="G83" s="221">
        <v>371</v>
      </c>
      <c r="H83" s="235">
        <v>83</v>
      </c>
      <c r="I83" s="40">
        <v>107</v>
      </c>
      <c r="J83" s="40">
        <v>93</v>
      </c>
      <c r="K83" s="130">
        <v>88</v>
      </c>
      <c r="L83" s="131">
        <v>83</v>
      </c>
      <c r="M83" s="132">
        <v>93</v>
      </c>
      <c r="N83" s="76">
        <v>114</v>
      </c>
      <c r="O83" s="44"/>
      <c r="P83" s="97">
        <f t="shared" si="9"/>
        <v>1</v>
      </c>
      <c r="Q83" s="98">
        <f t="shared" si="6"/>
        <v>0.86915887850467288</v>
      </c>
      <c r="R83" s="98">
        <f t="shared" si="7"/>
        <v>1.2258064516129032</v>
      </c>
      <c r="S83" s="77"/>
      <c r="T83" s="305">
        <f t="shared" si="8"/>
        <v>0.22371967654986524</v>
      </c>
      <c r="U83" s="306">
        <f>IFERROR((L83+M83)/$G$83, "No Programado")</f>
        <v>0.47439353099730458</v>
      </c>
      <c r="V83" s="350">
        <f>IFERROR((M83+N83+L83)/$G$83, "No Programado")</f>
        <v>0.78167115902964956</v>
      </c>
      <c r="W83" s="77"/>
      <c r="X83" s="367" t="s">
        <v>420</v>
      </c>
    </row>
    <row r="84" spans="2:24" ht="100" customHeight="1">
      <c r="B84" s="316" t="s">
        <v>15</v>
      </c>
      <c r="C84" s="236" t="s">
        <v>259</v>
      </c>
      <c r="D84" s="110" t="s">
        <v>260</v>
      </c>
      <c r="E84" s="180" t="s">
        <v>20</v>
      </c>
      <c r="F84" s="143" t="s">
        <v>38</v>
      </c>
      <c r="G84" s="237">
        <v>371</v>
      </c>
      <c r="H84" s="39">
        <v>83</v>
      </c>
      <c r="I84" s="40">
        <v>107</v>
      </c>
      <c r="J84" s="40">
        <v>93</v>
      </c>
      <c r="K84" s="43">
        <v>88</v>
      </c>
      <c r="L84" s="42">
        <v>83</v>
      </c>
      <c r="M84" s="41">
        <v>93</v>
      </c>
      <c r="N84" s="76">
        <v>114</v>
      </c>
      <c r="O84" s="96"/>
      <c r="P84" s="97">
        <f t="shared" si="9"/>
        <v>1</v>
      </c>
      <c r="Q84" s="98">
        <f t="shared" si="6"/>
        <v>0.86915887850467288</v>
      </c>
      <c r="R84" s="98">
        <f t="shared" si="7"/>
        <v>1.2258064516129032</v>
      </c>
      <c r="S84" s="194"/>
      <c r="T84" s="305">
        <f t="shared" si="8"/>
        <v>0.22371967654986524</v>
      </c>
      <c r="U84" s="306">
        <f>IFERROR((L84+M84)/$G$84, "No Programado")</f>
        <v>0.47439353099730458</v>
      </c>
      <c r="V84" s="350">
        <f>IFERROR((M84+N84+L84)/$G$84, "No Programado")</f>
        <v>0.78167115902964956</v>
      </c>
      <c r="W84" s="77"/>
      <c r="X84" s="364" t="s">
        <v>419</v>
      </c>
    </row>
    <row r="85" spans="2:24" ht="100" customHeight="1">
      <c r="B85" s="315" t="s">
        <v>261</v>
      </c>
      <c r="C85" s="177" t="s">
        <v>262</v>
      </c>
      <c r="D85" s="116" t="s">
        <v>263</v>
      </c>
      <c r="E85" s="238" t="s">
        <v>20</v>
      </c>
      <c r="F85" s="118" t="s">
        <v>22</v>
      </c>
      <c r="G85" s="109">
        <v>45</v>
      </c>
      <c r="H85" s="128">
        <v>15</v>
      </c>
      <c r="I85" s="129">
        <v>10</v>
      </c>
      <c r="J85" s="129">
        <v>10</v>
      </c>
      <c r="K85" s="130">
        <v>10</v>
      </c>
      <c r="L85" s="131">
        <v>12</v>
      </c>
      <c r="M85" s="132">
        <v>10</v>
      </c>
      <c r="N85" s="189">
        <v>10</v>
      </c>
      <c r="O85" s="44"/>
      <c r="P85" s="97">
        <f t="shared" si="9"/>
        <v>0.8</v>
      </c>
      <c r="Q85" s="98">
        <f t="shared" si="6"/>
        <v>1</v>
      </c>
      <c r="R85" s="98">
        <f t="shared" si="7"/>
        <v>1</v>
      </c>
      <c r="S85" s="77"/>
      <c r="T85" s="305">
        <f t="shared" si="8"/>
        <v>0.26666666666666666</v>
      </c>
      <c r="U85" s="306">
        <f>IFERROR((L85+M85)/$G$85, "No Programado")</f>
        <v>0.48888888888888887</v>
      </c>
      <c r="V85" s="350">
        <f>IFERROR((M85+N85+L85)/$G$85, "No Programado")</f>
        <v>0.71111111111111114</v>
      </c>
      <c r="W85" s="77"/>
      <c r="X85" s="367" t="s">
        <v>353</v>
      </c>
    </row>
    <row r="86" spans="2:24" ht="100" customHeight="1">
      <c r="B86" s="316" t="s">
        <v>15</v>
      </c>
      <c r="C86" s="236" t="s">
        <v>264</v>
      </c>
      <c r="D86" s="239" t="s">
        <v>265</v>
      </c>
      <c r="E86" s="240" t="s">
        <v>20</v>
      </c>
      <c r="F86" s="143" t="s">
        <v>27</v>
      </c>
      <c r="G86" s="182">
        <v>45</v>
      </c>
      <c r="H86" s="211">
        <v>15</v>
      </c>
      <c r="I86" s="40">
        <v>10</v>
      </c>
      <c r="J86" s="40">
        <v>10</v>
      </c>
      <c r="K86" s="43">
        <v>10</v>
      </c>
      <c r="L86" s="94">
        <v>12</v>
      </c>
      <c r="M86" s="41">
        <v>10</v>
      </c>
      <c r="N86" s="76">
        <v>10</v>
      </c>
      <c r="O86" s="44"/>
      <c r="P86" s="97">
        <f t="shared" si="9"/>
        <v>0.8</v>
      </c>
      <c r="Q86" s="98">
        <f t="shared" si="6"/>
        <v>1</v>
      </c>
      <c r="R86" s="98">
        <f t="shared" si="7"/>
        <v>1</v>
      </c>
      <c r="S86" s="85"/>
      <c r="T86" s="305">
        <f t="shared" si="8"/>
        <v>0.26666666666666666</v>
      </c>
      <c r="U86" s="306">
        <f>IFERROR((L86+M86)/$G$86, "No Programado")</f>
        <v>0.48888888888888887</v>
      </c>
      <c r="V86" s="350">
        <f>IFERROR((M86+N86+L86)/$G$86, "No Programado")</f>
        <v>0.71111111111111114</v>
      </c>
      <c r="W86" s="77"/>
      <c r="X86" s="364" t="s">
        <v>354</v>
      </c>
    </row>
    <row r="87" spans="2:24" ht="100" customHeight="1">
      <c r="B87" s="315" t="s">
        <v>266</v>
      </c>
      <c r="C87" s="147" t="s">
        <v>267</v>
      </c>
      <c r="D87" s="139" t="s">
        <v>268</v>
      </c>
      <c r="E87" s="228" t="s">
        <v>20</v>
      </c>
      <c r="F87" s="118" t="s">
        <v>33</v>
      </c>
      <c r="G87" s="109">
        <v>1</v>
      </c>
      <c r="H87" s="39">
        <v>0</v>
      </c>
      <c r="I87" s="129">
        <v>1</v>
      </c>
      <c r="J87" s="129">
        <v>0</v>
      </c>
      <c r="K87" s="130">
        <v>0</v>
      </c>
      <c r="L87" s="42">
        <v>0</v>
      </c>
      <c r="M87" s="132">
        <v>1</v>
      </c>
      <c r="N87" s="189">
        <v>0</v>
      </c>
      <c r="O87" s="133"/>
      <c r="P87" s="97" t="str">
        <f t="shared" si="9"/>
        <v>100%</v>
      </c>
      <c r="Q87" s="98">
        <f t="shared" si="6"/>
        <v>1</v>
      </c>
      <c r="R87" s="98" t="str">
        <f t="shared" si="7"/>
        <v>100%</v>
      </c>
      <c r="S87" s="77"/>
      <c r="T87" s="305">
        <f t="shared" si="8"/>
        <v>0</v>
      </c>
      <c r="U87" s="306">
        <f>IFERROR((L87+M87)/$G$87, "No Programado")</f>
        <v>1</v>
      </c>
      <c r="V87" s="350">
        <f>IFERROR((M87+N87+L87)/$G$87, "No Programado")</f>
        <v>1</v>
      </c>
      <c r="W87" s="77"/>
      <c r="X87" s="369" t="s">
        <v>421</v>
      </c>
    </row>
    <row r="88" spans="2:24" ht="105">
      <c r="B88" s="316" t="s">
        <v>15</v>
      </c>
      <c r="C88" s="159" t="s">
        <v>269</v>
      </c>
      <c r="D88" s="241" t="s">
        <v>270</v>
      </c>
      <c r="E88" s="180" t="s">
        <v>20</v>
      </c>
      <c r="F88" s="143" t="s">
        <v>271</v>
      </c>
      <c r="G88" s="114">
        <v>1</v>
      </c>
      <c r="H88" s="39">
        <v>0</v>
      </c>
      <c r="I88" s="40">
        <v>1</v>
      </c>
      <c r="J88" s="40">
        <v>0</v>
      </c>
      <c r="K88" s="201">
        <v>0</v>
      </c>
      <c r="L88" s="94">
        <v>0</v>
      </c>
      <c r="M88" s="41">
        <v>1</v>
      </c>
      <c r="N88" s="76">
        <v>0</v>
      </c>
      <c r="O88" s="44"/>
      <c r="P88" s="97" t="str">
        <f t="shared" si="9"/>
        <v>100%</v>
      </c>
      <c r="Q88" s="98">
        <f t="shared" si="6"/>
        <v>1</v>
      </c>
      <c r="R88" s="98" t="str">
        <f t="shared" si="7"/>
        <v>100%</v>
      </c>
      <c r="S88" s="85"/>
      <c r="T88" s="305">
        <f t="shared" si="8"/>
        <v>0</v>
      </c>
      <c r="U88" s="306">
        <f>IFERROR((L88+M88)/$G$88, "No Programado")</f>
        <v>1</v>
      </c>
      <c r="V88" s="350">
        <f>IFERROR((M88+N88+L88)/$G$88, "No Programado")</f>
        <v>1</v>
      </c>
      <c r="W88" s="77"/>
      <c r="X88" s="374" t="s">
        <v>422</v>
      </c>
    </row>
    <row r="89" spans="2:24" ht="116" customHeight="1">
      <c r="B89" s="315" t="s">
        <v>24</v>
      </c>
      <c r="C89" s="206" t="s">
        <v>272</v>
      </c>
      <c r="D89" s="242" t="s">
        <v>273</v>
      </c>
      <c r="E89" s="187" t="s">
        <v>20</v>
      </c>
      <c r="F89" s="118" t="s">
        <v>39</v>
      </c>
      <c r="G89" s="208">
        <v>6906</v>
      </c>
      <c r="H89" s="128">
        <v>10</v>
      </c>
      <c r="I89" s="129">
        <v>5</v>
      </c>
      <c r="J89" s="129">
        <v>3448</v>
      </c>
      <c r="K89" s="43">
        <v>3443</v>
      </c>
      <c r="L89" s="42">
        <v>11</v>
      </c>
      <c r="M89" s="132">
        <v>5</v>
      </c>
      <c r="N89" s="189">
        <v>3438</v>
      </c>
      <c r="O89" s="133"/>
      <c r="P89" s="97">
        <f t="shared" si="9"/>
        <v>1.1000000000000001</v>
      </c>
      <c r="Q89" s="98">
        <f t="shared" si="6"/>
        <v>1</v>
      </c>
      <c r="R89" s="98">
        <f t="shared" si="7"/>
        <v>0.99709976798143851</v>
      </c>
      <c r="S89" s="77"/>
      <c r="T89" s="305">
        <f t="shared" si="8"/>
        <v>1.592817839559803E-3</v>
      </c>
      <c r="U89" s="306">
        <f>IFERROR((L89+M89)/$G$89, "No Programado")</f>
        <v>2.3168259484506225E-3</v>
      </c>
      <c r="V89" s="350">
        <f>IFERROR((M89+N89+L89)/$G$89, "No Programado")</f>
        <v>0.50014480162177821</v>
      </c>
      <c r="W89" s="77"/>
      <c r="X89" s="363" t="s">
        <v>423</v>
      </c>
    </row>
    <row r="90" spans="2:24" ht="125" customHeight="1">
      <c r="B90" s="316" t="s">
        <v>15</v>
      </c>
      <c r="C90" s="243" t="s">
        <v>274</v>
      </c>
      <c r="D90" s="244" t="s">
        <v>275</v>
      </c>
      <c r="E90" s="225" t="s">
        <v>20</v>
      </c>
      <c r="F90" s="143" t="s">
        <v>40</v>
      </c>
      <c r="G90" s="114">
        <v>6886</v>
      </c>
      <c r="H90" s="211">
        <v>0</v>
      </c>
      <c r="I90" s="183">
        <v>0</v>
      </c>
      <c r="J90" s="183">
        <v>3443</v>
      </c>
      <c r="K90" s="201">
        <v>3443</v>
      </c>
      <c r="L90" s="94">
        <v>0</v>
      </c>
      <c r="M90" s="41">
        <v>0</v>
      </c>
      <c r="N90" s="76">
        <v>3432</v>
      </c>
      <c r="O90" s="96"/>
      <c r="P90" s="97" t="str">
        <f t="shared" si="9"/>
        <v>100%</v>
      </c>
      <c r="Q90" s="98" t="str">
        <f t="shared" si="6"/>
        <v>100%</v>
      </c>
      <c r="R90" s="98">
        <f t="shared" si="7"/>
        <v>0.99680511182108622</v>
      </c>
      <c r="S90" s="85"/>
      <c r="T90" s="305">
        <f t="shared" si="8"/>
        <v>0</v>
      </c>
      <c r="U90" s="306">
        <f>IFERROR((L90+M90)/$G$90, "No Programado")</f>
        <v>0</v>
      </c>
      <c r="V90" s="350">
        <f>IFERROR((M90+N90+L90)/$G$90, "No Programado")</f>
        <v>0.49840255591054311</v>
      </c>
      <c r="W90" s="77"/>
      <c r="X90" s="364" t="s">
        <v>424</v>
      </c>
    </row>
    <row r="91" spans="2:24" ht="125" customHeight="1">
      <c r="B91" s="316" t="s">
        <v>15</v>
      </c>
      <c r="C91" s="236" t="s">
        <v>276</v>
      </c>
      <c r="D91" s="110" t="s">
        <v>277</v>
      </c>
      <c r="E91" s="245" t="s">
        <v>20</v>
      </c>
      <c r="F91" s="143" t="s">
        <v>41</v>
      </c>
      <c r="G91" s="237">
        <v>20</v>
      </c>
      <c r="H91" s="39">
        <v>10</v>
      </c>
      <c r="I91" s="40">
        <v>5</v>
      </c>
      <c r="J91" s="40">
        <v>5</v>
      </c>
      <c r="K91" s="201">
        <v>0</v>
      </c>
      <c r="L91" s="42">
        <v>11</v>
      </c>
      <c r="M91" s="41">
        <v>5</v>
      </c>
      <c r="N91" s="76">
        <v>6</v>
      </c>
      <c r="O91" s="96"/>
      <c r="P91" s="97">
        <f t="shared" si="9"/>
        <v>1.1000000000000001</v>
      </c>
      <c r="Q91" s="98">
        <f t="shared" si="6"/>
        <v>1</v>
      </c>
      <c r="R91" s="98">
        <f t="shared" si="7"/>
        <v>1.2</v>
      </c>
      <c r="S91" s="194"/>
      <c r="T91" s="305">
        <f t="shared" si="8"/>
        <v>0.55000000000000004</v>
      </c>
      <c r="U91" s="306">
        <f>IFERROR((L91+M91)/$G$91, "No Programado")</f>
        <v>0.8</v>
      </c>
      <c r="V91" s="350">
        <f>IFERROR((M91+N91+L91)/$G$91, "No Programado")</f>
        <v>1.1000000000000001</v>
      </c>
      <c r="W91" s="77"/>
      <c r="X91" s="375" t="s">
        <v>425</v>
      </c>
    </row>
    <row r="92" spans="2:24" ht="151" customHeight="1">
      <c r="B92" s="315" t="s">
        <v>278</v>
      </c>
      <c r="C92" s="177" t="s">
        <v>279</v>
      </c>
      <c r="D92" s="116" t="s">
        <v>280</v>
      </c>
      <c r="E92" s="187" t="s">
        <v>20</v>
      </c>
      <c r="F92" s="118" t="s">
        <v>281</v>
      </c>
      <c r="G92" s="109">
        <v>21</v>
      </c>
      <c r="H92" s="128">
        <v>1</v>
      </c>
      <c r="I92" s="129">
        <v>6</v>
      </c>
      <c r="J92" s="129">
        <v>7</v>
      </c>
      <c r="K92" s="43">
        <v>7</v>
      </c>
      <c r="L92" s="131">
        <v>1</v>
      </c>
      <c r="M92" s="132">
        <v>6</v>
      </c>
      <c r="N92" s="189">
        <v>7</v>
      </c>
      <c r="O92" s="44"/>
      <c r="P92" s="97">
        <f t="shared" si="9"/>
        <v>1</v>
      </c>
      <c r="Q92" s="98">
        <f t="shared" si="6"/>
        <v>1</v>
      </c>
      <c r="R92" s="98">
        <f t="shared" si="7"/>
        <v>1</v>
      </c>
      <c r="S92" s="77"/>
      <c r="T92" s="305">
        <f t="shared" si="8"/>
        <v>4.7619047619047616E-2</v>
      </c>
      <c r="U92" s="306">
        <f>IFERROR((L92+M92)/$G$92, "No Programado")</f>
        <v>0.33333333333333331</v>
      </c>
      <c r="V92" s="350">
        <f>IFERROR((M92+N92+L92)/$G$92, "No Programado")</f>
        <v>0.66666666666666663</v>
      </c>
      <c r="W92" s="77"/>
      <c r="X92" s="369" t="s">
        <v>426</v>
      </c>
    </row>
    <row r="93" spans="2:24" ht="141" customHeight="1">
      <c r="B93" s="316" t="s">
        <v>15</v>
      </c>
      <c r="C93" s="176" t="s">
        <v>282</v>
      </c>
      <c r="D93" s="110" t="s">
        <v>283</v>
      </c>
      <c r="E93" s="225" t="s">
        <v>20</v>
      </c>
      <c r="F93" s="143" t="s">
        <v>36</v>
      </c>
      <c r="G93" s="182">
        <v>20</v>
      </c>
      <c r="H93" s="39">
        <v>1</v>
      </c>
      <c r="I93" s="40">
        <v>6</v>
      </c>
      <c r="J93" s="40">
        <v>7</v>
      </c>
      <c r="K93" s="201">
        <v>6</v>
      </c>
      <c r="L93" s="42">
        <v>1</v>
      </c>
      <c r="M93" s="41">
        <v>6</v>
      </c>
      <c r="N93" s="76">
        <v>7</v>
      </c>
      <c r="O93" s="44"/>
      <c r="P93" s="97">
        <f t="shared" si="9"/>
        <v>1</v>
      </c>
      <c r="Q93" s="98">
        <f t="shared" si="6"/>
        <v>1</v>
      </c>
      <c r="R93" s="98">
        <f t="shared" si="7"/>
        <v>1</v>
      </c>
      <c r="S93" s="85"/>
      <c r="T93" s="305">
        <f t="shared" si="8"/>
        <v>0.05</v>
      </c>
      <c r="U93" s="306">
        <f>IFERROR((L93+M93)/$G$93, "No Programado")</f>
        <v>0.35</v>
      </c>
      <c r="V93" s="350">
        <f>IFERROR((M93+N93+L93)/$G$93, "No Programado")</f>
        <v>0.7</v>
      </c>
      <c r="W93" s="77"/>
      <c r="X93" s="371" t="s">
        <v>427</v>
      </c>
    </row>
    <row r="94" spans="2:24" ht="105">
      <c r="B94" s="316" t="s">
        <v>15</v>
      </c>
      <c r="C94" s="246" t="s">
        <v>284</v>
      </c>
      <c r="D94" s="141" t="s">
        <v>285</v>
      </c>
      <c r="E94" s="245" t="s">
        <v>20</v>
      </c>
      <c r="F94" s="143" t="s">
        <v>38</v>
      </c>
      <c r="G94" s="114">
        <v>1</v>
      </c>
      <c r="H94" s="39">
        <v>0</v>
      </c>
      <c r="I94" s="40">
        <v>0</v>
      </c>
      <c r="J94" s="40">
        <v>0</v>
      </c>
      <c r="K94" s="43">
        <v>1</v>
      </c>
      <c r="L94" s="42">
        <v>0</v>
      </c>
      <c r="M94" s="132">
        <v>0</v>
      </c>
      <c r="N94" s="189">
        <v>0</v>
      </c>
      <c r="O94" s="44"/>
      <c r="P94" s="97" t="str">
        <f t="shared" si="9"/>
        <v>100%</v>
      </c>
      <c r="Q94" s="98" t="str">
        <f t="shared" si="6"/>
        <v>100%</v>
      </c>
      <c r="R94" s="98" t="str">
        <f t="shared" si="7"/>
        <v>100%</v>
      </c>
      <c r="S94" s="194"/>
      <c r="T94" s="305">
        <f t="shared" si="8"/>
        <v>0</v>
      </c>
      <c r="U94" s="306">
        <f>IFERROR((L94+M94)/$G$94, "No Programado")</f>
        <v>0</v>
      </c>
      <c r="V94" s="350">
        <f>IFERROR((M94+N94+L94)/$G$94, "No Programado")</f>
        <v>0</v>
      </c>
      <c r="W94" s="77"/>
      <c r="X94" s="371" t="s">
        <v>286</v>
      </c>
    </row>
    <row r="95" spans="2:24" ht="105">
      <c r="B95" s="315" t="s">
        <v>25</v>
      </c>
      <c r="C95" s="174" t="s">
        <v>287</v>
      </c>
      <c r="D95" s="145" t="s">
        <v>288</v>
      </c>
      <c r="E95" s="247" t="s">
        <v>20</v>
      </c>
      <c r="F95" s="118" t="s">
        <v>22</v>
      </c>
      <c r="G95" s="208">
        <v>173</v>
      </c>
      <c r="H95" s="128">
        <v>62</v>
      </c>
      <c r="I95" s="129">
        <v>37</v>
      </c>
      <c r="J95" s="129">
        <v>37</v>
      </c>
      <c r="K95" s="130">
        <v>37</v>
      </c>
      <c r="L95" s="131">
        <v>63</v>
      </c>
      <c r="M95" s="132">
        <v>89</v>
      </c>
      <c r="N95" s="189">
        <v>105</v>
      </c>
      <c r="O95" s="133"/>
      <c r="P95" s="97">
        <f t="shared" si="9"/>
        <v>1.0161290322580645</v>
      </c>
      <c r="Q95" s="98">
        <f t="shared" si="6"/>
        <v>2.4054054054054053</v>
      </c>
      <c r="R95" s="98">
        <f t="shared" si="7"/>
        <v>2.8378378378378377</v>
      </c>
      <c r="S95" s="77"/>
      <c r="T95" s="305">
        <f t="shared" si="8"/>
        <v>0.36416184971098264</v>
      </c>
      <c r="U95" s="306">
        <f>IFERROR((L95+M95)/$G$95, "No Programado")</f>
        <v>0.87861271676300579</v>
      </c>
      <c r="V95" s="350">
        <f>IFERROR((M95+N95+L95)/$G$95, "No Programado")</f>
        <v>1.4855491329479769</v>
      </c>
      <c r="W95" s="77"/>
      <c r="X95" s="367" t="s">
        <v>428</v>
      </c>
    </row>
    <row r="96" spans="2:24" ht="88" customHeight="1">
      <c r="B96" s="316" t="s">
        <v>15</v>
      </c>
      <c r="C96" s="110" t="s">
        <v>289</v>
      </c>
      <c r="D96" s="146" t="s">
        <v>290</v>
      </c>
      <c r="E96" s="248" t="s">
        <v>20</v>
      </c>
      <c r="F96" s="143" t="s">
        <v>42</v>
      </c>
      <c r="G96" s="114">
        <v>161</v>
      </c>
      <c r="H96" s="211">
        <v>59</v>
      </c>
      <c r="I96" s="40">
        <v>34</v>
      </c>
      <c r="J96" s="40">
        <v>34</v>
      </c>
      <c r="K96" s="43">
        <v>34</v>
      </c>
      <c r="L96" s="94">
        <v>59</v>
      </c>
      <c r="M96" s="41">
        <v>88</v>
      </c>
      <c r="N96" s="76">
        <v>103</v>
      </c>
      <c r="O96" s="96"/>
      <c r="P96" s="97">
        <f t="shared" si="9"/>
        <v>1</v>
      </c>
      <c r="Q96" s="98">
        <f t="shared" si="6"/>
        <v>2.5882352941176472</v>
      </c>
      <c r="R96" s="98">
        <f t="shared" si="7"/>
        <v>3.0294117647058822</v>
      </c>
      <c r="S96" s="249"/>
      <c r="T96" s="305">
        <f t="shared" si="8"/>
        <v>0.36645962732919257</v>
      </c>
      <c r="U96" s="306">
        <f>IFERROR((L96+M96)/$G$96, "No Programado")</f>
        <v>0.91304347826086951</v>
      </c>
      <c r="V96" s="350">
        <f>IFERROR((M96+N96+L96)/$G$96, "No Programado")</f>
        <v>1.5527950310559007</v>
      </c>
      <c r="W96" s="77"/>
      <c r="X96" s="368" t="s">
        <v>429</v>
      </c>
    </row>
    <row r="97" spans="2:24" ht="94" customHeight="1">
      <c r="B97" s="316" t="s">
        <v>15</v>
      </c>
      <c r="C97" s="110" t="s">
        <v>291</v>
      </c>
      <c r="D97" s="146" t="s">
        <v>292</v>
      </c>
      <c r="E97" s="250" t="s">
        <v>20</v>
      </c>
      <c r="F97" s="251" t="s">
        <v>43</v>
      </c>
      <c r="G97" s="252">
        <v>12</v>
      </c>
      <c r="H97" s="39">
        <v>3</v>
      </c>
      <c r="I97" s="204">
        <v>3</v>
      </c>
      <c r="J97" s="204">
        <v>3</v>
      </c>
      <c r="K97" s="253">
        <v>3</v>
      </c>
      <c r="L97" s="42">
        <v>4</v>
      </c>
      <c r="M97" s="132">
        <v>1</v>
      </c>
      <c r="N97" s="189">
        <v>2</v>
      </c>
      <c r="O97" s="44"/>
      <c r="P97" s="97">
        <f t="shared" si="9"/>
        <v>1.3333333333333333</v>
      </c>
      <c r="Q97" s="98">
        <f t="shared" si="6"/>
        <v>0.33333333333333331</v>
      </c>
      <c r="R97" s="98">
        <f t="shared" si="7"/>
        <v>0.66666666666666663</v>
      </c>
      <c r="S97" s="85"/>
      <c r="T97" s="305">
        <f t="shared" si="8"/>
        <v>0.33333333333333331</v>
      </c>
      <c r="U97" s="306">
        <f>IFERROR((L97+M97)/$G$97, "No Programado")</f>
        <v>0.41666666666666669</v>
      </c>
      <c r="V97" s="350">
        <f>IFERROR((M97+N97+L97)/$G$97, "No Programado")</f>
        <v>0.58333333333333337</v>
      </c>
      <c r="W97" s="77"/>
      <c r="X97" s="372" t="s">
        <v>449</v>
      </c>
    </row>
    <row r="98" spans="2:24" ht="104" customHeight="1">
      <c r="B98" s="315" t="s">
        <v>293</v>
      </c>
      <c r="C98" s="116" t="s">
        <v>294</v>
      </c>
      <c r="D98" s="254" t="s">
        <v>295</v>
      </c>
      <c r="E98" s="255" t="s">
        <v>20</v>
      </c>
      <c r="F98" s="256" t="s">
        <v>44</v>
      </c>
      <c r="G98" s="208">
        <v>16141</v>
      </c>
      <c r="H98" s="128">
        <v>4732</v>
      </c>
      <c r="I98" s="40">
        <v>3803</v>
      </c>
      <c r="J98" s="40">
        <v>3803</v>
      </c>
      <c r="K98" s="43">
        <v>3803</v>
      </c>
      <c r="L98" s="42">
        <v>4431</v>
      </c>
      <c r="M98" s="132">
        <v>3875</v>
      </c>
      <c r="N98" s="189">
        <v>3832</v>
      </c>
      <c r="O98" s="133"/>
      <c r="P98" s="97">
        <f t="shared" si="9"/>
        <v>0.93639053254437865</v>
      </c>
      <c r="Q98" s="98">
        <f t="shared" si="6"/>
        <v>1.018932421772285</v>
      </c>
      <c r="R98" s="98">
        <f t="shared" si="7"/>
        <v>1.0076255587693925</v>
      </c>
      <c r="S98" s="77"/>
      <c r="T98" s="305">
        <f t="shared" si="8"/>
        <v>0.27451830741589739</v>
      </c>
      <c r="U98" s="306">
        <f>IFERROR((L98+M98)/$G$98, "No Programado")</f>
        <v>0.51459017409082464</v>
      </c>
      <c r="V98" s="350">
        <f>IFERROR((M98+N98+L98)/$G$98, "No Programado")</f>
        <v>0.75199801747103645</v>
      </c>
      <c r="W98" s="77"/>
      <c r="X98" s="367" t="s">
        <v>430</v>
      </c>
    </row>
    <row r="99" spans="2:24" ht="87" customHeight="1">
      <c r="B99" s="316" t="s">
        <v>15</v>
      </c>
      <c r="C99" s="110" t="s">
        <v>296</v>
      </c>
      <c r="D99" s="257" t="s">
        <v>297</v>
      </c>
      <c r="E99" s="248" t="s">
        <v>20</v>
      </c>
      <c r="F99" s="258" t="s">
        <v>45</v>
      </c>
      <c r="G99" s="182">
        <v>7800</v>
      </c>
      <c r="H99" s="39">
        <v>1950</v>
      </c>
      <c r="I99" s="40">
        <v>1950</v>
      </c>
      <c r="J99" s="40">
        <v>1950</v>
      </c>
      <c r="K99" s="201">
        <v>1950</v>
      </c>
      <c r="L99" s="42">
        <v>1639</v>
      </c>
      <c r="M99" s="95">
        <v>1350</v>
      </c>
      <c r="N99" s="193">
        <v>1410</v>
      </c>
      <c r="O99" s="96"/>
      <c r="P99" s="97">
        <f t="shared" si="9"/>
        <v>0.8405128205128205</v>
      </c>
      <c r="Q99" s="98">
        <f t="shared" si="6"/>
        <v>0.69230769230769229</v>
      </c>
      <c r="R99" s="98">
        <f t="shared" si="7"/>
        <v>0.72307692307692306</v>
      </c>
      <c r="S99" s="194"/>
      <c r="T99" s="305">
        <f t="shared" si="8"/>
        <v>0.21012820512820513</v>
      </c>
      <c r="U99" s="306">
        <f>IFERROR((L99+M99)/$G$99, "No Programado")</f>
        <v>0.3832051282051282</v>
      </c>
      <c r="V99" s="350">
        <f>IFERROR((M99+N99+L99)/$G$99, "No Programado")</f>
        <v>0.56397435897435899</v>
      </c>
      <c r="W99" s="77"/>
      <c r="X99" s="368" t="s">
        <v>431</v>
      </c>
    </row>
    <row r="100" spans="2:24" ht="91" customHeight="1">
      <c r="B100" s="316" t="s">
        <v>15</v>
      </c>
      <c r="C100" s="110" t="s">
        <v>298</v>
      </c>
      <c r="D100" s="146" t="s">
        <v>299</v>
      </c>
      <c r="E100" s="259" t="s">
        <v>20</v>
      </c>
      <c r="F100" s="260" t="s">
        <v>46</v>
      </c>
      <c r="G100" s="114">
        <v>269</v>
      </c>
      <c r="H100" s="261">
        <v>35</v>
      </c>
      <c r="I100" s="129">
        <v>78</v>
      </c>
      <c r="J100" s="129">
        <v>78</v>
      </c>
      <c r="K100" s="43">
        <v>78</v>
      </c>
      <c r="L100" s="42">
        <v>45</v>
      </c>
      <c r="M100" s="41">
        <v>64</v>
      </c>
      <c r="N100" s="76">
        <v>24</v>
      </c>
      <c r="O100" s="44"/>
      <c r="P100" s="97">
        <f t="shared" si="9"/>
        <v>1.2857142857142858</v>
      </c>
      <c r="Q100" s="98">
        <f t="shared" si="6"/>
        <v>0.82051282051282048</v>
      </c>
      <c r="R100" s="98">
        <f t="shared" si="7"/>
        <v>0.30769230769230771</v>
      </c>
      <c r="S100" s="194"/>
      <c r="T100" s="305">
        <f t="shared" si="8"/>
        <v>0.16728624535315986</v>
      </c>
      <c r="U100" s="306">
        <f>IFERROR((L100+M100)/$G$100, "No Programado")</f>
        <v>0.40520446096654272</v>
      </c>
      <c r="V100" s="350">
        <f>IFERROR((M100+N100+L100)/$G$100, "No Programado")</f>
        <v>0.49442379182156132</v>
      </c>
      <c r="W100" s="77"/>
      <c r="X100" s="372" t="s">
        <v>439</v>
      </c>
    </row>
    <row r="101" spans="2:24" ht="92" customHeight="1">
      <c r="B101" s="327" t="s">
        <v>15</v>
      </c>
      <c r="C101" s="223" t="s">
        <v>300</v>
      </c>
      <c r="D101" s="224" t="s">
        <v>301</v>
      </c>
      <c r="E101" s="259" t="s">
        <v>20</v>
      </c>
      <c r="F101" s="262" t="s">
        <v>57</v>
      </c>
      <c r="G101" s="114">
        <v>1686</v>
      </c>
      <c r="H101" s="39">
        <v>636</v>
      </c>
      <c r="I101" s="40">
        <v>350</v>
      </c>
      <c r="J101" s="40">
        <v>350</v>
      </c>
      <c r="K101" s="253">
        <v>350</v>
      </c>
      <c r="L101" s="263">
        <v>636</v>
      </c>
      <c r="M101" s="132">
        <v>716</v>
      </c>
      <c r="N101" s="189">
        <v>505</v>
      </c>
      <c r="O101" s="220"/>
      <c r="P101" s="97">
        <f t="shared" si="9"/>
        <v>1</v>
      </c>
      <c r="Q101" s="98">
        <f t="shared" si="6"/>
        <v>2.0457142857142858</v>
      </c>
      <c r="R101" s="98">
        <f t="shared" si="7"/>
        <v>1.4428571428571428</v>
      </c>
      <c r="S101" s="194"/>
      <c r="T101" s="305">
        <f t="shared" si="8"/>
        <v>0.37722419928825623</v>
      </c>
      <c r="U101" s="306">
        <f>IFERROR((L101+M101)/$G$101, "No Programado")</f>
        <v>0.80189798339264529</v>
      </c>
      <c r="V101" s="350">
        <f>IFERROR((M101+N101+L101)/$G$101, "No Programado")</f>
        <v>1.1014234875444839</v>
      </c>
      <c r="W101" s="77"/>
      <c r="X101" s="375" t="s">
        <v>432</v>
      </c>
    </row>
    <row r="102" spans="2:24" ht="95" customHeight="1">
      <c r="B102" s="327" t="s">
        <v>15</v>
      </c>
      <c r="C102" s="223" t="s">
        <v>355</v>
      </c>
      <c r="D102" s="224" t="s">
        <v>302</v>
      </c>
      <c r="E102" s="259" t="s">
        <v>20</v>
      </c>
      <c r="F102" s="264" t="s">
        <v>56</v>
      </c>
      <c r="G102" s="237">
        <v>622</v>
      </c>
      <c r="H102" s="261">
        <v>262</v>
      </c>
      <c r="I102" s="129">
        <v>120</v>
      </c>
      <c r="J102" s="129">
        <v>120</v>
      </c>
      <c r="K102" s="43">
        <v>120</v>
      </c>
      <c r="L102" s="42">
        <v>262</v>
      </c>
      <c r="M102" s="265">
        <v>292</v>
      </c>
      <c r="N102" s="233">
        <v>301</v>
      </c>
      <c r="O102" s="96"/>
      <c r="P102" s="97">
        <f t="shared" si="9"/>
        <v>1</v>
      </c>
      <c r="Q102" s="98">
        <f t="shared" si="6"/>
        <v>2.4333333333333331</v>
      </c>
      <c r="R102" s="98">
        <f t="shared" si="7"/>
        <v>2.5083333333333333</v>
      </c>
      <c r="S102" s="85"/>
      <c r="T102" s="305">
        <f t="shared" si="8"/>
        <v>0.4212218649517685</v>
      </c>
      <c r="U102" s="306">
        <f>IFERROR((L102+M102)/$G$102, "No Programado")</f>
        <v>0.89067524115755625</v>
      </c>
      <c r="V102" s="350">
        <f>IFERROR((M102+N102+L102)/$G$102, "No Programado")</f>
        <v>1.3745980707395498</v>
      </c>
      <c r="W102" s="77"/>
      <c r="X102" s="370" t="s">
        <v>433</v>
      </c>
    </row>
    <row r="103" spans="2:24" ht="105">
      <c r="B103" s="327" t="s">
        <v>15</v>
      </c>
      <c r="C103" s="223" t="s">
        <v>303</v>
      </c>
      <c r="D103" s="224" t="s">
        <v>304</v>
      </c>
      <c r="E103" s="259" t="s">
        <v>20</v>
      </c>
      <c r="F103" s="264" t="s">
        <v>55</v>
      </c>
      <c r="G103" s="182">
        <v>60</v>
      </c>
      <c r="H103" s="39">
        <v>15</v>
      </c>
      <c r="I103" s="40">
        <v>15</v>
      </c>
      <c r="J103" s="40">
        <v>15</v>
      </c>
      <c r="K103" s="43">
        <v>15</v>
      </c>
      <c r="L103" s="131">
        <v>15</v>
      </c>
      <c r="M103" s="41">
        <v>17</v>
      </c>
      <c r="N103" s="76">
        <v>9</v>
      </c>
      <c r="O103" s="44"/>
      <c r="P103" s="97">
        <f t="shared" si="9"/>
        <v>1</v>
      </c>
      <c r="Q103" s="98">
        <f t="shared" si="6"/>
        <v>1.1333333333333333</v>
      </c>
      <c r="R103" s="98">
        <f t="shared" si="7"/>
        <v>0.6</v>
      </c>
      <c r="S103" s="194"/>
      <c r="T103" s="305">
        <f t="shared" si="8"/>
        <v>0.25</v>
      </c>
      <c r="U103" s="306">
        <f>IFERROR((L103+M103)/$G$103, "No Programado")</f>
        <v>0.53333333333333333</v>
      </c>
      <c r="V103" s="350">
        <f>IFERROR((M103+N103+L103)/$G$103, "No Programado")</f>
        <v>0.68333333333333335</v>
      </c>
      <c r="W103" s="77"/>
      <c r="X103" s="372" t="s">
        <v>434</v>
      </c>
    </row>
    <row r="104" spans="2:24" ht="105">
      <c r="B104" s="316" t="s">
        <v>15</v>
      </c>
      <c r="C104" s="159" t="s">
        <v>305</v>
      </c>
      <c r="D104" s="146" t="s">
        <v>306</v>
      </c>
      <c r="E104" s="259" t="s">
        <v>20</v>
      </c>
      <c r="F104" s="260" t="s">
        <v>307</v>
      </c>
      <c r="G104" s="114">
        <v>5101</v>
      </c>
      <c r="H104" s="39">
        <v>1681</v>
      </c>
      <c r="I104" s="40">
        <v>1140</v>
      </c>
      <c r="J104" s="40">
        <v>1140</v>
      </c>
      <c r="K104" s="253">
        <v>1140</v>
      </c>
      <c r="L104" s="263">
        <v>1681</v>
      </c>
      <c r="M104" s="265">
        <v>1327</v>
      </c>
      <c r="N104" s="233">
        <v>1475</v>
      </c>
      <c r="O104" s="44"/>
      <c r="P104" s="97">
        <f t="shared" si="9"/>
        <v>1</v>
      </c>
      <c r="Q104" s="98">
        <f t="shared" si="6"/>
        <v>1.1640350877192982</v>
      </c>
      <c r="R104" s="98">
        <f t="shared" si="7"/>
        <v>1.2938596491228069</v>
      </c>
      <c r="S104" s="194"/>
      <c r="T104" s="305">
        <f t="shared" si="8"/>
        <v>0.32954322681827092</v>
      </c>
      <c r="U104" s="306">
        <f>IFERROR((L104+M104)/$G$104, "No Programado")</f>
        <v>0.58968829641246812</v>
      </c>
      <c r="V104" s="350">
        <f>IFERROR((M104+N104+L104)/$G$104, "No Programado")</f>
        <v>0.87884728484610863</v>
      </c>
      <c r="W104" s="77"/>
      <c r="X104" s="372" t="s">
        <v>435</v>
      </c>
    </row>
    <row r="105" spans="2:24" ht="105">
      <c r="B105" s="316" t="s">
        <v>15</v>
      </c>
      <c r="C105" s="159" t="s">
        <v>308</v>
      </c>
      <c r="D105" s="146" t="s">
        <v>309</v>
      </c>
      <c r="E105" s="259" t="s">
        <v>20</v>
      </c>
      <c r="F105" s="260" t="s">
        <v>307</v>
      </c>
      <c r="G105" s="114">
        <v>603</v>
      </c>
      <c r="H105" s="261">
        <v>153</v>
      </c>
      <c r="I105" s="40">
        <v>150</v>
      </c>
      <c r="J105" s="40">
        <v>150</v>
      </c>
      <c r="K105" s="43">
        <v>150</v>
      </c>
      <c r="L105" s="42">
        <v>153</v>
      </c>
      <c r="M105" s="41">
        <v>109</v>
      </c>
      <c r="N105" s="76">
        <v>108</v>
      </c>
      <c r="O105" s="44"/>
      <c r="P105" s="97">
        <f t="shared" si="9"/>
        <v>1</v>
      </c>
      <c r="Q105" s="98">
        <f t="shared" si="6"/>
        <v>0.72666666666666668</v>
      </c>
      <c r="R105" s="98">
        <f t="shared" si="7"/>
        <v>0.72</v>
      </c>
      <c r="S105" s="194"/>
      <c r="T105" s="305">
        <f t="shared" si="8"/>
        <v>0.2537313432835821</v>
      </c>
      <c r="U105" s="306">
        <f>IFERROR((L105+M105)/$G$105, "No Programado")</f>
        <v>0.43449419568822556</v>
      </c>
      <c r="V105" s="350">
        <f>IFERROR((M105+N105+L105)/$G$105, "No Programado")</f>
        <v>0.61359867330016582</v>
      </c>
      <c r="W105" s="77"/>
      <c r="X105" s="372" t="s">
        <v>436</v>
      </c>
    </row>
    <row r="106" spans="2:24" ht="105">
      <c r="B106" s="315" t="s">
        <v>310</v>
      </c>
      <c r="C106" s="266" t="s">
        <v>311</v>
      </c>
      <c r="D106" s="267" t="s">
        <v>312</v>
      </c>
      <c r="E106" s="268" t="s">
        <v>20</v>
      </c>
      <c r="F106" s="334" t="s">
        <v>22</v>
      </c>
      <c r="G106" s="208">
        <v>36</v>
      </c>
      <c r="H106" s="39">
        <v>9</v>
      </c>
      <c r="I106" s="129">
        <v>9</v>
      </c>
      <c r="J106" s="129">
        <v>9</v>
      </c>
      <c r="K106" s="130">
        <v>9</v>
      </c>
      <c r="L106" s="131">
        <v>12</v>
      </c>
      <c r="M106" s="132">
        <v>9</v>
      </c>
      <c r="N106" s="189">
        <v>1</v>
      </c>
      <c r="O106" s="133"/>
      <c r="P106" s="97">
        <f t="shared" si="9"/>
        <v>1.3333333333333333</v>
      </c>
      <c r="Q106" s="98">
        <f t="shared" si="6"/>
        <v>1</v>
      </c>
      <c r="R106" s="98">
        <f t="shared" si="7"/>
        <v>0.1111111111111111</v>
      </c>
      <c r="S106" s="77"/>
      <c r="T106" s="305">
        <f t="shared" si="8"/>
        <v>0.33333333333333331</v>
      </c>
      <c r="U106" s="306">
        <f>IFERROR((L106+M106)/$G$106, "No Programado")</f>
        <v>0.58333333333333337</v>
      </c>
      <c r="V106" s="350">
        <f>IFERROR((M106+N106+L106)/$G$106, "No Programado")</f>
        <v>0.61111111111111116</v>
      </c>
      <c r="W106" s="77"/>
      <c r="X106" s="376" t="s">
        <v>438</v>
      </c>
    </row>
    <row r="107" spans="2:24" ht="105">
      <c r="B107" s="316" t="s">
        <v>15</v>
      </c>
      <c r="C107" s="269" t="s">
        <v>313</v>
      </c>
      <c r="D107" s="270" t="s">
        <v>314</v>
      </c>
      <c r="E107" s="240" t="s">
        <v>20</v>
      </c>
      <c r="F107" s="335" t="s">
        <v>22</v>
      </c>
      <c r="G107" s="182">
        <v>36</v>
      </c>
      <c r="H107" s="211">
        <v>9</v>
      </c>
      <c r="I107" s="183">
        <v>9</v>
      </c>
      <c r="J107" s="183">
        <v>9</v>
      </c>
      <c r="K107" s="201">
        <v>9</v>
      </c>
      <c r="L107" s="42">
        <v>12</v>
      </c>
      <c r="M107" s="41">
        <v>9</v>
      </c>
      <c r="N107" s="76">
        <v>1</v>
      </c>
      <c r="O107" s="96"/>
      <c r="P107" s="97">
        <f t="shared" si="9"/>
        <v>1.3333333333333333</v>
      </c>
      <c r="Q107" s="98">
        <f t="shared" si="6"/>
        <v>1</v>
      </c>
      <c r="R107" s="98">
        <f t="shared" si="7"/>
        <v>0.1111111111111111</v>
      </c>
      <c r="S107" s="85"/>
      <c r="T107" s="305">
        <f t="shared" si="8"/>
        <v>0.33333333333333331</v>
      </c>
      <c r="U107" s="306">
        <f>IFERROR((L107+M107)/$G$107, "No Programado")</f>
        <v>0.58333333333333337</v>
      </c>
      <c r="V107" s="350">
        <f>IFERROR((M107+N107+L107)/$G$107, "No Programado")</f>
        <v>0.61111111111111116</v>
      </c>
      <c r="W107" s="77"/>
      <c r="X107" s="371" t="s">
        <v>437</v>
      </c>
    </row>
    <row r="108" spans="2:24" ht="105">
      <c r="B108" s="316" t="s">
        <v>15</v>
      </c>
      <c r="C108" s="176" t="s">
        <v>315</v>
      </c>
      <c r="D108" s="271" t="s">
        <v>316</v>
      </c>
      <c r="E108" s="226" t="s">
        <v>20</v>
      </c>
      <c r="F108" s="143" t="s">
        <v>317</v>
      </c>
      <c r="G108" s="182">
        <v>42700</v>
      </c>
      <c r="H108" s="39">
        <v>17500</v>
      </c>
      <c r="I108" s="40">
        <v>8400</v>
      </c>
      <c r="J108" s="40">
        <v>8400</v>
      </c>
      <c r="K108" s="43">
        <v>8400</v>
      </c>
      <c r="L108" s="263">
        <v>17500</v>
      </c>
      <c r="M108" s="265">
        <v>18500</v>
      </c>
      <c r="N108" s="233">
        <v>14</v>
      </c>
      <c r="O108" s="96"/>
      <c r="P108" s="97">
        <f t="shared" si="9"/>
        <v>1</v>
      </c>
      <c r="Q108" s="98">
        <f t="shared" si="6"/>
        <v>2.2023809523809526</v>
      </c>
      <c r="R108" s="98">
        <f t="shared" si="7"/>
        <v>1.6666666666666668E-3</v>
      </c>
      <c r="S108" s="85"/>
      <c r="T108" s="305">
        <f t="shared" si="8"/>
        <v>0.4098360655737705</v>
      </c>
      <c r="U108" s="306">
        <f>IFERROR((L108+M108)/$G$108, "No Programado")</f>
        <v>0.84309133489461363</v>
      </c>
      <c r="V108" s="350">
        <f>IFERROR((M108+N108+L108)/$G$108, "No Programado")</f>
        <v>0.84341920374707258</v>
      </c>
      <c r="W108" s="77"/>
      <c r="X108" s="372" t="s">
        <v>440</v>
      </c>
    </row>
    <row r="109" spans="2:24" ht="105">
      <c r="B109" s="327" t="s">
        <v>15</v>
      </c>
      <c r="C109" s="272" t="s">
        <v>318</v>
      </c>
      <c r="D109" s="155" t="s">
        <v>319</v>
      </c>
      <c r="E109" s="240" t="s">
        <v>20</v>
      </c>
      <c r="F109" s="273" t="s">
        <v>54</v>
      </c>
      <c r="G109" s="114">
        <v>140</v>
      </c>
      <c r="H109" s="261">
        <v>35</v>
      </c>
      <c r="I109" s="129">
        <v>35</v>
      </c>
      <c r="J109" s="129">
        <v>35</v>
      </c>
      <c r="K109" s="130">
        <v>35</v>
      </c>
      <c r="L109" s="42">
        <v>37</v>
      </c>
      <c r="M109" s="41">
        <v>40</v>
      </c>
      <c r="N109" s="76">
        <v>27</v>
      </c>
      <c r="O109" s="44"/>
      <c r="P109" s="97">
        <f t="shared" si="9"/>
        <v>1.0571428571428572</v>
      </c>
      <c r="Q109" s="98">
        <f t="shared" si="6"/>
        <v>1.1428571428571428</v>
      </c>
      <c r="R109" s="98">
        <f t="shared" si="7"/>
        <v>0.77142857142857146</v>
      </c>
      <c r="S109" s="194"/>
      <c r="T109" s="305">
        <f t="shared" si="8"/>
        <v>0.26428571428571429</v>
      </c>
      <c r="U109" s="306">
        <f>IFERROR((L109+M109)/$G$109, "No Programado")</f>
        <v>0.55000000000000004</v>
      </c>
      <c r="V109" s="350">
        <f>IFERROR((M109+N109+L109)/$G$109, "No Programado")</f>
        <v>0.74285714285714288</v>
      </c>
      <c r="W109" s="77"/>
      <c r="X109" s="373" t="s">
        <v>441</v>
      </c>
    </row>
    <row r="110" spans="2:24" ht="105">
      <c r="B110" s="315" t="s">
        <v>320</v>
      </c>
      <c r="C110" s="274" t="s">
        <v>321</v>
      </c>
      <c r="D110" s="206" t="s">
        <v>322</v>
      </c>
      <c r="E110" s="228" t="s">
        <v>20</v>
      </c>
      <c r="F110" s="118" t="s">
        <v>47</v>
      </c>
      <c r="G110" s="109">
        <v>2774</v>
      </c>
      <c r="H110" s="39">
        <v>920</v>
      </c>
      <c r="I110" s="129">
        <v>618</v>
      </c>
      <c r="J110" s="129">
        <v>618</v>
      </c>
      <c r="K110" s="130">
        <v>618</v>
      </c>
      <c r="L110" s="131">
        <v>920</v>
      </c>
      <c r="M110" s="132">
        <v>1066</v>
      </c>
      <c r="N110" s="189">
        <v>1277</v>
      </c>
      <c r="O110" s="44"/>
      <c r="P110" s="97">
        <f t="shared" si="9"/>
        <v>1</v>
      </c>
      <c r="Q110" s="98">
        <f t="shared" si="6"/>
        <v>1.7249190938511327</v>
      </c>
      <c r="R110" s="98">
        <f t="shared" si="7"/>
        <v>2.0663430420711975</v>
      </c>
      <c r="S110" s="190"/>
      <c r="T110" s="305">
        <f t="shared" si="8"/>
        <v>0.33165104542177359</v>
      </c>
      <c r="U110" s="306">
        <f>IFERROR((L110+M110)/$G$110, "No Programado")</f>
        <v>0.71593366979091566</v>
      </c>
      <c r="V110" s="350">
        <f>IFERROR((M110+N110+L110)/$G$110, "No Programado")</f>
        <v>1.176279740447008</v>
      </c>
      <c r="W110" s="77"/>
      <c r="X110" s="367" t="s">
        <v>442</v>
      </c>
    </row>
    <row r="111" spans="2:24" ht="105">
      <c r="B111" s="316" t="s">
        <v>15</v>
      </c>
      <c r="C111" s="271" t="s">
        <v>323</v>
      </c>
      <c r="D111" s="275" t="s">
        <v>324</v>
      </c>
      <c r="E111" s="180" t="s">
        <v>20</v>
      </c>
      <c r="F111" s="143" t="s">
        <v>48</v>
      </c>
      <c r="G111" s="114">
        <v>1830</v>
      </c>
      <c r="H111" s="211">
        <v>630</v>
      </c>
      <c r="I111" s="40">
        <v>400</v>
      </c>
      <c r="J111" s="40">
        <v>400</v>
      </c>
      <c r="K111" s="201">
        <v>400</v>
      </c>
      <c r="L111" s="94">
        <v>630</v>
      </c>
      <c r="M111" s="41">
        <v>621</v>
      </c>
      <c r="N111" s="76">
        <v>870</v>
      </c>
      <c r="O111" s="44"/>
      <c r="P111" s="97">
        <f t="shared" si="9"/>
        <v>1</v>
      </c>
      <c r="Q111" s="98">
        <f t="shared" si="6"/>
        <v>1.5525</v>
      </c>
      <c r="R111" s="98">
        <f t="shared" si="7"/>
        <v>2.1749999999999998</v>
      </c>
      <c r="S111" s="85"/>
      <c r="T111" s="305">
        <f t="shared" si="8"/>
        <v>0.34426229508196721</v>
      </c>
      <c r="U111" s="306">
        <f>IFERROR((L111+M111)/$G$111, "No Programado")</f>
        <v>0.68360655737704923</v>
      </c>
      <c r="V111" s="350">
        <f>IFERROR((M111+N111+L111)/$G$111, "No Programado")</f>
        <v>1.159016393442623</v>
      </c>
      <c r="W111" s="77"/>
      <c r="X111" s="362" t="s">
        <v>443</v>
      </c>
    </row>
    <row r="112" spans="2:24" ht="105">
      <c r="B112" s="327" t="s">
        <v>15</v>
      </c>
      <c r="C112" s="223" t="s">
        <v>325</v>
      </c>
      <c r="D112" s="276" t="s">
        <v>326</v>
      </c>
      <c r="E112" s="218" t="s">
        <v>20</v>
      </c>
      <c r="F112" s="273" t="s">
        <v>53</v>
      </c>
      <c r="G112" s="114">
        <v>853</v>
      </c>
      <c r="H112" s="211">
        <v>253</v>
      </c>
      <c r="I112" s="40">
        <v>200</v>
      </c>
      <c r="J112" s="40">
        <v>200</v>
      </c>
      <c r="K112" s="43">
        <v>200</v>
      </c>
      <c r="L112" s="94">
        <v>253</v>
      </c>
      <c r="M112" s="41">
        <v>405</v>
      </c>
      <c r="N112" s="76">
        <v>322</v>
      </c>
      <c r="O112" s="220"/>
      <c r="P112" s="97">
        <f t="shared" si="9"/>
        <v>1</v>
      </c>
      <c r="Q112" s="98">
        <f t="shared" si="6"/>
        <v>2.0249999999999999</v>
      </c>
      <c r="R112" s="98">
        <f t="shared" si="7"/>
        <v>1.61</v>
      </c>
      <c r="S112" s="194"/>
      <c r="T112" s="305">
        <f t="shared" si="8"/>
        <v>0.29660023446658851</v>
      </c>
      <c r="U112" s="306">
        <f>IFERROR((L112+M112)/$G$112, "No Programado")</f>
        <v>0.77139507620164127</v>
      </c>
      <c r="V112" s="350">
        <f>IFERROR((M112+N112+L112)/$G$112, "No Programado")</f>
        <v>1.1488862837045721</v>
      </c>
      <c r="W112" s="77"/>
      <c r="X112" s="372" t="s">
        <v>444</v>
      </c>
    </row>
    <row r="113" spans="2:24" ht="105">
      <c r="B113" s="331" t="s">
        <v>15</v>
      </c>
      <c r="C113" s="277" t="s">
        <v>327</v>
      </c>
      <c r="D113" s="278" t="s">
        <v>328</v>
      </c>
      <c r="E113" s="218" t="s">
        <v>20</v>
      </c>
      <c r="F113" s="279" t="s">
        <v>329</v>
      </c>
      <c r="G113" s="114">
        <v>85</v>
      </c>
      <c r="H113" s="39">
        <v>37</v>
      </c>
      <c r="I113" s="40">
        <v>16</v>
      </c>
      <c r="J113" s="40">
        <v>16</v>
      </c>
      <c r="K113" s="43">
        <v>16</v>
      </c>
      <c r="L113" s="42">
        <v>37</v>
      </c>
      <c r="M113" s="132">
        <v>40</v>
      </c>
      <c r="N113" s="189">
        <v>35</v>
      </c>
      <c r="O113" s="280"/>
      <c r="P113" s="281">
        <f t="shared" si="9"/>
        <v>1</v>
      </c>
      <c r="Q113" s="98">
        <f t="shared" si="6"/>
        <v>2.5</v>
      </c>
      <c r="R113" s="98">
        <f t="shared" si="7"/>
        <v>2.1875</v>
      </c>
      <c r="S113" s="85"/>
      <c r="T113" s="305">
        <f t="shared" si="8"/>
        <v>0.43529411764705883</v>
      </c>
      <c r="U113" s="306">
        <f>IFERROR((L113+M113)/$G$113, "No Programado")</f>
        <v>0.90588235294117647</v>
      </c>
      <c r="V113" s="350">
        <f>IFERROR((M113+N113+L113)/$G$113, "No Programado")</f>
        <v>1.3176470588235294</v>
      </c>
      <c r="W113" s="77"/>
      <c r="X113" s="372" t="s">
        <v>445</v>
      </c>
    </row>
    <row r="114" spans="2:24" ht="104" customHeight="1" thickBot="1">
      <c r="B114" s="332" t="s">
        <v>15</v>
      </c>
      <c r="C114" s="309" t="s">
        <v>330</v>
      </c>
      <c r="D114" s="310" t="s">
        <v>331</v>
      </c>
      <c r="E114" s="311" t="s">
        <v>20</v>
      </c>
      <c r="F114" s="312" t="s">
        <v>307</v>
      </c>
      <c r="G114" s="282">
        <v>6</v>
      </c>
      <c r="H114" s="283">
        <v>0</v>
      </c>
      <c r="I114" s="284">
        <v>2</v>
      </c>
      <c r="J114" s="284">
        <v>2</v>
      </c>
      <c r="K114" s="285">
        <v>2</v>
      </c>
      <c r="L114" s="45">
        <v>0</v>
      </c>
      <c r="M114" s="341">
        <v>0</v>
      </c>
      <c r="N114" s="286">
        <v>0</v>
      </c>
      <c r="O114" s="287"/>
      <c r="P114" s="288" t="str">
        <f t="shared" si="9"/>
        <v>100%</v>
      </c>
      <c r="Q114" s="384">
        <f t="shared" si="6"/>
        <v>0</v>
      </c>
      <c r="R114" s="384">
        <f t="shared" si="7"/>
        <v>0</v>
      </c>
      <c r="S114" s="313"/>
      <c r="T114" s="333">
        <f t="shared" si="8"/>
        <v>0</v>
      </c>
      <c r="U114" s="342">
        <f>IFERROR((L114+M114)/$G$114, "No Programado")</f>
        <v>0</v>
      </c>
      <c r="V114" s="385">
        <f>IFERROR((M114+N114+L114)/$G$114, "No Programado")</f>
        <v>0</v>
      </c>
      <c r="W114" s="313"/>
      <c r="X114" s="377" t="s">
        <v>356</v>
      </c>
    </row>
    <row r="115" spans="2:24" ht="60" customHeight="1">
      <c r="U115" s="343"/>
    </row>
    <row r="116" spans="2:24" ht="83" customHeight="1" thickBot="1">
      <c r="O116" s="75"/>
    </row>
    <row r="117" spans="2:24" ht="31" customHeight="1">
      <c r="B117" s="439" t="s">
        <v>332</v>
      </c>
      <c r="C117" s="439"/>
      <c r="D117" s="439"/>
      <c r="E117" s="439"/>
      <c r="F117" s="439"/>
      <c r="G117" s="74"/>
      <c r="H117" s="439" t="s">
        <v>357</v>
      </c>
      <c r="I117" s="439"/>
      <c r="J117" s="439"/>
      <c r="K117" s="439"/>
      <c r="L117" s="439"/>
      <c r="M117" s="439"/>
      <c r="N117" s="439"/>
      <c r="O117" s="439"/>
      <c r="P117" s="439"/>
      <c r="Q117" s="75"/>
      <c r="R117" s="439" t="s">
        <v>63</v>
      </c>
      <c r="S117" s="439"/>
      <c r="T117" s="439"/>
      <c r="U117" s="439"/>
      <c r="V117" s="439"/>
      <c r="W117" s="439"/>
      <c r="X117" s="439"/>
    </row>
    <row r="118" spans="2:24" ht="31" customHeight="1">
      <c r="B118" s="440"/>
      <c r="C118" s="440"/>
      <c r="D118" s="440"/>
      <c r="E118" s="440"/>
      <c r="F118" s="440"/>
      <c r="H118" s="440"/>
      <c r="I118" s="440"/>
      <c r="J118" s="440"/>
      <c r="K118" s="440"/>
      <c r="L118" s="440"/>
      <c r="M118" s="440"/>
      <c r="N118" s="440"/>
      <c r="O118" s="440"/>
      <c r="P118" s="440"/>
      <c r="R118" s="440"/>
      <c r="S118" s="440"/>
      <c r="T118" s="440"/>
      <c r="U118" s="440"/>
      <c r="V118" s="440"/>
      <c r="W118" s="440"/>
      <c r="X118" s="440"/>
    </row>
    <row r="119" spans="2:24" ht="31" customHeight="1">
      <c r="B119" s="440"/>
      <c r="C119" s="440"/>
      <c r="D119" s="440"/>
      <c r="E119" s="440"/>
      <c r="F119" s="440"/>
      <c r="H119" s="440"/>
      <c r="I119" s="440"/>
      <c r="J119" s="440"/>
      <c r="K119" s="440"/>
      <c r="L119" s="440"/>
      <c r="M119" s="440"/>
      <c r="N119" s="440"/>
      <c r="O119" s="440"/>
      <c r="P119" s="440"/>
      <c r="R119" s="440"/>
      <c r="S119" s="440"/>
      <c r="T119" s="440"/>
      <c r="U119" s="440"/>
      <c r="V119" s="440"/>
      <c r="W119" s="440"/>
      <c r="X119" s="440"/>
    </row>
    <row r="120" spans="2:24" ht="14" customHeight="1"/>
    <row r="121" spans="2:24" ht="16" thickBot="1"/>
    <row r="122" spans="2:24" ht="16" customHeight="1" thickBot="1">
      <c r="B122" s="86"/>
      <c r="E122" s="441" t="s">
        <v>16</v>
      </c>
      <c r="F122" s="442"/>
      <c r="G122" s="443"/>
      <c r="H122" s="443"/>
      <c r="I122" s="443"/>
      <c r="J122" s="443"/>
      <c r="K122" s="443"/>
      <c r="L122" s="443"/>
      <c r="M122" s="443"/>
      <c r="N122" s="443"/>
      <c r="O122" s="443"/>
      <c r="P122" s="443"/>
      <c r="Q122" s="443"/>
      <c r="R122" s="442"/>
      <c r="S122" s="442"/>
      <c r="T122" s="442"/>
      <c r="U122" s="442"/>
      <c r="V122" s="442"/>
      <c r="W122" s="442"/>
      <c r="X122" s="444"/>
    </row>
    <row r="123" spans="2:24" ht="16" customHeight="1" thickBot="1">
      <c r="B123" s="86"/>
      <c r="E123" s="445" t="s">
        <v>17</v>
      </c>
      <c r="F123" s="447" t="s">
        <v>10</v>
      </c>
      <c r="G123" s="430" t="s">
        <v>11</v>
      </c>
      <c r="H123" s="431"/>
      <c r="I123" s="431"/>
      <c r="J123" s="432"/>
      <c r="K123" s="430" t="s">
        <v>12</v>
      </c>
      <c r="L123" s="431"/>
      <c r="M123" s="431"/>
      <c r="N123" s="432"/>
      <c r="O123" s="431" t="s">
        <v>13</v>
      </c>
      <c r="P123" s="431"/>
      <c r="Q123" s="431"/>
      <c r="R123" s="432"/>
      <c r="S123" s="430" t="s">
        <v>14</v>
      </c>
      <c r="T123" s="431"/>
      <c r="U123" s="431"/>
      <c r="V123" s="431"/>
      <c r="W123" s="432"/>
      <c r="X123" s="433" t="s">
        <v>69</v>
      </c>
    </row>
    <row r="124" spans="2:24" ht="16" thickBot="1">
      <c r="B124" s="86"/>
      <c r="E124" s="446"/>
      <c r="F124" s="442"/>
      <c r="G124" s="2" t="s">
        <v>333</v>
      </c>
      <c r="H124" s="6" t="s">
        <v>334</v>
      </c>
      <c r="I124" s="7" t="s">
        <v>335</v>
      </c>
      <c r="J124" s="8" t="s">
        <v>336</v>
      </c>
      <c r="K124" s="2" t="s">
        <v>333</v>
      </c>
      <c r="L124" s="6" t="s">
        <v>334</v>
      </c>
      <c r="M124" s="7" t="s">
        <v>335</v>
      </c>
      <c r="N124" s="8" t="s">
        <v>336</v>
      </c>
      <c r="O124" s="64" t="s">
        <v>6</v>
      </c>
      <c r="P124" s="6" t="s">
        <v>7</v>
      </c>
      <c r="Q124" s="7" t="s">
        <v>8</v>
      </c>
      <c r="R124" s="8" t="s">
        <v>9</v>
      </c>
      <c r="S124" s="2" t="s">
        <v>6</v>
      </c>
      <c r="T124" s="6" t="s">
        <v>7</v>
      </c>
      <c r="U124" s="7" t="s">
        <v>8</v>
      </c>
      <c r="V124" s="8" t="s">
        <v>9</v>
      </c>
      <c r="W124" s="8" t="s">
        <v>9</v>
      </c>
      <c r="X124" s="434"/>
    </row>
    <row r="125" spans="2:24" ht="17" thickBot="1">
      <c r="B125" s="86"/>
      <c r="E125" s="435"/>
      <c r="F125" s="436"/>
      <c r="G125" s="65"/>
      <c r="H125" s="34"/>
      <c r="I125" s="34"/>
      <c r="J125" s="35"/>
      <c r="K125" s="65"/>
      <c r="L125" s="34"/>
      <c r="M125" s="34"/>
      <c r="N125" s="35"/>
      <c r="O125" s="72" t="str">
        <f t="shared" ref="O125:R125" si="10">IFERROR((K125/G125),"100%")</f>
        <v>100%</v>
      </c>
      <c r="P125" s="33" t="str">
        <f t="shared" si="10"/>
        <v>100%</v>
      </c>
      <c r="Q125" s="33" t="str">
        <f t="shared" si="10"/>
        <v>100%</v>
      </c>
      <c r="R125" s="9" t="str">
        <f t="shared" si="10"/>
        <v>100%</v>
      </c>
      <c r="S125" s="36" t="str">
        <f>IFERROR(((K125)/(G125)),"100%")</f>
        <v>100%</v>
      </c>
      <c r="T125" s="37" t="str">
        <f>IFERROR(((L125+M125)/(H125+I125)),"100%")</f>
        <v>100%</v>
      </c>
      <c r="U125" s="33" t="str">
        <f>IFERROR(((K125+L125+M125)/(G125+H125+I125)),"100%")</f>
        <v>100%</v>
      </c>
      <c r="V125" s="9" t="str">
        <f>IFERROR(((K125+L125+M125+N125)/(G125+H125+I125+J125)),"100%")</f>
        <v>100%</v>
      </c>
      <c r="W125" s="9" t="str">
        <f>IFERROR(((L125+M125+N125+O125)/(H125+I125+J125+K125)),"100%")</f>
        <v>100%</v>
      </c>
      <c r="X125" s="289"/>
    </row>
    <row r="126" spans="2:24">
      <c r="B126" s="290"/>
      <c r="C126" s="291"/>
      <c r="D126" s="291"/>
      <c r="E126" s="3"/>
      <c r="F126" s="58">
        <v>400</v>
      </c>
      <c r="G126" s="11">
        <v>100</v>
      </c>
      <c r="H126" s="12">
        <v>100</v>
      </c>
      <c r="I126" s="12">
        <v>100</v>
      </c>
      <c r="J126" s="13">
        <v>100</v>
      </c>
      <c r="K126" s="11">
        <v>90</v>
      </c>
      <c r="L126" s="14"/>
      <c r="M126" s="14"/>
      <c r="N126" s="15"/>
      <c r="O126" s="9">
        <f t="shared" ref="O126:O127" si="11">IFERROR(K126/G126,"100"%)</f>
        <v>0.9</v>
      </c>
      <c r="P126" s="16"/>
      <c r="Q126" s="16"/>
      <c r="R126" s="17"/>
      <c r="S126" s="10">
        <f>IFERROR(K126/F126,"100%")</f>
        <v>0.22500000000000001</v>
      </c>
      <c r="T126" s="16"/>
      <c r="U126" s="16"/>
      <c r="V126" s="17"/>
      <c r="W126" s="17"/>
      <c r="X126" s="378"/>
    </row>
    <row r="127" spans="2:24">
      <c r="B127" s="86"/>
      <c r="E127" s="4"/>
      <c r="F127" s="59">
        <v>1500</v>
      </c>
      <c r="G127" s="18">
        <v>500</v>
      </c>
      <c r="H127" s="19">
        <v>250</v>
      </c>
      <c r="I127" s="19">
        <v>550</v>
      </c>
      <c r="J127" s="20">
        <v>200</v>
      </c>
      <c r="K127" s="18">
        <v>450</v>
      </c>
      <c r="L127" s="21"/>
      <c r="M127" s="21"/>
      <c r="N127" s="22"/>
      <c r="O127" s="9">
        <f t="shared" si="11"/>
        <v>0.9</v>
      </c>
      <c r="P127" s="23"/>
      <c r="Q127" s="23"/>
      <c r="R127" s="24"/>
      <c r="S127" s="10">
        <f>IFERROR(K127/F127,"100%")</f>
        <v>0.3</v>
      </c>
      <c r="T127" s="23"/>
      <c r="U127" s="23"/>
      <c r="V127" s="24"/>
      <c r="W127" s="24"/>
      <c r="X127" s="379"/>
    </row>
    <row r="128" spans="2:24" ht="16" thickBot="1">
      <c r="B128" s="86"/>
      <c r="E128" s="5"/>
      <c r="F128" s="60"/>
      <c r="G128" s="25"/>
      <c r="H128" s="26"/>
      <c r="I128" s="26"/>
      <c r="J128" s="27"/>
      <c r="K128" s="25"/>
      <c r="L128" s="28"/>
      <c r="M128" s="28"/>
      <c r="N128" s="29"/>
      <c r="O128" s="73"/>
      <c r="P128" s="30"/>
      <c r="Q128" s="30"/>
      <c r="R128" s="31"/>
      <c r="S128" s="32"/>
      <c r="T128" s="30"/>
      <c r="U128" s="30"/>
      <c r="V128" s="31"/>
      <c r="W128" s="31"/>
      <c r="X128" s="380"/>
    </row>
    <row r="129" spans="2:24" ht="16" thickBot="1">
      <c r="B129" s="86"/>
      <c r="E129" s="5"/>
      <c r="F129" s="60"/>
      <c r="G129" s="25"/>
      <c r="H129" s="26"/>
      <c r="I129" s="26"/>
      <c r="J129" s="27"/>
      <c r="K129" s="25"/>
      <c r="L129" s="28"/>
      <c r="M129" s="28"/>
      <c r="N129" s="29"/>
      <c r="O129" s="73"/>
      <c r="P129" s="30"/>
      <c r="Q129" s="30"/>
      <c r="R129" s="31"/>
      <c r="S129" s="32"/>
      <c r="T129" s="30"/>
      <c r="U129" s="30"/>
      <c r="V129" s="31"/>
      <c r="W129" s="31"/>
      <c r="X129" s="380"/>
    </row>
    <row r="130" spans="2:24" ht="113" customHeight="1" thickBot="1">
      <c r="B130" s="86"/>
      <c r="E130" s="52" t="s">
        <v>450</v>
      </c>
      <c r="F130" s="61">
        <v>2000800</v>
      </c>
      <c r="G130" s="66">
        <v>0</v>
      </c>
      <c r="H130" s="53">
        <v>1040615.67</v>
      </c>
      <c r="I130" s="53">
        <v>309352</v>
      </c>
      <c r="J130" s="53">
        <v>1300000</v>
      </c>
      <c r="K130" s="66">
        <v>0</v>
      </c>
      <c r="L130" s="53">
        <v>1040615.67</v>
      </c>
      <c r="M130" s="53">
        <v>309352.53999999998</v>
      </c>
      <c r="N130" s="67"/>
      <c r="O130" s="305" t="str">
        <f>IFERROR((K130/G130),"NO APLICA")</f>
        <v>NO APLICA</v>
      </c>
      <c r="P130" s="306">
        <f>IFERROR((L130/H130),"NO APLICA")</f>
        <v>1</v>
      </c>
      <c r="Q130" s="306">
        <f t="shared" ref="Q130:R143" si="12">IFERROR((M130/I130),"NO APLICA")</f>
        <v>1.0000017455843182</v>
      </c>
      <c r="R130" s="307">
        <f t="shared" si="12"/>
        <v>0</v>
      </c>
      <c r="S130" s="305" t="str">
        <f>IFERROR(((K130)/(G130)),"NO APLICA")</f>
        <v>NO APLICA</v>
      </c>
      <c r="T130" s="306">
        <f>IFERROR(((K130+L130)/(G130+H130)),"NO APLICA")</f>
        <v>1</v>
      </c>
      <c r="U130" s="306">
        <f>IFERROR(((K130+L130+M130)/(G130+H130+I130)),"NO APLICA")</f>
        <v>1.0000004000095795</v>
      </c>
      <c r="V130" s="33"/>
      <c r="W130" s="33"/>
      <c r="X130" s="381" t="s">
        <v>451</v>
      </c>
    </row>
    <row r="131" spans="2:24" ht="121" thickBot="1">
      <c r="B131" s="86"/>
      <c r="E131" s="292" t="s">
        <v>337</v>
      </c>
      <c r="F131" s="293">
        <v>800000</v>
      </c>
      <c r="G131" s="294">
        <v>0</v>
      </c>
      <c r="H131" s="295">
        <v>14722.17</v>
      </c>
      <c r="I131" s="295">
        <v>0</v>
      </c>
      <c r="J131" s="295">
        <v>266666</v>
      </c>
      <c r="K131" s="294">
        <v>0</v>
      </c>
      <c r="L131" s="295">
        <v>14722.17</v>
      </c>
      <c r="M131" s="295">
        <v>0</v>
      </c>
      <c r="N131" s="296"/>
      <c r="O131" s="305" t="str">
        <f t="shared" ref="O131:P143" si="13">IFERROR((K131/G131),"NO APLICA")</f>
        <v>NO APLICA</v>
      </c>
      <c r="P131" s="306">
        <f t="shared" si="13"/>
        <v>1</v>
      </c>
      <c r="Q131" s="306" t="str">
        <f t="shared" si="12"/>
        <v>NO APLICA</v>
      </c>
      <c r="R131" s="307">
        <f t="shared" si="12"/>
        <v>0</v>
      </c>
      <c r="S131" s="305" t="str">
        <f t="shared" ref="S131:S143" si="14">IFERROR(((K131)/(G131)),"NO APLICA")</f>
        <v>NO APLICA</v>
      </c>
      <c r="T131" s="306">
        <f t="shared" ref="T131:T143" si="15">IFERROR(((K131+L131)/(G131+H131)),"NO APLICA")</f>
        <v>1</v>
      </c>
      <c r="U131" s="306">
        <f t="shared" ref="U131:U143" si="16">IFERROR(((K131+L131+M131)/(G131+H131+I131)),"NO APLICA")</f>
        <v>1</v>
      </c>
      <c r="V131" s="297"/>
      <c r="W131" s="297"/>
      <c r="X131" s="381" t="s">
        <v>453</v>
      </c>
    </row>
    <row r="132" spans="2:24" ht="121" thickBot="1">
      <c r="B132" s="86"/>
      <c r="E132" s="298" t="s">
        <v>338</v>
      </c>
      <c r="F132" s="299">
        <v>1000000</v>
      </c>
      <c r="G132" s="300">
        <v>0</v>
      </c>
      <c r="H132" s="301">
        <v>107790.59</v>
      </c>
      <c r="I132" s="301">
        <v>230000</v>
      </c>
      <c r="J132" s="302">
        <v>333333</v>
      </c>
      <c r="K132" s="294">
        <v>0</v>
      </c>
      <c r="L132" s="301">
        <v>107790.59</v>
      </c>
      <c r="M132" s="301">
        <v>220097.02</v>
      </c>
      <c r="N132" s="302"/>
      <c r="O132" s="305" t="str">
        <f t="shared" si="13"/>
        <v>NO APLICA</v>
      </c>
      <c r="P132" s="306">
        <f t="shared" si="13"/>
        <v>1</v>
      </c>
      <c r="Q132" s="306">
        <f t="shared" si="12"/>
        <v>0.95694356521739121</v>
      </c>
      <c r="R132" s="307">
        <f t="shared" si="12"/>
        <v>0</v>
      </c>
      <c r="S132" s="305" t="str">
        <f t="shared" si="14"/>
        <v>NO APLICA</v>
      </c>
      <c r="T132" s="306">
        <f t="shared" si="15"/>
        <v>1</v>
      </c>
      <c r="U132" s="306">
        <f t="shared" si="16"/>
        <v>0.9706830791230745</v>
      </c>
      <c r="V132" s="303"/>
      <c r="W132" s="303"/>
      <c r="X132" s="381" t="s">
        <v>454</v>
      </c>
    </row>
    <row r="133" spans="2:24" ht="121" thickBot="1">
      <c r="B133" s="86"/>
      <c r="E133" s="54" t="s">
        <v>339</v>
      </c>
      <c r="F133" s="62">
        <v>600000</v>
      </c>
      <c r="G133" s="70">
        <v>0</v>
      </c>
      <c r="H133" s="55">
        <v>207900.5</v>
      </c>
      <c r="I133" s="55">
        <v>200000</v>
      </c>
      <c r="J133" s="55">
        <v>200000</v>
      </c>
      <c r="K133" s="68">
        <v>0</v>
      </c>
      <c r="L133" s="55">
        <v>207900.5</v>
      </c>
      <c r="M133" s="55">
        <v>172138.74</v>
      </c>
      <c r="N133" s="78"/>
      <c r="O133" s="305" t="str">
        <f t="shared" si="13"/>
        <v>NO APLICA</v>
      </c>
      <c r="P133" s="306">
        <f t="shared" si="13"/>
        <v>1</v>
      </c>
      <c r="Q133" s="306">
        <f t="shared" si="12"/>
        <v>0.86069370000000001</v>
      </c>
      <c r="R133" s="307">
        <f t="shared" si="12"/>
        <v>0</v>
      </c>
      <c r="S133" s="305" t="str">
        <f t="shared" si="14"/>
        <v>NO APLICA</v>
      </c>
      <c r="T133" s="306">
        <f t="shared" si="15"/>
        <v>1</v>
      </c>
      <c r="U133" s="306">
        <f t="shared" si="16"/>
        <v>0.93169594055413019</v>
      </c>
      <c r="V133" s="33"/>
      <c r="W133" s="33"/>
      <c r="X133" s="381" t="s">
        <v>455</v>
      </c>
    </row>
    <row r="134" spans="2:24" ht="121" thickBot="1">
      <c r="B134" s="86"/>
      <c r="E134" s="54" t="s">
        <v>340</v>
      </c>
      <c r="F134" s="62">
        <v>1066308</v>
      </c>
      <c r="G134" s="70">
        <v>0</v>
      </c>
      <c r="H134" s="55">
        <v>86308.08</v>
      </c>
      <c r="I134" s="55">
        <v>130000</v>
      </c>
      <c r="J134" s="55">
        <v>850000</v>
      </c>
      <c r="K134" s="68">
        <v>0</v>
      </c>
      <c r="L134" s="55">
        <v>86308.08</v>
      </c>
      <c r="M134" s="55">
        <v>129454.31</v>
      </c>
      <c r="N134" s="69"/>
      <c r="O134" s="305" t="str">
        <f t="shared" si="13"/>
        <v>NO APLICA</v>
      </c>
      <c r="P134" s="306">
        <f t="shared" si="13"/>
        <v>1</v>
      </c>
      <c r="Q134" s="306">
        <f t="shared" si="12"/>
        <v>0.99580238461538462</v>
      </c>
      <c r="R134" s="307">
        <f t="shared" si="12"/>
        <v>0</v>
      </c>
      <c r="S134" s="305" t="str">
        <f t="shared" si="14"/>
        <v>NO APLICA</v>
      </c>
      <c r="T134" s="306">
        <f t="shared" si="15"/>
        <v>1</v>
      </c>
      <c r="U134" s="306">
        <f t="shared" si="16"/>
        <v>0.99747725558841815</v>
      </c>
      <c r="V134" s="33"/>
      <c r="W134" s="33"/>
      <c r="X134" s="381" t="s">
        <v>456</v>
      </c>
    </row>
    <row r="135" spans="2:24" ht="121" thickBot="1">
      <c r="B135" s="86"/>
      <c r="E135" s="56" t="s">
        <v>341</v>
      </c>
      <c r="F135" s="62">
        <v>31300000</v>
      </c>
      <c r="G135" s="70">
        <v>0</v>
      </c>
      <c r="H135" s="55">
        <v>282922.38</v>
      </c>
      <c r="I135" s="55">
        <v>82000</v>
      </c>
      <c r="J135" s="55">
        <v>104333333</v>
      </c>
      <c r="K135" s="68">
        <v>0</v>
      </c>
      <c r="L135" s="55">
        <v>282922.38</v>
      </c>
      <c r="M135" s="55">
        <v>81054.63</v>
      </c>
      <c r="N135" s="69"/>
      <c r="O135" s="305" t="str">
        <f t="shared" si="13"/>
        <v>NO APLICA</v>
      </c>
      <c r="P135" s="306">
        <f t="shared" si="13"/>
        <v>1</v>
      </c>
      <c r="Q135" s="306">
        <f t="shared" si="12"/>
        <v>0.98847109756097562</v>
      </c>
      <c r="R135" s="307">
        <f t="shared" si="12"/>
        <v>0</v>
      </c>
      <c r="S135" s="305" t="str">
        <f t="shared" si="14"/>
        <v>NO APLICA</v>
      </c>
      <c r="T135" s="306">
        <f t="shared" si="15"/>
        <v>1</v>
      </c>
      <c r="U135" s="306">
        <f t="shared" si="16"/>
        <v>0.99740939429365771</v>
      </c>
      <c r="V135" s="33"/>
      <c r="W135" s="33"/>
      <c r="X135" s="381" t="s">
        <v>457</v>
      </c>
    </row>
    <row r="136" spans="2:24" ht="121" thickBot="1">
      <c r="B136" s="86"/>
      <c r="E136" s="54" t="s">
        <v>342</v>
      </c>
      <c r="F136" s="62">
        <v>10000000</v>
      </c>
      <c r="G136" s="68">
        <v>0</v>
      </c>
      <c r="H136" s="55">
        <v>0</v>
      </c>
      <c r="I136" s="55">
        <v>0</v>
      </c>
      <c r="J136" s="55">
        <v>10000000</v>
      </c>
      <c r="K136" s="68">
        <v>0</v>
      </c>
      <c r="L136" s="55">
        <v>0</v>
      </c>
      <c r="M136" s="55">
        <v>0</v>
      </c>
      <c r="N136" s="69"/>
      <c r="O136" s="305" t="str">
        <f t="shared" si="13"/>
        <v>NO APLICA</v>
      </c>
      <c r="P136" s="306" t="str">
        <f t="shared" si="13"/>
        <v>NO APLICA</v>
      </c>
      <c r="Q136" s="306" t="str">
        <f t="shared" si="12"/>
        <v>NO APLICA</v>
      </c>
      <c r="R136" s="307">
        <f t="shared" si="12"/>
        <v>0</v>
      </c>
      <c r="S136" s="305" t="str">
        <f t="shared" si="14"/>
        <v>NO APLICA</v>
      </c>
      <c r="T136" s="306" t="str">
        <f t="shared" si="15"/>
        <v>NO APLICA</v>
      </c>
      <c r="U136" s="306" t="str">
        <f t="shared" si="16"/>
        <v>NO APLICA</v>
      </c>
      <c r="V136" s="33"/>
      <c r="W136" s="33"/>
      <c r="X136" s="381" t="s">
        <v>452</v>
      </c>
    </row>
    <row r="137" spans="2:24" ht="121" thickBot="1">
      <c r="B137" s="86"/>
      <c r="E137" s="54" t="s">
        <v>343</v>
      </c>
      <c r="F137" s="62">
        <v>29300000</v>
      </c>
      <c r="G137" s="68">
        <v>0</v>
      </c>
      <c r="H137" s="55">
        <v>47430.38</v>
      </c>
      <c r="I137" s="55">
        <v>18000</v>
      </c>
      <c r="J137" s="55">
        <v>9766666</v>
      </c>
      <c r="K137" s="68">
        <v>0</v>
      </c>
      <c r="L137" s="55">
        <v>47430.38</v>
      </c>
      <c r="M137" s="55">
        <v>17320.169999999998</v>
      </c>
      <c r="N137" s="78"/>
      <c r="O137" s="305" t="str">
        <f t="shared" si="13"/>
        <v>NO APLICA</v>
      </c>
      <c r="P137" s="306">
        <f t="shared" si="13"/>
        <v>1</v>
      </c>
      <c r="Q137" s="306">
        <f t="shared" si="12"/>
        <v>0.9622316666666666</v>
      </c>
      <c r="R137" s="307">
        <f t="shared" si="12"/>
        <v>0</v>
      </c>
      <c r="S137" s="305" t="str">
        <f t="shared" si="14"/>
        <v>NO APLICA</v>
      </c>
      <c r="T137" s="306">
        <f t="shared" si="15"/>
        <v>1</v>
      </c>
      <c r="U137" s="306">
        <f t="shared" si="16"/>
        <v>0.98960987235593001</v>
      </c>
      <c r="V137" s="33"/>
      <c r="W137" s="33"/>
      <c r="X137" s="381" t="s">
        <v>458</v>
      </c>
    </row>
    <row r="138" spans="2:24" ht="121" thickBot="1">
      <c r="B138" s="86"/>
      <c r="E138" s="54" t="s">
        <v>344</v>
      </c>
      <c r="F138" s="62">
        <v>700000</v>
      </c>
      <c r="G138" s="68">
        <v>0</v>
      </c>
      <c r="H138" s="55">
        <v>0</v>
      </c>
      <c r="I138" s="55">
        <v>17000</v>
      </c>
      <c r="J138" s="55">
        <v>233333</v>
      </c>
      <c r="K138" s="68">
        <v>0</v>
      </c>
      <c r="L138" s="55">
        <v>0</v>
      </c>
      <c r="M138" s="55">
        <v>16789.38</v>
      </c>
      <c r="N138" s="69"/>
      <c r="O138" s="305" t="str">
        <f t="shared" si="13"/>
        <v>NO APLICA</v>
      </c>
      <c r="P138" s="306" t="str">
        <f t="shared" si="13"/>
        <v>NO APLICA</v>
      </c>
      <c r="Q138" s="306">
        <f t="shared" si="12"/>
        <v>0.98761058823529413</v>
      </c>
      <c r="R138" s="307">
        <f t="shared" si="12"/>
        <v>0</v>
      </c>
      <c r="S138" s="305" t="str">
        <f t="shared" si="14"/>
        <v>NO APLICA</v>
      </c>
      <c r="T138" s="306" t="str">
        <f t="shared" si="15"/>
        <v>NO APLICA</v>
      </c>
      <c r="U138" s="306">
        <f t="shared" si="16"/>
        <v>0.98761058823529413</v>
      </c>
      <c r="V138" s="33"/>
      <c r="W138" s="33"/>
      <c r="X138" s="381" t="s">
        <v>459</v>
      </c>
    </row>
    <row r="139" spans="2:24" ht="121" thickBot="1">
      <c r="B139" s="86"/>
      <c r="E139" s="54" t="s">
        <v>345</v>
      </c>
      <c r="F139" s="62">
        <v>400000</v>
      </c>
      <c r="G139" s="68">
        <v>0</v>
      </c>
      <c r="H139" s="55">
        <v>79367.429999999993</v>
      </c>
      <c r="I139" s="55">
        <v>0</v>
      </c>
      <c r="J139" s="69">
        <v>133333</v>
      </c>
      <c r="K139" s="68">
        <v>0</v>
      </c>
      <c r="L139" s="55">
        <v>79367.429999999993</v>
      </c>
      <c r="M139" s="55">
        <v>0</v>
      </c>
      <c r="N139" s="69"/>
      <c r="O139" s="305" t="str">
        <f t="shared" si="13"/>
        <v>NO APLICA</v>
      </c>
      <c r="P139" s="306">
        <f t="shared" si="13"/>
        <v>1</v>
      </c>
      <c r="Q139" s="306" t="str">
        <f t="shared" si="12"/>
        <v>NO APLICA</v>
      </c>
      <c r="R139" s="307">
        <f t="shared" si="12"/>
        <v>0</v>
      </c>
      <c r="S139" s="305" t="str">
        <f t="shared" si="14"/>
        <v>NO APLICA</v>
      </c>
      <c r="T139" s="306">
        <f t="shared" si="15"/>
        <v>1</v>
      </c>
      <c r="U139" s="306">
        <f t="shared" si="16"/>
        <v>1</v>
      </c>
      <c r="V139" s="33"/>
      <c r="W139" s="33"/>
      <c r="X139" s="381" t="s">
        <v>452</v>
      </c>
    </row>
    <row r="140" spans="2:24" ht="121" thickBot="1">
      <c r="B140" s="86"/>
      <c r="E140" s="54" t="s">
        <v>346</v>
      </c>
      <c r="F140" s="62">
        <v>1000000</v>
      </c>
      <c r="G140" s="68">
        <v>0</v>
      </c>
      <c r="H140" s="55">
        <v>135316.9</v>
      </c>
      <c r="I140" s="55">
        <v>97000</v>
      </c>
      <c r="J140" s="55">
        <v>333333</v>
      </c>
      <c r="K140" s="68">
        <v>0</v>
      </c>
      <c r="L140" s="55">
        <v>135316.9</v>
      </c>
      <c r="M140" s="69">
        <v>95670.07</v>
      </c>
      <c r="N140" s="69"/>
      <c r="O140" s="305" t="str">
        <f t="shared" si="13"/>
        <v>NO APLICA</v>
      </c>
      <c r="P140" s="306">
        <f t="shared" si="13"/>
        <v>1</v>
      </c>
      <c r="Q140" s="306">
        <f t="shared" si="12"/>
        <v>0.98628938144329903</v>
      </c>
      <c r="R140" s="307">
        <f t="shared" si="12"/>
        <v>0</v>
      </c>
      <c r="S140" s="305" t="str">
        <f t="shared" si="14"/>
        <v>NO APLICA</v>
      </c>
      <c r="T140" s="306">
        <f t="shared" si="15"/>
        <v>1</v>
      </c>
      <c r="U140" s="306">
        <f t="shared" si="16"/>
        <v>0.99427536266195016</v>
      </c>
      <c r="V140" s="33"/>
      <c r="W140" s="33"/>
      <c r="X140" s="381" t="s">
        <v>460</v>
      </c>
    </row>
    <row r="141" spans="2:24" ht="121" thickBot="1">
      <c r="B141" s="86"/>
      <c r="E141" s="54" t="s">
        <v>347</v>
      </c>
      <c r="F141" s="62">
        <v>350000</v>
      </c>
      <c r="G141" s="68">
        <v>0</v>
      </c>
      <c r="H141" s="55">
        <v>0</v>
      </c>
      <c r="I141" s="55">
        <v>116666</v>
      </c>
      <c r="J141" s="69">
        <v>116666</v>
      </c>
      <c r="K141" s="68">
        <v>0</v>
      </c>
      <c r="L141" s="55">
        <v>0</v>
      </c>
      <c r="M141" s="55">
        <v>120550.28</v>
      </c>
      <c r="N141" s="69"/>
      <c r="O141" s="305" t="str">
        <f t="shared" si="13"/>
        <v>NO APLICA</v>
      </c>
      <c r="P141" s="306" t="str">
        <f t="shared" si="13"/>
        <v>NO APLICA</v>
      </c>
      <c r="Q141" s="306">
        <f t="shared" si="12"/>
        <v>1.0332940188229647</v>
      </c>
      <c r="R141" s="307">
        <f t="shared" si="12"/>
        <v>0</v>
      </c>
      <c r="S141" s="305" t="str">
        <f t="shared" si="14"/>
        <v>NO APLICA</v>
      </c>
      <c r="T141" s="306" t="str">
        <f t="shared" si="15"/>
        <v>NO APLICA</v>
      </c>
      <c r="U141" s="306">
        <f t="shared" si="16"/>
        <v>1.0332940188229647</v>
      </c>
      <c r="V141" s="33"/>
      <c r="W141" s="33"/>
      <c r="X141" s="381" t="s">
        <v>461</v>
      </c>
    </row>
    <row r="142" spans="2:24" ht="121" thickBot="1">
      <c r="B142" s="86"/>
      <c r="E142" s="54" t="s">
        <v>348</v>
      </c>
      <c r="F142" s="62">
        <v>250000</v>
      </c>
      <c r="G142" s="68">
        <v>0</v>
      </c>
      <c r="H142" s="55">
        <v>61229.33</v>
      </c>
      <c r="I142" s="55">
        <v>19600</v>
      </c>
      <c r="J142" s="55">
        <v>83333</v>
      </c>
      <c r="K142" s="68">
        <v>0</v>
      </c>
      <c r="L142" s="55">
        <v>61229.33</v>
      </c>
      <c r="M142" s="69">
        <v>19538.16</v>
      </c>
      <c r="N142" s="69"/>
      <c r="O142" s="305" t="str">
        <f t="shared" si="13"/>
        <v>NO APLICA</v>
      </c>
      <c r="P142" s="306">
        <f t="shared" si="13"/>
        <v>1</v>
      </c>
      <c r="Q142" s="306">
        <f t="shared" si="12"/>
        <v>0.99684489795918363</v>
      </c>
      <c r="R142" s="307">
        <f t="shared" si="12"/>
        <v>0</v>
      </c>
      <c r="S142" s="305" t="str">
        <f t="shared" si="14"/>
        <v>NO APLICA</v>
      </c>
      <c r="T142" s="306">
        <f t="shared" si="15"/>
        <v>1</v>
      </c>
      <c r="U142" s="306">
        <f t="shared" si="16"/>
        <v>0.99923493118154016</v>
      </c>
      <c r="V142" s="33"/>
      <c r="W142" s="33"/>
      <c r="X142" s="381" t="s">
        <v>462</v>
      </c>
    </row>
    <row r="143" spans="2:24" ht="121" thickBot="1">
      <c r="B143" s="86"/>
      <c r="E143" s="79" t="s">
        <v>349</v>
      </c>
      <c r="F143" s="63">
        <v>550000</v>
      </c>
      <c r="G143" s="71">
        <v>0</v>
      </c>
      <c r="H143" s="57">
        <v>0</v>
      </c>
      <c r="I143" s="57">
        <v>8600</v>
      </c>
      <c r="J143" s="57">
        <v>183333</v>
      </c>
      <c r="K143" s="71">
        <v>0</v>
      </c>
      <c r="L143" s="57">
        <v>0</v>
      </c>
      <c r="M143" s="57">
        <v>8522.23</v>
      </c>
      <c r="N143" s="57"/>
      <c r="O143" s="305" t="str">
        <f t="shared" si="13"/>
        <v>NO APLICA</v>
      </c>
      <c r="P143" s="306" t="str">
        <f t="shared" si="13"/>
        <v>NO APLICA</v>
      </c>
      <c r="Q143" s="306">
        <f t="shared" si="12"/>
        <v>0.99095697674418604</v>
      </c>
      <c r="R143" s="307">
        <f t="shared" si="12"/>
        <v>0</v>
      </c>
      <c r="S143" s="305" t="str">
        <f t="shared" si="14"/>
        <v>NO APLICA</v>
      </c>
      <c r="T143" s="306" t="str">
        <f t="shared" si="15"/>
        <v>NO APLICA</v>
      </c>
      <c r="U143" s="306">
        <f t="shared" si="16"/>
        <v>0.99095697674418604</v>
      </c>
      <c r="V143" s="33"/>
      <c r="W143" s="33"/>
      <c r="X143" s="381" t="s">
        <v>463</v>
      </c>
    </row>
    <row r="144" spans="2:24">
      <c r="B144" s="86"/>
      <c r="X144" s="382"/>
    </row>
    <row r="145" spans="2:24">
      <c r="B145" s="86"/>
      <c r="X145" s="382"/>
    </row>
    <row r="146" spans="2:24">
      <c r="B146" s="86"/>
      <c r="X146" s="382"/>
    </row>
    <row r="147" spans="2:24">
      <c r="B147" s="86"/>
      <c r="X147" s="382"/>
    </row>
    <row r="148" spans="2:24">
      <c r="B148" s="86"/>
      <c r="X148" s="382"/>
    </row>
    <row r="149" spans="2:24">
      <c r="B149" s="86"/>
      <c r="X149" s="382"/>
    </row>
    <row r="150" spans="2:24">
      <c r="B150" s="86"/>
      <c r="X150" s="382"/>
    </row>
    <row r="151" spans="2:24">
      <c r="B151" s="86"/>
      <c r="X151" s="382"/>
    </row>
    <row r="152" spans="2:24">
      <c r="B152" s="86"/>
      <c r="X152" s="382"/>
    </row>
    <row r="153" spans="2:24">
      <c r="B153" s="86"/>
      <c r="X153" s="382"/>
    </row>
    <row r="154" spans="2:24">
      <c r="B154" s="86"/>
      <c r="X154" s="382"/>
    </row>
    <row r="155" spans="2:24">
      <c r="B155" s="86"/>
      <c r="X155" s="382"/>
    </row>
    <row r="156" spans="2:24">
      <c r="B156" s="86"/>
      <c r="X156" s="382"/>
    </row>
    <row r="157" spans="2:24">
      <c r="B157" s="86"/>
      <c r="X157" s="382"/>
    </row>
    <row r="158" spans="2:24">
      <c r="B158" s="86"/>
      <c r="X158" s="382"/>
    </row>
    <row r="159" spans="2:24">
      <c r="B159" s="290"/>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383"/>
    </row>
    <row r="161" spans="4:4">
      <c r="D161" s="304"/>
    </row>
  </sheetData>
  <mergeCells count="28">
    <mergeCell ref="S123:W123"/>
    <mergeCell ref="X123:X124"/>
    <mergeCell ref="E125:F125"/>
    <mergeCell ref="B14:F14"/>
    <mergeCell ref="B117:F119"/>
    <mergeCell ref="H117:P119"/>
    <mergeCell ref="R117:X119"/>
    <mergeCell ref="E122:X122"/>
    <mergeCell ref="E123:E124"/>
    <mergeCell ref="F123:F124"/>
    <mergeCell ref="G123:J123"/>
    <mergeCell ref="K123:N123"/>
    <mergeCell ref="O123:R123"/>
    <mergeCell ref="G13:G14"/>
    <mergeCell ref="X10:X12"/>
    <mergeCell ref="B11:B12"/>
    <mergeCell ref="C11:C12"/>
    <mergeCell ref="D11:F11"/>
    <mergeCell ref="G11:K11"/>
    <mergeCell ref="L11:O11"/>
    <mergeCell ref="P11:S11"/>
    <mergeCell ref="T11:W11"/>
    <mergeCell ref="G10:W10"/>
    <mergeCell ref="E2:V2"/>
    <mergeCell ref="E3:V3"/>
    <mergeCell ref="E4:V4"/>
    <mergeCell ref="E5:V5"/>
    <mergeCell ref="E6:V6"/>
  </mergeCells>
  <conditionalFormatting sqref="G125:J129 G130:G143 I131:J131 J132 I138:J139 I141:J142">
    <cfRule type="containsBlanks" dxfId="491" priority="480">
      <formula>LEN(TRIM(G125))=0</formula>
    </cfRule>
  </conditionalFormatting>
  <conditionalFormatting sqref="H13">
    <cfRule type="cellIs" priority="29" operator="equal">
      <formula>"NO DISPONIBLE"</formula>
    </cfRule>
  </conditionalFormatting>
  <conditionalFormatting sqref="H16:H17">
    <cfRule type="containsBlanks" dxfId="490" priority="451">
      <formula>LEN(TRIM(H16))=0</formula>
    </cfRule>
  </conditionalFormatting>
  <conditionalFormatting sqref="H130:H131">
    <cfRule type="containsBlanks" dxfId="489" priority="3">
      <formula>LEN(TRIM(H130))=0</formula>
    </cfRule>
  </conditionalFormatting>
  <conditionalFormatting sqref="H132">
    <cfRule type="containsBlanks" dxfId="488" priority="2">
      <formula>LEN(TRIM(H132))=0</formula>
    </cfRule>
  </conditionalFormatting>
  <conditionalFormatting sqref="H133:H143 K133:N143">
    <cfRule type="containsBlanks" dxfId="487" priority="474">
      <formula>LEN(TRIM(H133))=0</formula>
    </cfRule>
  </conditionalFormatting>
  <conditionalFormatting sqref="H14:K15">
    <cfRule type="containsBlanks" dxfId="486" priority="26">
      <formula>LEN(TRIM(H14))=0</formula>
    </cfRule>
  </conditionalFormatting>
  <conditionalFormatting sqref="H18:K114">
    <cfRule type="containsBlanks" dxfId="485" priority="443">
      <formula>LEN(TRIM(H18))=0</formula>
    </cfRule>
  </conditionalFormatting>
  <conditionalFormatting sqref="I132:I137">
    <cfRule type="containsBlanks" dxfId="484" priority="471">
      <formula>LEN(TRIM(I132))=0</formula>
    </cfRule>
  </conditionalFormatting>
  <conditionalFormatting sqref="J130">
    <cfRule type="containsBlanks" dxfId="483" priority="476">
      <formula>LEN(TRIM(J130))=0</formula>
    </cfRule>
  </conditionalFormatting>
  <conditionalFormatting sqref="I140:J140">
    <cfRule type="containsBlanks" dxfId="482" priority="473">
      <formula>LEN(TRIM(I140))=0</formula>
    </cfRule>
  </conditionalFormatting>
  <conditionalFormatting sqref="I143:J143">
    <cfRule type="containsBlanks" dxfId="481" priority="472">
      <formula>LEN(TRIM(I143))=0</formula>
    </cfRule>
  </conditionalFormatting>
  <conditionalFormatting sqref="I13:K13">
    <cfRule type="cellIs" dxfId="480" priority="28" operator="equal">
      <formula>"NO DISPONIBLE"</formula>
    </cfRule>
  </conditionalFormatting>
  <conditionalFormatting sqref="I16:K23">
    <cfRule type="containsBlanks" dxfId="479" priority="444">
      <formula>LEN(TRIM(I16))=0</formula>
    </cfRule>
  </conditionalFormatting>
  <conditionalFormatting sqref="J133:J137">
    <cfRule type="containsBlanks" dxfId="478" priority="470">
      <formula>LEN(TRIM(J133))=0</formula>
    </cfRule>
  </conditionalFormatting>
  <conditionalFormatting sqref="K125:N131 K132 M132:N132">
    <cfRule type="containsBlanks" dxfId="477" priority="478">
      <formula>LEN(TRIM(K125))=0</formula>
    </cfRule>
  </conditionalFormatting>
  <conditionalFormatting sqref="L132">
    <cfRule type="containsBlanks" dxfId="476" priority="477">
      <formula>LEN(TRIM(L132))=0</formula>
    </cfRule>
  </conditionalFormatting>
  <conditionalFormatting sqref="L13:N13">
    <cfRule type="cellIs" priority="10" operator="equal">
      <formula>"NO DISPONIBLE"</formula>
    </cfRule>
  </conditionalFormatting>
  <conditionalFormatting sqref="L14:O114">
    <cfRule type="containsBlanks" dxfId="475" priority="25">
      <formula>LEN(TRIM(L14))=0</formula>
    </cfRule>
  </conditionalFormatting>
  <conditionalFormatting sqref="O13">
    <cfRule type="containsBlanks" dxfId="474" priority="18">
      <formula>LEN(TRIM(O13))=0</formula>
    </cfRule>
  </conditionalFormatting>
  <conditionalFormatting sqref="O126:O127">
    <cfRule type="containsBlanks" dxfId="473" priority="501" stopIfTrue="1">
      <formula>LEN(TRIM(O126))=0</formula>
    </cfRule>
    <cfRule type="cellIs" dxfId="472" priority="500" stopIfTrue="1" operator="greaterThanOrEqual">
      <formula>1.2</formula>
    </cfRule>
    <cfRule type="cellIs" dxfId="471" priority="499" stopIfTrue="1" operator="between">
      <formula>0.7</formula>
      <formula>1.2</formula>
    </cfRule>
    <cfRule type="cellIs" dxfId="470" priority="496" stopIfTrue="1" operator="equal">
      <formula>"100%"</formula>
    </cfRule>
    <cfRule type="cellIs" dxfId="469" priority="497" stopIfTrue="1" operator="lessThan">
      <formula>0.5</formula>
    </cfRule>
    <cfRule type="cellIs" dxfId="468" priority="498" stopIfTrue="1" operator="between">
      <formula>0.5</formula>
      <formula>0.7</formula>
    </cfRule>
  </conditionalFormatting>
  <conditionalFormatting sqref="O130:U143">
    <cfRule type="cellIs" dxfId="467" priority="466" operator="between">
      <formula>0.7</formula>
      <formula>1.2</formula>
    </cfRule>
    <cfRule type="cellIs" dxfId="466" priority="469" operator="greaterThan">
      <formula>1.2</formula>
    </cfRule>
    <cfRule type="cellIs" dxfId="465" priority="468" operator="lessThan">
      <formula>0.5</formula>
    </cfRule>
    <cfRule type="cellIs" dxfId="464" priority="467" operator="between">
      <formula>0.5</formula>
      <formula>0.7</formula>
    </cfRule>
    <cfRule type="cellIs" dxfId="463" priority="465" operator="equal">
      <formula>"NO APLICA"</formula>
    </cfRule>
  </conditionalFormatting>
  <conditionalFormatting sqref="O125:W125">
    <cfRule type="cellIs" dxfId="462" priority="486" stopIfTrue="1" operator="between">
      <formula>0.7</formula>
      <formula>1.2</formula>
    </cfRule>
    <cfRule type="cellIs" dxfId="461" priority="483" stopIfTrue="1" operator="equal">
      <formula>"100%"</formula>
    </cfRule>
    <cfRule type="cellIs" dxfId="460" priority="485" stopIfTrue="1" operator="between">
      <formula>0.5</formula>
      <formula>0.7</formula>
    </cfRule>
    <cfRule type="cellIs" dxfId="459" priority="487" stopIfTrue="1" operator="greaterThanOrEqual">
      <formula>1.2</formula>
    </cfRule>
    <cfRule type="cellIs" dxfId="458" priority="484" stopIfTrue="1" operator="lessThan">
      <formula>0.5</formula>
    </cfRule>
    <cfRule type="containsBlanks" dxfId="457" priority="488" stopIfTrue="1">
      <formula>LEN(TRIM(O125))=0</formula>
    </cfRule>
  </conditionalFormatting>
  <conditionalFormatting sqref="O128:W129">
    <cfRule type="containsBlanks" dxfId="456" priority="481">
      <formula>LEN(TRIM(O128))=0</formula>
    </cfRule>
  </conditionalFormatting>
  <conditionalFormatting sqref="P13:R13">
    <cfRule type="cellIs" dxfId="455" priority="6" stopIfTrue="1" operator="between">
      <formula>0.5</formula>
      <formula>0.7</formula>
    </cfRule>
    <cfRule type="cellIs" dxfId="454" priority="7" stopIfTrue="1" operator="between">
      <formula>0.7</formula>
      <formula>1.2</formula>
    </cfRule>
    <cfRule type="cellIs" dxfId="453" priority="8" stopIfTrue="1" operator="greaterThanOrEqual">
      <formula>1.2</formula>
    </cfRule>
    <cfRule type="containsBlanks" dxfId="452" priority="9" stopIfTrue="1">
      <formula>LEN(TRIM(P13))=0</formula>
    </cfRule>
    <cfRule type="cellIs" dxfId="451" priority="5" stopIfTrue="1" operator="lessThan">
      <formula>0.5</formula>
    </cfRule>
    <cfRule type="cellIs" dxfId="450" priority="4" stopIfTrue="1" operator="equal">
      <formula>"100%"</formula>
    </cfRule>
  </conditionalFormatting>
  <conditionalFormatting sqref="P15:R114">
    <cfRule type="cellIs" dxfId="449" priority="417" operator="equal">
      <formula>"NO DISPONIBLE"</formula>
    </cfRule>
  </conditionalFormatting>
  <conditionalFormatting sqref="P126:R127">
    <cfRule type="containsBlanks" dxfId="448" priority="489">
      <formula>LEN(TRIM(P126))=0</formula>
    </cfRule>
  </conditionalFormatting>
  <conditionalFormatting sqref="P14:S114 W14:W114">
    <cfRule type="cellIs" dxfId="447" priority="442" stopIfTrue="1" operator="between">
      <formula>0.5</formula>
      <formula>0.7</formula>
    </cfRule>
    <cfRule type="cellIs" dxfId="446" priority="440" stopIfTrue="1" operator="equal">
      <formula>"100%"</formula>
    </cfRule>
    <cfRule type="cellIs" dxfId="445" priority="441" stopIfTrue="1" operator="lessThan">
      <formula>0.5</formula>
    </cfRule>
  </conditionalFormatting>
  <conditionalFormatting sqref="P14:S114">
    <cfRule type="cellIs" dxfId="444" priority="448" stopIfTrue="1" operator="between">
      <formula>0.7</formula>
      <formula>1.2</formula>
    </cfRule>
    <cfRule type="containsBlanks" dxfId="443" priority="450" stopIfTrue="1">
      <formula>LEN(TRIM(P14))=0</formula>
    </cfRule>
    <cfRule type="cellIs" dxfId="442" priority="449" stopIfTrue="1" operator="greaterThanOrEqual">
      <formula>1.2</formula>
    </cfRule>
  </conditionalFormatting>
  <conditionalFormatting sqref="Q63:R63">
    <cfRule type="containsBlanks" dxfId="441" priority="348" stopIfTrue="1">
      <formula>LEN(TRIM(Q63))=0</formula>
    </cfRule>
    <cfRule type="cellIs" dxfId="440" priority="345" stopIfTrue="1" operator="greaterThanOrEqual">
      <formula>1.2</formula>
    </cfRule>
    <cfRule type="containsBlanks" dxfId="439" priority="346" stopIfTrue="1">
      <formula>LEN(TRIM(Q63))=0</formula>
    </cfRule>
    <cfRule type="cellIs" dxfId="438" priority="347" stopIfTrue="1" operator="greaterThanOrEqual">
      <formula>1.2</formula>
    </cfRule>
  </conditionalFormatting>
  <conditionalFormatting sqref="Q64:R64">
    <cfRule type="cellIs" dxfId="437" priority="438" stopIfTrue="1" operator="greaterThanOrEqual">
      <formula>1.2</formula>
    </cfRule>
    <cfRule type="containsBlanks" dxfId="436" priority="427" stopIfTrue="1">
      <formula>LEN(TRIM(Q64))=0</formula>
    </cfRule>
    <cfRule type="cellIs" dxfId="435" priority="426" stopIfTrue="1" operator="greaterThanOrEqual">
      <formula>1.2</formula>
    </cfRule>
    <cfRule type="containsBlanks" dxfId="434" priority="439" stopIfTrue="1">
      <formula>LEN(TRIM(Q64))=0</formula>
    </cfRule>
  </conditionalFormatting>
  <conditionalFormatting sqref="Q66:R66">
    <cfRule type="cellIs" dxfId="433" priority="415" stopIfTrue="1" operator="greaterThanOrEqual">
      <formula>1.2</formula>
    </cfRule>
    <cfRule type="containsBlanks" dxfId="432" priority="416" stopIfTrue="1">
      <formula>LEN(TRIM(Q66))=0</formula>
    </cfRule>
    <cfRule type="containsBlanks" dxfId="431" priority="414" stopIfTrue="1">
      <formula>LEN(TRIM(Q66))=0</formula>
    </cfRule>
    <cfRule type="cellIs" dxfId="430" priority="413" stopIfTrue="1" operator="greaterThanOrEqual">
      <formula>1.2</formula>
    </cfRule>
  </conditionalFormatting>
  <conditionalFormatting sqref="Q68:R68">
    <cfRule type="cellIs" dxfId="429" priority="407" stopIfTrue="1" operator="greaterThanOrEqual">
      <formula>1.2</formula>
    </cfRule>
    <cfRule type="containsBlanks" dxfId="428" priority="408" stopIfTrue="1">
      <formula>LEN(TRIM(Q68))=0</formula>
    </cfRule>
  </conditionalFormatting>
  <conditionalFormatting sqref="Q68:R69">
    <cfRule type="cellIs" dxfId="427" priority="409" stopIfTrue="1" operator="greaterThanOrEqual">
      <formula>1.2</formula>
    </cfRule>
    <cfRule type="containsBlanks" dxfId="426" priority="410" stopIfTrue="1">
      <formula>LEN(TRIM(Q68))=0</formula>
    </cfRule>
  </conditionalFormatting>
  <conditionalFormatting sqref="Q69:R69">
    <cfRule type="containsBlanks" dxfId="425" priority="412" stopIfTrue="1">
      <formula>LEN(TRIM(Q69))=0</formula>
    </cfRule>
    <cfRule type="cellIs" dxfId="424" priority="411" stopIfTrue="1" operator="greaterThanOrEqual">
      <formula>1.2</formula>
    </cfRule>
  </conditionalFormatting>
  <conditionalFormatting sqref="Q71:R71">
    <cfRule type="cellIs" dxfId="423" priority="405" stopIfTrue="1" operator="greaterThanOrEqual">
      <formula>1.2</formula>
    </cfRule>
    <cfRule type="containsBlanks" dxfId="422" priority="404" stopIfTrue="1">
      <formula>LEN(TRIM(Q71))=0</formula>
    </cfRule>
    <cfRule type="cellIs" dxfId="421" priority="403" stopIfTrue="1" operator="greaterThanOrEqual">
      <formula>1.2</formula>
    </cfRule>
    <cfRule type="containsBlanks" dxfId="420" priority="406" stopIfTrue="1">
      <formula>LEN(TRIM(Q71))=0</formula>
    </cfRule>
  </conditionalFormatting>
  <conditionalFormatting sqref="Q73:R73">
    <cfRule type="cellIs" dxfId="419" priority="399" stopIfTrue="1" operator="greaterThanOrEqual">
      <formula>1.2</formula>
    </cfRule>
    <cfRule type="cellIs" dxfId="418" priority="401" stopIfTrue="1" operator="greaterThanOrEqual">
      <formula>1.2</formula>
    </cfRule>
    <cfRule type="containsBlanks" dxfId="417" priority="402" stopIfTrue="1">
      <formula>LEN(TRIM(Q73))=0</formula>
    </cfRule>
    <cfRule type="containsBlanks" dxfId="416" priority="400" stopIfTrue="1">
      <formula>LEN(TRIM(Q73))=0</formula>
    </cfRule>
  </conditionalFormatting>
  <conditionalFormatting sqref="Q75:R75">
    <cfRule type="containsBlanks" dxfId="415" priority="394" stopIfTrue="1">
      <formula>LEN(TRIM(Q75))=0</formula>
    </cfRule>
    <cfRule type="cellIs" dxfId="414" priority="393" stopIfTrue="1" operator="greaterThanOrEqual">
      <formula>1.2</formula>
    </cfRule>
  </conditionalFormatting>
  <conditionalFormatting sqref="Q75:R76">
    <cfRule type="containsBlanks" dxfId="413" priority="396" stopIfTrue="1">
      <formula>LEN(TRIM(Q75))=0</formula>
    </cfRule>
    <cfRule type="cellIs" dxfId="412" priority="395" stopIfTrue="1" operator="greaterThanOrEqual">
      <formula>1.2</formula>
    </cfRule>
  </conditionalFormatting>
  <conditionalFormatting sqref="Q76:R76">
    <cfRule type="cellIs" dxfId="411" priority="397" stopIfTrue="1" operator="greaterThanOrEqual">
      <formula>1.2</formula>
    </cfRule>
    <cfRule type="containsBlanks" dxfId="410" priority="398" stopIfTrue="1">
      <formula>LEN(TRIM(Q76))=0</formula>
    </cfRule>
  </conditionalFormatting>
  <conditionalFormatting sqref="Q78:R79">
    <cfRule type="containsBlanks" dxfId="409" priority="392" stopIfTrue="1">
      <formula>LEN(TRIM(Q78))=0</formula>
    </cfRule>
    <cfRule type="cellIs" dxfId="408" priority="391" stopIfTrue="1" operator="greaterThanOrEqual">
      <formula>1.2</formula>
    </cfRule>
    <cfRule type="containsBlanks" dxfId="407" priority="390" stopIfTrue="1">
      <formula>LEN(TRIM(Q78))=0</formula>
    </cfRule>
    <cfRule type="cellIs" dxfId="406" priority="389" stopIfTrue="1" operator="greaterThanOrEqual">
      <formula>1.2</formula>
    </cfRule>
  </conditionalFormatting>
  <conditionalFormatting sqref="Q81:R82">
    <cfRule type="cellIs" dxfId="405" priority="387" stopIfTrue="1" operator="greaterThanOrEqual">
      <formula>1.2</formula>
    </cfRule>
    <cfRule type="containsBlanks" dxfId="404" priority="386" stopIfTrue="1">
      <formula>LEN(TRIM(Q81))=0</formula>
    </cfRule>
    <cfRule type="cellIs" dxfId="403" priority="385" stopIfTrue="1" operator="greaterThanOrEqual">
      <formula>1.2</formula>
    </cfRule>
    <cfRule type="containsBlanks" dxfId="402" priority="388" stopIfTrue="1">
      <formula>LEN(TRIM(Q81))=0</formula>
    </cfRule>
  </conditionalFormatting>
  <conditionalFormatting sqref="Q84:R84">
    <cfRule type="containsBlanks" dxfId="401" priority="384" stopIfTrue="1">
      <formula>LEN(TRIM(Q84))=0</formula>
    </cfRule>
    <cfRule type="cellIs" dxfId="400" priority="383" stopIfTrue="1" operator="greaterThanOrEqual">
      <formula>1.2</formula>
    </cfRule>
    <cfRule type="containsBlanks" dxfId="399" priority="382" stopIfTrue="1">
      <formula>LEN(TRIM(Q84))=0</formula>
    </cfRule>
    <cfRule type="cellIs" dxfId="398" priority="381" stopIfTrue="1" operator="greaterThanOrEqual">
      <formula>1.2</formula>
    </cfRule>
  </conditionalFormatting>
  <conditionalFormatting sqref="Q86:R86">
    <cfRule type="containsBlanks" dxfId="397" priority="378" stopIfTrue="1">
      <formula>LEN(TRIM(Q86))=0</formula>
    </cfRule>
    <cfRule type="containsBlanks" dxfId="396" priority="380" stopIfTrue="1">
      <formula>LEN(TRIM(Q86))=0</formula>
    </cfRule>
    <cfRule type="cellIs" dxfId="395" priority="379" stopIfTrue="1" operator="greaterThanOrEqual">
      <formula>1.2</formula>
    </cfRule>
    <cfRule type="cellIs" dxfId="394" priority="377" stopIfTrue="1" operator="greaterThanOrEqual">
      <formula>1.2</formula>
    </cfRule>
  </conditionalFormatting>
  <conditionalFormatting sqref="Q88:R88">
    <cfRule type="containsBlanks" dxfId="393" priority="374" stopIfTrue="1">
      <formula>LEN(TRIM(Q88))=0</formula>
    </cfRule>
    <cfRule type="cellIs" dxfId="392" priority="375" stopIfTrue="1" operator="greaterThanOrEqual">
      <formula>1.2</formula>
    </cfRule>
    <cfRule type="cellIs" dxfId="391" priority="373" stopIfTrue="1" operator="greaterThanOrEqual">
      <formula>1.2</formula>
    </cfRule>
    <cfRule type="containsBlanks" dxfId="390" priority="376" stopIfTrue="1">
      <formula>LEN(TRIM(Q88))=0</formula>
    </cfRule>
  </conditionalFormatting>
  <conditionalFormatting sqref="Q90:R91">
    <cfRule type="cellIs" dxfId="389" priority="369" stopIfTrue="1" operator="greaterThanOrEqual">
      <formula>1.2</formula>
    </cfRule>
    <cfRule type="containsBlanks" dxfId="388" priority="372" stopIfTrue="1">
      <formula>LEN(TRIM(Q90))=0</formula>
    </cfRule>
    <cfRule type="cellIs" dxfId="387" priority="371" stopIfTrue="1" operator="greaterThanOrEqual">
      <formula>1.2</formula>
    </cfRule>
    <cfRule type="containsBlanks" dxfId="386" priority="370" stopIfTrue="1">
      <formula>LEN(TRIM(Q90))=0</formula>
    </cfRule>
  </conditionalFormatting>
  <conditionalFormatting sqref="Q93:R94">
    <cfRule type="cellIs" dxfId="385" priority="365" stopIfTrue="1" operator="greaterThanOrEqual">
      <formula>1.2</formula>
    </cfRule>
    <cfRule type="containsBlanks" dxfId="384" priority="366" stopIfTrue="1">
      <formula>LEN(TRIM(Q93))=0</formula>
    </cfRule>
    <cfRule type="containsBlanks" dxfId="383" priority="368" stopIfTrue="1">
      <formula>LEN(TRIM(Q93))=0</formula>
    </cfRule>
    <cfRule type="cellIs" dxfId="382" priority="367" stopIfTrue="1" operator="greaterThanOrEqual">
      <formula>1.2</formula>
    </cfRule>
  </conditionalFormatting>
  <conditionalFormatting sqref="Q96:R97">
    <cfRule type="containsBlanks" dxfId="381" priority="362" stopIfTrue="1">
      <formula>LEN(TRIM(Q96))=0</formula>
    </cfRule>
    <cfRule type="cellIs" dxfId="380" priority="363" stopIfTrue="1" operator="greaterThanOrEqual">
      <formula>1.2</formula>
    </cfRule>
    <cfRule type="cellIs" dxfId="379" priority="361" stopIfTrue="1" operator="greaterThanOrEqual">
      <formula>1.2</formula>
    </cfRule>
    <cfRule type="containsBlanks" dxfId="378" priority="364" stopIfTrue="1">
      <formula>LEN(TRIM(Q96))=0</formula>
    </cfRule>
  </conditionalFormatting>
  <conditionalFormatting sqref="Q99:R105">
    <cfRule type="cellIs" dxfId="377" priority="359" stopIfTrue="1" operator="greaterThanOrEqual">
      <formula>1.2</formula>
    </cfRule>
    <cfRule type="containsBlanks" dxfId="376" priority="358" stopIfTrue="1">
      <formula>LEN(TRIM(Q99))=0</formula>
    </cfRule>
    <cfRule type="containsBlanks" dxfId="375" priority="360" stopIfTrue="1">
      <formula>LEN(TRIM(Q99))=0</formula>
    </cfRule>
    <cfRule type="cellIs" dxfId="374" priority="357" stopIfTrue="1" operator="greaterThanOrEqual">
      <formula>1.2</formula>
    </cfRule>
  </conditionalFormatting>
  <conditionalFormatting sqref="Q107:R109">
    <cfRule type="containsBlanks" dxfId="373" priority="356" stopIfTrue="1">
      <formula>LEN(TRIM(Q107))=0</formula>
    </cfRule>
    <cfRule type="cellIs" dxfId="372" priority="355" stopIfTrue="1" operator="greaterThanOrEqual">
      <formula>1.2</formula>
    </cfRule>
    <cfRule type="cellIs" dxfId="371" priority="353" stopIfTrue="1" operator="greaterThanOrEqual">
      <formula>1.2</formula>
    </cfRule>
    <cfRule type="containsBlanks" dxfId="370" priority="354" stopIfTrue="1">
      <formula>LEN(TRIM(Q107))=0</formula>
    </cfRule>
  </conditionalFormatting>
  <conditionalFormatting sqref="Q111:R114">
    <cfRule type="cellIs" dxfId="369" priority="351" stopIfTrue="1" operator="greaterThanOrEqual">
      <formula>1.2</formula>
    </cfRule>
    <cfRule type="containsBlanks" dxfId="368" priority="350" stopIfTrue="1">
      <formula>LEN(TRIM(Q111))=0</formula>
    </cfRule>
    <cfRule type="containsBlanks" dxfId="367" priority="352" stopIfTrue="1">
      <formula>LEN(TRIM(Q111))=0</formula>
    </cfRule>
    <cfRule type="cellIs" dxfId="366" priority="349" stopIfTrue="1" operator="greaterThanOrEqual">
      <formula>1.2</formula>
    </cfRule>
  </conditionalFormatting>
  <conditionalFormatting sqref="Q15:S15 R19 R23 R27 R31 R35 R39 R43 R47 R51 R55 R59 R63 R67 R71 R75 R79 R83 R87 R91 R95 R99 R103 R107 R111 W15:W114">
    <cfRule type="cellIs" dxfId="365" priority="419" stopIfTrue="1" operator="equal">
      <formula>"100%"</formula>
    </cfRule>
  </conditionalFormatting>
  <conditionalFormatting sqref="Q15:S15 R19 R23 R27 R31 R35 R39 R43 R47 R51 R55 R59 R63 R67 R71 R75 R79 R83 R87 R91 R95 R99 R103 R107 R111">
    <cfRule type="containsBlanks" dxfId="364" priority="418">
      <formula>LEN(TRIM(Q15))=0</formula>
    </cfRule>
    <cfRule type="containsBlanks" dxfId="363" priority="338">
      <formula>LEN(TRIM(Q15))=0</formula>
    </cfRule>
    <cfRule type="cellIs" dxfId="362" priority="339" stopIfTrue="1" operator="equal">
      <formula>"100%"</formula>
    </cfRule>
    <cfRule type="cellIs" dxfId="361" priority="340" stopIfTrue="1" operator="lessThan">
      <formula>0.5</formula>
    </cfRule>
    <cfRule type="containsBlanks" dxfId="360" priority="425" stopIfTrue="1">
      <formula>LEN(TRIM(Q15))=0</formula>
    </cfRule>
    <cfRule type="cellIs" dxfId="359" priority="424" stopIfTrue="1" operator="greaterThanOrEqual">
      <formula>1.2</formula>
    </cfRule>
    <cfRule type="cellIs" dxfId="358" priority="343" stopIfTrue="1" operator="greaterThanOrEqual">
      <formula>1.2</formula>
    </cfRule>
    <cfRule type="containsBlanks" dxfId="357" priority="344" stopIfTrue="1">
      <formula>LEN(TRIM(Q15))=0</formula>
    </cfRule>
    <cfRule type="cellIs" dxfId="356" priority="342" stopIfTrue="1" operator="between">
      <formula>0.7</formula>
      <formula>1.2</formula>
    </cfRule>
    <cfRule type="cellIs" dxfId="355" priority="341" stopIfTrue="1" operator="between">
      <formula>0.5</formula>
      <formula>0.7</formula>
    </cfRule>
  </conditionalFormatting>
  <conditionalFormatting sqref="Q15:S15 W15:W114 R19 R23 R27 R31 R35 R39 R43 R47 R51 R55 R59 R63 R67 R71 R75 R79 R83 R87 R91 R95 R99 R103 R107 R111">
    <cfRule type="cellIs" dxfId="354" priority="420" stopIfTrue="1" operator="lessThan">
      <formula>0.5</formula>
    </cfRule>
    <cfRule type="cellIs" dxfId="353" priority="421" stopIfTrue="1" operator="between">
      <formula>0.5</formula>
      <formula>0.7</formula>
    </cfRule>
    <cfRule type="cellIs" dxfId="352" priority="422" stopIfTrue="1" operator="between">
      <formula>0.7</formula>
      <formula>1.2</formula>
    </cfRule>
  </conditionalFormatting>
  <conditionalFormatting sqref="Q15:S114">
    <cfRule type="cellIs" dxfId="351" priority="423" stopIfTrue="1" operator="greaterThan">
      <formula>0.7</formula>
    </cfRule>
  </conditionalFormatting>
  <conditionalFormatting sqref="Q16:S114">
    <cfRule type="containsBlanks" dxfId="350" priority="437" stopIfTrue="1">
      <formula>LEN(TRIM(Q16))=0</formula>
    </cfRule>
    <cfRule type="cellIs" dxfId="349" priority="436" stopIfTrue="1" operator="greaterThanOrEqual">
      <formula>1.2</formula>
    </cfRule>
    <cfRule type="cellIs" dxfId="348" priority="431" stopIfTrue="1" operator="lessThan">
      <formula>0.5</formula>
    </cfRule>
    <cfRule type="cellIs" dxfId="347" priority="432" stopIfTrue="1" operator="between">
      <formula>0.5</formula>
      <formula>0.7</formula>
    </cfRule>
    <cfRule type="containsBlanks" dxfId="346" priority="429">
      <formula>LEN(TRIM(Q16))=0</formula>
    </cfRule>
    <cfRule type="cellIs" dxfId="345" priority="430" stopIfTrue="1" operator="equal">
      <formula>"100%"</formula>
    </cfRule>
    <cfRule type="cellIs" dxfId="344" priority="433" stopIfTrue="1" operator="between">
      <formula>0.7</formula>
      <formula>1.2</formula>
    </cfRule>
  </conditionalFormatting>
  <conditionalFormatting sqref="R117">
    <cfRule type="containsBlanks" dxfId="343" priority="926">
      <formula>LEN(TRIM(R117))=0</formula>
    </cfRule>
  </conditionalFormatting>
  <conditionalFormatting sqref="S13 W13">
    <cfRule type="containsBlanks" dxfId="342" priority="11">
      <formula>LEN(TRIM(S13))=0</formula>
    </cfRule>
  </conditionalFormatting>
  <conditionalFormatting sqref="S63:S64 S66 S68:S69 S71 S73 S75:S76 S78:S79 S81:S82 S84 S86 S88 S90:S91 S93:S94 S96:S97 S99:S105 S107:S109 S111:S114 W20:W114">
    <cfRule type="cellIs" dxfId="341" priority="434" stopIfTrue="1" operator="greaterThanOrEqual">
      <formula>1.2</formula>
    </cfRule>
  </conditionalFormatting>
  <conditionalFormatting sqref="S126:S127">
    <cfRule type="cellIs" dxfId="340" priority="494" stopIfTrue="1" operator="greaterThanOrEqual">
      <formula>1.2</formula>
    </cfRule>
    <cfRule type="cellIs" dxfId="339" priority="493" stopIfTrue="1" operator="between">
      <formula>0.7</formula>
      <formula>1.2</formula>
    </cfRule>
    <cfRule type="cellIs" dxfId="338" priority="492" stopIfTrue="1" operator="between">
      <formula>0.5</formula>
      <formula>0.7</formula>
    </cfRule>
    <cfRule type="cellIs" dxfId="337" priority="490" stopIfTrue="1" operator="equal">
      <formula>"100%"</formula>
    </cfRule>
    <cfRule type="cellIs" dxfId="336" priority="491" stopIfTrue="1" operator="lessThan">
      <formula>0.5</formula>
    </cfRule>
    <cfRule type="containsBlanks" dxfId="335" priority="495" stopIfTrue="1">
      <formula>LEN(TRIM(S126))=0</formula>
    </cfRule>
  </conditionalFormatting>
  <conditionalFormatting sqref="S125:W125">
    <cfRule type="containsBlanks" dxfId="334" priority="482">
      <formula>LEN(TRIM(S125))=0</formula>
    </cfRule>
  </conditionalFormatting>
  <conditionalFormatting sqref="T122:W122 T124:W129">
    <cfRule type="containsBlanks" dxfId="333" priority="479">
      <formula>LEN(TRIM(T122))=0</formula>
    </cfRule>
  </conditionalFormatting>
  <conditionalFormatting sqref="V130:W143">
    <cfRule type="containsBlanks" dxfId="332" priority="464" stopIfTrue="1">
      <formula>LEN(TRIM(V130))=0</formula>
    </cfRule>
    <cfRule type="cellIs" dxfId="331" priority="461" stopIfTrue="1" operator="between">
      <formula>0.5</formula>
      <formula>0.7</formula>
    </cfRule>
    <cfRule type="cellIs" dxfId="330" priority="460" stopIfTrue="1" operator="lessThan">
      <formula>0.5</formula>
    </cfRule>
    <cfRule type="cellIs" dxfId="329" priority="463" stopIfTrue="1" operator="greaterThanOrEqual">
      <formula>1.2</formula>
    </cfRule>
    <cfRule type="cellIs" dxfId="328" priority="459" stopIfTrue="1" operator="equal">
      <formula>"100%"</formula>
    </cfRule>
    <cfRule type="cellIs" dxfId="327" priority="462" stopIfTrue="1" operator="between">
      <formula>0.7</formula>
      <formula>1.2</formula>
    </cfRule>
  </conditionalFormatting>
  <conditionalFormatting sqref="W13">
    <cfRule type="cellIs" dxfId="326" priority="13" stopIfTrue="1" operator="lessThan">
      <formula>0.5</formula>
    </cfRule>
    <cfRule type="cellIs" dxfId="325" priority="14" stopIfTrue="1" operator="between">
      <formula>0.5</formula>
      <formula>0.7</formula>
    </cfRule>
    <cfRule type="containsBlanks" dxfId="324" priority="17" stopIfTrue="1">
      <formula>LEN(TRIM(W13))=0</formula>
    </cfRule>
    <cfRule type="cellIs" dxfId="323" priority="16" stopIfTrue="1" operator="greaterThanOrEqual">
      <formula>1.2</formula>
    </cfRule>
    <cfRule type="cellIs" dxfId="322" priority="12" stopIfTrue="1" operator="equal">
      <formula>"100%"</formula>
    </cfRule>
    <cfRule type="cellIs" dxfId="321" priority="15" stopIfTrue="1" operator="between">
      <formula>0.7</formula>
      <formula>1.2</formula>
    </cfRule>
  </conditionalFormatting>
  <conditionalFormatting sqref="W14:W114">
    <cfRule type="cellIs" dxfId="320" priority="446" stopIfTrue="1" operator="greaterThanOrEqual">
      <formula>1.2</formula>
    </cfRule>
    <cfRule type="containsBlanks" dxfId="319" priority="428">
      <formula>LEN(TRIM(W14))=0</formula>
    </cfRule>
    <cfRule type="containsBlanks" dxfId="318" priority="447" stopIfTrue="1">
      <formula>LEN(TRIM(W14))=0</formula>
    </cfRule>
    <cfRule type="cellIs" dxfId="317" priority="445" stopIfTrue="1" operator="greaterThan">
      <formula>0.7</formula>
    </cfRule>
  </conditionalFormatting>
  <conditionalFormatting sqref="W15">
    <cfRule type="cellIs" dxfId="316" priority="335" stopIfTrue="1" operator="between">
      <formula>0.7</formula>
      <formula>1.2</formula>
    </cfRule>
    <cfRule type="cellIs" dxfId="315" priority="336" stopIfTrue="1" operator="greaterThanOrEqual">
      <formula>1.2</formula>
    </cfRule>
    <cfRule type="containsBlanks" dxfId="314" priority="337" stopIfTrue="1">
      <formula>LEN(TRIM(W15))=0</formula>
    </cfRule>
  </conditionalFormatting>
  <conditionalFormatting sqref="W15:W16">
    <cfRule type="containsBlanks" dxfId="313" priority="334" stopIfTrue="1">
      <formula>LEN(TRIM(W15))=0</formula>
    </cfRule>
    <cfRule type="cellIs" dxfId="312" priority="332" stopIfTrue="1" operator="between">
      <formula>0.7</formula>
      <formula>1.2</formula>
    </cfRule>
    <cfRule type="cellIs" dxfId="311" priority="333" stopIfTrue="1" operator="greaterThanOrEqual">
      <formula>1.2</formula>
    </cfRule>
  </conditionalFormatting>
  <conditionalFormatting sqref="W15:W114">
    <cfRule type="cellIs" dxfId="310" priority="30" stopIfTrue="1" operator="greaterThan">
      <formula>0.7</formula>
    </cfRule>
    <cfRule type="containsBlanks" dxfId="309" priority="31">
      <formula>LEN(TRIM(W15))=0</formula>
    </cfRule>
    <cfRule type="cellIs" dxfId="308" priority="32" stopIfTrue="1" operator="equal">
      <formula>"100%"</formula>
    </cfRule>
    <cfRule type="cellIs" dxfId="307" priority="34" stopIfTrue="1" operator="between">
      <formula>0.5</formula>
      <formula>0.7</formula>
    </cfRule>
    <cfRule type="cellIs" dxfId="306" priority="33" stopIfTrue="1" operator="lessThan">
      <formula>0.5</formula>
    </cfRule>
  </conditionalFormatting>
  <conditionalFormatting sqref="W16:W17">
    <cfRule type="containsBlanks" dxfId="305" priority="331" stopIfTrue="1">
      <formula>LEN(TRIM(W16))=0</formula>
    </cfRule>
    <cfRule type="cellIs" dxfId="304" priority="330" stopIfTrue="1" operator="greaterThanOrEqual">
      <formula>1.2</formula>
    </cfRule>
    <cfRule type="cellIs" dxfId="303" priority="329" stopIfTrue="1" operator="between">
      <formula>0.7</formula>
      <formula>1.2</formula>
    </cfRule>
  </conditionalFormatting>
  <conditionalFormatting sqref="W17:W18">
    <cfRule type="containsBlanks" dxfId="302" priority="328" stopIfTrue="1">
      <formula>LEN(TRIM(W17))=0</formula>
    </cfRule>
    <cfRule type="cellIs" dxfId="301" priority="327" stopIfTrue="1" operator="greaterThanOrEqual">
      <formula>1.2</formula>
    </cfRule>
    <cfRule type="cellIs" dxfId="300" priority="326" stopIfTrue="1" operator="between">
      <formula>0.7</formula>
      <formula>1.2</formula>
    </cfRule>
  </conditionalFormatting>
  <conditionalFormatting sqref="W18:W19">
    <cfRule type="cellIs" dxfId="299" priority="324" stopIfTrue="1" operator="greaterThanOrEqual">
      <formula>1.2</formula>
    </cfRule>
    <cfRule type="containsBlanks" dxfId="298" priority="325" stopIfTrue="1">
      <formula>LEN(TRIM(W18))=0</formula>
    </cfRule>
    <cfRule type="cellIs" dxfId="297" priority="323" stopIfTrue="1" operator="between">
      <formula>0.7</formula>
      <formula>1.2</formula>
    </cfRule>
  </conditionalFormatting>
  <conditionalFormatting sqref="W19:W20">
    <cfRule type="containsBlanks" dxfId="296" priority="322" stopIfTrue="1">
      <formula>LEN(TRIM(W19))=0</formula>
    </cfRule>
    <cfRule type="cellIs" dxfId="295" priority="321" stopIfTrue="1" operator="greaterThanOrEqual">
      <formula>1.2</formula>
    </cfRule>
    <cfRule type="cellIs" dxfId="294" priority="320" stopIfTrue="1" operator="between">
      <formula>0.7</formula>
      <formula>1.2</formula>
    </cfRule>
  </conditionalFormatting>
  <conditionalFormatting sqref="W20:W21">
    <cfRule type="cellIs" dxfId="293" priority="317" stopIfTrue="1" operator="between">
      <formula>0.7</formula>
      <formula>1.2</formula>
    </cfRule>
    <cfRule type="containsBlanks" dxfId="292" priority="319" stopIfTrue="1">
      <formula>LEN(TRIM(W20))=0</formula>
    </cfRule>
    <cfRule type="cellIs" dxfId="291" priority="318" stopIfTrue="1" operator="greaterThanOrEqual">
      <formula>1.2</formula>
    </cfRule>
  </conditionalFormatting>
  <conditionalFormatting sqref="W20:W114 S63:S64 S66 S68:S69 S71 S73 S75:S76 S78:S79 S81:S82 S84 S86 S88 S90:S91 S93:S94 S96:S97 S99:S105 S107:S109 S111:S114">
    <cfRule type="containsBlanks" dxfId="290" priority="435" stopIfTrue="1">
      <formula>LEN(TRIM(S20))=0</formula>
    </cfRule>
  </conditionalFormatting>
  <conditionalFormatting sqref="W21:W22">
    <cfRule type="containsBlanks" dxfId="289" priority="316" stopIfTrue="1">
      <formula>LEN(TRIM(W21))=0</formula>
    </cfRule>
    <cfRule type="cellIs" dxfId="288" priority="315" stopIfTrue="1" operator="greaterThanOrEqual">
      <formula>1.2</formula>
    </cfRule>
    <cfRule type="cellIs" dxfId="287" priority="314" stopIfTrue="1" operator="between">
      <formula>0.7</formula>
      <formula>1.2</formula>
    </cfRule>
  </conditionalFormatting>
  <conditionalFormatting sqref="W22:W23">
    <cfRule type="containsBlanks" dxfId="286" priority="313" stopIfTrue="1">
      <formula>LEN(TRIM(W22))=0</formula>
    </cfRule>
    <cfRule type="cellIs" dxfId="285" priority="312" stopIfTrue="1" operator="greaterThanOrEqual">
      <formula>1.2</formula>
    </cfRule>
    <cfRule type="cellIs" dxfId="284" priority="311" stopIfTrue="1" operator="between">
      <formula>0.7</formula>
      <formula>1.2</formula>
    </cfRule>
  </conditionalFormatting>
  <conditionalFormatting sqref="W23:W24">
    <cfRule type="containsBlanks" dxfId="283" priority="310" stopIfTrue="1">
      <formula>LEN(TRIM(W23))=0</formula>
    </cfRule>
    <cfRule type="cellIs" dxfId="282" priority="309" stopIfTrue="1" operator="greaterThanOrEqual">
      <formula>1.2</formula>
    </cfRule>
    <cfRule type="cellIs" dxfId="281" priority="308" stopIfTrue="1" operator="between">
      <formula>0.7</formula>
      <formula>1.2</formula>
    </cfRule>
  </conditionalFormatting>
  <conditionalFormatting sqref="W24:W25">
    <cfRule type="containsBlanks" dxfId="280" priority="307" stopIfTrue="1">
      <formula>LEN(TRIM(W24))=0</formula>
    </cfRule>
    <cfRule type="cellIs" dxfId="279" priority="306" stopIfTrue="1" operator="greaterThanOrEqual">
      <formula>1.2</formula>
    </cfRule>
    <cfRule type="cellIs" dxfId="278" priority="305" stopIfTrue="1" operator="between">
      <formula>0.7</formula>
      <formula>1.2</formula>
    </cfRule>
  </conditionalFormatting>
  <conditionalFormatting sqref="W25:W26">
    <cfRule type="containsBlanks" dxfId="277" priority="304" stopIfTrue="1">
      <formula>LEN(TRIM(W25))=0</formula>
    </cfRule>
    <cfRule type="cellIs" dxfId="276" priority="303" stopIfTrue="1" operator="greaterThanOrEqual">
      <formula>1.2</formula>
    </cfRule>
    <cfRule type="cellIs" dxfId="275" priority="302" stopIfTrue="1" operator="between">
      <formula>0.7</formula>
      <formula>1.2</formula>
    </cfRule>
  </conditionalFormatting>
  <conditionalFormatting sqref="W26:W27">
    <cfRule type="containsBlanks" dxfId="274" priority="301" stopIfTrue="1">
      <formula>LEN(TRIM(W26))=0</formula>
    </cfRule>
    <cfRule type="cellIs" dxfId="273" priority="300" stopIfTrue="1" operator="greaterThanOrEqual">
      <formula>1.2</formula>
    </cfRule>
    <cfRule type="cellIs" dxfId="272" priority="299" stopIfTrue="1" operator="between">
      <formula>0.7</formula>
      <formula>1.2</formula>
    </cfRule>
  </conditionalFormatting>
  <conditionalFormatting sqref="W27:W28">
    <cfRule type="containsBlanks" dxfId="271" priority="298" stopIfTrue="1">
      <formula>LEN(TRIM(W27))=0</formula>
    </cfRule>
    <cfRule type="cellIs" dxfId="270" priority="297" stopIfTrue="1" operator="greaterThanOrEqual">
      <formula>1.2</formula>
    </cfRule>
    <cfRule type="cellIs" dxfId="269" priority="296" stopIfTrue="1" operator="between">
      <formula>0.7</formula>
      <formula>1.2</formula>
    </cfRule>
  </conditionalFormatting>
  <conditionalFormatting sqref="W28:W29">
    <cfRule type="containsBlanks" dxfId="268" priority="295" stopIfTrue="1">
      <formula>LEN(TRIM(W28))=0</formula>
    </cfRule>
    <cfRule type="cellIs" dxfId="267" priority="294" stopIfTrue="1" operator="greaterThanOrEqual">
      <formula>1.2</formula>
    </cfRule>
    <cfRule type="cellIs" dxfId="266" priority="293" stopIfTrue="1" operator="between">
      <formula>0.7</formula>
      <formula>1.2</formula>
    </cfRule>
  </conditionalFormatting>
  <conditionalFormatting sqref="W29:W30">
    <cfRule type="containsBlanks" dxfId="265" priority="292" stopIfTrue="1">
      <formula>LEN(TRIM(W29))=0</formula>
    </cfRule>
    <cfRule type="cellIs" dxfId="264" priority="291" stopIfTrue="1" operator="greaterThanOrEqual">
      <formula>1.2</formula>
    </cfRule>
    <cfRule type="cellIs" dxfId="263" priority="290" stopIfTrue="1" operator="between">
      <formula>0.7</formula>
      <formula>1.2</formula>
    </cfRule>
  </conditionalFormatting>
  <conditionalFormatting sqref="W30:W31">
    <cfRule type="containsBlanks" dxfId="262" priority="289" stopIfTrue="1">
      <formula>LEN(TRIM(W30))=0</formula>
    </cfRule>
    <cfRule type="cellIs" dxfId="261" priority="288" stopIfTrue="1" operator="greaterThanOrEqual">
      <formula>1.2</formula>
    </cfRule>
    <cfRule type="cellIs" dxfId="260" priority="287" stopIfTrue="1" operator="between">
      <formula>0.7</formula>
      <formula>1.2</formula>
    </cfRule>
  </conditionalFormatting>
  <conditionalFormatting sqref="W31:W32">
    <cfRule type="containsBlanks" dxfId="259" priority="286" stopIfTrue="1">
      <formula>LEN(TRIM(W31))=0</formula>
    </cfRule>
    <cfRule type="cellIs" dxfId="258" priority="285" stopIfTrue="1" operator="greaterThanOrEqual">
      <formula>1.2</formula>
    </cfRule>
    <cfRule type="cellIs" dxfId="257" priority="284" stopIfTrue="1" operator="between">
      <formula>0.7</formula>
      <formula>1.2</formula>
    </cfRule>
  </conditionalFormatting>
  <conditionalFormatting sqref="W32:W33">
    <cfRule type="containsBlanks" dxfId="256" priority="283" stopIfTrue="1">
      <formula>LEN(TRIM(W32))=0</formula>
    </cfRule>
    <cfRule type="cellIs" dxfId="255" priority="282" stopIfTrue="1" operator="greaterThanOrEqual">
      <formula>1.2</formula>
    </cfRule>
    <cfRule type="cellIs" dxfId="254" priority="281" stopIfTrue="1" operator="between">
      <formula>0.7</formula>
      <formula>1.2</formula>
    </cfRule>
  </conditionalFormatting>
  <conditionalFormatting sqref="W33:W34">
    <cfRule type="containsBlanks" dxfId="253" priority="280" stopIfTrue="1">
      <formula>LEN(TRIM(W33))=0</formula>
    </cfRule>
    <cfRule type="cellIs" dxfId="252" priority="279" stopIfTrue="1" operator="greaterThanOrEqual">
      <formula>1.2</formula>
    </cfRule>
    <cfRule type="cellIs" dxfId="251" priority="278" stopIfTrue="1" operator="between">
      <formula>0.7</formula>
      <formula>1.2</formula>
    </cfRule>
  </conditionalFormatting>
  <conditionalFormatting sqref="W34:W35">
    <cfRule type="containsBlanks" dxfId="250" priority="277" stopIfTrue="1">
      <formula>LEN(TRIM(W34))=0</formula>
    </cfRule>
    <cfRule type="cellIs" dxfId="249" priority="276" stopIfTrue="1" operator="greaterThanOrEqual">
      <formula>1.2</formula>
    </cfRule>
    <cfRule type="cellIs" dxfId="248" priority="275" stopIfTrue="1" operator="between">
      <formula>0.7</formula>
      <formula>1.2</formula>
    </cfRule>
  </conditionalFormatting>
  <conditionalFormatting sqref="W35:W36">
    <cfRule type="cellIs" dxfId="247" priority="273" stopIfTrue="1" operator="greaterThanOrEqual">
      <formula>1.2</formula>
    </cfRule>
    <cfRule type="containsBlanks" dxfId="246" priority="274" stopIfTrue="1">
      <formula>LEN(TRIM(W35))=0</formula>
    </cfRule>
    <cfRule type="cellIs" dxfId="245" priority="272" stopIfTrue="1" operator="between">
      <formula>0.7</formula>
      <formula>1.2</formula>
    </cfRule>
  </conditionalFormatting>
  <conditionalFormatting sqref="W36:W37">
    <cfRule type="cellIs" dxfId="244" priority="270" stopIfTrue="1" operator="greaterThanOrEqual">
      <formula>1.2</formula>
    </cfRule>
    <cfRule type="containsBlanks" dxfId="243" priority="271" stopIfTrue="1">
      <formula>LEN(TRIM(W36))=0</formula>
    </cfRule>
    <cfRule type="cellIs" dxfId="242" priority="269" stopIfTrue="1" operator="between">
      <formula>0.7</formula>
      <formula>1.2</formula>
    </cfRule>
  </conditionalFormatting>
  <conditionalFormatting sqref="W37:W38">
    <cfRule type="containsBlanks" dxfId="241" priority="268" stopIfTrue="1">
      <formula>LEN(TRIM(W37))=0</formula>
    </cfRule>
    <cfRule type="cellIs" dxfId="240" priority="267" stopIfTrue="1" operator="greaterThanOrEqual">
      <formula>1.2</formula>
    </cfRule>
    <cfRule type="cellIs" dxfId="239" priority="266" stopIfTrue="1" operator="between">
      <formula>0.7</formula>
      <formula>1.2</formula>
    </cfRule>
  </conditionalFormatting>
  <conditionalFormatting sqref="W38:W39">
    <cfRule type="cellIs" dxfId="238" priority="263" stopIfTrue="1" operator="between">
      <formula>0.7</formula>
      <formula>1.2</formula>
    </cfRule>
    <cfRule type="cellIs" dxfId="237" priority="264" stopIfTrue="1" operator="greaterThanOrEqual">
      <formula>1.2</formula>
    </cfRule>
    <cfRule type="containsBlanks" dxfId="236" priority="265" stopIfTrue="1">
      <formula>LEN(TRIM(W38))=0</formula>
    </cfRule>
  </conditionalFormatting>
  <conditionalFormatting sqref="W39:W40">
    <cfRule type="cellIs" dxfId="235" priority="260" stopIfTrue="1" operator="between">
      <formula>0.7</formula>
      <formula>1.2</formula>
    </cfRule>
    <cfRule type="cellIs" dxfId="234" priority="261" stopIfTrue="1" operator="greaterThanOrEqual">
      <formula>1.2</formula>
    </cfRule>
    <cfRule type="containsBlanks" dxfId="233" priority="262" stopIfTrue="1">
      <formula>LEN(TRIM(W39))=0</formula>
    </cfRule>
  </conditionalFormatting>
  <conditionalFormatting sqref="W40:W41">
    <cfRule type="cellIs" dxfId="232" priority="258" stopIfTrue="1" operator="greaterThanOrEqual">
      <formula>1.2</formula>
    </cfRule>
    <cfRule type="containsBlanks" dxfId="231" priority="259" stopIfTrue="1">
      <formula>LEN(TRIM(W40))=0</formula>
    </cfRule>
    <cfRule type="cellIs" dxfId="230" priority="257" stopIfTrue="1" operator="between">
      <formula>0.7</formula>
      <formula>1.2</formula>
    </cfRule>
  </conditionalFormatting>
  <conditionalFormatting sqref="W41:W42">
    <cfRule type="containsBlanks" dxfId="229" priority="256" stopIfTrue="1">
      <formula>LEN(TRIM(W41))=0</formula>
    </cfRule>
    <cfRule type="cellIs" dxfId="228" priority="255" stopIfTrue="1" operator="greaterThanOrEqual">
      <formula>1.2</formula>
    </cfRule>
    <cfRule type="cellIs" dxfId="227" priority="254" stopIfTrue="1" operator="between">
      <formula>0.7</formula>
      <formula>1.2</formula>
    </cfRule>
  </conditionalFormatting>
  <conditionalFormatting sqref="W42:W43">
    <cfRule type="containsBlanks" dxfId="226" priority="253" stopIfTrue="1">
      <formula>LEN(TRIM(W42))=0</formula>
    </cfRule>
    <cfRule type="cellIs" dxfId="225" priority="252" stopIfTrue="1" operator="greaterThanOrEqual">
      <formula>1.2</formula>
    </cfRule>
    <cfRule type="cellIs" dxfId="224" priority="251" stopIfTrue="1" operator="between">
      <formula>0.7</formula>
      <formula>1.2</formula>
    </cfRule>
  </conditionalFormatting>
  <conditionalFormatting sqref="W43:W44">
    <cfRule type="containsBlanks" dxfId="223" priority="250" stopIfTrue="1">
      <formula>LEN(TRIM(W43))=0</formula>
    </cfRule>
    <cfRule type="cellIs" dxfId="222" priority="249" stopIfTrue="1" operator="greaterThanOrEqual">
      <formula>1.2</formula>
    </cfRule>
    <cfRule type="cellIs" dxfId="221" priority="248" stopIfTrue="1" operator="between">
      <formula>0.7</formula>
      <formula>1.2</formula>
    </cfRule>
  </conditionalFormatting>
  <conditionalFormatting sqref="W44:W45">
    <cfRule type="containsBlanks" dxfId="220" priority="247" stopIfTrue="1">
      <formula>LEN(TRIM(W44))=0</formula>
    </cfRule>
    <cfRule type="cellIs" dxfId="219" priority="246" stopIfTrue="1" operator="greaterThanOrEqual">
      <formula>1.2</formula>
    </cfRule>
    <cfRule type="cellIs" dxfId="218" priority="245" stopIfTrue="1" operator="between">
      <formula>0.7</formula>
      <formula>1.2</formula>
    </cfRule>
  </conditionalFormatting>
  <conditionalFormatting sqref="W45:W46">
    <cfRule type="containsBlanks" dxfId="217" priority="244" stopIfTrue="1">
      <formula>LEN(TRIM(W45))=0</formula>
    </cfRule>
    <cfRule type="cellIs" dxfId="216" priority="243" stopIfTrue="1" operator="greaterThanOrEqual">
      <formula>1.2</formula>
    </cfRule>
    <cfRule type="cellIs" dxfId="215" priority="242" stopIfTrue="1" operator="between">
      <formula>0.7</formula>
      <formula>1.2</formula>
    </cfRule>
  </conditionalFormatting>
  <conditionalFormatting sqref="W46:W47">
    <cfRule type="containsBlanks" dxfId="214" priority="241" stopIfTrue="1">
      <formula>LEN(TRIM(W46))=0</formula>
    </cfRule>
    <cfRule type="cellIs" dxfId="213" priority="240" stopIfTrue="1" operator="greaterThanOrEqual">
      <formula>1.2</formula>
    </cfRule>
    <cfRule type="cellIs" dxfId="212" priority="239" stopIfTrue="1" operator="between">
      <formula>0.7</formula>
      <formula>1.2</formula>
    </cfRule>
  </conditionalFormatting>
  <conditionalFormatting sqref="W47:W48">
    <cfRule type="containsBlanks" dxfId="211" priority="238" stopIfTrue="1">
      <formula>LEN(TRIM(W47))=0</formula>
    </cfRule>
    <cfRule type="cellIs" dxfId="210" priority="237" stopIfTrue="1" operator="greaterThanOrEqual">
      <formula>1.2</formula>
    </cfRule>
    <cfRule type="cellIs" dxfId="209" priority="236" stopIfTrue="1" operator="between">
      <formula>0.7</formula>
      <formula>1.2</formula>
    </cfRule>
  </conditionalFormatting>
  <conditionalFormatting sqref="W48:W49">
    <cfRule type="containsBlanks" dxfId="208" priority="235" stopIfTrue="1">
      <formula>LEN(TRIM(W48))=0</formula>
    </cfRule>
    <cfRule type="cellIs" dxfId="207" priority="234" stopIfTrue="1" operator="greaterThanOrEqual">
      <formula>1.2</formula>
    </cfRule>
    <cfRule type="cellIs" dxfId="206" priority="233" stopIfTrue="1" operator="between">
      <formula>0.7</formula>
      <formula>1.2</formula>
    </cfRule>
  </conditionalFormatting>
  <conditionalFormatting sqref="W49:W50">
    <cfRule type="containsBlanks" dxfId="205" priority="232" stopIfTrue="1">
      <formula>LEN(TRIM(W49))=0</formula>
    </cfRule>
    <cfRule type="cellIs" dxfId="204" priority="231" stopIfTrue="1" operator="greaterThanOrEqual">
      <formula>1.2</formula>
    </cfRule>
    <cfRule type="cellIs" dxfId="203" priority="230" stopIfTrue="1" operator="between">
      <formula>0.7</formula>
      <formula>1.2</formula>
    </cfRule>
  </conditionalFormatting>
  <conditionalFormatting sqref="W50:W51">
    <cfRule type="containsBlanks" dxfId="202" priority="229" stopIfTrue="1">
      <formula>LEN(TRIM(W50))=0</formula>
    </cfRule>
    <cfRule type="cellIs" dxfId="201" priority="228" stopIfTrue="1" operator="greaterThanOrEqual">
      <formula>1.2</formula>
    </cfRule>
    <cfRule type="cellIs" dxfId="200" priority="227" stopIfTrue="1" operator="between">
      <formula>0.7</formula>
      <formula>1.2</formula>
    </cfRule>
  </conditionalFormatting>
  <conditionalFormatting sqref="W51:W52">
    <cfRule type="containsBlanks" dxfId="199" priority="226" stopIfTrue="1">
      <formula>LEN(TRIM(W51))=0</formula>
    </cfRule>
    <cfRule type="cellIs" dxfId="198" priority="225" stopIfTrue="1" operator="greaterThanOrEqual">
      <formula>1.2</formula>
    </cfRule>
    <cfRule type="cellIs" dxfId="197" priority="224" stopIfTrue="1" operator="between">
      <formula>0.7</formula>
      <formula>1.2</formula>
    </cfRule>
  </conditionalFormatting>
  <conditionalFormatting sqref="W52:W53">
    <cfRule type="containsBlanks" dxfId="196" priority="223" stopIfTrue="1">
      <formula>LEN(TRIM(W52))=0</formula>
    </cfRule>
    <cfRule type="cellIs" dxfId="195" priority="222" stopIfTrue="1" operator="greaterThanOrEqual">
      <formula>1.2</formula>
    </cfRule>
    <cfRule type="cellIs" dxfId="194" priority="221" stopIfTrue="1" operator="between">
      <formula>0.7</formula>
      <formula>1.2</formula>
    </cfRule>
  </conditionalFormatting>
  <conditionalFormatting sqref="W53:W54">
    <cfRule type="containsBlanks" dxfId="193" priority="220" stopIfTrue="1">
      <formula>LEN(TRIM(W53))=0</formula>
    </cfRule>
    <cfRule type="cellIs" dxfId="192" priority="219" stopIfTrue="1" operator="greaterThanOrEqual">
      <formula>1.2</formula>
    </cfRule>
    <cfRule type="cellIs" dxfId="191" priority="218" stopIfTrue="1" operator="between">
      <formula>0.7</formula>
      <formula>1.2</formula>
    </cfRule>
  </conditionalFormatting>
  <conditionalFormatting sqref="W54:W55">
    <cfRule type="containsBlanks" dxfId="190" priority="217" stopIfTrue="1">
      <formula>LEN(TRIM(W54))=0</formula>
    </cfRule>
    <cfRule type="cellIs" dxfId="189" priority="216" stopIfTrue="1" operator="greaterThanOrEqual">
      <formula>1.2</formula>
    </cfRule>
    <cfRule type="cellIs" dxfId="188" priority="215" stopIfTrue="1" operator="between">
      <formula>0.7</formula>
      <formula>1.2</formula>
    </cfRule>
  </conditionalFormatting>
  <conditionalFormatting sqref="W55:W56">
    <cfRule type="containsBlanks" dxfId="187" priority="214" stopIfTrue="1">
      <formula>LEN(TRIM(W55))=0</formula>
    </cfRule>
    <cfRule type="cellIs" dxfId="186" priority="213" stopIfTrue="1" operator="greaterThanOrEqual">
      <formula>1.2</formula>
    </cfRule>
    <cfRule type="cellIs" dxfId="185" priority="212" stopIfTrue="1" operator="between">
      <formula>0.7</formula>
      <formula>1.2</formula>
    </cfRule>
  </conditionalFormatting>
  <conditionalFormatting sqref="W56:W57">
    <cfRule type="containsBlanks" dxfId="184" priority="211" stopIfTrue="1">
      <formula>LEN(TRIM(W56))=0</formula>
    </cfRule>
    <cfRule type="cellIs" dxfId="183" priority="210" stopIfTrue="1" operator="greaterThanOrEqual">
      <formula>1.2</formula>
    </cfRule>
    <cfRule type="cellIs" dxfId="182" priority="209" stopIfTrue="1" operator="between">
      <formula>0.7</formula>
      <formula>1.2</formula>
    </cfRule>
  </conditionalFormatting>
  <conditionalFormatting sqref="W57:W58">
    <cfRule type="containsBlanks" dxfId="181" priority="208" stopIfTrue="1">
      <formula>LEN(TRIM(W57))=0</formula>
    </cfRule>
    <cfRule type="cellIs" dxfId="180" priority="207" stopIfTrue="1" operator="greaterThanOrEqual">
      <formula>1.2</formula>
    </cfRule>
    <cfRule type="cellIs" dxfId="179" priority="206" stopIfTrue="1" operator="between">
      <formula>0.7</formula>
      <formula>1.2</formula>
    </cfRule>
  </conditionalFormatting>
  <conditionalFormatting sqref="W58:W59">
    <cfRule type="containsBlanks" dxfId="178" priority="205" stopIfTrue="1">
      <formula>LEN(TRIM(W58))=0</formula>
    </cfRule>
    <cfRule type="cellIs" dxfId="177" priority="204" stopIfTrue="1" operator="greaterThanOrEqual">
      <formula>1.2</formula>
    </cfRule>
    <cfRule type="cellIs" dxfId="176" priority="203" stopIfTrue="1" operator="between">
      <formula>0.7</formula>
      <formula>1.2</formula>
    </cfRule>
  </conditionalFormatting>
  <conditionalFormatting sqref="W59:W60">
    <cfRule type="cellIs" dxfId="175" priority="201" stopIfTrue="1" operator="greaterThanOrEqual">
      <formula>1.2</formula>
    </cfRule>
    <cfRule type="containsBlanks" dxfId="174" priority="202" stopIfTrue="1">
      <formula>LEN(TRIM(W59))=0</formula>
    </cfRule>
    <cfRule type="cellIs" dxfId="173" priority="200" stopIfTrue="1" operator="between">
      <formula>0.7</formula>
      <formula>1.2</formula>
    </cfRule>
  </conditionalFormatting>
  <conditionalFormatting sqref="W60:W61">
    <cfRule type="cellIs" dxfId="172" priority="198" stopIfTrue="1" operator="greaterThanOrEqual">
      <formula>1.2</formula>
    </cfRule>
    <cfRule type="containsBlanks" dxfId="171" priority="199" stopIfTrue="1">
      <formula>LEN(TRIM(W60))=0</formula>
    </cfRule>
    <cfRule type="cellIs" dxfId="170" priority="197" stopIfTrue="1" operator="between">
      <formula>0.7</formula>
      <formula>1.2</formula>
    </cfRule>
  </conditionalFormatting>
  <conditionalFormatting sqref="W61:W62">
    <cfRule type="cellIs" dxfId="169" priority="194" stopIfTrue="1" operator="between">
      <formula>0.7</formula>
      <formula>1.2</formula>
    </cfRule>
    <cfRule type="containsBlanks" dxfId="168" priority="196" stopIfTrue="1">
      <formula>LEN(TRIM(W61))=0</formula>
    </cfRule>
    <cfRule type="cellIs" dxfId="167" priority="195" stopIfTrue="1" operator="greaterThanOrEqual">
      <formula>1.2</formula>
    </cfRule>
  </conditionalFormatting>
  <conditionalFormatting sqref="W62:W63">
    <cfRule type="cellIs" dxfId="166" priority="192" stopIfTrue="1" operator="greaterThanOrEqual">
      <formula>1.2</formula>
    </cfRule>
    <cfRule type="containsBlanks" dxfId="165" priority="193" stopIfTrue="1">
      <formula>LEN(TRIM(W62))=0</formula>
    </cfRule>
    <cfRule type="cellIs" dxfId="164" priority="191" stopIfTrue="1" operator="between">
      <formula>0.7</formula>
      <formula>1.2</formula>
    </cfRule>
  </conditionalFormatting>
  <conditionalFormatting sqref="W63:W64">
    <cfRule type="containsBlanks" dxfId="163" priority="190" stopIfTrue="1">
      <formula>LEN(TRIM(W63))=0</formula>
    </cfRule>
    <cfRule type="cellIs" dxfId="162" priority="189" stopIfTrue="1" operator="greaterThanOrEqual">
      <formula>1.2</formula>
    </cfRule>
    <cfRule type="cellIs" dxfId="161" priority="188" stopIfTrue="1" operator="between">
      <formula>0.7</formula>
      <formula>1.2</formula>
    </cfRule>
  </conditionalFormatting>
  <conditionalFormatting sqref="W64:W65">
    <cfRule type="containsBlanks" dxfId="160" priority="187" stopIfTrue="1">
      <formula>LEN(TRIM(W64))=0</formula>
    </cfRule>
    <cfRule type="cellIs" dxfId="159" priority="186" stopIfTrue="1" operator="greaterThanOrEqual">
      <formula>1.2</formula>
    </cfRule>
    <cfRule type="cellIs" dxfId="158" priority="185" stopIfTrue="1" operator="between">
      <formula>0.7</formula>
      <formula>1.2</formula>
    </cfRule>
  </conditionalFormatting>
  <conditionalFormatting sqref="W65:W66">
    <cfRule type="containsBlanks" dxfId="157" priority="184" stopIfTrue="1">
      <formula>LEN(TRIM(W65))=0</formula>
    </cfRule>
    <cfRule type="cellIs" dxfId="156" priority="183" stopIfTrue="1" operator="greaterThanOrEqual">
      <formula>1.2</formula>
    </cfRule>
    <cfRule type="cellIs" dxfId="155" priority="182" stopIfTrue="1" operator="between">
      <formula>0.7</formula>
      <formula>1.2</formula>
    </cfRule>
  </conditionalFormatting>
  <conditionalFormatting sqref="W66:W67">
    <cfRule type="containsBlanks" dxfId="154" priority="181" stopIfTrue="1">
      <formula>LEN(TRIM(W66))=0</formula>
    </cfRule>
    <cfRule type="cellIs" dxfId="153" priority="180" stopIfTrue="1" operator="greaterThanOrEqual">
      <formula>1.2</formula>
    </cfRule>
    <cfRule type="cellIs" dxfId="152" priority="179" stopIfTrue="1" operator="between">
      <formula>0.7</formula>
      <formula>1.2</formula>
    </cfRule>
  </conditionalFormatting>
  <conditionalFormatting sqref="W67:W68">
    <cfRule type="cellIs" dxfId="151" priority="177" stopIfTrue="1" operator="greaterThanOrEqual">
      <formula>1.2</formula>
    </cfRule>
    <cfRule type="cellIs" dxfId="150" priority="176" stopIfTrue="1" operator="between">
      <formula>0.7</formula>
      <formula>1.2</formula>
    </cfRule>
    <cfRule type="containsBlanks" dxfId="149" priority="178" stopIfTrue="1">
      <formula>LEN(TRIM(W67))=0</formula>
    </cfRule>
  </conditionalFormatting>
  <conditionalFormatting sqref="W68:W69">
    <cfRule type="containsBlanks" dxfId="148" priority="175" stopIfTrue="1">
      <formula>LEN(TRIM(W68))=0</formula>
    </cfRule>
    <cfRule type="cellIs" dxfId="147" priority="174" stopIfTrue="1" operator="greaterThanOrEqual">
      <formula>1.2</formula>
    </cfRule>
    <cfRule type="cellIs" dxfId="146" priority="173" stopIfTrue="1" operator="between">
      <formula>0.7</formula>
      <formula>1.2</formula>
    </cfRule>
  </conditionalFormatting>
  <conditionalFormatting sqref="W69:W70">
    <cfRule type="containsBlanks" dxfId="145" priority="172" stopIfTrue="1">
      <formula>LEN(TRIM(W69))=0</formula>
    </cfRule>
    <cfRule type="cellIs" dxfId="144" priority="171" stopIfTrue="1" operator="greaterThanOrEqual">
      <formula>1.2</formula>
    </cfRule>
    <cfRule type="cellIs" dxfId="143" priority="170" stopIfTrue="1" operator="between">
      <formula>0.7</formula>
      <formula>1.2</formula>
    </cfRule>
  </conditionalFormatting>
  <conditionalFormatting sqref="W70:W71">
    <cfRule type="containsBlanks" dxfId="142" priority="169" stopIfTrue="1">
      <formula>LEN(TRIM(W70))=0</formula>
    </cfRule>
    <cfRule type="cellIs" dxfId="141" priority="168" stopIfTrue="1" operator="greaterThanOrEqual">
      <formula>1.2</formula>
    </cfRule>
    <cfRule type="cellIs" dxfId="140" priority="167" stopIfTrue="1" operator="between">
      <formula>0.7</formula>
      <formula>1.2</formula>
    </cfRule>
  </conditionalFormatting>
  <conditionalFormatting sqref="W71:W72">
    <cfRule type="containsBlanks" dxfId="139" priority="166" stopIfTrue="1">
      <formula>LEN(TRIM(W71))=0</formula>
    </cfRule>
    <cfRule type="cellIs" dxfId="138" priority="165" stopIfTrue="1" operator="greaterThanOrEqual">
      <formula>1.2</formula>
    </cfRule>
    <cfRule type="cellIs" dxfId="137" priority="164" stopIfTrue="1" operator="between">
      <formula>0.7</formula>
      <formula>1.2</formula>
    </cfRule>
  </conditionalFormatting>
  <conditionalFormatting sqref="W72:W73">
    <cfRule type="containsBlanks" dxfId="136" priority="163" stopIfTrue="1">
      <formula>LEN(TRIM(W72))=0</formula>
    </cfRule>
    <cfRule type="cellIs" dxfId="135" priority="162" stopIfTrue="1" operator="greaterThanOrEqual">
      <formula>1.2</formula>
    </cfRule>
    <cfRule type="cellIs" dxfId="134" priority="161" stopIfTrue="1" operator="between">
      <formula>0.7</formula>
      <formula>1.2</formula>
    </cfRule>
  </conditionalFormatting>
  <conditionalFormatting sqref="W73:W74">
    <cfRule type="containsBlanks" dxfId="133" priority="160" stopIfTrue="1">
      <formula>LEN(TRIM(W73))=0</formula>
    </cfRule>
    <cfRule type="cellIs" dxfId="132" priority="159" stopIfTrue="1" operator="greaterThanOrEqual">
      <formula>1.2</formula>
    </cfRule>
    <cfRule type="cellIs" dxfId="131" priority="158" stopIfTrue="1" operator="between">
      <formula>0.7</formula>
      <formula>1.2</formula>
    </cfRule>
  </conditionalFormatting>
  <conditionalFormatting sqref="W74:W75">
    <cfRule type="cellIs" dxfId="130" priority="156" stopIfTrue="1" operator="greaterThanOrEqual">
      <formula>1.2</formula>
    </cfRule>
    <cfRule type="containsBlanks" dxfId="129" priority="157" stopIfTrue="1">
      <formula>LEN(TRIM(W74))=0</formula>
    </cfRule>
    <cfRule type="cellIs" dxfId="128" priority="155" stopIfTrue="1" operator="between">
      <formula>0.7</formula>
      <formula>1.2</formula>
    </cfRule>
  </conditionalFormatting>
  <conditionalFormatting sqref="W75:W76">
    <cfRule type="cellIs" dxfId="127" priority="153" stopIfTrue="1" operator="greaterThanOrEqual">
      <formula>1.2</formula>
    </cfRule>
    <cfRule type="containsBlanks" dxfId="126" priority="154" stopIfTrue="1">
      <formula>LEN(TRIM(W75))=0</formula>
    </cfRule>
    <cfRule type="cellIs" dxfId="125" priority="152" stopIfTrue="1" operator="between">
      <formula>0.7</formula>
      <formula>1.2</formula>
    </cfRule>
  </conditionalFormatting>
  <conditionalFormatting sqref="W76:W77">
    <cfRule type="containsBlanks" dxfId="124" priority="151" stopIfTrue="1">
      <formula>LEN(TRIM(W76))=0</formula>
    </cfRule>
    <cfRule type="cellIs" dxfId="123" priority="150" stopIfTrue="1" operator="greaterThanOrEqual">
      <formula>1.2</formula>
    </cfRule>
    <cfRule type="cellIs" dxfId="122" priority="149" stopIfTrue="1" operator="between">
      <formula>0.7</formula>
      <formula>1.2</formula>
    </cfRule>
  </conditionalFormatting>
  <conditionalFormatting sqref="W77:W78">
    <cfRule type="cellIs" dxfId="121" priority="147" stopIfTrue="1" operator="greaterThanOrEqual">
      <formula>1.2</formula>
    </cfRule>
    <cfRule type="cellIs" dxfId="120" priority="146" stopIfTrue="1" operator="between">
      <formula>0.7</formula>
      <formula>1.2</formula>
    </cfRule>
    <cfRule type="containsBlanks" dxfId="119" priority="148" stopIfTrue="1">
      <formula>LEN(TRIM(W77))=0</formula>
    </cfRule>
  </conditionalFormatting>
  <conditionalFormatting sqref="W78:W79">
    <cfRule type="containsBlanks" dxfId="118" priority="145" stopIfTrue="1">
      <formula>LEN(TRIM(W78))=0</formula>
    </cfRule>
    <cfRule type="cellIs" dxfId="117" priority="143" stopIfTrue="1" operator="between">
      <formula>0.7</formula>
      <formula>1.2</formula>
    </cfRule>
    <cfRule type="cellIs" dxfId="116" priority="144" stopIfTrue="1" operator="greaterThanOrEqual">
      <formula>1.2</formula>
    </cfRule>
  </conditionalFormatting>
  <conditionalFormatting sqref="W79:W80">
    <cfRule type="cellIs" dxfId="115" priority="141" stopIfTrue="1" operator="greaterThanOrEqual">
      <formula>1.2</formula>
    </cfRule>
    <cfRule type="cellIs" dxfId="114" priority="140" stopIfTrue="1" operator="between">
      <formula>0.7</formula>
      <formula>1.2</formula>
    </cfRule>
    <cfRule type="containsBlanks" dxfId="113" priority="142" stopIfTrue="1">
      <formula>LEN(TRIM(W79))=0</formula>
    </cfRule>
  </conditionalFormatting>
  <conditionalFormatting sqref="W80:W81">
    <cfRule type="containsBlanks" dxfId="112" priority="139" stopIfTrue="1">
      <formula>LEN(TRIM(W80))=0</formula>
    </cfRule>
    <cfRule type="cellIs" dxfId="111" priority="138" stopIfTrue="1" operator="greaterThanOrEqual">
      <formula>1.2</formula>
    </cfRule>
    <cfRule type="cellIs" dxfId="110" priority="137" stopIfTrue="1" operator="between">
      <formula>0.7</formula>
      <formula>1.2</formula>
    </cfRule>
  </conditionalFormatting>
  <conditionalFormatting sqref="W81:W82">
    <cfRule type="cellIs" dxfId="109" priority="134" stopIfTrue="1" operator="between">
      <formula>0.7</formula>
      <formula>1.2</formula>
    </cfRule>
    <cfRule type="cellIs" dxfId="108" priority="135" stopIfTrue="1" operator="greaterThanOrEqual">
      <formula>1.2</formula>
    </cfRule>
    <cfRule type="containsBlanks" dxfId="107" priority="136" stopIfTrue="1">
      <formula>LEN(TRIM(W81))=0</formula>
    </cfRule>
  </conditionalFormatting>
  <conditionalFormatting sqref="W82:W83">
    <cfRule type="containsBlanks" dxfId="106" priority="133" stopIfTrue="1">
      <formula>LEN(TRIM(W82))=0</formula>
    </cfRule>
    <cfRule type="cellIs" dxfId="105" priority="131" stopIfTrue="1" operator="between">
      <formula>0.7</formula>
      <formula>1.2</formula>
    </cfRule>
    <cfRule type="cellIs" dxfId="104" priority="132" stopIfTrue="1" operator="greaterThanOrEqual">
      <formula>1.2</formula>
    </cfRule>
  </conditionalFormatting>
  <conditionalFormatting sqref="W83:W84">
    <cfRule type="cellIs" dxfId="103" priority="128" stopIfTrue="1" operator="between">
      <formula>0.7</formula>
      <formula>1.2</formula>
    </cfRule>
    <cfRule type="cellIs" dxfId="102" priority="129" stopIfTrue="1" operator="greaterThanOrEqual">
      <formula>1.2</formula>
    </cfRule>
    <cfRule type="containsBlanks" dxfId="101" priority="130" stopIfTrue="1">
      <formula>LEN(TRIM(W83))=0</formula>
    </cfRule>
  </conditionalFormatting>
  <conditionalFormatting sqref="W84:W85">
    <cfRule type="cellIs" dxfId="100" priority="126" stopIfTrue="1" operator="greaterThanOrEqual">
      <formula>1.2</formula>
    </cfRule>
    <cfRule type="containsBlanks" dxfId="99" priority="127" stopIfTrue="1">
      <formula>LEN(TRIM(W84))=0</formula>
    </cfRule>
    <cfRule type="cellIs" dxfId="98" priority="125" stopIfTrue="1" operator="between">
      <formula>0.7</formula>
      <formula>1.2</formula>
    </cfRule>
  </conditionalFormatting>
  <conditionalFormatting sqref="W85:W86">
    <cfRule type="cellIs" dxfId="97" priority="122" stopIfTrue="1" operator="between">
      <formula>0.7</formula>
      <formula>1.2</formula>
    </cfRule>
    <cfRule type="containsBlanks" dxfId="96" priority="124" stopIfTrue="1">
      <formula>LEN(TRIM(W85))=0</formula>
    </cfRule>
    <cfRule type="cellIs" dxfId="95" priority="123" stopIfTrue="1" operator="greaterThanOrEqual">
      <formula>1.2</formula>
    </cfRule>
  </conditionalFormatting>
  <conditionalFormatting sqref="W86:W87">
    <cfRule type="cellIs" dxfId="94" priority="120" stopIfTrue="1" operator="greaterThanOrEqual">
      <formula>1.2</formula>
    </cfRule>
    <cfRule type="containsBlanks" dxfId="93" priority="121" stopIfTrue="1">
      <formula>LEN(TRIM(W86))=0</formula>
    </cfRule>
    <cfRule type="cellIs" dxfId="92" priority="119" stopIfTrue="1" operator="between">
      <formula>0.7</formula>
      <formula>1.2</formula>
    </cfRule>
  </conditionalFormatting>
  <conditionalFormatting sqref="W87:W88">
    <cfRule type="cellIs" dxfId="91" priority="117" stopIfTrue="1" operator="greaterThanOrEqual">
      <formula>1.2</formula>
    </cfRule>
    <cfRule type="containsBlanks" dxfId="90" priority="118" stopIfTrue="1">
      <formula>LEN(TRIM(W87))=0</formula>
    </cfRule>
    <cfRule type="cellIs" dxfId="89" priority="116" stopIfTrue="1" operator="between">
      <formula>0.7</formula>
      <formula>1.2</formula>
    </cfRule>
  </conditionalFormatting>
  <conditionalFormatting sqref="W88:W89">
    <cfRule type="cellIs" dxfId="88" priority="114" stopIfTrue="1" operator="greaterThanOrEqual">
      <formula>1.2</formula>
    </cfRule>
    <cfRule type="cellIs" dxfId="87" priority="113" stopIfTrue="1" operator="between">
      <formula>0.7</formula>
      <formula>1.2</formula>
    </cfRule>
    <cfRule type="containsBlanks" dxfId="86" priority="115" stopIfTrue="1">
      <formula>LEN(TRIM(W88))=0</formula>
    </cfRule>
  </conditionalFormatting>
  <conditionalFormatting sqref="W89:W90">
    <cfRule type="cellIs" dxfId="85" priority="110" stopIfTrue="1" operator="between">
      <formula>0.7</formula>
      <formula>1.2</formula>
    </cfRule>
    <cfRule type="containsBlanks" dxfId="84" priority="112" stopIfTrue="1">
      <formula>LEN(TRIM(W89))=0</formula>
    </cfRule>
    <cfRule type="cellIs" dxfId="83" priority="111" stopIfTrue="1" operator="greaterThanOrEqual">
      <formula>1.2</formula>
    </cfRule>
  </conditionalFormatting>
  <conditionalFormatting sqref="W90:W91">
    <cfRule type="cellIs" dxfId="82" priority="108" stopIfTrue="1" operator="greaterThanOrEqual">
      <formula>1.2</formula>
    </cfRule>
    <cfRule type="containsBlanks" dxfId="81" priority="109" stopIfTrue="1">
      <formula>LEN(TRIM(W90))=0</formula>
    </cfRule>
    <cfRule type="cellIs" dxfId="80" priority="107" stopIfTrue="1" operator="between">
      <formula>0.7</formula>
      <formula>1.2</formula>
    </cfRule>
  </conditionalFormatting>
  <conditionalFormatting sqref="W91:W92">
    <cfRule type="cellIs" dxfId="79" priority="104" stopIfTrue="1" operator="between">
      <formula>0.7</formula>
      <formula>1.2</formula>
    </cfRule>
    <cfRule type="containsBlanks" dxfId="78" priority="106" stopIfTrue="1">
      <formula>LEN(TRIM(W91))=0</formula>
    </cfRule>
    <cfRule type="cellIs" dxfId="77" priority="105" stopIfTrue="1" operator="greaterThanOrEqual">
      <formula>1.2</formula>
    </cfRule>
  </conditionalFormatting>
  <conditionalFormatting sqref="W92:W93">
    <cfRule type="cellIs" dxfId="76" priority="102" stopIfTrue="1" operator="greaterThanOrEqual">
      <formula>1.2</formula>
    </cfRule>
    <cfRule type="containsBlanks" dxfId="75" priority="103" stopIfTrue="1">
      <formula>LEN(TRIM(W92))=0</formula>
    </cfRule>
    <cfRule type="cellIs" dxfId="74" priority="101" stopIfTrue="1" operator="between">
      <formula>0.7</formula>
      <formula>1.2</formula>
    </cfRule>
  </conditionalFormatting>
  <conditionalFormatting sqref="W93:W94">
    <cfRule type="containsBlanks" dxfId="73" priority="100" stopIfTrue="1">
      <formula>LEN(TRIM(W93))=0</formula>
    </cfRule>
    <cfRule type="cellIs" dxfId="72" priority="99" stopIfTrue="1" operator="greaterThanOrEqual">
      <formula>1.2</formula>
    </cfRule>
    <cfRule type="cellIs" dxfId="71" priority="98" stopIfTrue="1" operator="between">
      <formula>0.7</formula>
      <formula>1.2</formula>
    </cfRule>
  </conditionalFormatting>
  <conditionalFormatting sqref="W94:W95">
    <cfRule type="cellIs" dxfId="70" priority="95" stopIfTrue="1" operator="between">
      <formula>0.7</formula>
      <formula>1.2</formula>
    </cfRule>
    <cfRule type="cellIs" dxfId="69" priority="96" stopIfTrue="1" operator="greaterThanOrEqual">
      <formula>1.2</formula>
    </cfRule>
    <cfRule type="containsBlanks" dxfId="68" priority="97" stopIfTrue="1">
      <formula>LEN(TRIM(W94))=0</formula>
    </cfRule>
  </conditionalFormatting>
  <conditionalFormatting sqref="W95:W96">
    <cfRule type="cellIs" dxfId="67" priority="92" stopIfTrue="1" operator="between">
      <formula>0.7</formula>
      <formula>1.2</formula>
    </cfRule>
    <cfRule type="cellIs" dxfId="66" priority="93" stopIfTrue="1" operator="greaterThanOrEqual">
      <formula>1.2</formula>
    </cfRule>
    <cfRule type="containsBlanks" dxfId="65" priority="94" stopIfTrue="1">
      <formula>LEN(TRIM(W95))=0</formula>
    </cfRule>
  </conditionalFormatting>
  <conditionalFormatting sqref="W96:W97">
    <cfRule type="containsBlanks" dxfId="64" priority="91" stopIfTrue="1">
      <formula>LEN(TRIM(W96))=0</formula>
    </cfRule>
    <cfRule type="cellIs" dxfId="63" priority="89" stopIfTrue="1" operator="between">
      <formula>0.7</formula>
      <formula>1.2</formula>
    </cfRule>
    <cfRule type="cellIs" dxfId="62" priority="90" stopIfTrue="1" operator="greaterThanOrEqual">
      <formula>1.2</formula>
    </cfRule>
  </conditionalFormatting>
  <conditionalFormatting sqref="W97:W98">
    <cfRule type="cellIs" dxfId="61" priority="86" stopIfTrue="1" operator="between">
      <formula>0.7</formula>
      <formula>1.2</formula>
    </cfRule>
    <cfRule type="cellIs" dxfId="60" priority="87" stopIfTrue="1" operator="greaterThanOrEqual">
      <formula>1.2</formula>
    </cfRule>
    <cfRule type="containsBlanks" dxfId="59" priority="88" stopIfTrue="1">
      <formula>LEN(TRIM(W97))=0</formula>
    </cfRule>
  </conditionalFormatting>
  <conditionalFormatting sqref="W98:W99">
    <cfRule type="cellIs" dxfId="58" priority="84" stopIfTrue="1" operator="greaterThanOrEqual">
      <formula>1.2</formula>
    </cfRule>
    <cfRule type="cellIs" dxfId="57" priority="83" stopIfTrue="1" operator="between">
      <formula>0.7</formula>
      <formula>1.2</formula>
    </cfRule>
    <cfRule type="containsBlanks" dxfId="56" priority="85" stopIfTrue="1">
      <formula>LEN(TRIM(W98))=0</formula>
    </cfRule>
  </conditionalFormatting>
  <conditionalFormatting sqref="W99:W100">
    <cfRule type="containsBlanks" dxfId="55" priority="82" stopIfTrue="1">
      <formula>LEN(TRIM(W99))=0</formula>
    </cfRule>
    <cfRule type="cellIs" dxfId="54" priority="80" stopIfTrue="1" operator="between">
      <formula>0.7</formula>
      <formula>1.2</formula>
    </cfRule>
    <cfRule type="cellIs" dxfId="53" priority="81" stopIfTrue="1" operator="greaterThanOrEqual">
      <formula>1.2</formula>
    </cfRule>
  </conditionalFormatting>
  <conditionalFormatting sqref="W100:W101">
    <cfRule type="cellIs" dxfId="52" priority="78" stopIfTrue="1" operator="greaterThanOrEqual">
      <formula>1.2</formula>
    </cfRule>
    <cfRule type="cellIs" dxfId="51" priority="77" stopIfTrue="1" operator="between">
      <formula>0.7</formula>
      <formula>1.2</formula>
    </cfRule>
    <cfRule type="containsBlanks" dxfId="50" priority="79" stopIfTrue="1">
      <formula>LEN(TRIM(W100))=0</formula>
    </cfRule>
  </conditionalFormatting>
  <conditionalFormatting sqref="W101:W102">
    <cfRule type="cellIs" dxfId="49" priority="74" stopIfTrue="1" operator="between">
      <formula>0.7</formula>
      <formula>1.2</formula>
    </cfRule>
    <cfRule type="cellIs" dxfId="48" priority="75" stopIfTrue="1" operator="greaterThanOrEqual">
      <formula>1.2</formula>
    </cfRule>
    <cfRule type="containsBlanks" dxfId="47" priority="76" stopIfTrue="1">
      <formula>LEN(TRIM(W101))=0</formula>
    </cfRule>
  </conditionalFormatting>
  <conditionalFormatting sqref="W102:W103">
    <cfRule type="containsBlanks" dxfId="46" priority="73" stopIfTrue="1">
      <formula>LEN(TRIM(W102))=0</formula>
    </cfRule>
    <cfRule type="cellIs" dxfId="45" priority="72" stopIfTrue="1" operator="greaterThanOrEqual">
      <formula>1.2</formula>
    </cfRule>
    <cfRule type="cellIs" dxfId="44" priority="71" stopIfTrue="1" operator="between">
      <formula>0.7</formula>
      <formula>1.2</formula>
    </cfRule>
  </conditionalFormatting>
  <conditionalFormatting sqref="W103:W104">
    <cfRule type="cellIs" dxfId="43" priority="69" stopIfTrue="1" operator="greaterThanOrEqual">
      <formula>1.2</formula>
    </cfRule>
    <cfRule type="cellIs" dxfId="42" priority="68" stopIfTrue="1" operator="between">
      <formula>0.7</formula>
      <formula>1.2</formula>
    </cfRule>
    <cfRule type="containsBlanks" dxfId="41" priority="70" stopIfTrue="1">
      <formula>LEN(TRIM(W103))=0</formula>
    </cfRule>
  </conditionalFormatting>
  <conditionalFormatting sqref="W104:W105">
    <cfRule type="cellIs" dxfId="40" priority="65" stopIfTrue="1" operator="between">
      <formula>0.7</formula>
      <formula>1.2</formula>
    </cfRule>
    <cfRule type="cellIs" dxfId="39" priority="66" stopIfTrue="1" operator="greaterThanOrEqual">
      <formula>1.2</formula>
    </cfRule>
    <cfRule type="containsBlanks" dxfId="38" priority="67" stopIfTrue="1">
      <formula>LEN(TRIM(W104))=0</formula>
    </cfRule>
  </conditionalFormatting>
  <conditionalFormatting sqref="W105:W106">
    <cfRule type="containsBlanks" dxfId="37" priority="64" stopIfTrue="1">
      <formula>LEN(TRIM(W105))=0</formula>
    </cfRule>
    <cfRule type="cellIs" dxfId="36" priority="62" stopIfTrue="1" operator="between">
      <formula>0.7</formula>
      <formula>1.2</formula>
    </cfRule>
    <cfRule type="cellIs" dxfId="35" priority="63" stopIfTrue="1" operator="greaterThanOrEqual">
      <formula>1.2</formula>
    </cfRule>
  </conditionalFormatting>
  <conditionalFormatting sqref="W106:W107">
    <cfRule type="cellIs" dxfId="34" priority="60" stopIfTrue="1" operator="greaterThanOrEqual">
      <formula>1.2</formula>
    </cfRule>
    <cfRule type="containsBlanks" dxfId="33" priority="61" stopIfTrue="1">
      <formula>LEN(TRIM(W106))=0</formula>
    </cfRule>
    <cfRule type="cellIs" dxfId="32" priority="59" stopIfTrue="1" operator="between">
      <formula>0.7</formula>
      <formula>1.2</formula>
    </cfRule>
  </conditionalFormatting>
  <conditionalFormatting sqref="W107:W108">
    <cfRule type="containsBlanks" dxfId="31" priority="58" stopIfTrue="1">
      <formula>LEN(TRIM(W107))=0</formula>
    </cfRule>
    <cfRule type="cellIs" dxfId="30" priority="56" stopIfTrue="1" operator="between">
      <formula>0.7</formula>
      <formula>1.2</formula>
    </cfRule>
    <cfRule type="cellIs" dxfId="29" priority="57" stopIfTrue="1" operator="greaterThanOrEqual">
      <formula>1.2</formula>
    </cfRule>
  </conditionalFormatting>
  <conditionalFormatting sqref="W108:W109">
    <cfRule type="containsBlanks" dxfId="28" priority="55" stopIfTrue="1">
      <formula>LEN(TRIM(W108))=0</formula>
    </cfRule>
    <cfRule type="cellIs" dxfId="27" priority="54" stopIfTrue="1" operator="greaterThanOrEqual">
      <formula>1.2</formula>
    </cfRule>
    <cfRule type="cellIs" dxfId="26" priority="53" stopIfTrue="1" operator="between">
      <formula>0.7</formula>
      <formula>1.2</formula>
    </cfRule>
  </conditionalFormatting>
  <conditionalFormatting sqref="W109:W110">
    <cfRule type="cellIs" dxfId="25" priority="51" stopIfTrue="1" operator="greaterThanOrEqual">
      <formula>1.2</formula>
    </cfRule>
    <cfRule type="containsBlanks" dxfId="24" priority="52" stopIfTrue="1">
      <formula>LEN(TRIM(W109))=0</formula>
    </cfRule>
    <cfRule type="cellIs" dxfId="23" priority="50" stopIfTrue="1" operator="between">
      <formula>0.7</formula>
      <formula>1.2</formula>
    </cfRule>
  </conditionalFormatting>
  <conditionalFormatting sqref="W110:W111">
    <cfRule type="containsBlanks" dxfId="22" priority="49" stopIfTrue="1">
      <formula>LEN(TRIM(W110))=0</formula>
    </cfRule>
    <cfRule type="cellIs" dxfId="21" priority="48" stopIfTrue="1" operator="greaterThanOrEqual">
      <formula>1.2</formula>
    </cfRule>
    <cfRule type="cellIs" dxfId="20" priority="47" stopIfTrue="1" operator="between">
      <formula>0.7</formula>
      <formula>1.2</formula>
    </cfRule>
  </conditionalFormatting>
  <conditionalFormatting sqref="W111:W112">
    <cfRule type="cellIs" dxfId="19" priority="44" stopIfTrue="1" operator="between">
      <formula>0.7</formula>
      <formula>1.2</formula>
    </cfRule>
    <cfRule type="containsBlanks" dxfId="18" priority="46" stopIfTrue="1">
      <formula>LEN(TRIM(W111))=0</formula>
    </cfRule>
    <cfRule type="cellIs" dxfId="17" priority="45" stopIfTrue="1" operator="greaterThanOrEqual">
      <formula>1.2</formula>
    </cfRule>
  </conditionalFormatting>
  <conditionalFormatting sqref="W112:W113">
    <cfRule type="cellIs" dxfId="16" priority="42" stopIfTrue="1" operator="greaterThanOrEqual">
      <formula>1.2</formula>
    </cfRule>
    <cfRule type="cellIs" dxfId="15" priority="41" stopIfTrue="1" operator="between">
      <formula>0.7</formula>
      <formula>1.2</formula>
    </cfRule>
    <cfRule type="containsBlanks" dxfId="14" priority="43" stopIfTrue="1">
      <formula>LEN(TRIM(W112))=0</formula>
    </cfRule>
  </conditionalFormatting>
  <conditionalFormatting sqref="W113:W114">
    <cfRule type="containsBlanks" dxfId="13" priority="40" stopIfTrue="1">
      <formula>LEN(TRIM(W113))=0</formula>
    </cfRule>
    <cfRule type="cellIs" dxfId="12" priority="39" stopIfTrue="1" operator="greaterThanOrEqual">
      <formula>1.2</formula>
    </cfRule>
    <cfRule type="cellIs" dxfId="11" priority="38" stopIfTrue="1" operator="between">
      <formula>0.7</formula>
      <formula>1.2</formula>
    </cfRule>
  </conditionalFormatting>
  <conditionalFormatting sqref="W114">
    <cfRule type="cellIs" dxfId="10" priority="35" stopIfTrue="1" operator="between">
      <formula>0.7</formula>
      <formula>1.2</formula>
    </cfRule>
    <cfRule type="containsBlanks" dxfId="9" priority="37" stopIfTrue="1">
      <formula>LEN(TRIM(W114))=0</formula>
    </cfRule>
    <cfRule type="cellIs" dxfId="8" priority="36" stopIfTrue="1" operator="greaterThanOrEqual">
      <formula>1.2</formula>
    </cfRule>
  </conditionalFormatting>
  <conditionalFormatting sqref="I130">
    <cfRule type="containsBlanks" dxfId="0" priority="1">
      <formula>LEN(TRIM(I130))=0</formula>
    </cfRule>
  </conditionalFormatting>
  <printOptions horizontalCentered="1"/>
  <pageMargins left="0.59055100000000005" right="0.19685" top="0.19685" bottom="0.19685" header="0.19685" footer="0.19685"/>
  <pageSetup paperSize="5" scale="25" orientation="landscape" r:id="rId1"/>
  <rowBreaks count="1" manualBreakCount="1">
    <brk id="25" min="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E26A-F6A3-3742-87E8-09A85B5EDC11}">
  <dimension ref="F3:O37"/>
  <sheetViews>
    <sheetView topLeftCell="C15" zoomScale="167" workbookViewId="0">
      <selection activeCell="F37" sqref="F37"/>
    </sheetView>
  </sheetViews>
  <sheetFormatPr baseColWidth="10" defaultRowHeight="15"/>
  <cols>
    <col min="15" max="15" width="30.83203125" customWidth="1"/>
  </cols>
  <sheetData>
    <row r="3" spans="6:15" ht="17" thickBot="1">
      <c r="F3" s="49">
        <v>6</v>
      </c>
      <c r="I3" s="49"/>
      <c r="J3" s="39"/>
      <c r="K3" s="40"/>
      <c r="L3" s="40"/>
      <c r="M3" s="43"/>
      <c r="O3" s="82">
        <v>601912.07999999996</v>
      </c>
    </row>
    <row r="4" spans="6:15" ht="18" thickTop="1" thickBot="1">
      <c r="F4" s="51">
        <v>17</v>
      </c>
      <c r="I4" s="51"/>
      <c r="J4" s="39"/>
      <c r="K4" s="40"/>
      <c r="L4" s="40"/>
      <c r="M4" s="43"/>
      <c r="O4" s="83">
        <v>304864.56</v>
      </c>
    </row>
    <row r="5" spans="6:15" ht="18" thickTop="1" thickBot="1">
      <c r="F5" s="44">
        <v>23</v>
      </c>
      <c r="I5" s="51"/>
      <c r="J5" s="39"/>
      <c r="K5" s="40"/>
      <c r="L5" s="40"/>
      <c r="M5" s="43"/>
      <c r="O5" s="83">
        <v>3611472.48</v>
      </c>
    </row>
    <row r="6" spans="6:15" ht="18" thickTop="1" thickBot="1">
      <c r="F6" s="44">
        <v>149</v>
      </c>
      <c r="I6" s="51"/>
      <c r="J6" s="39"/>
      <c r="K6" s="40"/>
      <c r="L6" s="40"/>
      <c r="M6" s="43"/>
      <c r="O6" s="83">
        <v>679431.06</v>
      </c>
    </row>
    <row r="7" spans="6:15" ht="18" thickTop="1" thickBot="1">
      <c r="F7" s="44">
        <v>97</v>
      </c>
      <c r="I7" s="51"/>
      <c r="J7" s="42"/>
      <c r="K7" s="40"/>
      <c r="L7" s="41"/>
      <c r="M7" s="43"/>
      <c r="O7" s="83">
        <v>1162133.28</v>
      </c>
    </row>
    <row r="8" spans="6:15" ht="16" thickTop="1">
      <c r="F8" s="44">
        <v>47</v>
      </c>
      <c r="I8" s="51"/>
      <c r="J8" s="39"/>
      <c r="K8" s="40"/>
      <c r="L8" s="40"/>
      <c r="M8" s="43"/>
      <c r="O8" s="81">
        <f>SUM(O3:O7)</f>
        <v>6359813.46</v>
      </c>
    </row>
    <row r="9" spans="6:15">
      <c r="F9" s="44">
        <v>1</v>
      </c>
      <c r="I9" s="51"/>
      <c r="J9" s="39"/>
      <c r="K9" s="40"/>
      <c r="L9" s="40"/>
      <c r="M9" s="43"/>
    </row>
    <row r="10" spans="6:15">
      <c r="F10" s="44">
        <v>3</v>
      </c>
      <c r="I10" s="51"/>
      <c r="J10" s="39"/>
      <c r="K10" s="40"/>
      <c r="L10" s="40"/>
      <c r="M10" s="43"/>
    </row>
    <row r="11" spans="6:15">
      <c r="F11" s="44">
        <v>51</v>
      </c>
      <c r="I11" s="51"/>
      <c r="J11" s="39"/>
      <c r="K11" s="40"/>
      <c r="L11" s="40"/>
      <c r="M11" s="43"/>
    </row>
    <row r="12" spans="6:15">
      <c r="F12" s="44">
        <v>0</v>
      </c>
      <c r="I12" s="51"/>
      <c r="J12" s="39"/>
      <c r="K12" s="40"/>
      <c r="L12" s="40"/>
      <c r="M12" s="43"/>
    </row>
    <row r="13" spans="6:15">
      <c r="F13" s="44">
        <v>4</v>
      </c>
      <c r="I13" s="51"/>
      <c r="J13" s="39"/>
      <c r="K13" s="40"/>
      <c r="L13" s="40"/>
      <c r="M13" s="43"/>
    </row>
    <row r="14" spans="6:15">
      <c r="F14" s="44">
        <v>9</v>
      </c>
      <c r="I14" s="51"/>
      <c r="J14" s="39"/>
      <c r="K14" s="40"/>
      <c r="L14" s="40"/>
      <c r="M14" s="43"/>
    </row>
    <row r="15" spans="6:15">
      <c r="I15" s="51"/>
      <c r="J15" s="39"/>
      <c r="K15" s="40"/>
      <c r="L15" s="40"/>
      <c r="M15" s="43"/>
    </row>
    <row r="16" spans="6:15">
      <c r="F16" s="44">
        <v>14</v>
      </c>
      <c r="I16" s="49"/>
      <c r="J16" s="42"/>
      <c r="K16" s="40"/>
      <c r="L16" s="40"/>
      <c r="M16" s="43"/>
    </row>
    <row r="17" spans="6:13">
      <c r="F17" s="44">
        <v>5</v>
      </c>
      <c r="I17" s="49"/>
      <c r="J17" s="39"/>
      <c r="K17" s="40"/>
      <c r="L17" s="40"/>
      <c r="M17" s="43"/>
    </row>
    <row r="18" spans="6:13">
      <c r="F18" s="44">
        <v>5151</v>
      </c>
      <c r="I18" s="49"/>
      <c r="J18" s="39"/>
      <c r="K18" s="40"/>
      <c r="L18" s="40"/>
      <c r="M18" s="43"/>
    </row>
    <row r="19" spans="6:13">
      <c r="F19" s="49">
        <v>373</v>
      </c>
      <c r="I19" s="49"/>
      <c r="J19" s="39"/>
      <c r="K19" s="40"/>
      <c r="L19" s="40"/>
      <c r="M19" s="43"/>
    </row>
    <row r="20" spans="6:13">
      <c r="F20" s="44">
        <v>7</v>
      </c>
      <c r="I20" s="49"/>
      <c r="J20" s="39"/>
      <c r="K20" s="40"/>
      <c r="L20" s="40"/>
      <c r="M20" s="43"/>
    </row>
    <row r="21" spans="6:13">
      <c r="F21">
        <v>27</v>
      </c>
    </row>
    <row r="22" spans="6:13">
      <c r="F22">
        <v>5</v>
      </c>
    </row>
    <row r="23" spans="6:13">
      <c r="F23">
        <v>43</v>
      </c>
    </row>
    <row r="24" spans="6:13">
      <c r="F24">
        <v>194</v>
      </c>
    </row>
    <row r="25" spans="6:13">
      <c r="F25">
        <v>16</v>
      </c>
    </row>
    <row r="26" spans="6:13">
      <c r="F26">
        <v>9</v>
      </c>
    </row>
    <row r="27" spans="6:13">
      <c r="F27">
        <v>3</v>
      </c>
    </row>
    <row r="28" spans="6:13">
      <c r="F28">
        <v>14</v>
      </c>
    </row>
    <row r="29" spans="6:13">
      <c r="F29">
        <v>114</v>
      </c>
    </row>
    <row r="30" spans="6:13">
      <c r="F30">
        <v>10</v>
      </c>
    </row>
    <row r="31" spans="6:13">
      <c r="F31">
        <v>3438</v>
      </c>
    </row>
    <row r="32" spans="6:13">
      <c r="F32">
        <v>7</v>
      </c>
    </row>
    <row r="33" spans="6:6">
      <c r="F33">
        <v>105</v>
      </c>
    </row>
    <row r="34" spans="6:6">
      <c r="F34">
        <v>3832</v>
      </c>
    </row>
    <row r="35" spans="6:6">
      <c r="F35">
        <v>1</v>
      </c>
    </row>
    <row r="36" spans="6:6">
      <c r="F36">
        <v>1277</v>
      </c>
    </row>
    <row r="37" spans="6:6">
      <c r="F37">
        <f>SUM(F3:F36)</f>
        <v>15052</v>
      </c>
    </row>
  </sheetData>
  <conditionalFormatting sqref="F5:F14">
    <cfRule type="containsBlanks" dxfId="7" priority="4">
      <formula>LEN(TRIM(F5))=0</formula>
    </cfRule>
  </conditionalFormatting>
  <conditionalFormatting sqref="F16:F18">
    <cfRule type="containsBlanks" dxfId="6" priority="2">
      <formula>LEN(TRIM(F16))=0</formula>
    </cfRule>
  </conditionalFormatting>
  <conditionalFormatting sqref="F20">
    <cfRule type="containsBlanks" dxfId="5" priority="1">
      <formula>LEN(TRIM(F20))=0</formula>
    </cfRule>
  </conditionalFormatting>
  <conditionalFormatting sqref="J3">
    <cfRule type="containsBlanks" dxfId="4" priority="40">
      <formula>LEN(TRIM(J3))=0</formula>
    </cfRule>
  </conditionalFormatting>
  <conditionalFormatting sqref="J7:J8">
    <cfRule type="containsBlanks" dxfId="3" priority="29">
      <formula>LEN(TRIM(J7))=0</formula>
    </cfRule>
  </conditionalFormatting>
  <conditionalFormatting sqref="J4:M20">
    <cfRule type="containsBlanks" dxfId="2" priority="15">
      <formula>LEN(TRIM(J4))=0</formula>
    </cfRule>
  </conditionalFormatting>
  <conditionalFormatting sqref="K3:M8">
    <cfRule type="containsBlanks" dxfId="1" priority="28">
      <formula>LEN(TRIM(K3))=0</formula>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Ok Seguimiento </vt:lpstr>
      <vt:lpstr>Hoja3</vt:lpstr>
      <vt:lpstr>'Ok Seguimiento '!Área_de_impresión</vt:lpstr>
      <vt:lpstr>'Ok Seguimiento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AGAA DPM</dc:creator>
  <cp:lastModifiedBy>Microsoft Office User</cp:lastModifiedBy>
  <cp:lastPrinted>2025-07-04T16:19:52Z</cp:lastPrinted>
  <dcterms:created xsi:type="dcterms:W3CDTF">2021-02-22T21:43:21Z</dcterms:created>
  <dcterms:modified xsi:type="dcterms:W3CDTF">2025-10-08T15:56:48Z</dcterms:modified>
</cp:coreProperties>
</file>