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2025" sheetId="1" r:id="rId4"/>
    <sheet state="visible" name="SEGUIMIENTO 2026" sheetId="2" r:id="rId5"/>
    <sheet state="visible" name="SEGUIMIENTO 2027" sheetId="3" r:id="rId6"/>
    <sheet state="visible" name="Instrucciones" sheetId="4" r:id="rId7"/>
  </sheets>
  <definedNames>
    <definedName name="ADFASDF">#REF!</definedName>
    <definedName name="averiguar2">#REF!</definedName>
    <definedName name="MIRPRUEBA">#REF!</definedName>
    <definedName name="formato2">#REF!</definedName>
    <definedName name="averiguar3">#REF!</definedName>
    <definedName name="e">#REF!</definedName>
    <definedName name="M">#REF!</definedName>
    <definedName name="averiguar">#REF!</definedName>
  </definedNames>
  <calcPr/>
  <extLst>
    <ext uri="GoogleSheetsCustomDataVersion2">
      <go:sheetsCustomData xmlns:go="http://customooxmlschemas.google.com/" r:id="rId8" roundtripDataChecksum="KWDTbH4jqNyF10QdPzUW+WZ/2mSIUeZS3AxPYsY5Zco="/>
    </ext>
  </extLst>
</workbook>
</file>

<file path=xl/sharedStrings.xml><?xml version="1.0" encoding="utf-8"?>
<sst xmlns="http://schemas.openxmlformats.org/spreadsheetml/2006/main" count="505" uniqueCount="238">
  <si>
    <t>FORMATO PARA LA PROGRAMACIÓN, SEGUIMIENTO Y EVALUACIÓN DEL AVANCE EN CUMPLIMIENTO DE METAS Y OBJETIVOS DEL PROGRAMA PRESUPUESTARIO ANUAL 2025</t>
  </si>
  <si>
    <t xml:space="preserve">EJE 1: GOBIERNO HUMANISTA Y DE RESULTADOS </t>
  </si>
  <si>
    <t>CLAVE Y NOMBRE DEL PPA: M-PPA 1.3 PROGRAMA DE CONSOLIDACIÓN DE LAS FINANZAS PÚBLICAS.</t>
  </si>
  <si>
    <t>NOMBRE DE LA DEPENDENCIA QUE ATIENDE AL PROGRAMA: TESORERÍA MUNICIPAL</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</si>
  <si>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</si>
  <si>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</si>
  <si>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</si>
  <si>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</si>
  <si>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</si>
  <si>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</si>
  <si>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</si>
  <si>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</si>
  <si>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JUSTIFICACIÓN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</si>
  <si>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</si>
  <si>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</si>
  <si>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</si>
  <si>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</si>
  <si>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</si>
  <si>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</si>
  <si>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</si>
  <si>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</si>
  <si>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</si>
  <si>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r>
      <rPr>
        <rFont val="Arial"/>
        <b/>
        <color theme="1"/>
        <sz val="11.0"/>
      </rPr>
      <t xml:space="preserve">1.3.1 </t>
    </r>
    <r>
      <rPr>
        <rFont val="Arial"/>
        <b val="0"/>
        <color theme="1"/>
        <sz val="11.0"/>
      </rPr>
      <t>Contribuir al logro del Objetivo Estratégico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</si>
  <si>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</si>
  <si>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t>Trianual</t>
  </si>
  <si>
    <r>
      <rPr>
        <rFont val="Arial"/>
        <b/>
        <color theme="1"/>
        <sz val="11.0"/>
      </rPr>
      <t>Unidad de medida del Indicador:</t>
    </r>
    <r>
      <rPr>
        <rFont val="Arial"/>
        <color theme="1"/>
        <sz val="11.0"/>
      </rPr>
      <t xml:space="preserve">
Porcentaje </t>
    </r>
  </si>
  <si>
    <r>
      <rPr>
        <rFont val="Arial"/>
        <b/>
        <color theme="1"/>
        <sz val="11.0"/>
      </rPr>
      <t xml:space="preserve">Justificación Trimestral:  </t>
    </r>
    <r>
      <rPr>
        <rFont val="Arial"/>
        <b val="0"/>
        <color theme="1"/>
        <sz val="11.0"/>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t>
    </r>
  </si>
  <si>
    <t>EJEMPLO</t>
  </si>
  <si>
    <t>Propósito
(Tesorería Municipal)</t>
  </si>
  <si>
    <r>
      <rPr>
        <rFont val="Arial"/>
        <b/>
        <color theme="0"/>
        <sz val="11.0"/>
      </rPr>
      <t xml:space="preserve">1.3.1.1  </t>
    </r>
    <r>
      <rPr>
        <rFont val="Arial"/>
        <color theme="0"/>
        <sz val="11.0"/>
      </rPr>
      <t xml:space="preserve">Las dependencias y entidades mejoran la Hacienda Publica Municipal del Municipio de Benito Juárez, realizando la administración  con eficacia y eficiencia cumpliendo con los procesos normativos aplicables. </t>
    </r>
  </si>
  <si>
    <r>
      <rPr>
        <rFont val="Arial"/>
        <b/>
        <color theme="0"/>
        <sz val="11.0"/>
      </rPr>
      <t>TVFI</t>
    </r>
    <r>
      <rPr>
        <rFont val="Arial"/>
        <color theme="0"/>
        <sz val="11.0"/>
      </rPr>
      <t xml:space="preserve">: Tasa de Variación del Fortalecimiento de los Ingresos. </t>
    </r>
  </si>
  <si>
    <t>Anual</t>
  </si>
  <si>
    <r>
      <rPr>
        <rFont val="Arial"/>
        <b/>
        <color theme="0"/>
        <sz val="11.0"/>
      </rPr>
      <t>Unidad de Medida del Indicador:</t>
    </r>
    <r>
      <rPr>
        <rFont val="Arial"/>
        <b val="0"/>
        <color theme="0"/>
        <sz val="11.0"/>
      </rPr>
      <t xml:space="preserve"> Porcentaje
</t>
    </r>
    <r>
      <rPr>
        <rFont val="Arial"/>
        <b/>
        <color theme="0"/>
        <sz val="11.0"/>
      </rPr>
      <t xml:space="preserve">
Unidad de Medida de la Variable:</t>
    </r>
    <r>
      <rPr>
        <rFont val="Arial"/>
        <b val="0"/>
        <color theme="0"/>
        <sz val="11.0"/>
      </rPr>
      <t xml:space="preserve"> Variación de los ingresos.</t>
    </r>
  </si>
  <si>
    <t>-</t>
  </si>
  <si>
    <r>
      <rPr>
        <rFont val="Arial"/>
        <b/>
        <color theme="0"/>
        <sz val="11.0"/>
      </rPr>
      <t xml:space="preserve">Justificación Trimestral:  </t>
    </r>
    <r>
      <rPr>
        <rFont val="Arial"/>
        <b val="0"/>
        <color theme="0"/>
        <sz val="11.0"/>
      </rPr>
      <t>Este indicador se mide de manera anual, por lo tanto el resultado se obtendrá hasta el cuarto trimestre del 2025.</t>
    </r>
  </si>
  <si>
    <t>Componente
(Tesorería Municipal)</t>
  </si>
  <si>
    <r>
      <rPr>
        <rFont val="Arial"/>
        <b/>
        <color theme="1"/>
        <sz val="11.0"/>
      </rPr>
      <t xml:space="preserve">
1.3.1.1.1 </t>
    </r>
    <r>
      <rPr>
        <rFont val="Arial"/>
        <b val="0"/>
        <color theme="1"/>
        <sz val="11.0"/>
      </rPr>
      <t>Administración de la Hacienda Pública Municipal  Equilibrada.</t>
    </r>
  </si>
  <si>
    <r>
      <rPr>
        <rFont val="Arial Nova Cond"/>
        <b/>
        <color theme="1"/>
        <sz val="11.0"/>
      </rPr>
      <t xml:space="preserve">
TCHPME:</t>
    </r>
    <r>
      <rPr>
        <rFont val="Arial"/>
        <b/>
        <color theme="1"/>
        <sz val="11.0"/>
      </rPr>
      <t xml:space="preserve"> </t>
    </r>
    <r>
      <rPr>
        <rFont val="Arial"/>
        <color theme="1"/>
        <sz val="11.0"/>
      </rPr>
      <t>Tasa Comparativa de Hacienda Pública Municipal Equilibrada.</t>
    </r>
  </si>
  <si>
    <t>Trimestral</t>
  </si>
  <si>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Comparativo de los Ingresos y Gastos.</t>
    </r>
  </si>
  <si>
    <r>
      <rPr>
        <rFont val="Arial"/>
        <b/>
        <color theme="1"/>
        <sz val="11.0"/>
      </rPr>
      <t xml:space="preserve">Justificación Trimestral: </t>
    </r>
    <r>
      <rPr>
        <rFont val="Arial"/>
        <b val="0"/>
        <color theme="1"/>
        <sz val="11.0"/>
      </rPr>
      <t xml:space="preserve">Este indicador se mide de manera anual, por lo tanto el resultado se obtendrá hasta el cuarto trimestre del 2025.
</t>
    </r>
  </si>
  <si>
    <t>Actividad</t>
  </si>
  <si>
    <r>
      <rPr>
        <rFont val="Arial"/>
        <b/>
        <color theme="1"/>
        <sz val="11.0"/>
      </rPr>
      <t>1.3.1.1.1.1</t>
    </r>
    <r>
      <rPr>
        <rFont val="Arial"/>
        <b val="0"/>
        <color theme="1"/>
        <sz val="11.0"/>
      </rPr>
      <t xml:space="preserve"> Coordinación integral de las reuniones con áreas recaudatorias y de gestión de ingresos municipales.</t>
    </r>
  </si>
  <si>
    <r>
      <rPr>
        <rFont val="Arial"/>
        <b/>
        <color theme="1"/>
        <sz val="11.0"/>
      </rPr>
      <t xml:space="preserve">PRRR: </t>
    </r>
    <r>
      <rPr>
        <rFont val="Arial"/>
        <color theme="1"/>
        <sz val="11.0"/>
      </rPr>
      <t xml:space="preserve">Porcentaje de Reuniones Recaudatorias Realizadas.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</si>
  <si>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Reuniones.</t>
    </r>
  </si>
  <si>
    <r>
      <rPr>
        <rFont val="Arial"/>
        <b/>
        <color theme="1"/>
        <sz val="11.0"/>
      </rPr>
      <t xml:space="preserve">Justificación Trimestral:  </t>
    </r>
    <r>
      <rPr>
        <rFont val="Arial"/>
        <b val="0"/>
        <color theme="1"/>
        <sz val="11.0"/>
      </rPr>
      <t>La Tesorería Municipal cumple con el 100% de su meta trimestral al mantener una eficiente coordinación de sus reuniones con las áreas recaudatorias.</t>
    </r>
  </si>
  <si>
    <r>
      <rPr>
        <rFont val="Arial"/>
        <b/>
        <color theme="1"/>
        <sz val="11.0"/>
      </rPr>
      <t xml:space="preserve">1.3.1.1.1.2 </t>
    </r>
    <r>
      <rPr>
        <rFont val="Arial"/>
        <b val="0"/>
        <color theme="1"/>
        <sz val="11.0"/>
      </rPr>
      <t>Coordinación Integral de las  reuniones de control del ejercicio del gasto.</t>
    </r>
  </si>
  <si>
    <r>
      <rPr>
        <rFont val="Arial"/>
        <b/>
        <color theme="1"/>
        <sz val="11.0"/>
      </rPr>
      <t>PRCGR:</t>
    </r>
    <r>
      <rPr>
        <rFont val="Arial"/>
        <color theme="1"/>
        <sz val="11.0"/>
      </rPr>
      <t xml:space="preserve"> Porcentaje de Reuniones de Control del Gasto Realizados.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</si>
  <si>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Reuniones.
</t>
    </r>
  </si>
  <si>
    <r>
      <rPr>
        <rFont val="Arial"/>
        <b/>
        <color theme="1"/>
        <sz val="11.0"/>
      </rPr>
      <t xml:space="preserve">Justificación Trimestral: </t>
    </r>
    <r>
      <rPr>
        <rFont val="Arial"/>
        <b val="0"/>
        <color theme="1"/>
        <sz val="11.0"/>
      </rPr>
      <t>La Tesorería Municipal cumple con el 100% de su meta trimestral al mantener reuniones con sus áreas ejecutorias para un eficaz manejo del gasto público.</t>
    </r>
  </si>
  <si>
    <t>Componente
(Catastro)</t>
  </si>
  <si>
    <r>
      <rPr>
        <rFont val="Arial"/>
        <b/>
        <color theme="1"/>
        <sz val="11.0"/>
      </rPr>
      <t xml:space="preserve">
1.3.1.1.2 </t>
    </r>
    <r>
      <rPr>
        <rFont val="Arial"/>
        <b val="0"/>
        <color theme="1"/>
        <sz val="11.0"/>
      </rPr>
      <t>Valor catastral  de los bienes inmuebles del municipio actualizados.</t>
    </r>
  </si>
  <si>
    <r>
      <rPr>
        <rFont val="Arial"/>
        <color theme="1"/>
        <sz val="11.0"/>
      </rPr>
      <t xml:space="preserve">
</t>
    </r>
    <r>
      <rPr>
        <rFont val="Arial"/>
        <b/>
        <color theme="1"/>
        <sz val="11.0"/>
      </rPr>
      <t>PVCBIA</t>
    </r>
    <r>
      <rPr>
        <rFont val="Arial"/>
        <color theme="1"/>
        <sz val="11.0"/>
      </rPr>
      <t>: Porcentaje de los Valores Catastrales de los Bienes Inmuebles Actualizados.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</si>
  <si>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Valor Catastral</t>
    </r>
    <r>
      <rPr>
        <rFont val="Arial"/>
        <b/>
        <color theme="1"/>
        <sz val="11.0"/>
      </rPr>
      <t>.</t>
    </r>
  </si>
  <si>
    <r>
      <rPr>
        <rFont val="Arial"/>
        <b/>
        <color theme="1"/>
        <sz val="11.0"/>
      </rPr>
      <t xml:space="preserve">Justificación Trimestral: </t>
    </r>
    <r>
      <rPr>
        <rFont val="Arial"/>
        <b val="0"/>
        <color theme="1"/>
        <sz val="11.0"/>
      </rPr>
      <t>Se alcanzó el 99.29% de la meta programada en la atención de servicios catastrales solicitados por los contribuyentes, lo que permitió la actualización de los valores catastrales establecidos.</t>
    </r>
  </si>
  <si>
    <r>
      <rPr>
        <rFont val="Arial"/>
        <b/>
        <color theme="1"/>
        <sz val="11.0"/>
      </rPr>
      <t>1.3.1.1.2.1</t>
    </r>
    <r>
      <rPr>
        <rFont val="Arial"/>
        <b val="0"/>
        <color theme="1"/>
        <sz val="11.0"/>
      </rPr>
      <t xml:space="preserve"> Actualización del padrón de contribuyentes y el estatus de cada uno de los predios.</t>
    </r>
  </si>
  <si>
    <r>
      <rPr>
        <rFont val="Arial"/>
        <b/>
        <color theme="1"/>
        <sz val="11.0"/>
      </rPr>
      <t>PPTM:</t>
    </r>
    <r>
      <rPr>
        <rFont val="Arial"/>
        <color theme="1"/>
        <sz val="11.0"/>
      </rPr>
      <t xml:space="preserve"> </t>
    </r>
    <r>
      <rPr>
        <rFont val="Arial"/>
        <color rgb="FF000000"/>
        <sz val="11.0"/>
      </rPr>
      <t>Porcentaje de Predios que Tienen Modificaciones.</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</si>
  <si>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Predios.</t>
    </r>
  </si>
  <si>
    <r>
      <rPr>
        <rFont val="Arial"/>
        <b/>
        <color theme="1"/>
        <sz val="11.0"/>
      </rPr>
      <t xml:space="preserve">Justificación Trimestral: </t>
    </r>
    <r>
      <rPr>
        <rFont val="Arial"/>
        <b val="0"/>
        <color theme="1"/>
        <sz val="11.0"/>
      </rPr>
      <t>Se alcanzó el 95 % de la meta programada en la prestación de servicios catastrales para predios con modificaciones solicitadas por los contribuyentes, lo cual afectó ligeramente la meta trimestral debido a una menor afluencia de usuarios de lo esperado.</t>
    </r>
  </si>
  <si>
    <r>
      <rPr>
        <rFont val="Arial"/>
        <b/>
        <color theme="1"/>
        <sz val="11.0"/>
      </rPr>
      <t xml:space="preserve">1.3.1.1.2.2 </t>
    </r>
    <r>
      <rPr>
        <rFont val="Arial"/>
        <b val="0"/>
        <color theme="1"/>
        <sz val="11.0"/>
      </rPr>
      <t>Mejoramiento de los servicios que Catastro ofrece a la ciudadanía al atenderlos en los tiempos establecidos.</t>
    </r>
  </si>
  <si>
    <r>
      <rPr>
        <rFont val="Arial"/>
        <b/>
        <color theme="1"/>
        <sz val="11.0"/>
      </rPr>
      <t>PSCTEA:</t>
    </r>
    <r>
      <rPr>
        <rFont val="Arial"/>
        <color theme="1"/>
        <sz val="11.0"/>
      </rPr>
      <t xml:space="preserve"> </t>
    </r>
    <r>
      <rPr>
        <rFont val="Arial"/>
        <color rgb="FF000000"/>
        <sz val="11.0"/>
      </rPr>
      <t>Porcentaje de Servicios que Cumplen con el Tiempo Establecido para su Atención.</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</si>
  <si>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Servicios de cumplimiento.</t>
    </r>
  </si>
  <si>
    <r>
      <rPr>
        <rFont val="Arial"/>
        <b/>
        <color theme="1"/>
        <sz val="11.0"/>
      </rPr>
      <t xml:space="preserve">Justificación Trimestral:  </t>
    </r>
    <r>
      <rPr>
        <rFont val="Arial"/>
        <b val="0"/>
        <color theme="1"/>
        <sz val="11.0"/>
      </rPr>
      <t>Se alcanzó el 96.67% de la meta programada, al cumplir con los tiempos establecidos en la atención de los servicios catastrales requeridos por los contribuyentes.
Es de mencionar que esta Dirección ofrece sus trámites y servicios de acuerdo a la demanda por parte de los contribuyentes.</t>
    </r>
  </si>
  <si>
    <t>Componente
(Comercio y Servicios en la Vía Pública)</t>
  </si>
  <si>
    <r>
      <rPr>
        <rFont val="Arial"/>
        <b/>
        <color theme="1"/>
        <sz val="11.0"/>
      </rPr>
      <t xml:space="preserve">1.3.1.1.1.3 </t>
    </r>
    <r>
      <rPr>
        <rFont val="Arial"/>
        <b val="0"/>
        <color theme="1"/>
        <sz val="11.0"/>
      </rPr>
      <t>Operativos a comercios en vía pública realizados.</t>
    </r>
  </si>
  <si>
    <r>
      <rPr>
        <rFont val="Arial"/>
        <b/>
        <color theme="1"/>
        <sz val="11.0"/>
      </rPr>
      <t>POCVPR:</t>
    </r>
    <r>
      <rPr>
        <rFont val="Arial"/>
        <color theme="1"/>
        <sz val="11.0"/>
      </rPr>
      <t xml:space="preserve"> </t>
    </r>
    <r>
      <rPr>
        <rFont val="Arial"/>
        <color rgb="FF000000"/>
        <sz val="11.0"/>
      </rPr>
      <t>Porcentaje de Operativos a Comercios en Vía Pública Realizados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</si>
  <si>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Operativos.</t>
    </r>
  </si>
  <si>
    <r>
      <rPr>
        <rFont val="Arial"/>
        <b/>
        <color theme="1"/>
        <sz val="11.0"/>
      </rPr>
      <t xml:space="preserve">Justificación Trimestral:  </t>
    </r>
    <r>
      <rPr>
        <rFont val="Arial"/>
        <b val="0"/>
        <color theme="1"/>
        <sz val="11.0"/>
      </rPr>
      <t xml:space="preserve">En este trimestre se logro el 100% de la meta programada, mediante la realización de operativos en los ocho sectores de la ciudad, con el objetivo de verificar el cumplimiento del reglamento de comercio en la vía pública. </t>
    </r>
  </si>
  <si>
    <r>
      <rPr>
        <rFont val="Arial"/>
        <b/>
        <color theme="1"/>
        <sz val="11.0"/>
      </rPr>
      <t xml:space="preserve">1.3.1.1.3.1 </t>
    </r>
    <r>
      <rPr>
        <rFont val="Arial"/>
        <b val="0"/>
        <color theme="1"/>
        <sz val="11.0"/>
      </rPr>
      <t>Verificación de los comercios informales.</t>
    </r>
  </si>
  <si>
    <r>
      <rPr>
        <rFont val="Arial"/>
        <b/>
        <color theme="1"/>
        <sz val="11.0"/>
      </rPr>
      <t>PCIV:</t>
    </r>
    <r>
      <rPr>
        <rFont val="Arial"/>
        <color rgb="FF000000"/>
        <sz val="11.0"/>
      </rPr>
      <t xml:space="preserve"> Porcentaje de Comercios Informales Verificados.
</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</si>
  <si>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Actas. </t>
    </r>
  </si>
  <si>
    <r>
      <rPr>
        <rFont val="Arial"/>
        <b/>
        <color theme="1"/>
        <sz val="11.0"/>
      </rPr>
      <t xml:space="preserve">Justificación Trimestral: </t>
    </r>
    <r>
      <rPr>
        <rFont val="Arial"/>
        <b val="0"/>
        <color theme="1"/>
        <sz val="11.0"/>
      </rPr>
      <t>Durante este trimestre se alcanzó un avance del 80 % en los recorridos cotidianos, en los cuales el personal de inspección verificó que los nuevos comerciantes que iniciaron actividades sin permiso fueron retirados y se les invitó a regularizar su situación mediante el trámite para obtener la autorización correspondiente.</t>
    </r>
  </si>
  <si>
    <r>
      <rPr>
        <rFont val="Arial"/>
        <b/>
        <color theme="1"/>
        <sz val="11.0"/>
      </rPr>
      <t xml:space="preserve">1.3.1.1.3.2 </t>
    </r>
    <r>
      <rPr>
        <rFont val="Arial"/>
        <b val="0"/>
        <color theme="1"/>
        <sz val="11.0"/>
      </rPr>
      <t>Atención a quejas Ciudadanas que reportan el funcionamiento de comercios informales en vía pública.</t>
    </r>
  </si>
  <si>
    <r>
      <rPr>
        <rFont val="Arial"/>
        <b/>
        <color theme="1"/>
        <sz val="11.0"/>
      </rPr>
      <t>PQCA:</t>
    </r>
    <r>
      <rPr>
        <rFont val="Arial"/>
        <color theme="1"/>
        <sz val="11.0"/>
      </rPr>
      <t xml:space="preserve"> </t>
    </r>
    <r>
      <rPr>
        <rFont val="Arial"/>
        <color rgb="FF000000"/>
        <sz val="11.0"/>
      </rPr>
      <t xml:space="preserve"> Porcentaje de Quejas Ciudadanas Atendidas.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</si>
  <si>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Quejas ciudadanas.</t>
    </r>
  </si>
  <si>
    <r>
      <rPr>
        <rFont val="Arial"/>
        <b/>
        <color theme="1"/>
        <sz val="11.0"/>
      </rPr>
      <t xml:space="preserve">Justificación Trimestral: </t>
    </r>
    <r>
      <rPr>
        <rFont val="Arial"/>
        <b val="0"/>
        <color theme="1"/>
        <sz val="11.0"/>
      </rPr>
      <t>Durante el presente trimestre se logró un avance del 71.11 %, como resultado del retiro de comerciantes que operaban de manera irregular, quienes fueron exhortados a iniciar su proceso de regularización. Esta acción contribuyó a la satisfacción de los ciudadanos que habían presentado quejas.</t>
    </r>
  </si>
  <si>
    <t>Componente
(Contabilidad)</t>
  </si>
  <si>
    <r>
      <rPr>
        <rFont val="Arial"/>
        <b/>
        <color theme="1"/>
        <sz val="11.0"/>
      </rPr>
      <t xml:space="preserve">1.3.1.1.4 </t>
    </r>
    <r>
      <rPr>
        <rFont val="Arial"/>
        <b val="0"/>
        <color theme="1"/>
        <sz val="11.0"/>
      </rPr>
      <t>Cuenta Pública del Municipio de Benito Juárez Compilada e Integrada para envío a la Auditoría Superior del Estado.</t>
    </r>
  </si>
  <si>
    <r>
      <rPr>
        <rFont val="Arial"/>
        <b/>
        <color theme="1"/>
        <sz val="11.0"/>
      </rPr>
      <t>PEFPCI:</t>
    </r>
    <r>
      <rPr>
        <rFont val="Arial"/>
        <color theme="1"/>
        <sz val="11.0"/>
      </rPr>
      <t xml:space="preserve"> </t>
    </r>
    <r>
      <rPr>
        <rFont val="Arial"/>
        <color rgb="FF000000"/>
        <sz val="11.0"/>
      </rPr>
      <t>Porcentaje de Estados Financieros y demás información presupuestal y contable Integrada.</t>
    </r>
  </si>
  <si>
    <r>
      <rPr>
        <rFont val="Arial"/>
        <b/>
        <color theme="1"/>
        <sz val="11.0"/>
      </rPr>
      <t xml:space="preserve">Unidad de Medida del Indicador: </t>
    </r>
    <r>
      <rPr>
        <rFont val="Arial"/>
        <b val="0"/>
        <color theme="1"/>
        <sz val="11.0"/>
      </rPr>
      <t xml:space="preserve">Porcentaje
</t>
    </r>
    <r>
      <rPr>
        <rFont val="Arial"/>
        <b/>
        <color theme="1"/>
        <sz val="11.0"/>
      </rPr>
      <t>Unidad de Medida de la Variable:</t>
    </r>
    <r>
      <rPr>
        <rFont val="Arial"/>
        <b val="0"/>
        <color theme="1"/>
        <sz val="11.0"/>
      </rPr>
      <t xml:space="preserve"> Estados Financieros y demás informacíon presupuestal y contable.</t>
    </r>
  </si>
  <si>
    <r>
      <rPr>
        <rFont val="Arial"/>
        <b/>
        <color theme="1"/>
        <sz val="11.0"/>
      </rPr>
      <t xml:space="preserve">Justificación Trimestral: </t>
    </r>
    <r>
      <rPr>
        <rFont val="Arial"/>
        <b val="0"/>
        <color theme="1"/>
        <sz val="11.0"/>
      </rPr>
      <t>La Dirección de Contabilidad ha trabajado de manera efectiva en coordinación con todas las dependencias del Municipio para dar cumplimiento a la compilación e integración de la cuenta pública y poder realizar el envío a la Auditoría Superior.</t>
    </r>
  </si>
  <si>
    <r>
      <rPr>
        <rFont val="Arial"/>
        <b/>
        <color theme="1"/>
        <sz val="11.0"/>
      </rPr>
      <t xml:space="preserve">1.3.1.1.4.1 </t>
    </r>
    <r>
      <rPr>
        <rFont val="Arial"/>
        <b val="0"/>
        <color theme="1"/>
        <sz val="11.0"/>
      </rPr>
      <t>Publicación de los Reportes Financieros del Municipio de Benito Juaréz.</t>
    </r>
  </si>
  <si>
    <r>
      <rPr>
        <rFont val="Arial"/>
        <b/>
        <color theme="1"/>
        <sz val="11.0"/>
      </rPr>
      <t>PRFP:</t>
    </r>
    <r>
      <rPr>
        <rFont val="Arial"/>
        <color theme="1"/>
        <sz val="11.0"/>
      </rPr>
      <t xml:space="preserve"> Porcentaje de Reportes Financieros Publicados.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</si>
  <si>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Reportes Financieros.  </t>
    </r>
  </si>
  <si>
    <r>
      <rPr>
        <rFont val="Arial"/>
        <b/>
        <color theme="1"/>
        <sz val="11.0"/>
      </rPr>
      <t xml:space="preserve">Justificación Trimestral: </t>
    </r>
    <r>
      <rPr>
        <rFont val="Arial"/>
        <b val="0"/>
        <color theme="1"/>
        <sz val="11.0"/>
      </rPr>
      <t xml:space="preserve">La Dirección de Contabilidad logró el 100% de su meta trimestral al cumplir con los tiempos indicados para la publicación de los informes financieros, posterior al cierre del tercer trimestre para su publicación en la página oficial del Municipio de Benito Juárez, en la sección de Transparencia Presupuestaria-Armonización Contable, cumpliendo así con las disposiciones del Título Quinto de la Ley General de Contabilidad Gubernamental. </t>
    </r>
  </si>
  <si>
    <r>
      <rPr>
        <rFont val="Arial"/>
        <b/>
        <color theme="1"/>
        <sz val="11.0"/>
      </rPr>
      <t xml:space="preserve">1.3.1.1.4.2 </t>
    </r>
    <r>
      <rPr>
        <rFont val="Arial"/>
        <b val="0"/>
        <color theme="1"/>
        <sz val="11.0"/>
      </rPr>
      <t>Presentación del Avance de Gestión Financiera de la información para la planeación de la Fiscalización de la Cuenta Pública del Municipio de Benito Juárez.</t>
    </r>
  </si>
  <si>
    <r>
      <rPr>
        <rFont val="Arial"/>
        <b/>
        <color theme="1"/>
        <sz val="11.0"/>
      </rPr>
      <t xml:space="preserve">PAGFP: </t>
    </r>
    <r>
      <rPr>
        <rFont val="Arial"/>
        <color rgb="FF000000"/>
        <sz val="11.0"/>
      </rPr>
      <t xml:space="preserve"> Porcentaje de los Avances de Gestión Financiera Presentados.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</si>
  <si>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Gestión Financiera.</t>
    </r>
  </si>
  <si>
    <r>
      <rPr>
        <rFont val="Arial"/>
        <b/>
        <color theme="1"/>
        <sz val="11.0"/>
      </rPr>
      <t xml:space="preserve">Justificación Trimestral: </t>
    </r>
    <r>
      <rPr>
        <rFont val="Arial"/>
        <b val="0"/>
        <color theme="1"/>
        <sz val="11.0"/>
      </rPr>
      <t>La Dirección de Contabilidad logró el 100% de su meta trimestral en las actividades correspondientes a la presentación del Avance de Gestion Financiera, como resultado del trabajo en coordinación con las demas dependencias.</t>
    </r>
  </si>
  <si>
    <r>
      <rPr>
        <rFont val="Arial"/>
        <b/>
        <color theme="1"/>
        <sz val="11.0"/>
      </rPr>
      <t xml:space="preserve">1.3.1.1.4.3 </t>
    </r>
    <r>
      <rPr>
        <rFont val="Arial"/>
        <b val="0"/>
        <color theme="1"/>
        <sz val="11.0"/>
      </rPr>
      <t>Integración de la Glosa para la entrega a la Auditoría Superior del Estado.</t>
    </r>
  </si>
  <si>
    <r>
      <rPr>
        <rFont val="Arial"/>
        <b/>
        <color theme="1"/>
        <sz val="11.0"/>
      </rPr>
      <t>PPCE:</t>
    </r>
    <r>
      <rPr>
        <rFont val="Arial"/>
        <color theme="1"/>
        <sz val="11.0"/>
      </rPr>
      <t xml:space="preserve"> </t>
    </r>
    <r>
      <rPr>
        <rFont val="Arial"/>
        <color rgb="FF000000"/>
        <sz val="11.0"/>
      </rPr>
      <t>Porcentaje de los Periodos Contables Entregados.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</si>
  <si>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Periodos contables.</t>
    </r>
  </si>
  <si>
    <r>
      <rPr>
        <rFont val="Arial"/>
        <b/>
        <color theme="1"/>
        <sz val="11.0"/>
      </rPr>
      <t xml:space="preserve">Justificación Trimestral: </t>
    </r>
    <r>
      <rPr>
        <rFont val="Arial"/>
        <b val="0"/>
        <color theme="1"/>
        <sz val="11.0"/>
      </rPr>
      <t>La Dirección de Contabilidad logró el 100% de su meta trimestral al realizar acciones de coordinación con las diferentes áreas ejecutoras, remitiendo toda la documentaciòn comprobatoria con base en sus registros contables, cumpliendo asi, con la integración de la glosa de la Cuentra Pública, de conformidad con lo establecido en el "Acuerdo que contiene los Lineamientos para la Integración, Recepción y Entrega de la Cuenta Pública de las Entidades Fiscalizables ante la Audìtoría Superior del Estado de  Quintana Roo".</t>
    </r>
  </si>
  <si>
    <t>Componente
(Financiera)</t>
  </si>
  <si>
    <r>
      <rPr>
        <rFont val="Arial"/>
        <b/>
        <color theme="1"/>
        <sz val="11.0"/>
      </rPr>
      <t xml:space="preserve">1.3.1.1.5  </t>
    </r>
    <r>
      <rPr>
        <rFont val="Arial"/>
        <b val="0"/>
        <color theme="1"/>
        <sz val="11.0"/>
      </rPr>
      <t>Recursos financieros controlados.</t>
    </r>
  </si>
  <si>
    <r>
      <rPr>
        <rFont val="Arial"/>
        <b/>
        <color theme="1"/>
        <sz val="11.0"/>
      </rPr>
      <t xml:space="preserve">PAEP: </t>
    </r>
    <r>
      <rPr>
        <rFont val="Arial"/>
        <color rgb="FF000000"/>
        <sz val="11.0"/>
      </rPr>
      <t xml:space="preserve"> Porcentaje de Avance en la Ejecución del Presupuesto.</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</si>
  <si>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Ejecución del presupuesto.</t>
    </r>
  </si>
  <si>
    <r>
      <rPr>
        <rFont val="Arial"/>
        <b/>
        <color theme="1"/>
        <sz val="11.0"/>
      </rPr>
      <t>Justificación Trimestral:</t>
    </r>
    <r>
      <rPr>
        <rFont val="Arial"/>
        <b val="0"/>
        <color theme="1"/>
        <sz val="11.0"/>
      </rPr>
      <t xml:space="preserve"> La Dirección Financiera en coordinación con la Dirección de Contabilidad, entregará el 20 de octubre la información presupuestal con respecto al tercer trimestre de 2025 a la Auditoría Superior del Estado, en apego al Artículo 51 de la Ley General de Contabilidad Gubernamental.</t>
    </r>
  </si>
  <si>
    <r>
      <rPr>
        <rFont val="Arial"/>
        <b/>
        <color theme="1"/>
        <sz val="11.0"/>
      </rPr>
      <t xml:space="preserve">1.3.1.1.5.1  </t>
    </r>
    <r>
      <rPr>
        <rFont val="Arial"/>
        <b val="0"/>
        <color theme="1"/>
        <sz val="11.0"/>
      </rPr>
      <t>Fortalecimiento de Hacienda Pública Municipal.</t>
    </r>
  </si>
  <si>
    <r>
      <rPr>
        <rFont val="Arial"/>
        <b/>
        <color theme="1"/>
        <sz val="11.0"/>
      </rPr>
      <t xml:space="preserve">PCCMBJO:  </t>
    </r>
    <r>
      <rPr>
        <rFont val="Arial"/>
        <color rgb="FF000000"/>
        <sz val="11.0"/>
      </rPr>
      <t xml:space="preserve"> Porcentaje de Calificaciones Crediticias para el Municipio de Benito Juárez Obtenidas.
</t>
    </r>
  </si>
  <si>
    <r>
      <rPr>
        <rFont val="Arial"/>
        <b/>
        <color theme="1"/>
        <sz val="11.0"/>
      </rPr>
      <t>Unidad de Medida del Indicador:</t>
    </r>
    <r>
      <rPr>
        <rFont val="Arial"/>
        <color theme="1"/>
        <sz val="11.0"/>
      </rPr>
      <t xml:space="preserve">
Porcentaje </t>
    </r>
    <r>
      <rPr>
        <rFont val="Arial"/>
        <b/>
        <color theme="1"/>
        <sz val="11.0"/>
      </rPr>
      <t xml:space="preserve">
Unidad de Medida de la Variable
</t>
    </r>
    <r>
      <rPr>
        <rFont val="Arial"/>
        <color theme="1"/>
        <sz val="11.0"/>
      </rPr>
      <t>Calificación créditicia obtenida.</t>
    </r>
  </si>
  <si>
    <r>
      <rPr>
        <rFont val="Arial"/>
        <b/>
        <color theme="1"/>
        <sz val="11.0"/>
      </rPr>
      <t xml:space="preserve">Justificación Trimestral: </t>
    </r>
    <r>
      <rPr>
        <rFont val="Arial"/>
        <b val="0"/>
        <color theme="1"/>
        <sz val="11.0"/>
      </rPr>
      <t xml:space="preserve"> El 26 de septiembre de 2025 Fitch Ratings afirmó la calificación del Municipio con Perspectiva de Estable en "AA(mex)" derivado del comportamiento de los mercados y su metodología.
Derivado de lo anterior, al alcanzar el 100 %, damos por cumplido nuestro objetivo del 2025, por lo que en el cuarto trimestre no se registrará dato alguno.</t>
    </r>
  </si>
  <si>
    <r>
      <rPr>
        <rFont val="Arial"/>
        <b/>
        <color theme="1"/>
        <sz val="11.0"/>
      </rPr>
      <t xml:space="preserve">1.3.1.1.5.2 </t>
    </r>
    <r>
      <rPr>
        <rFont val="Arial"/>
        <b val="0"/>
        <color theme="1"/>
        <sz val="11.0"/>
      </rPr>
      <t xml:space="preserve"> Integración responsable de los recursos municipales de las proyecciones presentadas por las Unidades Administrativas.</t>
    </r>
  </si>
  <si>
    <r>
      <rPr>
        <rFont val="Arial"/>
        <b/>
        <color theme="1"/>
        <sz val="11.0"/>
      </rPr>
      <t xml:space="preserve">PAPE:   </t>
    </r>
    <r>
      <rPr>
        <rFont val="Arial"/>
        <color theme="1"/>
        <sz val="11.0"/>
      </rPr>
      <t>Porcentaje de Anteproyectos de Presupuesto de Egresos de los PPA presentados por las dependencias y entidades municipales.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</si>
  <si>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Anteproyectos. </t>
    </r>
  </si>
  <si>
    <r>
      <rPr>
        <rFont val="Arial"/>
        <b/>
        <color theme="1"/>
        <sz val="11.0"/>
      </rPr>
      <t xml:space="preserve">Justificación Trimestral: </t>
    </r>
    <r>
      <rPr>
        <rFont val="Arial"/>
        <b val="0"/>
        <color theme="1"/>
        <sz val="11.0"/>
      </rPr>
      <t>En este trimestre no se generó información, debido a que el indicador se mide de manera anual el resultado se obtendrá hasta el cuarto trimestre del 2025.</t>
    </r>
  </si>
  <si>
    <r>
      <rPr>
        <rFont val="Arial"/>
        <b/>
        <color theme="1"/>
        <sz val="11.0"/>
      </rPr>
      <t xml:space="preserve">1.3.1.1.5.3 </t>
    </r>
    <r>
      <rPr>
        <rFont val="Arial"/>
        <b val="0"/>
        <color theme="1"/>
        <sz val="11.0"/>
      </rPr>
      <t>Cumplimiento de pago de Deuda Pública.</t>
    </r>
  </si>
  <si>
    <r>
      <rPr>
        <rFont val="Arial"/>
        <b/>
        <color theme="1"/>
        <sz val="11.0"/>
      </rPr>
      <t xml:space="preserve">PCADPE: </t>
    </r>
    <r>
      <rPr>
        <rFont val="Arial"/>
        <color theme="1"/>
        <sz val="11.0"/>
      </rPr>
      <t xml:space="preserve"> Porcentaje de Cumplimiento Anual de la Deuda Pública Estimada.</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</si>
  <si>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Pagos realizados.</t>
    </r>
  </si>
  <si>
    <r>
      <rPr>
        <rFont val="Arial"/>
        <b/>
        <color theme="1"/>
        <sz val="11.0"/>
      </rPr>
      <t xml:space="preserve">Justificación Trimestral: </t>
    </r>
    <r>
      <rPr>
        <rFont val="Arial"/>
        <b val="0"/>
        <color theme="1"/>
        <sz val="11.0"/>
      </rPr>
      <t xml:space="preserve">La Dirección Financiera cumple con el 100% de su meta trimestral al mantener un entorno económico estable. </t>
    </r>
  </si>
  <si>
    <t>Componente
(Zofemat)</t>
  </si>
  <si>
    <r>
      <rPr>
        <rFont val="Arial"/>
        <b/>
        <color theme="1"/>
        <sz val="11.0"/>
      </rPr>
      <t>1.3.1.1.6</t>
    </r>
    <r>
      <rPr>
        <rFont val="Arial"/>
        <b val="0"/>
        <color theme="1"/>
        <sz val="11.0"/>
      </rPr>
      <t xml:space="preserve"> Certificación de Playas del Municipio de Benito Juárez Conservada.</t>
    </r>
  </si>
  <si>
    <r>
      <rPr>
        <rFont val="Arial"/>
        <b/>
        <color theme="1"/>
        <sz val="11.0"/>
      </rPr>
      <t>PPCG:</t>
    </r>
    <r>
      <rPr>
        <rFont val="Arial"/>
        <color theme="1"/>
        <sz val="11.0"/>
      </rPr>
      <t xml:space="preserve"> Porcentaje de Playas Certificadas y Galardonadas.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</si>
  <si>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Certificaciones.</t>
    </r>
  </si>
  <si>
    <r>
      <rPr>
        <rFont val="Arial"/>
        <b/>
        <color theme="1"/>
        <sz val="11.0"/>
      </rPr>
      <t xml:space="preserve">Justificación Trimestral:  </t>
    </r>
    <r>
      <rPr>
        <rFont val="Arial"/>
        <b val="0"/>
        <color theme="1"/>
        <sz val="11.0"/>
      </rPr>
      <t xml:space="preserve">En este trimestre, las 7 playas certificadas, siguen manteniendo sus certificados y  galardones, derivado del contínuo trabajo de limpieza y remoción de la macroalga.  </t>
    </r>
  </si>
  <si>
    <r>
      <rPr>
        <rFont val="Arial"/>
        <b/>
        <color theme="1"/>
        <sz val="11.0"/>
      </rPr>
      <t xml:space="preserve">1.3.1.1.6.1 </t>
    </r>
    <r>
      <rPr>
        <rFont val="Arial"/>
        <b val="0"/>
        <color theme="1"/>
        <sz val="11.0"/>
      </rPr>
      <t>Limpieza de las 7 playas públicas certificadas.</t>
    </r>
  </si>
  <si>
    <r>
      <rPr>
        <rFont val="Arial"/>
        <b/>
        <color theme="1"/>
        <sz val="11.0"/>
      </rPr>
      <t xml:space="preserve">PDRDP: </t>
    </r>
    <r>
      <rPr>
        <rFont val="Arial"/>
        <color theme="1"/>
        <sz val="11.0"/>
      </rPr>
      <t>Porcentaje de días de recolección de desechos de las 7 playas públicas certificadas.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</si>
  <si>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Porcentaje (Días)</t>
    </r>
  </si>
  <si>
    <r>
      <rPr>
        <rFont val="Arial"/>
        <b/>
        <color theme="1"/>
        <sz val="11.0"/>
      </rPr>
      <t xml:space="preserve">Justificación Trimestral: </t>
    </r>
    <r>
      <rPr>
        <rFont val="Arial"/>
        <b val="0"/>
        <color theme="1"/>
        <sz val="11.0"/>
      </rPr>
      <t xml:space="preserve">En este trimestre se cumplió con la meta programada de mantener las 7 playas públicas limpias y libres de sargazo, todos los días. </t>
    </r>
  </si>
  <si>
    <t>Componente
(Fiscalización)</t>
  </si>
  <si>
    <r>
      <rPr>
        <rFont val="Arial"/>
        <b/>
        <color theme="1"/>
        <sz val="11.0"/>
      </rPr>
      <t xml:space="preserve">1.3.1.1.7 </t>
    </r>
    <r>
      <rPr>
        <rFont val="Arial"/>
        <b val="0"/>
        <color theme="1"/>
        <sz val="11.0"/>
      </rPr>
      <t>Levantamiento de actas de inspección a los establecimientos para constatar que  cuentan con la Licencia de Funcionamiento.</t>
    </r>
  </si>
  <si>
    <r>
      <rPr>
        <rFont val="Arial"/>
        <b/>
        <color theme="1"/>
        <sz val="11.0"/>
      </rPr>
      <t xml:space="preserve">NEV: </t>
    </r>
    <r>
      <rPr>
        <rFont val="Arial"/>
        <color theme="1"/>
        <sz val="11.0"/>
      </rPr>
      <t xml:space="preserve"> Número de Establecimientos Visitados.</t>
    </r>
  </si>
  <si>
    <r>
      <rPr>
        <rFont val="Arial"/>
        <b/>
        <color theme="1"/>
        <sz val="11.0"/>
      </rPr>
      <t xml:space="preserve">Unidad de Medida del Indicador: </t>
    </r>
    <r>
      <rPr>
        <rFont val="Arial"/>
        <b val="0"/>
        <color theme="1"/>
        <sz val="11.0"/>
      </rPr>
      <t xml:space="preserve">Porcentaje
</t>
    </r>
    <r>
      <rPr>
        <rFont val="Arial"/>
        <b/>
        <color theme="1"/>
        <sz val="11.0"/>
      </rPr>
      <t>Unidad de Medida de la Variable:</t>
    </r>
    <r>
      <rPr>
        <rFont val="Arial"/>
        <b val="0"/>
        <color theme="1"/>
        <sz val="11.0"/>
      </rPr>
      <t xml:space="preserve"> Visitas.</t>
    </r>
  </si>
  <si>
    <r>
      <rPr>
        <rFont val="Arial"/>
        <b/>
        <color theme="1"/>
        <sz val="11.0"/>
      </rPr>
      <t xml:space="preserve">Justificación Trimestral: </t>
    </r>
    <r>
      <rPr>
        <rFont val="Arial"/>
        <b val="0"/>
        <color theme="1"/>
        <sz val="11.0"/>
      </rPr>
      <t>Durante este trimestre se alcanzó un avance del 133.11 %, resultado del trabajo realizado en las inspecciones efectuadas durante los distintos operativos programados en diversas zonas de la ciudad, tanto en el turno matutino como en el nocturno, enfocados en la verificación de la Licencia de Funcionamiento Municipal 2025.</t>
    </r>
  </si>
  <si>
    <r>
      <rPr>
        <rFont val="Arial"/>
        <b/>
        <color theme="1"/>
        <sz val="11.0"/>
      </rPr>
      <t xml:space="preserve">1.3.1.1.7.1 </t>
    </r>
    <r>
      <rPr>
        <rFont val="Arial"/>
        <b val="0"/>
        <color theme="1"/>
        <sz val="11.0"/>
      </rPr>
      <t xml:space="preserve"> Atención a Quejas Ciudadanas de Comercios.</t>
    </r>
  </si>
  <si>
    <r>
      <rPr>
        <rFont val="Arial"/>
        <b/>
        <color theme="1"/>
        <sz val="11.0"/>
      </rPr>
      <t>PQCA</t>
    </r>
    <r>
      <rPr>
        <rFont val="Arial"/>
        <color theme="1"/>
        <sz val="11.0"/>
      </rPr>
      <t xml:space="preserve">: </t>
    </r>
    <r>
      <rPr>
        <rFont val="Arial"/>
        <color rgb="FF000000"/>
        <sz val="11.0"/>
      </rPr>
      <t>Porcentaje de Quejas Ciudadanas Atendidas.</t>
    </r>
  </si>
  <si>
    <r>
      <rPr>
        <rFont val="Arial"/>
        <b/>
        <color theme="1"/>
        <sz val="11.0"/>
      </rPr>
      <t xml:space="preserve">Unidad de Medida del Indicador </t>
    </r>
    <r>
      <rPr>
        <rFont val="Arial"/>
        <color theme="1"/>
        <sz val="11.0"/>
      </rPr>
      <t>Porcentaje</t>
    </r>
    <r>
      <rPr>
        <rFont val="Arial"/>
        <b/>
        <color theme="1"/>
        <sz val="11.0"/>
      </rPr>
      <t xml:space="preserve">
Unidad de Medida de la Variable:</t>
    </r>
    <r>
      <rPr>
        <rFont val="Arial"/>
        <color theme="1"/>
        <sz val="11.0"/>
      </rPr>
      <t xml:space="preserve"> Quejas Ciudadanas.</t>
    </r>
  </si>
  <si>
    <r>
      <rPr>
        <rFont val="Arial"/>
        <b/>
        <color theme="1"/>
        <sz val="11.0"/>
      </rPr>
      <t xml:space="preserve">Justificación Trimestral: </t>
    </r>
    <r>
      <rPr>
        <rFont val="Arial"/>
        <b val="0"/>
        <color theme="1"/>
        <sz val="11.0"/>
      </rPr>
      <t>Durante el presente trimestre se llevaron a cabo diversos operativos en atención a las quejas recibidas, alcanzando un 97.22 % de cumplimiento. En dichos operativos se brindó atención y orientación a los contribuyentes, con el objetivo de fomentar la regularización de sus establecimientos comerciales.</t>
    </r>
  </si>
  <si>
    <t>Componente
(Ingresos Coordinados y Cobranza)</t>
  </si>
  <si>
    <r>
      <rPr>
        <rFont val="Arial"/>
        <b/>
        <color theme="1"/>
        <sz val="11.0"/>
      </rPr>
      <t xml:space="preserve">1.3.1.1.8  </t>
    </r>
    <r>
      <rPr>
        <rFont val="Arial"/>
        <b val="0"/>
        <color theme="1"/>
        <sz val="11.0"/>
      </rPr>
      <t>Rezago de impuesto predial y multas de diversas dependencias municipales y federales no fiscalizables notificadas y diligenciadas.</t>
    </r>
  </si>
  <si>
    <r>
      <rPr>
        <rFont val="Arial"/>
        <b/>
        <color theme="1"/>
        <sz val="11.0"/>
      </rPr>
      <t xml:space="preserve">PNDR: </t>
    </r>
    <r>
      <rPr>
        <rFont val="Arial"/>
        <color theme="1"/>
        <sz val="11.0"/>
      </rPr>
      <t>Porcentaje de Notificaciones Realizadas y Diligenciadas.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</si>
  <si>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Notificaciones</t>
    </r>
  </si>
  <si>
    <r>
      <rPr>
        <rFont val="Arial"/>
        <b/>
        <color theme="1"/>
        <sz val="11.0"/>
      </rPr>
      <t xml:space="preserve">Justificación Trimestral: </t>
    </r>
    <r>
      <rPr>
        <rFont val="Arial"/>
        <b val="0"/>
        <color theme="1"/>
        <sz val="11.0"/>
      </rPr>
      <t>En este trimestre, se logra el 90.97% de las metas programadas, mediante estrategias para el combate al rezago de impuesto predial, haciendo de conocimiento a la ciudadanía de sus adeudos mediante las cartas invitación y requerimientos de documentos, asi como de las jornadas de subsidios, estímulos ficales y regularización de trámites. Asimismo, se tuvo un aumento de las multas municipales, en relación a las multas federales el Centro Federal de Conciliación y Registo laboral remitió el rezago de multas emitidas en el 2024 para su cobro mediante Procedimiento Administrativo de Ejecución (PAE). Logrando así la realización de 26,068 documentos de las 28,655 programadas.</t>
    </r>
  </si>
  <si>
    <r>
      <rPr>
        <rFont val="Arial"/>
        <b/>
        <color theme="1"/>
        <sz val="11.0"/>
      </rPr>
      <t xml:space="preserve">1.3.1.1.8.1 </t>
    </r>
    <r>
      <rPr>
        <rFont val="Arial"/>
        <b val="0"/>
        <color theme="1"/>
        <sz val="11.0"/>
      </rPr>
      <t>Gestión de cobro y/o Procedimiento Administrativo de Ejecución del Rezago del Impuesto Predial.</t>
    </r>
  </si>
  <si>
    <r>
      <rPr>
        <rFont val="Arial"/>
        <b/>
        <color theme="1"/>
        <sz val="11.0"/>
      </rPr>
      <t xml:space="preserve">PCMN: </t>
    </r>
    <r>
      <rPr>
        <rFont val="Arial"/>
        <color theme="1"/>
        <sz val="11.0"/>
      </rPr>
      <t xml:space="preserve"> </t>
    </r>
    <r>
      <rPr>
        <rFont val="Arial"/>
        <color rgb="FF000000"/>
        <sz val="11.0"/>
      </rPr>
      <t>Porcentaje de Contribuyentes Morosos Notificados.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</si>
  <si>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Notificaciones.</t>
    </r>
  </si>
  <si>
    <r>
      <rPr>
        <rFont val="Arial"/>
        <b/>
        <color theme="1"/>
        <sz val="11.0"/>
      </rPr>
      <t xml:space="preserve">Justificación Trimestral: </t>
    </r>
    <r>
      <rPr>
        <rFont val="Arial"/>
        <b val="0"/>
        <color theme="1"/>
        <sz val="11.0"/>
      </rPr>
      <t>Durante este trimestre, se logra el 90.88% de la meta programada, mediante la entrega de cartas invitación para las distintas jornadas "Regularizate. Pon al día el patrimonio de tu familia" y  "CANCÚN NOS UNE", se continuó con la notificación de requerimientos de documentos, así como la colocación de lonas  en diferentes zonas de la ciudad. Realizando 25,964 documentos de las 28,570 programadas.</t>
    </r>
  </si>
  <si>
    <r>
      <rPr>
        <rFont val="Arial"/>
        <b/>
        <color theme="1"/>
        <sz val="11.0"/>
      </rPr>
      <t xml:space="preserve">1.3.1.1.8.2  </t>
    </r>
    <r>
      <rPr>
        <rFont val="Arial"/>
        <b val="0"/>
        <color theme="1"/>
        <sz val="11.0"/>
      </rPr>
      <t>Gestión de cobro y/o Procedimiento Administrativo de Ejecución de  Multas Municipales y Federales no Fiscales.</t>
    </r>
  </si>
  <si>
    <r>
      <rPr>
        <rFont val="Arial"/>
        <b/>
        <color theme="1"/>
        <sz val="11.0"/>
      </rPr>
      <t xml:space="preserve">PMD:  </t>
    </r>
    <r>
      <rPr>
        <rFont val="Arial"/>
        <color rgb="FF000000"/>
        <sz val="11.0"/>
      </rPr>
      <t xml:space="preserve"> Porcentaje de Multas Diligenciadas.</t>
    </r>
  </si>
  <si>
    <r>
      <rPr>
        <rFont val="Arial"/>
        <b/>
        <color theme="1"/>
        <sz val="11.0"/>
      </rPr>
      <t>Unidad de Medida del Indicador</t>
    </r>
    <r>
      <rPr>
        <rFont val="Arial"/>
        <color theme="1"/>
        <sz val="11.0"/>
      </rPr>
      <t xml:space="preserve"> Porcentaje
</t>
    </r>
    <r>
      <rPr>
        <rFont val="Arial"/>
        <b/>
        <color theme="1"/>
        <sz val="11.0"/>
      </rPr>
      <t xml:space="preserve">Unidad de Medida de la Variable: </t>
    </r>
    <r>
      <rPr>
        <rFont val="Arial"/>
        <color theme="1"/>
        <sz val="11.0"/>
      </rPr>
      <t>Multas.</t>
    </r>
  </si>
  <si>
    <r>
      <rPr>
        <rFont val="Arial"/>
        <b/>
        <color theme="1"/>
        <sz val="11.0"/>
      </rPr>
      <t xml:space="preserve">Justificación Trimestral: </t>
    </r>
    <r>
      <rPr>
        <rFont val="Arial"/>
        <b val="0"/>
        <color theme="1"/>
        <sz val="11.0"/>
      </rPr>
      <t>En relación a este trimestre, se supera la meta establecida en un 122.35%, como resultado a que la Unidad de Multas Federales No Fiscalizables ha presentado un incremento en la remisión de multas por parte de instancias municipales, aunado a que, en relación a las multas federales, el Centro Federal de Conciliación y Registro Laboral remitió el rezago de multas emitidas en el 2024 para las diligencias de cobro mediante Procedimiento Administrativo de Ejecución (PAE). Realizando 104 mandamientos de las 85 programadas.</t>
    </r>
  </si>
  <si>
    <t>Componente
(Egresos)</t>
  </si>
  <si>
    <r>
      <rPr>
        <rFont val="Arial"/>
        <b/>
        <color theme="1"/>
        <sz val="11.0"/>
      </rPr>
      <t xml:space="preserve">1.3.1.1.9 </t>
    </r>
    <r>
      <rPr>
        <rFont val="Arial"/>
        <b val="0"/>
        <color theme="1"/>
        <sz val="11.0"/>
      </rPr>
      <t>Pagos a proveedores y  de pago de nómina empleados.</t>
    </r>
  </si>
  <si>
    <r>
      <rPr>
        <rFont val="Arial"/>
        <b/>
        <color theme="1"/>
        <sz val="11.0"/>
      </rPr>
      <t>PPTR:</t>
    </r>
    <r>
      <rPr>
        <rFont val="Arial"/>
        <color theme="1"/>
        <sz val="11.0"/>
      </rPr>
      <t xml:space="preserve">   Porcentaje de Pagos Totales Realizados.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</si>
  <si>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Pagos realizados.</t>
    </r>
  </si>
  <si>
    <r>
      <rPr>
        <rFont val="Arial"/>
        <b/>
        <color theme="1"/>
        <sz val="11.0"/>
      </rPr>
      <t xml:space="preserve">Justificación Trimestral:  </t>
    </r>
    <r>
      <rPr>
        <rFont val="Arial"/>
        <b val="0"/>
        <color theme="1"/>
        <sz val="11.0"/>
      </rPr>
      <t>En este trimestre se logró un cumplimiento del  99.36%, como resultado de la oportuna realización de los pagos programados.</t>
    </r>
  </si>
  <si>
    <r>
      <rPr>
        <rFont val="Arial"/>
        <b/>
        <color theme="1"/>
        <sz val="11.0"/>
      </rPr>
      <t xml:space="preserve">1.3.1.1.9.1 </t>
    </r>
    <r>
      <rPr>
        <rFont val="Arial"/>
        <b val="0"/>
        <color theme="1"/>
        <sz val="11.0"/>
      </rPr>
      <t>Emisión de pagos por cheque y transferencia a proveedores.</t>
    </r>
  </si>
  <si>
    <r>
      <rPr>
        <rFont val="Arial"/>
        <b/>
        <color theme="1"/>
        <sz val="11.0"/>
      </rPr>
      <t>PPE:</t>
    </r>
    <r>
      <rPr>
        <rFont val="Arial"/>
        <color theme="1"/>
        <sz val="11.0"/>
      </rPr>
      <t xml:space="preserve">  </t>
    </r>
    <r>
      <rPr>
        <rFont val="Arial"/>
        <color rgb="FF000000"/>
        <sz val="11.0"/>
      </rPr>
      <t xml:space="preserve"> Porcentaje de Pagos Emitidos.</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</si>
  <si>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Pagos emitidos.</t>
    </r>
  </si>
  <si>
    <r>
      <rPr>
        <rFont val="Arial"/>
        <b/>
        <color theme="1"/>
        <sz val="11.0"/>
      </rPr>
      <t xml:space="preserve">Justificación Trimestral: </t>
    </r>
    <r>
      <rPr>
        <rFont val="Arial"/>
        <b val="0"/>
        <color theme="1"/>
        <sz val="11.0"/>
      </rPr>
      <t xml:space="preserve"> En este trimestre se alcanzó un cumplimiento del 99.36%, con 1,391 pagos realizados a proveedores de un total de 1,400, en relación con la meta programada. Este resultado obedece a una estrategia de contención de liquidez, con el objetivo de asegurar la disponibilidad financiera.</t>
    </r>
  </si>
  <si>
    <r>
      <rPr>
        <rFont val="Arial"/>
        <b/>
        <color theme="1"/>
        <sz val="11.0"/>
      </rPr>
      <t>1.3.1.1.9.2</t>
    </r>
    <r>
      <rPr>
        <rFont val="Arial"/>
        <b val="0"/>
        <color theme="1"/>
        <sz val="11.0"/>
      </rPr>
      <t xml:space="preserve"> Emisión de Pagos de nómina a empleados.</t>
    </r>
  </si>
  <si>
    <r>
      <rPr>
        <rFont val="Arial"/>
        <b/>
        <color theme="1"/>
        <sz val="11.0"/>
      </rPr>
      <t>PPNE:</t>
    </r>
    <r>
      <rPr>
        <rFont val="Arial"/>
        <color theme="1"/>
        <sz val="11.0"/>
      </rPr>
      <t xml:space="preserve">  </t>
    </r>
    <r>
      <rPr>
        <rFont val="Arial"/>
        <color rgb="FF000000"/>
        <sz val="11.0"/>
      </rPr>
      <t>Porcentaje de Pagos de Nómina Emitidos.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</si>
  <si>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Pagos de nómina emitidos.</t>
    </r>
  </si>
  <si>
    <r>
      <rPr>
        <rFont val="Arial"/>
        <b/>
        <color theme="1"/>
        <sz val="11.0"/>
      </rPr>
      <t xml:space="preserve">Justificación Trimestral:  </t>
    </r>
    <r>
      <rPr>
        <rFont val="Arial"/>
        <b val="0"/>
        <color theme="1"/>
        <sz val="11.0"/>
      </rPr>
      <t>Se obtuvo un cumplimiento del 100% en el pago de nómina, como resultado  de la oportuna realización de los pagos programados a nóminas.</t>
    </r>
  </si>
  <si>
    <r>
      <rPr>
        <rFont val="Arial"/>
        <b/>
        <color theme="1"/>
        <sz val="11.0"/>
      </rPr>
      <t xml:space="preserve">1.3.1.1.9.3 </t>
    </r>
    <r>
      <rPr>
        <rFont val="Arial"/>
        <b val="0"/>
        <color theme="1"/>
        <sz val="11.0"/>
      </rPr>
      <t>Reducción de días de pago a proveedores.</t>
    </r>
  </si>
  <si>
    <r>
      <rPr>
        <rFont val="Arial"/>
        <b/>
        <color theme="1"/>
        <sz val="11.0"/>
      </rPr>
      <t xml:space="preserve">PRDPP: </t>
    </r>
    <r>
      <rPr>
        <rFont val="Arial"/>
        <color theme="1"/>
        <sz val="11.0"/>
      </rPr>
      <t xml:space="preserve"> </t>
    </r>
    <r>
      <rPr>
        <rFont val="Arial"/>
        <color rgb="FF000000"/>
        <sz val="11.0"/>
      </rPr>
      <t>Porcentaje de Reducción de Días de Pago a Proveedores.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</si>
  <si>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Días de Pago.</t>
    </r>
  </si>
  <si>
    <r>
      <rPr>
        <rFont val="Arial"/>
        <b/>
        <color theme="1"/>
        <sz val="11.0"/>
      </rPr>
      <t xml:space="preserve">Justificación Trimestral: </t>
    </r>
    <r>
      <rPr>
        <rFont val="Arial"/>
        <b val="0"/>
        <color theme="1"/>
        <sz val="11.0"/>
      </rPr>
      <t>Se obtuvo un  cumplimiento de 25 días  de pago, sobre los 120 días establecidos como meta,  al reducir en menor días de lo estipulado, el cual se resalta el buen manejo en los tiempos de pagos de los pasivos.</t>
    </r>
  </si>
  <si>
    <t>Componente
(Ingresos)</t>
  </si>
  <si>
    <r>
      <rPr>
        <rFont val="Arial"/>
        <b/>
        <color theme="1"/>
        <sz val="11.0"/>
      </rPr>
      <t xml:space="preserve">1.3.1.1.10 </t>
    </r>
    <r>
      <rPr>
        <rFont val="Arial"/>
        <b val="0"/>
        <color theme="1"/>
        <sz val="11.0"/>
      </rPr>
      <t>Contribuciones tributarias (Cobro de Impuestos, derechos, productos, aprovechamientos, participaciones y otros Ingresos y los fondos de aportación general) recaudados.</t>
    </r>
  </si>
  <si>
    <r>
      <rPr>
        <rFont val="Arial"/>
        <b/>
        <color theme="1"/>
        <sz val="11.0"/>
      </rPr>
      <t>PCT:</t>
    </r>
    <r>
      <rPr>
        <rFont val="Arial"/>
        <color theme="1"/>
        <sz val="11.0"/>
      </rPr>
      <t xml:space="preserve"> </t>
    </r>
    <r>
      <rPr>
        <rFont val="Arial"/>
        <color rgb="FF000000"/>
        <sz val="11.0"/>
      </rPr>
      <t>Porcentaje de Contribuciones Tributarias.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</si>
  <si>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 xml:space="preserve"> Contribuciones tributarias.</t>
    </r>
  </si>
  <si>
    <r>
      <rPr>
        <rFont val="Arial"/>
        <b/>
        <color theme="1"/>
        <sz val="11.0"/>
      </rPr>
      <t xml:space="preserve">Justificación Trimestral: </t>
    </r>
    <r>
      <rPr>
        <rFont val="Arial"/>
        <b val="0"/>
        <color theme="1"/>
        <sz val="11.0"/>
      </rPr>
      <t>Se informa un avance preliminar al cierre del  trimestre, de la meta programada de $1,527 mdp, tuvo un alcance de 1,668 mdp lo que representa un cumplimiento del 99.34%.  Este resultado es derivado de la implementación de estrategias efectivas en la recaudación de las contribuciones tributarias.</t>
    </r>
    <r>
      <rPr>
        <rFont val="Arial"/>
        <b/>
        <color theme="1"/>
        <sz val="11.0"/>
      </rPr>
      <t xml:space="preserve">
</t>
    </r>
  </si>
  <si>
    <r>
      <rPr>
        <rFont val="Arial"/>
        <b/>
        <color theme="1"/>
        <sz val="11.0"/>
      </rPr>
      <t>1.3.1.1.10.1</t>
    </r>
    <r>
      <rPr>
        <rFont val="Arial"/>
        <b val="0"/>
        <color theme="1"/>
        <sz val="11.0"/>
      </rPr>
      <t xml:space="preserve"> Recaudación anual de Impuesto Predial. </t>
    </r>
  </si>
  <si>
    <r>
      <rPr>
        <rFont val="Arial"/>
        <b/>
        <color theme="1"/>
        <sz val="11.0"/>
      </rPr>
      <t xml:space="preserve">PIPR:  </t>
    </r>
    <r>
      <rPr>
        <rFont val="Arial"/>
        <color rgb="FF000000"/>
        <sz val="11.0"/>
      </rPr>
      <t>Porcentaje de Impuesto Predial Recaudado.</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</si>
  <si>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Impuesto predial.</t>
    </r>
  </si>
  <si>
    <r>
      <rPr>
        <rFont val="Arial"/>
        <b/>
        <color theme="1"/>
        <sz val="11.0"/>
      </rPr>
      <t xml:space="preserve">Justificación Trimestral:  </t>
    </r>
    <r>
      <rPr>
        <rFont val="Arial"/>
        <b val="0"/>
        <color theme="1"/>
        <sz val="11.0"/>
      </rPr>
      <t>En relación al cumplimiento del indicador del rubro de Impuesto predial, por lo que respecta al tercer trimestre del ejercicio 2025, se cumple con un avance del 99.64%, este resultado es derivado a la implementación de estrategias efectivas en la recaudación del Impuesto Predial.</t>
    </r>
  </si>
  <si>
    <r>
      <rPr>
        <rFont val="Arial"/>
        <b/>
        <color theme="1"/>
        <sz val="11.0"/>
      </rPr>
      <t xml:space="preserve">1.03.1.1.10.2  </t>
    </r>
    <r>
      <rPr>
        <rFont val="Arial"/>
        <b val="0"/>
        <color theme="1"/>
        <sz val="11.0"/>
      </rPr>
      <t>Trámites relacionados a las Licencias de Funcionamiento Comecial.</t>
    </r>
  </si>
  <si>
    <r>
      <rPr>
        <rFont val="Arial"/>
        <b/>
        <color theme="1"/>
        <sz val="11.0"/>
      </rPr>
      <t>PTLFCSACA:</t>
    </r>
    <r>
      <rPr>
        <rFont val="Arial"/>
        <color theme="1"/>
        <sz val="11.0"/>
      </rPr>
      <t xml:space="preserve"> Porcentaje  de Trámites Licencias  de Funcionamiento comercial y Suspensiones de actividades comerciales aprobadas.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</si>
  <si>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Licencias de Funcionamiento.</t>
    </r>
  </si>
  <si>
    <r>
      <rPr>
        <rFont val="Arial"/>
        <b/>
        <color theme="1"/>
        <sz val="11.0"/>
      </rPr>
      <t xml:space="preserve">Justificación Trimestral: </t>
    </r>
    <r>
      <rPr>
        <rFont val="Arial"/>
        <b val="0"/>
        <color theme="1"/>
        <sz val="11.0"/>
      </rPr>
      <t>Se informa que, al cierre del tercer trimestre del ejercicio 2025, se registró un total de 1,142 licencias de funcionamiento aprobadas, lo que representa una diferencia de 2,760 registros respecto a la meta trimestral establecida de 3,902 licencias.
En consecuencia, se obtuvo un cumplimiento del 29.27% de la meta programada. Es importante destacar que, conforme a lo dispuesto en la Ley de Hacienda Municipal, el periodo para el refrendo de las licencias de funcionamiento comercial corresponde al primer trimestre del ejercicio fiscal.
Por lo anterior, el flujo de trámites durante este tercer trimestre presenta una disminución normal en la afluencia de solicitudes registradas en las plataformas digitales de atención.</t>
    </r>
  </si>
  <si>
    <r>
      <rPr>
        <rFont val="Arial"/>
        <b/>
        <color theme="1"/>
        <sz val="11.0"/>
      </rPr>
      <t xml:space="preserve">1.03.1.1.10.3 </t>
    </r>
    <r>
      <rPr>
        <rFont val="Arial"/>
        <b val="0"/>
        <color theme="1"/>
        <sz val="11.0"/>
      </rPr>
      <t>Realización de Campañas de Recaudación Anual  del Impuesto Predial, Jornadas de Regularización de Trámites y Servicios y Programa Anual del Refrendo Declarativo de la Licencia de Funcionamiento comercial</t>
    </r>
    <r>
      <rPr>
        <rFont val="Arial"/>
        <b/>
        <color theme="1"/>
        <sz val="11.0"/>
      </rPr>
      <t>.</t>
    </r>
  </si>
  <si>
    <r>
      <rPr>
        <rFont val="Arial"/>
        <b/>
        <color theme="1"/>
        <sz val="11.0"/>
      </rPr>
      <t>PPCBCR</t>
    </r>
    <r>
      <rPr>
        <rFont val="Arial"/>
        <color theme="1"/>
        <sz val="11.0"/>
      </rPr>
      <t>:  Porcentaje de predios y comercios beneficiados en las  Campañas de recaudación anual  del Impuesto Predial, Jornadas de Regularización de trámites y Servcios y Programa Anual del Refrendo Declarativo de la Licencia de Funcionamiento comercial</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</si>
  <si>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Jornadas de Regularización.</t>
    </r>
  </si>
  <si>
    <r>
      <rPr>
        <rFont val="Arial"/>
        <b/>
        <color theme="1"/>
        <sz val="11.0"/>
      </rPr>
      <t xml:space="preserve">Justificación Trimestral: </t>
    </r>
    <r>
      <rPr>
        <rFont val="Arial"/>
        <b val="0"/>
        <color theme="1"/>
        <sz val="11.0"/>
      </rPr>
      <t>En relación al cumplimiento del indicador del rubro de Jornadas de trámites, se cumple con la meta estimada, en razon del correcto cumplimiento del plan de trabajo establecido.</t>
    </r>
  </si>
  <si>
    <t xml:space="preserve">
AUTORIZÓ
M.F.P. José Alan Herrera Borges
Tesorero Municipal
</t>
  </si>
  <si>
    <t>ELABORÓ
Carlos Manuel May Tun
Asistente Administrativo</t>
  </si>
  <si>
    <t>REVISÓ
Lic. José Fernando Díaz Núñez
Director General de Planeación Municipal</t>
  </si>
  <si>
    <t>SEGUIMIENTO A LA EJECUCIÓN DEL PRESUPUESTO AUTORIZADO</t>
  </si>
  <si>
    <t>NOMBRE DE LAS UNIDADES ADMINISTRATIVAS</t>
  </si>
  <si>
    <t>PRESUPUESTO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</si>
  <si>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</si>
  <si>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</si>
  <si>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</si>
  <si>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</si>
  <si>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2025</t>
  </si>
  <si>
    <t>TRIMESTRE 1 2025</t>
  </si>
  <si>
    <t>TRIMESTRE 2 2025</t>
  </si>
  <si>
    <t>TRIMESTRE 3 2025</t>
  </si>
  <si>
    <t>TRIMESTRE 4 2025</t>
  </si>
  <si>
    <t>FORMATO PARA LA PROGRAMACIÓN, SEGUIMIENTO Y EVALUACIÓN DEL AVANCE EN CUMPLIMIENTO DE METAS Y OBJETIVOS DEL PROGRAMA PRESUPUESTARIO ANUAL 2026</t>
  </si>
  <si>
    <t>CLAVE Y NOMBRE DEL PPA:</t>
  </si>
  <si>
    <t>NOMBRE DE LA DEPENDENCIA QUE ATIENDE AL PROGRAMA:</t>
  </si>
  <si>
    <t>AVANCE EN CUMPLIMIENTO DE METAS TRIMESTRAL Y ANUAL ACUMULADO 2026</t>
  </si>
  <si>
    <t>META PROGRAMADA 2026</t>
  </si>
  <si>
    <t>META REALIZADA 2026</t>
  </si>
  <si>
    <t>PORCENTAJE DE AVANCE TRIMESTRAL 2026</t>
  </si>
  <si>
    <t>PORCENTAJE DE AVANCE TRIMESTRAL ACUMULADO 2026</t>
  </si>
  <si>
    <t>JUSTIFICACION TRIMESTRAL DE AVANCE DE RESULTADOS 2026</t>
  </si>
  <si>
    <r>
      <rPr>
        <rFont val="Arial"/>
        <b/>
        <color theme="1"/>
        <sz val="11.0"/>
      </rPr>
      <t xml:space="preserve">1.1.1 </t>
    </r>
    <r>
      <rPr>
        <rFont val="Arial"/>
        <b val="0"/>
        <color theme="1"/>
        <sz val="11.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</si>
  <si>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</si>
  <si>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r>
      <rPr>
        <rFont val="Arial"/>
        <b/>
        <color theme="1"/>
        <sz val="11.0"/>
      </rPr>
      <t>Unidad de medida del Indicador:</t>
    </r>
    <r>
      <rPr>
        <rFont val="Arial"/>
        <color theme="1"/>
        <sz val="11.0"/>
      </rPr>
      <t xml:space="preserve">
Porcentaje </t>
    </r>
  </si>
  <si>
    <t>No Aplica</t>
  </si>
  <si>
    <t xml:space="preserve">Justificación Trimestral: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</si>
  <si>
    <t>Propósito
(             )</t>
  </si>
  <si>
    <t>Unidad de Medida del Indicador:  
Unidad de Medida de la Variable:</t>
  </si>
  <si>
    <t>Justificacion Trimestral:</t>
  </si>
  <si>
    <t>Componente
(                      )</t>
  </si>
  <si>
    <t>ELABORÓ
(nombre, cargo y firma)</t>
  </si>
  <si>
    <t>REVISÓ
Dr. Enrique E. Encalada Sánchez
Dirección de Planeación de la DGPM</t>
  </si>
  <si>
    <t>AUTORIZÓ
(nombre, cargo y firma)</t>
  </si>
  <si>
    <t>PRESUPUESTO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</si>
  <si>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</si>
  <si>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</si>
  <si>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</si>
  <si>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</si>
  <si>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</si>
  <si>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</si>
  <si>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</si>
  <si>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</si>
  <si>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REALIZADA 2027</t>
  </si>
  <si>
    <t>PORCENTAJE DE AVANCE TRIMESTRAL 2027</t>
  </si>
  <si>
    <t>PORCENTAJE DE AVANCE TRIMESTRAL ACUMULADO 2027</t>
  </si>
  <si>
    <t>JUSTIFICACION TRIMESTRAL DE AVANCE DE RESULTADOS 2027</t>
  </si>
  <si>
    <r>
      <rPr>
        <rFont val="Arial"/>
        <b/>
        <color theme="1"/>
        <sz val="11.0"/>
      </rPr>
      <t xml:space="preserve">1.1.1 </t>
    </r>
    <r>
      <rPr>
        <rFont val="Arial"/>
        <b val="0"/>
        <color theme="1"/>
        <sz val="11.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</si>
  <si>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</si>
  <si>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r>
      <rPr>
        <rFont val="Arial"/>
        <b/>
        <color theme="1"/>
        <sz val="11.0"/>
      </rPr>
      <t>Unidad de medida del Indicador:</t>
    </r>
    <r>
      <rPr>
        <rFont val="Arial"/>
        <color theme="1"/>
        <sz val="11.0"/>
      </rPr>
      <t xml:space="preserve">
Porcentaje </t>
    </r>
  </si>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</sst>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80A]* #,##0.00_-;\-[$$-80A]* #,##0.00_-;_-[$$-80A]* &quot;-&quot;??_-;_-@"/>
    <numFmt numFmtId="165" formatCode="_-&quot;$&quot;* #,##0.00_-;\-&quot;$&quot;* #,##0.00_-;_-&quot;$&quot;* &quot;-&quot;??_-;_-@"/>
    <numFmt numFmtId="166" formatCode="&quot;$&quot;#,##0.00"/>
  </numFmts>
  <fonts count="17">
    <font>
      <sz val="11.0"/>
      <color theme="1"/>
      <name val="Calibri"/>
      <scheme val="minor"/>
    </font>
    <font>
      <b/>
      <sz val="22.0"/>
      <color theme="0"/>
      <name val="Arial"/>
    </font>
    <font/>
    <font>
      <b/>
      <color theme="1"/>
      <name val="Calibri"/>
      <scheme val="minor"/>
    </font>
    <font>
      <b/>
      <sz val="16.0"/>
      <color theme="0"/>
      <name val="Arial"/>
    </font>
    <font>
      <b/>
      <sz val="12.0"/>
      <color rgb="FFFFFFFF"/>
      <name val="Arial"/>
    </font>
    <font>
      <b/>
      <sz val="14.0"/>
      <color rgb="FFFFFFFF"/>
      <name val="Arial"/>
    </font>
    <font>
      <b/>
      <sz val="14.0"/>
      <color theme="0"/>
      <name val="Arial"/>
    </font>
    <font>
      <b/>
      <sz val="11.0"/>
      <color theme="1"/>
      <name val="Arial"/>
    </font>
    <font>
      <b/>
      <sz val="11.0"/>
      <color rgb="FF000000"/>
      <name val="Arial"/>
    </font>
    <font>
      <sz val="11.0"/>
      <color theme="1"/>
      <name val="Arial"/>
    </font>
    <font>
      <sz val="11.0"/>
      <color theme="1"/>
      <name val="Calibri"/>
    </font>
    <font>
      <b/>
      <sz val="11.0"/>
      <color theme="0"/>
      <name val="Arial"/>
    </font>
    <font>
      <sz val="11.0"/>
      <color theme="0"/>
      <name val="Arial"/>
    </font>
    <font>
      <b/>
      <sz val="20.0"/>
      <color theme="1"/>
      <name val="Calibri"/>
    </font>
    <font>
      <b/>
      <sz val="12.0"/>
      <color theme="1"/>
      <name val="Calibri"/>
    </font>
    <font>
      <b/>
      <sz val="11.0"/>
      <color theme="1"/>
      <name val="Calibri"/>
    </font>
  </fonts>
  <fills count="10">
    <fill>
      <patternFill patternType="none"/>
    </fill>
    <fill>
      <patternFill patternType="lightGray"/>
    </fill>
    <fill>
      <patternFill patternType="solid">
        <fgColor rgb="FFB42158"/>
        <bgColor rgb="FFB42158"/>
      </patternFill>
    </fill>
    <fill>
      <patternFill patternType="solid">
        <fgColor rgb="FFD990AB"/>
        <bgColor rgb="FFD990AB"/>
      </patternFill>
    </fill>
    <fill>
      <patternFill patternType="solid">
        <fgColor rgb="FFF2F2F2"/>
        <bgColor rgb="FFF2F2F2"/>
      </patternFill>
    </fill>
    <fill>
      <patternFill patternType="solid">
        <fgColor theme="0"/>
        <bgColor theme="0"/>
      </patternFill>
    </fill>
    <fill>
      <patternFill patternType="solid">
        <fgColor rgb="FFFFEB9C"/>
        <bgColor rgb="FFFFEB9C"/>
      </patternFill>
    </fill>
    <fill>
      <patternFill patternType="solid">
        <fgColor rgb="FFD8D8D8"/>
        <bgColor rgb="FFD8D8D8"/>
      </patternFill>
    </fill>
    <fill>
      <patternFill patternType="solid">
        <fgColor rgb="FF7B7B7B"/>
        <bgColor rgb="FF7B7B7B"/>
      </patternFill>
    </fill>
    <fill>
      <patternFill patternType="solid">
        <fgColor rgb="FFC7EFCE"/>
        <bgColor rgb="FFC7EFCE"/>
      </patternFill>
    </fill>
  </fills>
  <borders count="121">
    <border/>
    <border>
      <left style="medium">
        <color rgb="FF000000"/>
      </left>
      <top style="medium">
        <color rgb="FF000000"/>
      </top>
      <bottom/>
    </border>
    <border>
      <top style="medium">
        <color rgb="FF000000"/>
      </top>
      <bottom/>
    </border>
    <border>
      <right/>
      <top style="medium">
        <color rgb="FF000000"/>
      </top>
      <bottom/>
    </border>
    <border>
      <left/>
      <right/>
      <top/>
      <bottom/>
    </border>
    <border>
      <left style="medium">
        <color rgb="FF000000"/>
      </left>
      <top/>
      <bottom/>
    </border>
    <border>
      <top/>
      <bottom/>
    </border>
    <border>
      <right/>
      <top/>
      <bottom/>
    </border>
    <border>
      <left style="medium">
        <color rgb="FF000000"/>
      </left>
      <top/>
      <bottom style="medium">
        <color rgb="FF000000"/>
      </bottom>
    </border>
    <border>
      <top/>
      <bottom style="medium">
        <color rgb="FF000000"/>
      </bottom>
    </border>
    <border>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top style="medium">
        <color rgb="FF000000"/>
      </top>
      <bottom style="medium">
        <color rgb="FF000000"/>
      </bottom>
    </border>
    <border>
      <left/>
      <right/>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style="medium">
        <color rgb="FF000000"/>
      </top>
      <bottom/>
    </border>
    <border>
      <left style="medium">
        <color rgb="FF000000"/>
      </left>
      <right style="medium">
        <color rgb="FF000000"/>
      </right>
      <bottom style="medium">
        <color rgb="FF000000"/>
      </bottom>
    </border>
    <border>
      <left style="medium">
        <color rgb="FF000000"/>
      </left>
      <right style="dotted">
        <color rgb="FF000000"/>
      </right>
      <bottom style="dotted">
        <color rgb="FF000000"/>
      </bottom>
    </border>
    <border>
      <left style="dotted">
        <color theme="1"/>
      </left>
      <right style="dotted">
        <color theme="1"/>
      </right>
    </border>
    <border>
      <left style="dotted">
        <color theme="1"/>
      </left>
      <right style="dotted">
        <color theme="1"/>
      </right>
      <top style="dotted">
        <color theme="1"/>
      </top>
    </border>
    <border>
      <left style="dotted">
        <color rgb="FF000000"/>
      </left>
      <right style="dotted">
        <color rgb="FF000000"/>
      </right>
      <bottom style="dotted">
        <color rgb="FF000000"/>
      </bottom>
    </border>
    <border>
      <left style="dotted">
        <color theme="1"/>
      </left>
      <bottom style="dotted">
        <color theme="1"/>
      </bottom>
    </border>
    <border>
      <left style="medium">
        <color rgb="FF000000"/>
      </left>
      <right style="medium">
        <color rgb="FF000000"/>
      </right>
      <top style="medium">
        <color rgb="FF000000"/>
      </top>
      <bottom style="dotted">
        <color rgb="FF000000"/>
      </bottom>
    </border>
    <border>
      <left style="medium">
        <color rgb="FF000000"/>
      </left>
      <bottom style="dotted">
        <color rgb="FFFFFFFF"/>
      </bottom>
    </border>
    <border>
      <left style="dotted">
        <color rgb="FFFFFFFF"/>
      </left>
      <right style="dotted">
        <color rgb="FFFFFFFF"/>
      </right>
      <top style="dotted">
        <color rgb="FFFFFFFF"/>
      </top>
      <bottom style="dotted">
        <color rgb="FFFFFFFF"/>
      </bottom>
    </border>
    <border>
      <right style="dotted">
        <color rgb="FFFFFFFF"/>
      </right>
      <top/>
      <bottom style="dotted">
        <color rgb="FFFFFFFF"/>
      </bottom>
    </border>
    <border>
      <right/>
      <top/>
      <bottom style="dotted">
        <color theme="1"/>
      </bottom>
    </border>
    <border>
      <left style="dotted">
        <color rgb="FFFFFFFF"/>
      </left>
      <right style="dotted">
        <color rgb="FFFFFFFF"/>
      </right>
      <top/>
      <bottom style="dotted">
        <color rgb="FFFFFFFF"/>
      </bottom>
    </border>
    <border>
      <left style="dotted">
        <color theme="1"/>
      </left>
      <right style="dotted">
        <color theme="1"/>
      </right>
      <top/>
      <bottom style="dotted">
        <color theme="1"/>
      </bottom>
    </border>
    <border>
      <left style="dotted">
        <color theme="1"/>
      </left>
      <right/>
      <top/>
      <bottom style="dotted">
        <color theme="1"/>
      </bottom>
    </border>
    <border>
      <left style="medium">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medium">
        <color rgb="FF000000"/>
      </right>
      <top/>
      <bottom style="thin">
        <color rgb="FF000000"/>
      </bottom>
    </border>
    <border>
      <left/>
      <right/>
      <top style="thin">
        <color rgb="FF000000"/>
      </top>
      <bottom style="thin">
        <color rgb="FF000000"/>
      </bottom>
    </border>
    <border>
      <left/>
      <right style="medium">
        <color rgb="FF000000"/>
      </right>
      <top style="dotted">
        <color rgb="FF000000"/>
      </top>
      <bottom style="dotted">
        <color rgb="FF000000"/>
      </bottom>
    </border>
    <border>
      <left style="medium">
        <color rgb="FF000000"/>
      </left>
      <top style="dotted">
        <color theme="1"/>
      </top>
      <bottom style="dotted">
        <color theme="1"/>
      </bottom>
    </border>
    <border>
      <top style="dotted">
        <color theme="1"/>
      </top>
      <bottom style="dotted">
        <color theme="1"/>
      </bottom>
    </border>
    <border>
      <right/>
      <top style="dotted">
        <color theme="1"/>
      </top>
      <bottom style="dotted">
        <color theme="1"/>
      </bottom>
    </border>
    <border>
      <left style="medium">
        <color rgb="FF000000"/>
      </left>
      <right style="medium">
        <color rgb="FF000000"/>
      </right>
      <top style="dotted">
        <color rgb="FF000000"/>
      </top>
      <bottom style="dotted">
        <color rgb="FF000000"/>
      </bottom>
    </border>
    <border>
      <left/>
      <right style="dotted">
        <color theme="1"/>
      </right>
      <bottom style="dotted">
        <color theme="1"/>
      </bottom>
    </border>
    <border>
      <left style="dotted">
        <color theme="1"/>
      </left>
      <right style="dotted">
        <color theme="1"/>
      </right>
      <bottom style="dotted">
        <color theme="1"/>
      </bottom>
    </border>
    <border>
      <left style="dotted">
        <color theme="1"/>
      </left>
      <right/>
      <top style="dotted">
        <color theme="1"/>
      </top>
      <bottom style="dotted">
        <color theme="1"/>
      </bottom>
    </border>
    <border>
      <left style="medium">
        <color theme="1"/>
      </left>
      <right style="dotted">
        <color theme="1"/>
      </right>
      <bottom style="dotted">
        <color theme="1"/>
      </bottom>
    </border>
    <border>
      <left style="dotted">
        <color theme="1"/>
      </left>
      <right style="dotted">
        <color theme="1"/>
      </right>
      <top style="dotted">
        <color theme="1"/>
      </top>
      <bottom style="dotted">
        <color theme="1"/>
      </bottom>
    </border>
    <border>
      <left style="dotted">
        <color theme="1"/>
      </left>
      <right style="medium">
        <color rgb="FF000000"/>
      </right>
      <top style="dotted">
        <color theme="1"/>
      </top>
      <bottom style="dotted">
        <color theme="1"/>
      </bottom>
    </border>
    <border>
      <left style="thin">
        <color rgb="FF000000"/>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dotted">
        <color rgb="FFFFFFFF"/>
      </right>
      <top style="dotted">
        <color rgb="FF000000"/>
      </top>
      <bottom style="dotted">
        <color rgb="FFFFFFFF"/>
      </bottom>
    </border>
    <border>
      <left style="dotted">
        <color rgb="FFFFFFFF"/>
      </left>
      <right style="dotted">
        <color theme="1"/>
      </right>
      <top style="dotted">
        <color theme="1"/>
      </top>
      <bottom style="dotted">
        <color rgb="FFFFFFFF"/>
      </bottom>
    </border>
    <border>
      <left/>
      <right style="dotted">
        <color theme="1"/>
      </right>
      <top style="dotted">
        <color theme="1"/>
      </top>
      <bottom style="dotted">
        <color theme="1"/>
      </bottom>
    </border>
    <border>
      <left style="dotted">
        <color theme="1"/>
      </left>
      <top style="dotted">
        <color theme="1"/>
      </top>
      <bottom style="dotted">
        <color theme="1"/>
      </bottom>
    </border>
    <border>
      <left style="medium">
        <color rgb="FFFFFFFF"/>
      </left>
      <right style="dotted">
        <color theme="1"/>
      </right>
      <top style="dotted">
        <color theme="1"/>
      </top>
      <bottom style="dotted">
        <color theme="1"/>
      </bottom>
    </border>
    <border>
      <left/>
      <right style="medium">
        <color rgb="FF000000"/>
      </right>
      <top style="thin">
        <color rgb="FF000000"/>
      </top>
      <bottom style="thin">
        <color rgb="FF000000"/>
      </bottom>
    </border>
    <border>
      <left style="medium">
        <color rgb="FF000000"/>
      </left>
      <bottom style="dotted">
        <color theme="1"/>
      </bottom>
    </border>
    <border>
      <right style="dotted">
        <color rgb="FF000000"/>
      </right>
      <bottom style="dotted">
        <color rgb="FFFFFFFF"/>
      </bottom>
    </border>
    <border>
      <left style="thick">
        <color rgb="FF000000"/>
      </left>
      <right style="dotted">
        <color theme="1"/>
      </right>
      <top style="dotted">
        <color theme="1"/>
      </top>
      <bottom style="dotted">
        <color theme="1"/>
      </bottom>
    </border>
    <border>
      <left style="medium">
        <color rgb="FF000000"/>
      </left>
      <right style="medium">
        <color rgb="FF000000"/>
      </right>
      <top style="dotted">
        <color rgb="FF000000"/>
      </top>
      <bottom/>
    </border>
    <border>
      <left style="medium">
        <color theme="1"/>
      </left>
      <right style="dotted">
        <color theme="1"/>
      </right>
      <top style="dotted">
        <color theme="1"/>
      </top>
      <bottom style="dotted">
        <color theme="1"/>
      </bottom>
    </border>
    <border>
      <left style="dotted">
        <color theme="1"/>
      </left>
      <right style="dotted">
        <color theme="1"/>
      </right>
      <top style="dotted">
        <color theme="1"/>
      </top>
      <bottom/>
    </border>
    <border>
      <left style="thick">
        <color rgb="FF000000"/>
      </left>
      <right style="dotted">
        <color theme="1"/>
      </right>
      <top style="dotted">
        <color theme="1"/>
      </top>
      <bottom style="thick">
        <color rgb="FF000000"/>
      </bottom>
    </border>
    <border>
      <left style="dotted">
        <color theme="1"/>
      </left>
      <right style="dotted">
        <color theme="1"/>
      </right>
      <top style="dotted">
        <color theme="1"/>
      </top>
      <bottom style="thick">
        <color rgb="FF000000"/>
      </bottom>
    </border>
    <border>
      <left style="medium">
        <color rgb="FF000000"/>
      </left>
      <right style="medium">
        <color rgb="FF000000"/>
      </right>
      <top style="dotted">
        <color rgb="FF000000"/>
      </top>
      <bottom style="thick">
        <color rgb="FF000000"/>
      </bottom>
    </border>
    <border>
      <top style="thin">
        <color rgb="FF000000"/>
      </top>
    </border>
    <border>
      <top style="dotted">
        <color rgb="FF000000"/>
      </top>
    </border>
    <border>
      <right style="medium">
        <color rgb="FF000000"/>
      </right>
      <top style="medium">
        <color rgb="FF000000"/>
      </top>
      <bottom/>
    </border>
    <border>
      <left style="medium">
        <color rgb="FF000000"/>
      </left>
      <top style="medium">
        <color rgb="FF000000"/>
      </top>
    </border>
    <border>
      <right style="medium">
        <color rgb="FF000000"/>
      </right>
      <top style="medium">
        <color rgb="FF000000"/>
      </top>
    </border>
    <border>
      <left style="dotted">
        <color rgb="FF000000"/>
      </left>
      <right style="dotted">
        <color rgb="FF000000"/>
      </right>
      <top style="medium">
        <color rgb="FF000000"/>
      </top>
      <bottom style="medium">
        <color rgb="FF000000"/>
      </bottom>
    </border>
    <border>
      <left style="dotted">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right style="medium">
        <color rgb="FF000000"/>
      </right>
      <top style="medium">
        <color rgb="FF000000"/>
      </top>
      <bottom style="dotted">
        <color rgb="FF000000"/>
      </bottom>
    </border>
    <border>
      <left style="medium">
        <color rgb="FF000000"/>
      </left>
      <right style="dotted">
        <color theme="1"/>
      </right>
      <top style="dotted">
        <color theme="1"/>
      </top>
      <bottom style="dotted">
        <color theme="1"/>
      </bottom>
    </border>
    <border>
      <left style="medium">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medium">
        <color rgb="FF000000"/>
      </right>
      <top style="medium">
        <color rgb="FF000000"/>
      </top>
      <bottom style="dotted">
        <color rgb="FF000000"/>
      </bottom>
    </border>
    <border>
      <left style="medium">
        <color rgb="FF000000"/>
      </left>
      <top style="medium">
        <color rgb="FF000000"/>
      </top>
      <bottom style="dotted">
        <color rgb="FF000000"/>
      </bottom>
    </border>
    <border>
      <right style="medium">
        <color rgb="FF000000"/>
      </right>
      <top style="medium">
        <color rgb="FF000000"/>
      </top>
      <bottom style="dotted">
        <color rgb="FF000000"/>
      </bottom>
    </border>
    <border>
      <left style="dotted">
        <color rgb="FF000000"/>
      </left>
      <right style="medium">
        <color rgb="FF000000"/>
      </right>
      <top style="dotted">
        <color rgb="FF000000"/>
      </top>
      <bottom style="dotted">
        <color rgb="FF000000"/>
      </bottom>
    </border>
    <border>
      <left style="medium">
        <color rgb="FF000000"/>
      </left>
      <top style="dotted">
        <color rgb="FF000000"/>
      </top>
      <bottom style="dotted">
        <color rgb="FF000000"/>
      </bottom>
    </border>
    <border>
      <right style="medium">
        <color rgb="FF000000"/>
      </right>
      <top style="dotted">
        <color rgb="FF000000"/>
      </top>
      <bottom style="dotted">
        <color rgb="FF000000"/>
      </bottom>
    </border>
    <border>
      <left style="medium">
        <color rgb="FF000000"/>
      </left>
      <right style="medium">
        <color rgb="FF000000"/>
      </right>
      <top style="dotted">
        <color rgb="FF000000"/>
      </top>
      <bottom style="medium">
        <color rgb="FF000000"/>
      </bottom>
    </border>
    <border>
      <left/>
      <right style="medium">
        <color rgb="FF000000"/>
      </right>
      <top style="dotted">
        <color rgb="FF000000"/>
      </top>
      <bottom style="medium">
        <color rgb="FF000000"/>
      </bottom>
    </border>
    <border>
      <left style="medium">
        <color rgb="FF000000"/>
      </left>
      <right style="dotted">
        <color theme="1"/>
      </right>
      <top style="dotted">
        <color theme="1"/>
      </top>
      <bottom style="medium">
        <color rgb="FF000000"/>
      </bottom>
    </border>
    <border>
      <left style="dotted">
        <color theme="1"/>
      </left>
      <right style="dotted">
        <color theme="1"/>
      </right>
      <top style="dotted">
        <color theme="1"/>
      </top>
      <bottom style="medium">
        <color rgb="FF000000"/>
      </bottom>
    </border>
    <border>
      <left style="dotted">
        <color theme="1"/>
      </left>
      <right style="medium">
        <color rgb="FF000000"/>
      </right>
      <top style="dotted">
        <color theme="1"/>
      </top>
      <bottom style="medium">
        <color rgb="FF000000"/>
      </bottom>
    </border>
    <border>
      <left style="medium">
        <color rgb="FF000000"/>
      </left>
      <right style="dotted">
        <color rgb="FF000000"/>
      </right>
      <top style="dotted">
        <color rgb="FF000000"/>
      </top>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left style="medium">
        <color rgb="FF000000"/>
      </left>
      <top style="dotted">
        <color rgb="FF000000"/>
      </top>
      <bottom style="medium">
        <color rgb="FF000000"/>
      </bottom>
    </border>
    <border>
      <right style="medium">
        <color rgb="FF000000"/>
      </right>
      <top style="dotted">
        <color rgb="FF000000"/>
      </top>
      <bottom style="medium">
        <color rgb="FF000000"/>
      </bottom>
    </border>
    <border>
      <left style="medium">
        <color rgb="FF000000"/>
      </left>
      <right style="dotted">
        <color rgb="FF000000"/>
      </right>
      <top style="medium">
        <color rgb="FF000000"/>
      </top>
      <bottom style="dotted">
        <color rgb="FF000000"/>
      </bottom>
    </border>
    <border>
      <left style="dotted">
        <color theme="1"/>
      </left>
      <right style="dotted">
        <color theme="1"/>
      </right>
      <top style="medium">
        <color rgb="FF000000"/>
      </top>
      <bottom style="dotted">
        <color theme="1"/>
      </bottom>
    </border>
    <border>
      <left style="dotted">
        <color theme="1"/>
      </left>
      <right style="medium">
        <color rgb="FF000000"/>
      </right>
      <top style="medium">
        <color rgb="FF000000"/>
      </top>
      <bottom style="dotted">
        <color theme="1"/>
      </bottom>
    </border>
    <border>
      <left style="dotted">
        <color theme="1"/>
      </left>
      <right style="dotted">
        <color theme="1"/>
      </right>
      <top style="medium">
        <color rgb="FF000000"/>
      </top>
      <bottom/>
    </border>
    <border>
      <left style="dotted">
        <color theme="1"/>
      </left>
      <right style="medium">
        <color rgb="FF000000"/>
      </right>
      <top style="medium">
        <color rgb="FF000000"/>
      </top>
      <bottom style="thin">
        <color rgb="FF000000"/>
      </bottom>
    </border>
    <border>
      <left/>
      <right style="dotted">
        <color theme="1"/>
      </right>
      <top style="dotted">
        <color theme="1"/>
      </top>
      <bottom/>
    </border>
    <border>
      <left style="medium">
        <color rgb="FF000000"/>
      </left>
      <right/>
      <top style="dotted">
        <color theme="1"/>
      </top>
      <bottom style="dotted">
        <color theme="1"/>
      </bottom>
    </border>
    <border>
      <left style="dotted">
        <color rgb="FF000000"/>
      </left>
      <right style="dotted">
        <color rgb="FF000000"/>
      </right>
      <top style="dotted">
        <color theme="1"/>
      </top>
      <bottom style="dotted">
        <color theme="1"/>
      </bottom>
    </border>
    <border>
      <left/>
      <right/>
      <top style="dotted">
        <color theme="1"/>
      </top>
      <bottom style="dotted">
        <color theme="1"/>
      </bottom>
    </border>
    <border>
      <left style="medium">
        <color rgb="FF000000"/>
      </left>
      <right/>
      <top/>
      <bottom style="thin">
        <color rgb="FF000000"/>
      </bottom>
    </border>
    <border>
      <left style="medium">
        <color rgb="FF000000"/>
      </left>
      <right style="medium">
        <color rgb="FF000000"/>
      </right>
      <top style="dotted">
        <color rgb="FF000000"/>
      </top>
      <bottom style="dotted">
        <color theme="1"/>
      </bottom>
    </border>
    <border>
      <left style="dotted">
        <color theme="1"/>
      </left>
      <right/>
      <top style="dotted">
        <color theme="1"/>
      </top>
      <bottom style="medium">
        <color rgb="FF000000"/>
      </bottom>
    </border>
    <border>
      <left style="medium">
        <color rgb="FF000000"/>
      </left>
      <right style="medium">
        <color rgb="FF000000"/>
      </right>
      <top style="dotted">
        <color theme="1"/>
      </top>
      <bottom style="medium">
        <color rgb="FF000000"/>
      </bottom>
    </border>
    <border>
      <left/>
      <right style="dotted">
        <color theme="1"/>
      </right>
      <top style="dotted">
        <color theme="1"/>
      </top>
      <bottom style="medium">
        <color rgb="FF000000"/>
      </bottom>
    </border>
    <border>
      <left style="medium">
        <color theme="1"/>
      </left>
      <right style="dotted">
        <color theme="1"/>
      </right>
      <top style="dotted">
        <color theme="1"/>
      </top>
      <bottom style="medium">
        <color rgb="FF000000"/>
      </bottom>
    </border>
    <border>
      <left style="medium">
        <color rgb="FF000000"/>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21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2" fontId="1" numFmtId="0" xfId="0" applyAlignment="1" applyBorder="1" applyFont="1">
      <alignment horizontal="center" shrinkToFit="0" vertical="center" wrapText="1"/>
    </xf>
    <xf borderId="0" fillId="0" fontId="3" numFmtId="0" xfId="0" applyFont="1"/>
    <xf borderId="5" fillId="2" fontId="1" numFmtId="0" xfId="0" applyAlignment="1" applyBorder="1" applyFont="1">
      <alignment horizontal="center" shrinkToFit="0" vertical="center" wrapText="1"/>
    </xf>
    <xf borderId="6" fillId="0" fontId="2" numFmtId="0" xfId="0" applyBorder="1" applyFont="1"/>
    <xf borderId="7" fillId="0" fontId="2" numFmtId="0" xfId="0" applyBorder="1" applyFont="1"/>
    <xf borderId="8" fillId="2" fontId="1" numFmtId="0" xfId="0" applyAlignment="1" applyBorder="1" applyFont="1">
      <alignment horizontal="center" shrinkToFit="0" vertical="center" wrapText="1"/>
    </xf>
    <xf borderId="9" fillId="0" fontId="2" numFmtId="0" xfId="0" applyBorder="1" applyFont="1"/>
    <xf borderId="10" fillId="0" fontId="2" numFmtId="0" xfId="0" applyBorder="1" applyFont="1"/>
    <xf borderId="11" fillId="2" fontId="4" numFmtId="0" xfId="0" applyAlignment="1" applyBorder="1" applyFont="1">
      <alignment horizontal="center" vertical="center"/>
    </xf>
    <xf borderId="12" fillId="0" fontId="2" numFmtId="0" xfId="0" applyBorder="1" applyFont="1"/>
    <xf borderId="13" fillId="0" fontId="2" numFmtId="0" xfId="0" applyBorder="1" applyFont="1"/>
    <xf borderId="14" fillId="2" fontId="5" numFmtId="0" xfId="0" applyAlignment="1" applyBorder="1" applyFont="1">
      <alignment horizontal="center" shrinkToFit="0" vertical="center" wrapText="1"/>
    </xf>
    <xf borderId="15" fillId="2" fontId="5" numFmtId="0" xfId="0" applyAlignment="1" applyBorder="1" applyFont="1">
      <alignment horizontal="center" shrinkToFit="0" vertical="center" wrapText="1"/>
    </xf>
    <xf borderId="11" fillId="2" fontId="5" numFmtId="0" xfId="0" applyAlignment="1" applyBorder="1" applyFont="1">
      <alignment horizontal="center" shrinkToFit="0" vertical="center" wrapText="1"/>
    </xf>
    <xf borderId="16" fillId="2" fontId="6" numFmtId="0" xfId="0" applyAlignment="1" applyBorder="1" applyFont="1">
      <alignment horizontal="center" vertical="center"/>
    </xf>
    <xf borderId="16" fillId="2" fontId="6" numFmtId="0" xfId="0" applyAlignment="1" applyBorder="1" applyFont="1">
      <alignment horizontal="center" shrinkToFit="0" vertical="center" wrapText="1"/>
    </xf>
    <xf borderId="17" fillId="2" fontId="6" numFmtId="0" xfId="0" applyAlignment="1" applyBorder="1" applyFont="1">
      <alignment horizontal="center" shrinkToFit="0" vertical="center" wrapText="1"/>
    </xf>
    <xf borderId="18" fillId="0" fontId="2" numFmtId="0" xfId="0" applyBorder="1" applyFont="1"/>
    <xf borderId="19" fillId="2" fontId="7"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2" fontId="5" numFmtId="0" xfId="0" applyAlignment="1" applyBorder="1" applyFont="1">
      <alignment horizontal="center" shrinkToFit="0" vertical="center" wrapText="1"/>
    </xf>
    <xf borderId="23" fillId="3" fontId="8" numFmtId="0" xfId="0" applyAlignment="1" applyBorder="1" applyFill="1" applyFont="1">
      <alignment horizontal="center" shrinkToFit="0" vertical="center" wrapText="1"/>
    </xf>
    <xf borderId="24" fillId="4" fontId="8" numFmtId="0" xfId="0" applyAlignment="1" applyBorder="1" applyFill="1" applyFont="1">
      <alignment horizontal="center" shrinkToFit="0" vertical="center" wrapText="1"/>
    </xf>
    <xf borderId="25" fillId="3" fontId="8" numFmtId="0" xfId="0" applyAlignment="1" applyBorder="1" applyFont="1">
      <alignment horizontal="center" shrinkToFit="0" vertical="center" wrapText="1"/>
    </xf>
    <xf borderId="25" fillId="4" fontId="8" numFmtId="0" xfId="0" applyAlignment="1" applyBorder="1" applyFont="1">
      <alignment horizontal="center" shrinkToFit="0" vertical="center" wrapText="1"/>
    </xf>
    <xf borderId="26" fillId="3" fontId="8"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7" fillId="3" fontId="8" numFmtId="0" xfId="0" applyAlignment="1" applyBorder="1" applyFont="1">
      <alignment horizontal="center" shrinkToFit="0" vertical="center" wrapText="1"/>
    </xf>
    <xf borderId="28" fillId="0" fontId="2" numFmtId="0" xfId="0" applyBorder="1" applyFont="1"/>
    <xf borderId="29" fillId="0" fontId="9" numFmtId="0" xfId="0" applyAlignment="1" applyBorder="1" applyFont="1">
      <alignment shrinkToFit="0" vertical="center" wrapText="1"/>
    </xf>
    <xf borderId="30" fillId="0" fontId="8" numFmtId="0" xfId="0" applyAlignment="1" applyBorder="1" applyFont="1">
      <alignment readingOrder="0" shrinkToFit="0" vertical="center" wrapText="1"/>
    </xf>
    <xf borderId="31" fillId="0" fontId="10" numFmtId="0" xfId="0" applyAlignment="1" applyBorder="1" applyFont="1">
      <alignment horizontal="left" shrinkToFit="0" vertical="center" wrapText="1"/>
    </xf>
    <xf borderId="32" fillId="0" fontId="10" numFmtId="0" xfId="0" applyAlignment="1" applyBorder="1" applyFont="1">
      <alignment horizontal="center" shrinkToFit="0" vertical="center" wrapText="1"/>
    </xf>
    <xf borderId="33" fillId="0" fontId="10" numFmtId="0" xfId="0" applyAlignment="1" applyBorder="1" applyFont="1">
      <alignment shrinkToFit="0" vertical="center" wrapText="1"/>
    </xf>
    <xf borderId="34" fillId="0" fontId="10" numFmtId="10" xfId="0" applyAlignment="1" applyBorder="1" applyFont="1" applyNumberFormat="1">
      <alignment horizontal="center" shrinkToFit="0" vertical="center" wrapText="1"/>
    </xf>
    <xf borderId="35" fillId="0" fontId="10" numFmtId="10" xfId="0" applyAlignment="1" applyBorder="1" applyFont="1" applyNumberFormat="1">
      <alignment horizontal="center" shrinkToFit="0" vertical="center" wrapText="1"/>
    </xf>
    <xf borderId="36" fillId="5" fontId="10" numFmtId="10" xfId="0" applyAlignment="1" applyBorder="1" applyFill="1" applyFont="1" applyNumberFormat="1">
      <alignment horizontal="center" shrinkToFit="0" vertical="center" wrapText="1"/>
    </xf>
    <xf borderId="37" fillId="5" fontId="10" numFmtId="10" xfId="0" applyAlignment="1" applyBorder="1" applyFont="1" applyNumberFormat="1">
      <alignment horizontal="center" shrinkToFit="0" vertical="center" wrapText="1"/>
    </xf>
    <xf borderId="38" fillId="5" fontId="10" numFmtId="10" xfId="0" applyAlignment="1" applyBorder="1" applyFont="1" applyNumberFormat="1">
      <alignment horizontal="center" shrinkToFit="0" vertical="center" wrapText="1"/>
    </xf>
    <xf borderId="39" fillId="5" fontId="10" numFmtId="10" xfId="0" applyAlignment="1" applyBorder="1" applyFont="1" applyNumberFormat="1">
      <alignment horizontal="center" shrinkToFit="0" vertical="center" wrapText="1"/>
    </xf>
    <xf borderId="40" fillId="5" fontId="10" numFmtId="10" xfId="0" applyAlignment="1" applyBorder="1" applyFont="1" applyNumberFormat="1">
      <alignment horizontal="center" readingOrder="0" shrinkToFit="0" vertical="center" wrapText="1"/>
    </xf>
    <xf borderId="41" fillId="5" fontId="10" numFmtId="10" xfId="0" applyAlignment="1" applyBorder="1" applyFont="1" applyNumberFormat="1">
      <alignment horizontal="center" shrinkToFit="0" vertical="center" wrapText="1"/>
    </xf>
    <xf borderId="42" fillId="4" fontId="11" numFmtId="10" xfId="0" applyAlignment="1" applyBorder="1" applyFont="1" applyNumberFormat="1">
      <alignment horizontal="center" shrinkToFit="0" vertical="center" wrapText="1"/>
    </xf>
    <xf borderId="43" fillId="4" fontId="11" numFmtId="10" xfId="0" applyAlignment="1" applyBorder="1" applyFont="1" applyNumberFormat="1">
      <alignment horizontal="center" shrinkToFit="0" vertical="center" wrapText="1"/>
    </xf>
    <xf borderId="44" fillId="6" fontId="11" numFmtId="10" xfId="0" applyAlignment="1" applyBorder="1" applyFill="1" applyFont="1" applyNumberFormat="1">
      <alignment horizontal="center" shrinkToFit="0" vertical="center" wrapText="1"/>
    </xf>
    <xf borderId="43" fillId="4" fontId="11" numFmtId="10" xfId="0" applyAlignment="1" applyBorder="1" applyFont="1" applyNumberFormat="1">
      <alignment horizontal="center" readingOrder="0" shrinkToFit="0" vertical="center" wrapText="1"/>
    </xf>
    <xf borderId="45" fillId="4" fontId="11" numFmtId="10" xfId="0" applyAlignment="1" applyBorder="1" applyFont="1" applyNumberFormat="1">
      <alignment horizontal="center" readingOrder="0" shrinkToFit="0" vertical="center" wrapText="1"/>
    </xf>
    <xf borderId="46" fillId="3" fontId="8" numFmtId="0" xfId="0" applyAlignment="1" applyBorder="1" applyFont="1">
      <alignment horizontal="left" readingOrder="0" shrinkToFit="0" vertical="center" wrapText="1"/>
    </xf>
    <xf borderId="47" fillId="5" fontId="8"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5" fontId="8" numFmtId="0" xfId="0" applyAlignment="1" applyBorder="1" applyFont="1">
      <alignment horizontal="center" shrinkToFit="0" vertical="center" wrapText="1"/>
    </xf>
    <xf borderId="51" fillId="5" fontId="10" numFmtId="3" xfId="0" applyAlignment="1" applyBorder="1" applyFont="1" applyNumberFormat="1">
      <alignment horizontal="center" shrinkToFit="0" vertical="center" wrapText="1"/>
    </xf>
    <xf borderId="52" fillId="5" fontId="10" numFmtId="3" xfId="0" applyAlignment="1" applyBorder="1" applyFont="1" applyNumberFormat="1">
      <alignment horizontal="center" shrinkToFit="0" vertical="center" wrapText="1"/>
    </xf>
    <xf borderId="53" fillId="5" fontId="10" numFmtId="3" xfId="0" applyAlignment="1" applyBorder="1" applyFont="1" applyNumberFormat="1">
      <alignment horizontal="center" shrinkToFit="0" vertical="center" wrapText="1"/>
    </xf>
    <xf borderId="54" fillId="5" fontId="10" numFmtId="3" xfId="0" applyAlignment="1" applyBorder="1" applyFont="1" applyNumberFormat="1">
      <alignment horizontal="center" shrinkToFit="0" vertical="center" wrapText="1"/>
    </xf>
    <xf borderId="55" fillId="5" fontId="10" numFmtId="3" xfId="0" applyAlignment="1" applyBorder="1" applyFont="1" applyNumberFormat="1">
      <alignment horizontal="center" shrinkToFit="0" vertical="center" wrapText="1"/>
    </xf>
    <xf borderId="56" fillId="5" fontId="10" numFmtId="3" xfId="0" applyAlignment="1" applyBorder="1" applyFont="1" applyNumberFormat="1">
      <alignment horizontal="center" shrinkToFit="0" vertical="center" wrapText="1"/>
    </xf>
    <xf borderId="57" fillId="6" fontId="11" numFmtId="10" xfId="0" applyAlignment="1" applyBorder="1" applyFont="1" applyNumberFormat="1">
      <alignment horizontal="center" shrinkToFit="0" vertical="center" wrapText="1"/>
    </xf>
    <xf borderId="45" fillId="4" fontId="11" numFmtId="10" xfId="0" applyAlignment="1" applyBorder="1" applyFont="1" applyNumberFormat="1">
      <alignment horizontal="center" shrinkToFit="0" vertical="center" wrapText="1"/>
    </xf>
    <xf borderId="58" fillId="4" fontId="11" numFmtId="10" xfId="0" applyAlignment="1" applyBorder="1" applyFont="1" applyNumberFormat="1">
      <alignment horizontal="center" shrinkToFit="0" vertical="center" wrapText="1"/>
    </xf>
    <xf borderId="46" fillId="5" fontId="12" numFmtId="0" xfId="0" applyAlignment="1" applyBorder="1" applyFont="1">
      <alignment horizontal="left" shrinkToFit="0" vertical="center" wrapText="1"/>
    </xf>
    <xf borderId="59" fillId="2" fontId="12" numFmtId="0" xfId="0" applyAlignment="1" applyBorder="1" applyFont="1">
      <alignment horizontal="center" shrinkToFit="0" vertical="center" wrapText="1"/>
    </xf>
    <xf borderId="36" fillId="2" fontId="13" numFmtId="0" xfId="0" applyAlignment="1" applyBorder="1" applyFont="1">
      <alignment shrinkToFit="0" vertical="center" wrapText="1"/>
    </xf>
    <xf borderId="36" fillId="2" fontId="13" numFmtId="0" xfId="0" applyAlignment="1" applyBorder="1" applyFont="1">
      <alignment horizontal="left" shrinkToFit="0" vertical="center" wrapText="1"/>
    </xf>
    <xf borderId="36" fillId="2" fontId="12" numFmtId="0" xfId="0" applyAlignment="1" applyBorder="1" applyFont="1">
      <alignment horizontal="center" shrinkToFit="0" vertical="center" wrapText="1"/>
    </xf>
    <xf borderId="60" fillId="2" fontId="12" numFmtId="0" xfId="0" applyAlignment="1" applyBorder="1" applyFont="1">
      <alignment horizontal="left" shrinkToFit="0" vertical="center" wrapText="1"/>
    </xf>
    <xf borderId="50" fillId="2" fontId="12" numFmtId="164" xfId="0" applyAlignment="1" applyBorder="1" applyFont="1" applyNumberFormat="1">
      <alignment horizontal="center" shrinkToFit="0" vertical="center" wrapText="1"/>
    </xf>
    <xf borderId="61" fillId="7" fontId="10" numFmtId="3" xfId="0" applyAlignment="1" applyBorder="1" applyFill="1" applyFont="1" applyNumberFormat="1">
      <alignment horizontal="center" shrinkToFit="0" vertical="center" wrapText="1"/>
    </xf>
    <xf borderId="55" fillId="7" fontId="10" numFmtId="3" xfId="0" applyAlignment="1" applyBorder="1" applyFont="1" applyNumberFormat="1">
      <alignment horizontal="center" shrinkToFit="0" vertical="center" wrapText="1"/>
    </xf>
    <xf borderId="62" fillId="7" fontId="10" numFmtId="3" xfId="0" applyAlignment="1" applyBorder="1" applyFont="1" applyNumberFormat="1">
      <alignment horizontal="center" shrinkToFit="0" vertical="center" wrapText="1"/>
    </xf>
    <xf borderId="63" fillId="7" fontId="10" numFmtId="3" xfId="0" applyAlignment="1" applyBorder="1" applyFont="1" applyNumberFormat="1">
      <alignment horizontal="center" shrinkToFit="0" vertical="center" wrapText="1"/>
    </xf>
    <xf borderId="42" fillId="4" fontId="11" numFmtId="0" xfId="0" applyAlignment="1" applyBorder="1" applyFont="1">
      <alignment horizontal="center" readingOrder="0" shrinkToFit="0" vertical="center" wrapText="1"/>
    </xf>
    <xf borderId="64" fillId="6" fontId="11" numFmtId="10" xfId="0" applyAlignment="1" applyBorder="1" applyFont="1" applyNumberFormat="1">
      <alignment horizontal="center" shrinkToFit="0" vertical="center" wrapText="1"/>
    </xf>
    <xf borderId="46" fillId="2" fontId="12" numFmtId="0" xfId="0" applyAlignment="1" applyBorder="1" applyFont="1">
      <alignment horizontal="left" shrinkToFit="0" vertical="center" wrapText="1"/>
    </xf>
    <xf borderId="65" fillId="3" fontId="8" numFmtId="0" xfId="0" applyAlignment="1" applyBorder="1" applyFont="1">
      <alignment horizontal="center" shrinkToFit="0" vertical="center" wrapText="1"/>
    </xf>
    <xf borderId="36" fillId="3" fontId="8" numFmtId="0" xfId="0" applyAlignment="1" applyBorder="1" applyFont="1">
      <alignment horizontal="left" shrinkToFit="0" vertical="center" wrapText="1"/>
    </xf>
    <xf borderId="36" fillId="3" fontId="10" numFmtId="0" xfId="0" applyAlignment="1" applyBorder="1" applyFont="1">
      <alignment horizontal="left" shrinkToFit="0" vertical="center" wrapText="1"/>
    </xf>
    <xf borderId="36" fillId="3" fontId="8" numFmtId="0" xfId="0" applyAlignment="1" applyBorder="1" applyFont="1">
      <alignment horizontal="center" shrinkToFit="0" vertical="center" wrapText="1"/>
    </xf>
    <xf borderId="66" fillId="3" fontId="8" numFmtId="0" xfId="0" applyAlignment="1" applyBorder="1" applyFont="1">
      <alignment horizontal="left" readingOrder="0" shrinkToFit="0" vertical="center" wrapText="1"/>
    </xf>
    <xf borderId="50" fillId="3" fontId="8" numFmtId="9" xfId="0" applyAlignment="1" applyBorder="1" applyFont="1" applyNumberFormat="1">
      <alignment horizontal="center" shrinkToFit="0" vertical="center" wrapText="1"/>
    </xf>
    <xf borderId="62" fillId="7" fontId="10" numFmtId="9" xfId="0" applyAlignment="1" applyBorder="1" applyFont="1" applyNumberFormat="1">
      <alignment horizontal="center" shrinkToFit="0" vertical="center" wrapText="1"/>
    </xf>
    <xf borderId="46" fillId="3" fontId="8" numFmtId="0" xfId="0" applyAlignment="1" applyBorder="1" applyFont="1">
      <alignment horizontal="left" shrinkToFit="0" vertical="center" wrapText="1"/>
    </xf>
    <xf borderId="67" fillId="4" fontId="8" numFmtId="0" xfId="0" applyAlignment="1" applyBorder="1" applyFont="1">
      <alignment horizontal="center" shrinkToFit="0" vertical="center" wrapText="1"/>
    </xf>
    <xf borderId="52" fillId="4" fontId="8" numFmtId="0" xfId="0" applyAlignment="1" applyBorder="1" applyFont="1">
      <alignment horizontal="left" shrinkToFit="0" vertical="center" wrapText="1"/>
    </xf>
    <xf borderId="52" fillId="4" fontId="10" numFmtId="0" xfId="0" applyAlignment="1" applyBorder="1" applyFont="1">
      <alignment horizontal="left" shrinkToFit="0" vertical="center" wrapText="1"/>
    </xf>
    <xf borderId="52" fillId="4" fontId="10" numFmtId="0" xfId="0" applyAlignment="1" applyBorder="1" applyFont="1">
      <alignment horizontal="center" shrinkToFit="0" vertical="center" wrapText="1"/>
    </xf>
    <xf borderId="68" fillId="4" fontId="8" numFmtId="0" xfId="0" applyAlignment="1" applyBorder="1" applyFont="1">
      <alignment horizontal="center" shrinkToFit="0" vertical="center" wrapText="1"/>
    </xf>
    <xf borderId="69" fillId="7" fontId="10" numFmtId="3" xfId="0" applyAlignment="1" applyBorder="1" applyFont="1" applyNumberFormat="1">
      <alignment horizontal="center" shrinkToFit="0" vertical="center" wrapText="1"/>
    </xf>
    <xf borderId="70" fillId="4" fontId="8" numFmtId="0" xfId="0" applyAlignment="1" applyBorder="1" applyFont="1">
      <alignment horizontal="left" shrinkToFit="0" vertical="center" wrapText="1"/>
    </xf>
    <xf borderId="70" fillId="4" fontId="10" numFmtId="0" xfId="0" applyAlignment="1" applyBorder="1" applyFont="1">
      <alignment horizontal="left" shrinkToFit="0" vertical="center" wrapText="1"/>
    </xf>
    <xf borderId="55" fillId="4" fontId="10" numFmtId="0" xfId="0" applyAlignment="1" applyBorder="1" applyFont="1">
      <alignment horizontal="center" shrinkToFit="0" vertical="center" wrapText="1"/>
    </xf>
    <xf borderId="68" fillId="3" fontId="8" numFmtId="3" xfId="0" applyAlignment="1" applyBorder="1" applyFont="1" applyNumberFormat="1">
      <alignment horizontal="center" shrinkToFit="0" vertical="center" wrapText="1"/>
    </xf>
    <xf borderId="53" fillId="7" fontId="10" numFmtId="3" xfId="0" applyAlignment="1" applyBorder="1" applyFont="1" applyNumberFormat="1">
      <alignment horizontal="center" shrinkToFit="0" vertical="center" wrapText="1"/>
    </xf>
    <xf borderId="70" fillId="4" fontId="10" numFmtId="0" xfId="0" applyAlignment="1" applyBorder="1" applyFont="1">
      <alignment horizontal="left" readingOrder="0" shrinkToFit="0" vertical="center" wrapText="1"/>
    </xf>
    <xf borderId="68" fillId="4" fontId="8" numFmtId="3" xfId="0" applyAlignment="1" applyBorder="1" applyFont="1" applyNumberFormat="1">
      <alignment horizontal="center" shrinkToFit="0" vertical="center" wrapText="1"/>
    </xf>
    <xf borderId="68" fillId="3" fontId="8" numFmtId="165" xfId="0" applyAlignment="1" applyBorder="1" applyFont="1" applyNumberFormat="1">
      <alignment shrinkToFit="0" vertical="center" wrapText="1"/>
    </xf>
    <xf borderId="55" fillId="7" fontId="10" numFmtId="3" xfId="0" applyAlignment="1" applyBorder="1" applyFont="1" applyNumberFormat="1">
      <alignment horizontal="center" readingOrder="0" shrinkToFit="0" vertical="center" wrapText="1"/>
    </xf>
    <xf borderId="55" fillId="4" fontId="10" numFmtId="0" xfId="0" applyAlignment="1" applyBorder="1" applyFont="1">
      <alignment horizontal="left" shrinkToFit="0" vertical="center" wrapText="1"/>
    </xf>
    <xf borderId="42" fillId="8" fontId="11" numFmtId="10" xfId="0" applyAlignment="1" applyBorder="1" applyFill="1" applyFont="1" applyNumberFormat="1">
      <alignment horizontal="center" shrinkToFit="0" vertical="center" wrapText="1"/>
    </xf>
    <xf borderId="43" fillId="8" fontId="11" numFmtId="10" xfId="0" applyAlignment="1" applyBorder="1" applyFont="1" applyNumberFormat="1">
      <alignment horizontal="center" shrinkToFit="0" vertical="center" wrapText="1"/>
    </xf>
    <xf borderId="68" fillId="4" fontId="8" numFmtId="165" xfId="0" applyAlignment="1" applyBorder="1" applyFont="1" applyNumberFormat="1">
      <alignment shrinkToFit="0" vertical="center" wrapText="1"/>
    </xf>
    <xf borderId="71" fillId="4" fontId="8" numFmtId="0" xfId="0" applyAlignment="1" applyBorder="1" applyFont="1">
      <alignment horizontal="center" shrinkToFit="0" vertical="center" wrapText="1"/>
    </xf>
    <xf borderId="72" fillId="4" fontId="8" numFmtId="0" xfId="0" applyAlignment="1" applyBorder="1" applyFont="1">
      <alignment horizontal="left" shrinkToFit="0" vertical="center" wrapText="1"/>
    </xf>
    <xf borderId="72" fillId="4" fontId="10" numFmtId="0" xfId="0" applyAlignment="1" applyBorder="1" applyFont="1">
      <alignment horizontal="left" shrinkToFit="0" vertical="center" wrapText="1"/>
    </xf>
    <xf borderId="72" fillId="4" fontId="10" numFmtId="0" xfId="0" applyAlignment="1" applyBorder="1" applyFont="1">
      <alignment horizontal="center" shrinkToFit="0" vertical="center" wrapText="1"/>
    </xf>
    <xf borderId="73" fillId="4" fontId="8" numFmtId="3" xfId="0" applyAlignment="1" applyBorder="1" applyFont="1" applyNumberFormat="1">
      <alignment horizontal="center" shrinkToFit="0" vertical="center" wrapText="1"/>
    </xf>
    <xf borderId="0" fillId="0" fontId="14" numFmtId="0" xfId="0" applyAlignment="1" applyFont="1">
      <alignment horizontal="center" shrinkToFit="0" vertical="center" wrapText="1"/>
    </xf>
    <xf borderId="0" fillId="0" fontId="11" numFmtId="0" xfId="0" applyAlignment="1" applyFont="1">
      <alignment horizontal="center" vertical="center"/>
    </xf>
    <xf borderId="74" fillId="0" fontId="14" numFmtId="0" xfId="0" applyAlignment="1" applyBorder="1" applyFont="1">
      <alignment horizontal="center" shrinkToFit="0" vertical="top" wrapText="1"/>
    </xf>
    <xf borderId="74" fillId="0" fontId="2" numFmtId="0" xfId="0" applyBorder="1" applyFont="1"/>
    <xf borderId="75" fillId="0" fontId="15" numFmtId="0" xfId="0" applyAlignment="1" applyBorder="1" applyFont="1">
      <alignment vertical="center"/>
    </xf>
    <xf borderId="0" fillId="0" fontId="15" numFmtId="0" xfId="0" applyAlignment="1" applyFont="1">
      <alignment vertical="center"/>
    </xf>
    <xf borderId="74" fillId="0" fontId="14" numFmtId="0" xfId="0" applyAlignment="1" applyBorder="1" applyFont="1">
      <alignment horizontal="center" readingOrder="0" shrinkToFit="0" vertical="top" wrapText="1"/>
    </xf>
    <xf borderId="11" fillId="2" fontId="12" numFmtId="0" xfId="0" applyAlignment="1" applyBorder="1" applyFont="1">
      <alignment horizontal="center" shrinkToFit="0" vertical="center" wrapText="1"/>
    </xf>
    <xf borderId="19" fillId="2" fontId="8"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76" fillId="0" fontId="2" numFmtId="0" xfId="0" applyBorder="1" applyFont="1"/>
    <xf borderId="11" fillId="2" fontId="8" numFmtId="0" xfId="0" applyAlignment="1" applyBorder="1" applyFont="1">
      <alignment horizontal="center" shrinkToFit="0" vertical="center" wrapText="1"/>
    </xf>
    <xf borderId="77" fillId="2" fontId="8" numFmtId="0" xfId="0" applyAlignment="1" applyBorder="1" applyFont="1">
      <alignment horizontal="center" shrinkToFit="0" vertical="center" wrapText="1"/>
    </xf>
    <xf borderId="78" fillId="0" fontId="2" numFmtId="0" xfId="0" applyBorder="1" applyFont="1"/>
    <xf borderId="23" fillId="4" fontId="10" numFmtId="0" xfId="0" applyAlignment="1" applyBorder="1" applyFont="1">
      <alignment horizontal="center" shrinkToFit="0" vertical="center" wrapText="1"/>
    </xf>
    <xf borderId="25" fillId="3" fontId="10" numFmtId="0" xfId="0" applyAlignment="1" applyBorder="1" applyFont="1">
      <alignment horizontal="center" shrinkToFit="0" vertical="center" wrapText="1"/>
    </xf>
    <xf borderId="25" fillId="4" fontId="10" numFmtId="0" xfId="0" applyAlignment="1" applyBorder="1" applyFont="1">
      <alignment horizontal="center" shrinkToFit="0" vertical="center" wrapText="1"/>
    </xf>
    <xf borderId="26" fillId="3" fontId="10" numFmtId="0" xfId="0" applyAlignment="1" applyBorder="1" applyFont="1">
      <alignment horizontal="center" shrinkToFit="0" vertical="center" wrapText="1"/>
    </xf>
    <xf borderId="79" fillId="3" fontId="10" numFmtId="0" xfId="0" applyAlignment="1" applyBorder="1" applyFont="1">
      <alignment horizontal="center" shrinkToFit="0" vertical="center" wrapText="1"/>
    </xf>
    <xf borderId="25" fillId="5" fontId="10" numFmtId="0" xfId="0" applyAlignment="1" applyBorder="1" applyFont="1">
      <alignment horizontal="center" shrinkToFit="0" vertical="center" wrapText="1"/>
    </xf>
    <xf borderId="80" fillId="3" fontId="10" numFmtId="0" xfId="0" applyAlignment="1" applyBorder="1" applyFont="1">
      <alignment horizontal="center" shrinkToFit="0" vertical="center" wrapText="1"/>
    </xf>
    <xf borderId="23" fillId="5" fontId="10" numFmtId="0" xfId="0" applyAlignment="1" applyBorder="1" applyFont="1">
      <alignment horizontal="center" shrinkToFit="0" vertical="center" wrapText="1"/>
    </xf>
    <xf borderId="81" fillId="0" fontId="2" numFmtId="0" xfId="0" applyBorder="1" applyFont="1"/>
    <xf borderId="82" fillId="0" fontId="2" numFmtId="0" xfId="0" applyBorder="1" applyFont="1"/>
    <xf borderId="34" fillId="5" fontId="12" numFmtId="0" xfId="0" applyAlignment="1" applyBorder="1" applyFont="1">
      <alignment shrinkToFit="0" vertical="center" wrapText="1"/>
    </xf>
    <xf borderId="83" fillId="5" fontId="12" numFmtId="0" xfId="0" applyAlignment="1" applyBorder="1" applyFont="1">
      <alignment shrinkToFit="0" vertical="center" wrapText="1"/>
    </xf>
    <xf borderId="84" fillId="7" fontId="10" numFmtId="165" xfId="0" applyAlignment="1" applyBorder="1" applyFont="1" applyNumberFormat="1">
      <alignment horizontal="center" shrinkToFit="0" vertical="center" wrapText="1"/>
    </xf>
    <xf borderId="69" fillId="5" fontId="10" numFmtId="3" xfId="0" applyAlignment="1" applyBorder="1" applyFont="1" applyNumberFormat="1">
      <alignment horizontal="center" shrinkToFit="0" vertical="center" wrapText="1"/>
    </xf>
    <xf borderId="85" fillId="4" fontId="11" numFmtId="10" xfId="0" applyAlignment="1" applyBorder="1" applyFont="1" applyNumberFormat="1">
      <alignment horizontal="center" shrinkToFit="0" vertical="center" wrapText="1"/>
    </xf>
    <xf borderId="86" fillId="4" fontId="11" numFmtId="10" xfId="0" applyAlignment="1" applyBorder="1" applyFont="1" applyNumberFormat="1">
      <alignment horizontal="center" shrinkToFit="0" vertical="center" wrapText="1"/>
    </xf>
    <xf borderId="87" fillId="4" fontId="11" numFmtId="10" xfId="0" applyAlignment="1" applyBorder="1" applyFont="1" applyNumberFormat="1">
      <alignment horizontal="center" shrinkToFit="0" vertical="center" wrapText="1"/>
    </xf>
    <xf borderId="88" fillId="5" fontId="12" numFmtId="0" xfId="0" applyAlignment="1" applyBorder="1" applyFont="1">
      <alignment horizontal="center" shrinkToFit="0" vertical="center" wrapText="1"/>
    </xf>
    <xf borderId="89" fillId="0" fontId="2" numFmtId="0" xfId="0" applyBorder="1" applyFont="1"/>
    <xf borderId="50" fillId="4" fontId="8" numFmtId="0" xfId="0" applyAlignment="1" applyBorder="1" applyFont="1">
      <alignment horizontal="center" shrinkToFit="0" vertical="center" wrapText="1"/>
    </xf>
    <xf borderId="46" fillId="4" fontId="8" numFmtId="166" xfId="0" applyAlignment="1" applyBorder="1" applyFont="1" applyNumberFormat="1">
      <alignment horizontal="center" shrinkToFit="0" vertical="center" wrapText="1"/>
    </xf>
    <xf borderId="55" fillId="7" fontId="10" numFmtId="165" xfId="0" applyAlignment="1" applyBorder="1" applyFont="1" applyNumberFormat="1">
      <alignment horizontal="center" shrinkToFit="0" vertical="center" wrapText="1"/>
    </xf>
    <xf borderId="56" fillId="7" fontId="10" numFmtId="165" xfId="0" applyAlignment="1" applyBorder="1" applyFont="1" applyNumberFormat="1">
      <alignment horizontal="center" shrinkToFit="0" vertical="center" wrapText="1"/>
    </xf>
    <xf borderId="90" fillId="4" fontId="11" numFmtId="10" xfId="0" applyAlignment="1" applyBorder="1" applyFont="1" applyNumberFormat="1">
      <alignment horizontal="center" shrinkToFit="0" vertical="center" wrapText="1"/>
    </xf>
    <xf borderId="91" fillId="5" fontId="12" numFmtId="0" xfId="0" applyAlignment="1" applyBorder="1" applyFont="1">
      <alignment horizontal="center" shrinkToFit="0" vertical="center" wrapText="1"/>
    </xf>
    <xf borderId="92" fillId="0" fontId="2" numFmtId="0" xfId="0" applyBorder="1" applyFont="1"/>
    <xf borderId="93" fillId="4" fontId="10" numFmtId="166" xfId="0" applyAlignment="1" applyBorder="1" applyFont="1" applyNumberFormat="1">
      <alignment horizontal="center" shrinkToFit="0" vertical="center" wrapText="1"/>
    </xf>
    <xf borderId="94" fillId="4" fontId="8" numFmtId="166" xfId="0" applyAlignment="1" applyBorder="1" applyFont="1" applyNumberFormat="1">
      <alignment horizontal="center" shrinkToFit="0" vertical="center" wrapText="1"/>
    </xf>
    <xf borderId="95" fillId="7" fontId="10" numFmtId="165" xfId="0" applyAlignment="1" applyBorder="1" applyFont="1" applyNumberFormat="1">
      <alignment horizontal="center" shrinkToFit="0" vertical="center" wrapText="1"/>
    </xf>
    <xf borderId="96" fillId="7" fontId="10" numFmtId="165" xfId="0" applyAlignment="1" applyBorder="1" applyFont="1" applyNumberFormat="1">
      <alignment horizontal="center" shrinkToFit="0" vertical="center" wrapText="1"/>
    </xf>
    <xf borderId="97" fillId="7" fontId="10" numFmtId="165" xfId="0" applyAlignment="1" applyBorder="1" applyFont="1" applyNumberFormat="1">
      <alignment horizontal="center" shrinkToFit="0" vertical="center" wrapText="1"/>
    </xf>
    <xf borderId="98" fillId="4" fontId="11" numFmtId="10" xfId="0" applyAlignment="1" applyBorder="1" applyFont="1" applyNumberFormat="1">
      <alignment horizontal="center" shrinkToFit="0" vertical="center" wrapText="1"/>
    </xf>
    <xf borderId="99" fillId="4" fontId="11" numFmtId="10" xfId="0" applyAlignment="1" applyBorder="1" applyFont="1" applyNumberFormat="1">
      <alignment horizontal="center" shrinkToFit="0" vertical="center" wrapText="1"/>
    </xf>
    <xf borderId="100" fillId="4" fontId="11" numFmtId="10" xfId="0" applyAlignment="1" applyBorder="1" applyFont="1" applyNumberFormat="1">
      <alignment horizontal="center" shrinkToFit="0" vertical="center" wrapText="1"/>
    </xf>
    <xf borderId="101" fillId="5" fontId="12" numFmtId="0" xfId="0" applyAlignment="1" applyBorder="1" applyFont="1">
      <alignment horizontal="center" shrinkToFit="0" vertical="center" wrapText="1"/>
    </xf>
    <xf borderId="102" fillId="0" fontId="2" numFmtId="0" xfId="0" applyBorder="1" applyFont="1"/>
    <xf borderId="30" fillId="0" fontId="8" numFmtId="0" xfId="0" applyAlignment="1" applyBorder="1" applyFont="1">
      <alignment shrinkToFit="0" vertical="center" wrapText="1"/>
    </xf>
    <xf borderId="34" fillId="0" fontId="10" numFmtId="9" xfId="0" applyAlignment="1" applyBorder="1" applyFont="1" applyNumberFormat="1">
      <alignment horizontal="center" shrinkToFit="0" vertical="center" wrapText="1"/>
    </xf>
    <xf borderId="29" fillId="0" fontId="10" numFmtId="1" xfId="0" applyAlignment="1" applyBorder="1" applyFont="1" applyNumberFormat="1">
      <alignment horizontal="center" shrinkToFit="0" vertical="center" wrapText="1"/>
    </xf>
    <xf borderId="40" fillId="5" fontId="10" numFmtId="3" xfId="0" applyAlignment="1" applyBorder="1" applyFont="1" applyNumberFormat="1">
      <alignment horizontal="center" shrinkToFit="0" vertical="center" wrapText="1"/>
    </xf>
    <xf borderId="41" fillId="5" fontId="10" numFmtId="3" xfId="0" applyAlignment="1" applyBorder="1" applyFont="1" applyNumberFormat="1">
      <alignment horizontal="center" shrinkToFit="0" vertical="center" wrapText="1"/>
    </xf>
    <xf borderId="103" fillId="0" fontId="10" numFmtId="1" xfId="0" applyAlignment="1" applyBorder="1" applyFont="1" applyNumberFormat="1">
      <alignment horizontal="center" shrinkToFit="0" vertical="center" wrapText="1"/>
    </xf>
    <xf borderId="104" fillId="5" fontId="10" numFmtId="3" xfId="0" applyAlignment="1" applyBorder="1" applyFont="1" applyNumberFormat="1">
      <alignment horizontal="center" shrinkToFit="0" vertical="center" wrapText="1"/>
    </xf>
    <xf borderId="105" fillId="5" fontId="10" numFmtId="3" xfId="0" applyAlignment="1" applyBorder="1" applyFont="1" applyNumberFormat="1">
      <alignment horizontal="center" shrinkToFit="0" vertical="center" wrapText="1"/>
    </xf>
    <xf borderId="106" fillId="5" fontId="10" numFmtId="3" xfId="0" applyAlignment="1" applyBorder="1" applyFont="1" applyNumberFormat="1">
      <alignment horizontal="center" shrinkToFit="0" vertical="center" wrapText="1"/>
    </xf>
    <xf borderId="107" fillId="5" fontId="10" numFmtId="3" xfId="0" applyAlignment="1" applyBorder="1" applyFont="1" applyNumberFormat="1">
      <alignment horizontal="center" shrinkToFit="0" vertical="center" wrapText="1"/>
    </xf>
    <xf borderId="108" fillId="4" fontId="10" numFmtId="0" xfId="0" applyAlignment="1" applyBorder="1" applyFont="1">
      <alignment horizontal="left" shrinkToFit="0" vertical="center" wrapText="1"/>
    </xf>
    <xf borderId="61" fillId="5" fontId="10" numFmtId="3" xfId="0" applyAlignment="1" applyBorder="1" applyFont="1" applyNumberFormat="1">
      <alignment horizontal="center" shrinkToFit="0" vertical="center" wrapText="1"/>
    </xf>
    <xf borderId="64" fillId="4" fontId="11" numFmtId="10" xfId="0" applyAlignment="1" applyBorder="1" applyFont="1" applyNumberFormat="1">
      <alignment horizontal="center" shrinkToFit="0" vertical="center" wrapText="1"/>
    </xf>
    <xf borderId="109" fillId="2" fontId="12" numFmtId="0" xfId="0" applyAlignment="1" applyBorder="1" applyFont="1">
      <alignment horizontal="center" shrinkToFit="0" vertical="center" wrapText="1"/>
    </xf>
    <xf borderId="110" fillId="2" fontId="12" numFmtId="0" xfId="0" applyAlignment="1" applyBorder="1" applyFont="1">
      <alignment horizontal="center" shrinkToFit="0" vertical="center" wrapText="1"/>
    </xf>
    <xf borderId="111" fillId="2" fontId="12" numFmtId="0" xfId="0" applyAlignment="1" applyBorder="1" applyFont="1">
      <alignment horizontal="left" shrinkToFit="0" vertical="center" wrapText="1"/>
    </xf>
    <xf borderId="50" fillId="2" fontId="12" numFmtId="0" xfId="0" applyAlignment="1" applyBorder="1" applyFont="1">
      <alignment horizontal="center" shrinkToFit="0" vertical="center" wrapText="1"/>
    </xf>
    <xf borderId="112" fillId="6" fontId="11" numFmtId="10" xfId="0" applyAlignment="1" applyBorder="1" applyFont="1" applyNumberFormat="1">
      <alignment horizontal="center" shrinkToFit="0" vertical="center" wrapText="1"/>
    </xf>
    <xf borderId="42" fillId="6" fontId="11" numFmtId="10" xfId="0" applyAlignment="1" applyBorder="1" applyFont="1" applyNumberFormat="1">
      <alignment horizontal="center" shrinkToFit="0" vertical="center" wrapText="1"/>
    </xf>
    <xf borderId="43" fillId="6" fontId="11" numFmtId="10" xfId="0" applyAlignment="1" applyBorder="1" applyFont="1" applyNumberFormat="1">
      <alignment horizontal="center" shrinkToFit="0" vertical="center" wrapText="1"/>
    </xf>
    <xf borderId="109" fillId="3" fontId="8" numFmtId="0" xfId="0" applyAlignment="1" applyBorder="1" applyFont="1">
      <alignment horizontal="center" shrinkToFit="0" vertical="center" wrapText="1"/>
    </xf>
    <xf borderId="55" fillId="3" fontId="8" numFmtId="0" xfId="0" applyAlignment="1" applyBorder="1" applyFont="1">
      <alignment shrinkToFit="0" vertical="center" wrapText="1"/>
    </xf>
    <xf borderId="111" fillId="3" fontId="8" numFmtId="0" xfId="0" applyAlignment="1" applyBorder="1" applyFont="1">
      <alignment shrinkToFit="0" vertical="center" wrapText="1"/>
    </xf>
    <xf borderId="111" fillId="3" fontId="8" numFmtId="0" xfId="0" applyAlignment="1" applyBorder="1" applyFont="1">
      <alignment horizontal="left" shrinkToFit="0" vertical="center" wrapText="1"/>
    </xf>
    <xf borderId="50" fillId="3" fontId="8" numFmtId="0" xfId="0" applyAlignment="1" applyBorder="1" applyFont="1">
      <alignment shrinkToFit="0" vertical="center" wrapText="1"/>
    </xf>
    <xf borderId="56" fillId="7" fontId="10" numFmtId="3" xfId="0" applyAlignment="1" applyBorder="1" applyFont="1" applyNumberFormat="1">
      <alignment horizontal="center" shrinkToFit="0" vertical="center" wrapText="1"/>
    </xf>
    <xf borderId="84" fillId="4" fontId="8" numFmtId="0" xfId="0" applyAlignment="1" applyBorder="1" applyFont="1">
      <alignment horizontal="center" shrinkToFit="0" vertical="center" wrapText="1"/>
    </xf>
    <xf borderId="55" fillId="4" fontId="8" numFmtId="0" xfId="0" applyAlignment="1" applyBorder="1" applyFont="1">
      <alignment horizontal="left" shrinkToFit="0" vertical="center" wrapText="1"/>
    </xf>
    <xf borderId="53" fillId="4" fontId="8" numFmtId="0" xfId="0" applyAlignment="1" applyBorder="1" applyFont="1">
      <alignment horizontal="left" shrinkToFit="0" vertical="center" wrapText="1"/>
    </xf>
    <xf borderId="113" fillId="4" fontId="8" numFmtId="0" xfId="0" applyAlignment="1" applyBorder="1" applyFont="1">
      <alignment horizontal="left" shrinkToFit="0" vertical="center" wrapText="1"/>
    </xf>
    <xf borderId="46" fillId="4" fontId="8" numFmtId="0" xfId="0" applyAlignment="1" applyBorder="1" applyFont="1">
      <alignment horizontal="left" shrinkToFit="0" vertical="center" wrapText="1"/>
    </xf>
    <xf borderId="95" fillId="4" fontId="8" numFmtId="0" xfId="0" applyAlignment="1" applyBorder="1" applyFont="1">
      <alignment horizontal="center" shrinkToFit="0" vertical="center" wrapText="1"/>
    </xf>
    <xf borderId="96" fillId="4" fontId="8" numFmtId="0" xfId="0" applyAlignment="1" applyBorder="1" applyFont="1">
      <alignment horizontal="left" shrinkToFit="0" vertical="center" wrapText="1"/>
    </xf>
    <xf borderId="96" fillId="4" fontId="10" numFmtId="0" xfId="0" applyAlignment="1" applyBorder="1" applyFont="1">
      <alignment horizontal="left" shrinkToFit="0" vertical="center" wrapText="1"/>
    </xf>
    <xf borderId="96" fillId="4" fontId="10" numFmtId="0" xfId="0" applyAlignment="1" applyBorder="1" applyFont="1">
      <alignment horizontal="center" shrinkToFit="0" vertical="center" wrapText="1"/>
    </xf>
    <xf borderId="114" fillId="4" fontId="8" numFmtId="0" xfId="0" applyAlignment="1" applyBorder="1" applyFont="1">
      <alignment horizontal="left" shrinkToFit="0" vertical="center" wrapText="1"/>
    </xf>
    <xf borderId="115" fillId="4" fontId="8" numFmtId="0" xfId="0" applyAlignment="1" applyBorder="1" applyFont="1">
      <alignment horizontal="left" shrinkToFit="0" vertical="center" wrapText="1"/>
    </xf>
    <xf borderId="116" fillId="7" fontId="10" numFmtId="3" xfId="0" applyAlignment="1" applyBorder="1" applyFont="1" applyNumberFormat="1">
      <alignment horizontal="center" shrinkToFit="0" vertical="center" wrapText="1"/>
    </xf>
    <xf borderId="96" fillId="7" fontId="10" numFmtId="3" xfId="0" applyAlignment="1" applyBorder="1" applyFont="1" applyNumberFormat="1">
      <alignment horizontal="center" shrinkToFit="0" vertical="center" wrapText="1"/>
    </xf>
    <xf borderId="114" fillId="7" fontId="10" numFmtId="3" xfId="0" applyAlignment="1" applyBorder="1" applyFont="1" applyNumberFormat="1">
      <alignment horizontal="center" shrinkToFit="0" vertical="center" wrapText="1"/>
    </xf>
    <xf borderId="117" fillId="7" fontId="10" numFmtId="3" xfId="0" applyAlignment="1" applyBorder="1" applyFont="1" applyNumberFormat="1">
      <alignment horizontal="center" shrinkToFit="0" vertical="center" wrapText="1"/>
    </xf>
    <xf borderId="97" fillId="7" fontId="10" numFmtId="3" xfId="0" applyAlignment="1" applyBorder="1" applyFont="1" applyNumberFormat="1">
      <alignment horizontal="center" shrinkToFit="0" vertical="center" wrapText="1"/>
    </xf>
    <xf borderId="118" fillId="6" fontId="11" numFmtId="10" xfId="0" applyAlignment="1" applyBorder="1" applyFont="1" applyNumberFormat="1">
      <alignment horizontal="center" shrinkToFit="0" vertical="center" wrapText="1"/>
    </xf>
    <xf borderId="119" fillId="6" fontId="11" numFmtId="10" xfId="0" applyAlignment="1" applyBorder="1" applyFont="1" applyNumberFormat="1">
      <alignment horizontal="center" shrinkToFit="0" vertical="center" wrapText="1"/>
    </xf>
    <xf borderId="120" fillId="6" fontId="11" numFmtId="10" xfId="0" applyAlignment="1" applyBorder="1" applyFont="1" applyNumberFormat="1">
      <alignment horizontal="center" shrinkToFit="0" vertical="center" wrapText="1"/>
    </xf>
    <xf borderId="94" fillId="4" fontId="8" numFmtId="0" xfId="0" applyAlignment="1" applyBorder="1" applyFont="1">
      <alignment horizontal="left" shrinkToFit="0" vertical="center" wrapText="1"/>
    </xf>
    <xf borderId="74" fillId="0" fontId="14" numFmtId="0" xfId="0" applyAlignment="1" applyBorder="1" applyFont="1">
      <alignment horizontal="center" shrinkToFit="0" vertical="center" wrapText="1"/>
    </xf>
    <xf borderId="0" fillId="0" fontId="16" numFmtId="0" xfId="0" applyFont="1"/>
    <xf borderId="0" fillId="0" fontId="11" numFmtId="0" xfId="0" applyAlignment="1" applyFont="1">
      <alignment horizontal="left" shrinkToFit="0" vertical="center" wrapText="1"/>
    </xf>
    <xf borderId="4" fillId="9" fontId="11" numFmtId="0" xfId="0" applyBorder="1" applyFill="1" applyFont="1"/>
    <xf borderId="0" fillId="0" fontId="11" numFmtId="0" xfId="0" applyAlignment="1" applyFont="1">
      <alignment shrinkToFit="0" wrapText="1"/>
    </xf>
    <xf borderId="4" fillId="6" fontId="11" numFmtId="0" xfId="0" applyBorder="1" applyFont="1"/>
  </cellXfs>
  <cellStyles count="1">
    <cellStyle xfId="0" name="Normal" builtinId="0"/>
  </cellStyles>
  <dxfs count="8">
    <dxf>
      <font>
        <color rgb="FF006100"/>
      </font>
      <fill>
        <patternFill patternType="solid">
          <fgColor rgb="FFC6EFCE"/>
          <bgColor rgb="FFC6EFCE"/>
        </patternFill>
      </fill>
      <border/>
    </dxf>
    <dxf>
      <font/>
      <fill>
        <patternFill patternType="none"/>
      </fill>
      <border/>
    </dxf>
    <dxf>
      <font>
        <color rgb="FF9C5700"/>
      </font>
      <fill>
        <patternFill patternType="solid">
          <fgColor rgb="FFFFEB9C"/>
          <bgColor rgb="FFFFEB9C"/>
        </patternFill>
      </fill>
      <border/>
    </dxf>
    <dxf>
      <font/>
      <fill>
        <patternFill patternType="solid">
          <fgColor theme="0"/>
          <bgColor theme="0"/>
        </patternFill>
      </fill>
      <border/>
    </dxf>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0000"/>
          <bgColor rgb="FFFF0000"/>
        </patternFill>
      </fill>
      <border/>
    </dxf>
    <dxf>
      <font/>
      <fill>
        <patternFill patternType="solid">
          <fgColor rgb="FFFEF2CB"/>
          <bgColor rgb="FFFEF2CB"/>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jp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png"/><Relationship Id="rId3"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png"/><Relationship Id="rId3"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685800</xdr:colOff>
      <xdr:row>49</xdr:row>
      <xdr:rowOff>161925</xdr:rowOff>
    </xdr:from>
    <xdr:ext cx="5172075" cy="85725"/>
    <xdr:grpSp>
      <xdr:nvGrpSpPr>
        <xdr:cNvPr id="2" name="Shape 2"/>
        <xdr:cNvGrpSpPr/>
      </xdr:nvGrpSpPr>
      <xdr:grpSpPr>
        <a:xfrm>
          <a:off x="2764725" y="3741900"/>
          <a:ext cx="5162550" cy="76200"/>
          <a:chOff x="2764725" y="3741900"/>
          <a:chExt cx="5162550" cy="76200"/>
        </a:xfrm>
      </xdr:grpSpPr>
      <xdr:cxnSp>
        <xdr:nvCxnSpPr>
          <xdr:cNvPr id="3" name="Shape 3"/>
          <xdr:cNvCxnSpPr/>
        </xdr:nvCxnSpPr>
        <xdr:spPr>
          <a:xfrm flipH="1" rot="10800000">
            <a:off x="2764725" y="3741900"/>
            <a:ext cx="5162550" cy="762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xdr:col>
      <xdr:colOff>247650</xdr:colOff>
      <xdr:row>0</xdr:row>
      <xdr:rowOff>38100</xdr:rowOff>
    </xdr:from>
    <xdr:ext cx="1657350" cy="23717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1285875</xdr:colOff>
      <xdr:row>0</xdr:row>
      <xdr:rowOff>190500</xdr:rowOff>
    </xdr:from>
    <xdr:ext cx="5953125" cy="1381125"/>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1200150</xdr:colOff>
      <xdr:row>0</xdr:row>
      <xdr:rowOff>114300</xdr:rowOff>
    </xdr:from>
    <xdr:ext cx="5191125" cy="19145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247650</xdr:colOff>
      <xdr:row>0</xdr:row>
      <xdr:rowOff>38100</xdr:rowOff>
    </xdr:from>
    <xdr:ext cx="1657350" cy="23717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1200150</xdr:colOff>
      <xdr:row>0</xdr:row>
      <xdr:rowOff>114300</xdr:rowOff>
    </xdr:from>
    <xdr:ext cx="5191125" cy="19145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247650</xdr:colOff>
      <xdr:row>0</xdr:row>
      <xdr:rowOff>38100</xdr:rowOff>
    </xdr:from>
    <xdr:ext cx="1657350" cy="23717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7" width="24.43"/>
    <col customWidth="1" min="8"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0</v>
      </c>
      <c r="F2" s="2"/>
      <c r="G2" s="2"/>
      <c r="H2" s="2"/>
      <c r="I2" s="2"/>
      <c r="J2" s="2"/>
      <c r="K2" s="2"/>
      <c r="L2" s="2"/>
      <c r="M2" s="2"/>
      <c r="N2" s="2"/>
      <c r="O2" s="2"/>
      <c r="P2" s="2"/>
      <c r="Q2" s="2"/>
      <c r="R2" s="2"/>
      <c r="S2" s="3"/>
      <c r="T2" s="4"/>
      <c r="V2" s="5"/>
    </row>
    <row r="3" ht="30.0" customHeight="1">
      <c r="E3" s="6" t="s">
        <v>1</v>
      </c>
      <c r="F3" s="7"/>
      <c r="G3" s="7"/>
      <c r="H3" s="7"/>
      <c r="I3" s="7"/>
      <c r="J3" s="7"/>
      <c r="K3" s="7"/>
      <c r="L3" s="7"/>
      <c r="M3" s="7"/>
      <c r="N3" s="7"/>
      <c r="O3" s="7"/>
      <c r="P3" s="7"/>
      <c r="Q3" s="7"/>
      <c r="R3" s="7"/>
      <c r="S3" s="8"/>
      <c r="T3" s="4"/>
    </row>
    <row r="4" ht="30.0" customHeight="1">
      <c r="E4" s="6" t="s">
        <v>2</v>
      </c>
      <c r="F4" s="7"/>
      <c r="G4" s="7"/>
      <c r="H4" s="7"/>
      <c r="I4" s="7"/>
      <c r="J4" s="7"/>
      <c r="K4" s="7"/>
      <c r="L4" s="7"/>
      <c r="M4" s="7"/>
      <c r="N4" s="7"/>
      <c r="O4" s="7"/>
      <c r="P4" s="7"/>
      <c r="Q4" s="7"/>
      <c r="R4" s="7"/>
      <c r="S4" s="8"/>
      <c r="T4" s="4"/>
    </row>
    <row r="5">
      <c r="E5" s="9" t="s">
        <v>3</v>
      </c>
      <c r="F5" s="10"/>
      <c r="G5" s="10"/>
      <c r="H5" s="10"/>
      <c r="I5" s="10"/>
      <c r="J5" s="10"/>
      <c r="K5" s="10"/>
      <c r="L5" s="10"/>
      <c r="M5" s="10"/>
      <c r="N5" s="10"/>
      <c r="O5" s="10"/>
      <c r="P5" s="10"/>
      <c r="Q5" s="10"/>
      <c r="R5" s="10"/>
      <c r="S5" s="11"/>
      <c r="T5" s="4"/>
    </row>
    <row r="10" ht="33.0" customHeight="1">
      <c r="G10" s="12" t="s">
        <v>4</v>
      </c>
      <c r="H10" s="13"/>
      <c r="I10" s="13"/>
      <c r="J10" s="13"/>
      <c r="K10" s="13"/>
      <c r="L10" s="13"/>
      <c r="M10" s="13"/>
      <c r="N10" s="13"/>
      <c r="O10" s="13"/>
      <c r="P10" s="13"/>
      <c r="Q10" s="13"/>
      <c r="R10" s="13"/>
      <c r="S10" s="13"/>
      <c r="T10" s="13"/>
      <c r="U10" s="13"/>
      <c r="V10" s="13"/>
      <c r="W10" s="14"/>
    </row>
    <row r="11" ht="42.75" customHeight="1">
      <c r="B11" s="15" t="s">
        <v>5</v>
      </c>
      <c r="C11" s="16" t="s">
        <v>6</v>
      </c>
      <c r="D11" s="17" t="s">
        <v>7</v>
      </c>
      <c r="E11" s="13"/>
      <c r="F11" s="14"/>
      <c r="G11" s="18" t="s">
        <v>8</v>
      </c>
      <c r="H11" s="13"/>
      <c r="I11" s="13"/>
      <c r="J11" s="13"/>
      <c r="K11" s="14"/>
      <c r="L11" s="19" t="s">
        <v>9</v>
      </c>
      <c r="M11" s="13"/>
      <c r="N11" s="13"/>
      <c r="O11" s="14"/>
      <c r="P11" s="19" t="s">
        <v>10</v>
      </c>
      <c r="Q11" s="13"/>
      <c r="R11" s="13"/>
      <c r="S11" s="14"/>
      <c r="T11" s="20"/>
      <c r="U11" s="19" t="s">
        <v>11</v>
      </c>
      <c r="V11" s="13"/>
      <c r="W11" s="21"/>
      <c r="X11" s="22" t="s">
        <v>12</v>
      </c>
    </row>
    <row r="12" ht="122.25" customHeight="1">
      <c r="B12" s="23"/>
      <c r="C12" s="24"/>
      <c r="D12" s="25" t="s">
        <v>13</v>
      </c>
      <c r="E12" s="25" t="s">
        <v>14</v>
      </c>
      <c r="F12" s="25" t="s">
        <v>15</v>
      </c>
      <c r="G12" s="26" t="s">
        <v>16</v>
      </c>
      <c r="H12" s="27" t="s">
        <v>17</v>
      </c>
      <c r="I12" s="28" t="s">
        <v>18</v>
      </c>
      <c r="J12" s="29" t="s">
        <v>19</v>
      </c>
      <c r="K12" s="30" t="s">
        <v>20</v>
      </c>
      <c r="L12" s="31" t="s">
        <v>17</v>
      </c>
      <c r="M12" s="28" t="s">
        <v>18</v>
      </c>
      <c r="N12" s="29" t="s">
        <v>19</v>
      </c>
      <c r="O12" s="30" t="s">
        <v>20</v>
      </c>
      <c r="P12" s="31" t="s">
        <v>17</v>
      </c>
      <c r="Q12" s="28" t="s">
        <v>18</v>
      </c>
      <c r="R12" s="29" t="s">
        <v>19</v>
      </c>
      <c r="S12" s="30" t="s">
        <v>20</v>
      </c>
      <c r="T12" s="29" t="s">
        <v>17</v>
      </c>
      <c r="U12" s="28" t="s">
        <v>18</v>
      </c>
      <c r="V12" s="29" t="s">
        <v>19</v>
      </c>
      <c r="W12" s="32" t="s">
        <v>20</v>
      </c>
      <c r="X12" s="33"/>
    </row>
    <row r="13" ht="198.75" customHeight="1">
      <c r="B13" s="34" t="s">
        <v>21</v>
      </c>
      <c r="C13" s="35" t="s">
        <v>22</v>
      </c>
      <c r="D13" s="36" t="s">
        <v>23</v>
      </c>
      <c r="E13" s="37" t="s">
        <v>24</v>
      </c>
      <c r="F13" s="38" t="s">
        <v>25</v>
      </c>
      <c r="G13" s="39">
        <v>0.8047</v>
      </c>
      <c r="H13" s="40">
        <v>0.2012</v>
      </c>
      <c r="I13" s="41">
        <v>0.2012</v>
      </c>
      <c r="J13" s="42">
        <v>0.2012</v>
      </c>
      <c r="K13" s="43">
        <v>0.2012</v>
      </c>
      <c r="L13" s="40">
        <v>0.2012</v>
      </c>
      <c r="M13" s="44">
        <v>0.2012</v>
      </c>
      <c r="N13" s="45">
        <v>0.2012</v>
      </c>
      <c r="O13" s="46"/>
      <c r="P13" s="47">
        <f t="shared" ref="P13:Q13" si="1">IFERROR((L13/H13),"100%")</f>
        <v>1</v>
      </c>
      <c r="Q13" s="48">
        <f t="shared" si="1"/>
        <v>1</v>
      </c>
      <c r="R13" s="48">
        <v>1.0</v>
      </c>
      <c r="S13" s="49"/>
      <c r="T13" s="47">
        <f>IFERROR((L13/$G$13),"No Programado")</f>
        <v>0.2500310675</v>
      </c>
      <c r="U13" s="50">
        <v>0.5</v>
      </c>
      <c r="V13" s="51">
        <v>0.75</v>
      </c>
      <c r="W13" s="48"/>
      <c r="X13" s="52" t="s">
        <v>26</v>
      </c>
    </row>
    <row r="14" ht="54.75" hidden="1" customHeight="1">
      <c r="B14" s="53" t="s">
        <v>27</v>
      </c>
      <c r="C14" s="54"/>
      <c r="D14" s="54"/>
      <c r="E14" s="54"/>
      <c r="F14" s="55"/>
      <c r="G14" s="56">
        <v>100.0</v>
      </c>
      <c r="H14" s="57">
        <v>25.0</v>
      </c>
      <c r="I14" s="58">
        <v>25.0</v>
      </c>
      <c r="J14" s="58">
        <v>25.0</v>
      </c>
      <c r="K14" s="59">
        <v>25.0</v>
      </c>
      <c r="L14" s="60">
        <v>20.0</v>
      </c>
      <c r="M14" s="61">
        <v>30.0</v>
      </c>
      <c r="N14" s="61">
        <v>25.0</v>
      </c>
      <c r="O14" s="62">
        <v>23.0</v>
      </c>
      <c r="P14" s="47">
        <f t="shared" ref="P14:Q14" si="2">IFERROR((L14/H14),"100%")</f>
        <v>0.8</v>
      </c>
      <c r="Q14" s="48">
        <f t="shared" si="2"/>
        <v>1.2</v>
      </c>
      <c r="R14" s="63"/>
      <c r="S14" s="49"/>
      <c r="T14" s="47">
        <f>IFERROR((L14/$G$14),"No Programado")</f>
        <v>0.2</v>
      </c>
      <c r="U14" s="48">
        <f>IFERROR((L14+M14)/$G$14, "No Programado")</f>
        <v>0.5</v>
      </c>
      <c r="V14" s="64">
        <f>IFERROR((M14+N14+L14)/$G$14, "No Programado")</f>
        <v>0.75</v>
      </c>
      <c r="W14" s="65">
        <f>IFERROR((N14+O14+M14+L14)/$G$14, "No Programado")</f>
        <v>0.98</v>
      </c>
      <c r="X14" s="66"/>
    </row>
    <row r="15" ht="107.25" customHeight="1">
      <c r="B15" s="67" t="s">
        <v>28</v>
      </c>
      <c r="C15" s="68" t="s">
        <v>29</v>
      </c>
      <c r="D15" s="69" t="s">
        <v>30</v>
      </c>
      <c r="E15" s="70" t="s">
        <v>31</v>
      </c>
      <c r="F15" s="71" t="s">
        <v>32</v>
      </c>
      <c r="G15" s="72">
        <v>7.636379688E9</v>
      </c>
      <c r="H15" s="73" t="s">
        <v>33</v>
      </c>
      <c r="I15" s="74" t="s">
        <v>33</v>
      </c>
      <c r="J15" s="74" t="s">
        <v>33</v>
      </c>
      <c r="K15" s="75">
        <v>7.636379688E9</v>
      </c>
      <c r="L15" s="76">
        <v>0.0</v>
      </c>
      <c r="M15" s="74">
        <v>0.0</v>
      </c>
      <c r="N15" s="74">
        <v>0.0</v>
      </c>
      <c r="O15" s="74" t="s">
        <v>33</v>
      </c>
      <c r="P15" s="77"/>
      <c r="Q15" s="50"/>
      <c r="R15" s="50"/>
      <c r="S15" s="49"/>
      <c r="T15" s="47">
        <f t="shared" ref="T15:T16" si="4">IFERROR((L15/$G$15),"ND")</f>
        <v>0</v>
      </c>
      <c r="U15" s="48">
        <f t="shared" ref="U15:V15" si="3">IFERROR((M15/$G$15),"No Programado")</f>
        <v>0</v>
      </c>
      <c r="V15" s="48">
        <f t="shared" si="3"/>
        <v>0</v>
      </c>
      <c r="W15" s="78"/>
      <c r="X15" s="79" t="s">
        <v>34</v>
      </c>
    </row>
    <row r="16" ht="96.75" customHeight="1">
      <c r="B16" s="80" t="s">
        <v>35</v>
      </c>
      <c r="C16" s="81" t="s">
        <v>36</v>
      </c>
      <c r="D16" s="82" t="s">
        <v>37</v>
      </c>
      <c r="E16" s="83" t="s">
        <v>38</v>
      </c>
      <c r="F16" s="84" t="s">
        <v>39</v>
      </c>
      <c r="G16" s="85">
        <v>0.05</v>
      </c>
      <c r="H16" s="73" t="s">
        <v>33</v>
      </c>
      <c r="I16" s="74" t="s">
        <v>33</v>
      </c>
      <c r="J16" s="74" t="s">
        <v>33</v>
      </c>
      <c r="K16" s="86">
        <v>0.05</v>
      </c>
      <c r="L16" s="76">
        <v>0.0</v>
      </c>
      <c r="M16" s="74">
        <v>0.0</v>
      </c>
      <c r="N16" s="74">
        <v>0.0</v>
      </c>
      <c r="O16" s="74" t="s">
        <v>33</v>
      </c>
      <c r="P16" s="77"/>
      <c r="Q16" s="50"/>
      <c r="R16" s="50"/>
      <c r="S16" s="78"/>
      <c r="T16" s="47">
        <f t="shared" si="4"/>
        <v>0</v>
      </c>
      <c r="U16" s="48">
        <f t="shared" ref="U16:V16" si="5">IFERROR((M16/$G$15),"No Programado")</f>
        <v>0</v>
      </c>
      <c r="V16" s="48">
        <f t="shared" si="5"/>
        <v>0</v>
      </c>
      <c r="W16" s="78"/>
      <c r="X16" s="87" t="s">
        <v>40</v>
      </c>
    </row>
    <row r="17" ht="96.75" customHeight="1">
      <c r="B17" s="88" t="s">
        <v>41</v>
      </c>
      <c r="C17" s="89" t="s">
        <v>42</v>
      </c>
      <c r="D17" s="90" t="s">
        <v>43</v>
      </c>
      <c r="E17" s="91" t="s">
        <v>38</v>
      </c>
      <c r="F17" s="90" t="s">
        <v>44</v>
      </c>
      <c r="G17" s="92">
        <v>48.0</v>
      </c>
      <c r="H17" s="73">
        <v>12.0</v>
      </c>
      <c r="I17" s="73">
        <v>12.0</v>
      </c>
      <c r="J17" s="73">
        <v>12.0</v>
      </c>
      <c r="K17" s="73">
        <v>12.0</v>
      </c>
      <c r="L17" s="93">
        <v>12.0</v>
      </c>
      <c r="M17" s="74">
        <v>12.0</v>
      </c>
      <c r="N17" s="74">
        <v>12.0</v>
      </c>
      <c r="O17" s="74" t="s">
        <v>33</v>
      </c>
      <c r="P17" s="47">
        <f t="shared" ref="P17:R17" si="6">IFERROR((L17/H17),"100%")</f>
        <v>1</v>
      </c>
      <c r="Q17" s="48">
        <f t="shared" si="6"/>
        <v>1</v>
      </c>
      <c r="R17" s="48">
        <f t="shared" si="6"/>
        <v>1</v>
      </c>
      <c r="S17" s="78"/>
      <c r="T17" s="47">
        <f>IFERROR((L17/$G$17),"No Programado")</f>
        <v>0.25</v>
      </c>
      <c r="U17" s="48">
        <f t="shared" ref="U17:U18" si="8">IFERROR((L17+M17)/($G$17),"No Programado")</f>
        <v>0.5</v>
      </c>
      <c r="V17" s="48">
        <f t="shared" ref="V17:V32" si="9">IFERROR((L17+M17+N17)/(G17),"No Programado")</f>
        <v>0.75</v>
      </c>
      <c r="W17" s="78"/>
      <c r="X17" s="87" t="s">
        <v>45</v>
      </c>
    </row>
    <row r="18" ht="96.75" customHeight="1">
      <c r="B18" s="88" t="s">
        <v>41</v>
      </c>
      <c r="C18" s="94" t="s">
        <v>46</v>
      </c>
      <c r="D18" s="95" t="s">
        <v>47</v>
      </c>
      <c r="E18" s="96" t="s">
        <v>38</v>
      </c>
      <c r="F18" s="95" t="s">
        <v>48</v>
      </c>
      <c r="G18" s="92">
        <v>48.0</v>
      </c>
      <c r="H18" s="73">
        <v>12.0</v>
      </c>
      <c r="I18" s="73">
        <v>12.0</v>
      </c>
      <c r="J18" s="73">
        <v>12.0</v>
      </c>
      <c r="K18" s="73">
        <v>12.0</v>
      </c>
      <c r="L18" s="93">
        <v>12.0</v>
      </c>
      <c r="M18" s="74">
        <v>12.0</v>
      </c>
      <c r="N18" s="74">
        <v>12.0</v>
      </c>
      <c r="O18" s="74" t="s">
        <v>33</v>
      </c>
      <c r="P18" s="47">
        <f t="shared" ref="P18:R18" si="7">IFERROR((L18/H18),"100%")</f>
        <v>1</v>
      </c>
      <c r="Q18" s="48">
        <f t="shared" si="7"/>
        <v>1</v>
      </c>
      <c r="R18" s="48">
        <f t="shared" si="7"/>
        <v>1</v>
      </c>
      <c r="S18" s="78"/>
      <c r="T18" s="47">
        <f>IFERROR((L18/$G$18),"No Programado")</f>
        <v>0.25</v>
      </c>
      <c r="U18" s="48">
        <f t="shared" si="8"/>
        <v>0.5</v>
      </c>
      <c r="V18" s="48">
        <f t="shared" si="9"/>
        <v>0.75</v>
      </c>
      <c r="W18" s="78"/>
      <c r="X18" s="87" t="s">
        <v>49</v>
      </c>
    </row>
    <row r="19" ht="96.75" customHeight="1">
      <c r="B19" s="80" t="s">
        <v>50</v>
      </c>
      <c r="C19" s="81" t="s">
        <v>51</v>
      </c>
      <c r="D19" s="82" t="s">
        <v>52</v>
      </c>
      <c r="E19" s="83" t="s">
        <v>38</v>
      </c>
      <c r="F19" s="84" t="s">
        <v>53</v>
      </c>
      <c r="G19" s="97">
        <v>28000.0</v>
      </c>
      <c r="H19" s="73">
        <v>7000.0</v>
      </c>
      <c r="I19" s="74">
        <v>7000.0</v>
      </c>
      <c r="J19" s="74">
        <v>7000.0</v>
      </c>
      <c r="K19" s="98">
        <v>7000.0</v>
      </c>
      <c r="L19" s="93">
        <v>6800.0</v>
      </c>
      <c r="M19" s="74">
        <v>6900.0</v>
      </c>
      <c r="N19" s="74">
        <v>6950.0</v>
      </c>
      <c r="O19" s="74" t="s">
        <v>33</v>
      </c>
      <c r="P19" s="47">
        <f t="shared" ref="P19:R19" si="10">IFERROR((L19/H19),"100%")</f>
        <v>0.9714285714</v>
      </c>
      <c r="Q19" s="48">
        <f t="shared" si="10"/>
        <v>0.9857142857</v>
      </c>
      <c r="R19" s="48">
        <f t="shared" si="10"/>
        <v>0.9928571429</v>
      </c>
      <c r="S19" s="78"/>
      <c r="T19" s="47">
        <f>IFERROR((L19/$G$19),"No Programado")</f>
        <v>0.2428571429</v>
      </c>
      <c r="U19" s="48">
        <f>IFERROR((L19+M19)/($G$19),"No Programado")</f>
        <v>0.4892857143</v>
      </c>
      <c r="V19" s="48">
        <f t="shared" si="9"/>
        <v>0.7375</v>
      </c>
      <c r="W19" s="78"/>
      <c r="X19" s="87" t="s">
        <v>54</v>
      </c>
    </row>
    <row r="20" ht="96.75" customHeight="1">
      <c r="B20" s="88" t="s">
        <v>41</v>
      </c>
      <c r="C20" s="94" t="s">
        <v>55</v>
      </c>
      <c r="D20" s="95" t="s">
        <v>56</v>
      </c>
      <c r="E20" s="96" t="s">
        <v>38</v>
      </c>
      <c r="F20" s="99" t="s">
        <v>57</v>
      </c>
      <c r="G20" s="100">
        <v>40000.0</v>
      </c>
      <c r="H20" s="73">
        <v>10000.0</v>
      </c>
      <c r="I20" s="74">
        <v>10000.0</v>
      </c>
      <c r="J20" s="74">
        <v>10000.0</v>
      </c>
      <c r="K20" s="98">
        <v>10000.0</v>
      </c>
      <c r="L20" s="93">
        <v>9200.0</v>
      </c>
      <c r="M20" s="74">
        <v>9400.0</v>
      </c>
      <c r="N20" s="74">
        <v>9500.0</v>
      </c>
      <c r="O20" s="74" t="s">
        <v>33</v>
      </c>
      <c r="P20" s="47">
        <f t="shared" ref="P20:R20" si="11">IFERROR((L20/H20),"100%")</f>
        <v>0.92</v>
      </c>
      <c r="Q20" s="48">
        <f t="shared" si="11"/>
        <v>0.94</v>
      </c>
      <c r="R20" s="48">
        <f t="shared" si="11"/>
        <v>0.95</v>
      </c>
      <c r="S20" s="78"/>
      <c r="T20" s="47">
        <f>IFERROR((L20/$G$20),"No Programado")</f>
        <v>0.23</v>
      </c>
      <c r="U20" s="48">
        <f>IFERROR((L20+M20)/($G$20),"No Programado")</f>
        <v>0.465</v>
      </c>
      <c r="V20" s="48">
        <f t="shared" si="9"/>
        <v>0.7025</v>
      </c>
      <c r="W20" s="78"/>
      <c r="X20" s="87" t="s">
        <v>58</v>
      </c>
    </row>
    <row r="21" ht="105.0" customHeight="1">
      <c r="B21" s="88" t="s">
        <v>41</v>
      </c>
      <c r="C21" s="94" t="s">
        <v>59</v>
      </c>
      <c r="D21" s="95" t="s">
        <v>60</v>
      </c>
      <c r="E21" s="96" t="s">
        <v>38</v>
      </c>
      <c r="F21" s="95" t="s">
        <v>61</v>
      </c>
      <c r="G21" s="100">
        <v>24000.0</v>
      </c>
      <c r="H21" s="73">
        <v>6000.0</v>
      </c>
      <c r="I21" s="74">
        <v>6000.0</v>
      </c>
      <c r="J21" s="74">
        <v>6000.0</v>
      </c>
      <c r="K21" s="98">
        <v>6000.0</v>
      </c>
      <c r="L21" s="93">
        <v>5600.0</v>
      </c>
      <c r="M21" s="74">
        <v>5700.0</v>
      </c>
      <c r="N21" s="74">
        <v>5800.0</v>
      </c>
      <c r="O21" s="74" t="s">
        <v>33</v>
      </c>
      <c r="P21" s="47">
        <f t="shared" ref="P21:R21" si="12">IFERROR((L21/H21),"100%")</f>
        <v>0.9333333333</v>
      </c>
      <c r="Q21" s="48">
        <f t="shared" si="12"/>
        <v>0.95</v>
      </c>
      <c r="R21" s="48">
        <f t="shared" si="12"/>
        <v>0.9666666667</v>
      </c>
      <c r="S21" s="78"/>
      <c r="T21" s="47">
        <f>IFERROR((L21/$G$21),"No Programado")</f>
        <v>0.2333333333</v>
      </c>
      <c r="U21" s="48">
        <f>IFERROR((L21+M21)/($G$21),"No Programado")</f>
        <v>0.4708333333</v>
      </c>
      <c r="V21" s="48">
        <f t="shared" si="9"/>
        <v>0.7125</v>
      </c>
      <c r="W21" s="78"/>
      <c r="X21" s="87" t="s">
        <v>62</v>
      </c>
    </row>
    <row r="22" ht="127.5" customHeight="1">
      <c r="B22" s="80" t="s">
        <v>63</v>
      </c>
      <c r="C22" s="81" t="s">
        <v>64</v>
      </c>
      <c r="D22" s="82" t="s">
        <v>65</v>
      </c>
      <c r="E22" s="83" t="s">
        <v>38</v>
      </c>
      <c r="F22" s="84" t="s">
        <v>66</v>
      </c>
      <c r="G22" s="97">
        <v>180.0</v>
      </c>
      <c r="H22" s="73">
        <v>45.0</v>
      </c>
      <c r="I22" s="74">
        <v>45.0</v>
      </c>
      <c r="J22" s="74">
        <v>45.0</v>
      </c>
      <c r="K22" s="98">
        <v>45.0</v>
      </c>
      <c r="L22" s="93">
        <v>45.0</v>
      </c>
      <c r="M22" s="74">
        <v>45.0</v>
      </c>
      <c r="N22" s="74">
        <v>45.0</v>
      </c>
      <c r="O22" s="74" t="s">
        <v>33</v>
      </c>
      <c r="P22" s="47">
        <f t="shared" ref="P22:R22" si="13">IFERROR((L22/H22),"100%")</f>
        <v>1</v>
      </c>
      <c r="Q22" s="48">
        <f t="shared" si="13"/>
        <v>1</v>
      </c>
      <c r="R22" s="48">
        <f t="shared" si="13"/>
        <v>1</v>
      </c>
      <c r="S22" s="78"/>
      <c r="T22" s="47">
        <f>IFERROR((L22/$G$22),"No Programado")</f>
        <v>0.25</v>
      </c>
      <c r="U22" s="48">
        <f t="shared" ref="U22:U32" si="15">IFERROR((L22+M22)/(G22),"No Programado")</f>
        <v>0.5</v>
      </c>
      <c r="V22" s="48">
        <f t="shared" si="9"/>
        <v>0.75</v>
      </c>
      <c r="W22" s="78"/>
      <c r="X22" s="87" t="s">
        <v>67</v>
      </c>
    </row>
    <row r="23" ht="126.0" customHeight="1">
      <c r="B23" s="88" t="s">
        <v>41</v>
      </c>
      <c r="C23" s="94" t="s">
        <v>68</v>
      </c>
      <c r="D23" s="95" t="s">
        <v>69</v>
      </c>
      <c r="E23" s="96" t="s">
        <v>38</v>
      </c>
      <c r="F23" s="95" t="s">
        <v>70</v>
      </c>
      <c r="G23" s="100">
        <v>1600.0</v>
      </c>
      <c r="H23" s="73">
        <v>400.0</v>
      </c>
      <c r="I23" s="74">
        <v>400.0</v>
      </c>
      <c r="J23" s="74">
        <v>400.0</v>
      </c>
      <c r="K23" s="98">
        <v>400.0</v>
      </c>
      <c r="L23" s="93">
        <v>408.0</v>
      </c>
      <c r="M23" s="74">
        <v>584.0</v>
      </c>
      <c r="N23" s="74">
        <v>320.0</v>
      </c>
      <c r="O23" s="74" t="s">
        <v>33</v>
      </c>
      <c r="P23" s="47">
        <f t="shared" ref="P23:R23" si="14">IFERROR((L23/H23),"100%")</f>
        <v>1.02</v>
      </c>
      <c r="Q23" s="48">
        <f t="shared" si="14"/>
        <v>1.46</v>
      </c>
      <c r="R23" s="48">
        <f t="shared" si="14"/>
        <v>0.8</v>
      </c>
      <c r="S23" s="78"/>
      <c r="T23" s="47">
        <f>IFERROR((L23/$G$23),"No Programado")</f>
        <v>0.255</v>
      </c>
      <c r="U23" s="48">
        <f t="shared" si="15"/>
        <v>0.62</v>
      </c>
      <c r="V23" s="48">
        <f t="shared" si="9"/>
        <v>0.82</v>
      </c>
      <c r="W23" s="78"/>
      <c r="X23" s="87" t="s">
        <v>71</v>
      </c>
    </row>
    <row r="24" ht="116.25" customHeight="1">
      <c r="B24" s="88" t="s">
        <v>41</v>
      </c>
      <c r="C24" s="94" t="s">
        <v>72</v>
      </c>
      <c r="D24" s="95" t="s">
        <v>73</v>
      </c>
      <c r="E24" s="96" t="s">
        <v>38</v>
      </c>
      <c r="F24" s="95" t="s">
        <v>74</v>
      </c>
      <c r="G24" s="100">
        <v>180.0</v>
      </c>
      <c r="H24" s="73">
        <v>45.0</v>
      </c>
      <c r="I24" s="74">
        <v>45.0</v>
      </c>
      <c r="J24" s="74">
        <v>45.0</v>
      </c>
      <c r="K24" s="98">
        <v>45.0</v>
      </c>
      <c r="L24" s="93">
        <v>57.0</v>
      </c>
      <c r="M24" s="74">
        <v>49.0</v>
      </c>
      <c r="N24" s="74">
        <v>32.0</v>
      </c>
      <c r="O24" s="74" t="s">
        <v>33</v>
      </c>
      <c r="P24" s="47">
        <f t="shared" ref="P24:R24" si="16">IFERROR((L24/H24),"100%")</f>
        <v>1.266666667</v>
      </c>
      <c r="Q24" s="48">
        <f t="shared" si="16"/>
        <v>1.088888889</v>
      </c>
      <c r="R24" s="48">
        <f t="shared" si="16"/>
        <v>0.7111111111</v>
      </c>
      <c r="S24" s="78"/>
      <c r="T24" s="47">
        <f>IFERROR((L24/$G$24),"No Programado")</f>
        <v>0.3166666667</v>
      </c>
      <c r="U24" s="48">
        <f t="shared" si="15"/>
        <v>0.5888888889</v>
      </c>
      <c r="V24" s="48">
        <f t="shared" si="9"/>
        <v>0.7666666667</v>
      </c>
      <c r="W24" s="78"/>
      <c r="X24" s="87" t="s">
        <v>75</v>
      </c>
    </row>
    <row r="25" ht="96.75" customHeight="1">
      <c r="B25" s="80" t="s">
        <v>76</v>
      </c>
      <c r="C25" s="81" t="s">
        <v>77</v>
      </c>
      <c r="D25" s="82" t="s">
        <v>78</v>
      </c>
      <c r="E25" s="83" t="s">
        <v>38</v>
      </c>
      <c r="F25" s="84" t="s">
        <v>79</v>
      </c>
      <c r="G25" s="97">
        <v>12.0</v>
      </c>
      <c r="H25" s="73">
        <v>3.0</v>
      </c>
      <c r="I25" s="74">
        <v>3.0</v>
      </c>
      <c r="J25" s="74">
        <v>3.0</v>
      </c>
      <c r="K25" s="98">
        <v>3.0</v>
      </c>
      <c r="L25" s="93">
        <v>3.0</v>
      </c>
      <c r="M25" s="74">
        <v>3.0</v>
      </c>
      <c r="N25" s="74">
        <v>3.0</v>
      </c>
      <c r="O25" s="74" t="s">
        <v>33</v>
      </c>
      <c r="P25" s="47">
        <f t="shared" ref="P25:R25" si="17">IFERROR((L25/H25),"100%")</f>
        <v>1</v>
      </c>
      <c r="Q25" s="48">
        <f t="shared" si="17"/>
        <v>1</v>
      </c>
      <c r="R25" s="48">
        <f t="shared" si="17"/>
        <v>1</v>
      </c>
      <c r="S25" s="78"/>
      <c r="T25" s="47">
        <f>IFERROR((L25/$G$25),"No Programado")</f>
        <v>0.25</v>
      </c>
      <c r="U25" s="48">
        <f t="shared" si="15"/>
        <v>0.5</v>
      </c>
      <c r="V25" s="48">
        <f t="shared" si="9"/>
        <v>0.75</v>
      </c>
      <c r="W25" s="78"/>
      <c r="X25" s="87" t="s">
        <v>80</v>
      </c>
    </row>
    <row r="26" ht="136.5" customHeight="1">
      <c r="B26" s="88" t="s">
        <v>41</v>
      </c>
      <c r="C26" s="94" t="s">
        <v>81</v>
      </c>
      <c r="D26" s="95" t="s">
        <v>82</v>
      </c>
      <c r="E26" s="96" t="s">
        <v>38</v>
      </c>
      <c r="F26" s="95" t="s">
        <v>83</v>
      </c>
      <c r="G26" s="100">
        <v>108.0</v>
      </c>
      <c r="H26" s="73">
        <v>27.0</v>
      </c>
      <c r="I26" s="74">
        <v>27.0</v>
      </c>
      <c r="J26" s="74">
        <v>27.0</v>
      </c>
      <c r="K26" s="98">
        <v>27.0</v>
      </c>
      <c r="L26" s="93">
        <v>27.0</v>
      </c>
      <c r="M26" s="74">
        <v>27.0</v>
      </c>
      <c r="N26" s="74">
        <v>27.0</v>
      </c>
      <c r="O26" s="74" t="s">
        <v>33</v>
      </c>
      <c r="P26" s="47">
        <f t="shared" ref="P26:R26" si="18">IFERROR((L26/H26),"100%")</f>
        <v>1</v>
      </c>
      <c r="Q26" s="48">
        <f t="shared" si="18"/>
        <v>1</v>
      </c>
      <c r="R26" s="48">
        <f t="shared" si="18"/>
        <v>1</v>
      </c>
      <c r="S26" s="78"/>
      <c r="T26" s="47">
        <f>IFERROR((L26/$G$26),"No Programado")</f>
        <v>0.25</v>
      </c>
      <c r="U26" s="48">
        <f t="shared" si="15"/>
        <v>0.5</v>
      </c>
      <c r="V26" s="48">
        <f t="shared" si="9"/>
        <v>0.75</v>
      </c>
      <c r="W26" s="78"/>
      <c r="X26" s="87" t="s">
        <v>84</v>
      </c>
    </row>
    <row r="27" ht="102.0" customHeight="1">
      <c r="B27" s="88" t="s">
        <v>41</v>
      </c>
      <c r="C27" s="94" t="s">
        <v>85</v>
      </c>
      <c r="D27" s="95" t="s">
        <v>86</v>
      </c>
      <c r="E27" s="96" t="s">
        <v>38</v>
      </c>
      <c r="F27" s="99" t="s">
        <v>87</v>
      </c>
      <c r="G27" s="100">
        <v>4.0</v>
      </c>
      <c r="H27" s="73">
        <v>1.0</v>
      </c>
      <c r="I27" s="74">
        <v>1.0</v>
      </c>
      <c r="J27" s="74">
        <v>1.0</v>
      </c>
      <c r="K27" s="98">
        <v>1.0</v>
      </c>
      <c r="L27" s="93">
        <v>1.0</v>
      </c>
      <c r="M27" s="74">
        <v>1.0</v>
      </c>
      <c r="N27" s="74">
        <v>1.0</v>
      </c>
      <c r="O27" s="74" t="s">
        <v>33</v>
      </c>
      <c r="P27" s="47">
        <f t="shared" ref="P27:R27" si="19">IFERROR((L27/H27),"100%")</f>
        <v>1</v>
      </c>
      <c r="Q27" s="48">
        <f t="shared" si="19"/>
        <v>1</v>
      </c>
      <c r="R27" s="48">
        <f t="shared" si="19"/>
        <v>1</v>
      </c>
      <c r="S27" s="78"/>
      <c r="T27" s="47">
        <f>IFERROR((L27/$G$27),"No Programado")</f>
        <v>0.25</v>
      </c>
      <c r="U27" s="48">
        <f t="shared" si="15"/>
        <v>0.5</v>
      </c>
      <c r="V27" s="48">
        <f t="shared" si="9"/>
        <v>0.75</v>
      </c>
      <c r="W27" s="78"/>
      <c r="X27" s="87" t="s">
        <v>88</v>
      </c>
    </row>
    <row r="28" ht="174.0" customHeight="1">
      <c r="B28" s="88" t="s">
        <v>41</v>
      </c>
      <c r="C28" s="94" t="s">
        <v>89</v>
      </c>
      <c r="D28" s="95" t="s">
        <v>90</v>
      </c>
      <c r="E28" s="96" t="s">
        <v>38</v>
      </c>
      <c r="F28" s="95" t="s">
        <v>91</v>
      </c>
      <c r="G28" s="100">
        <v>12.0</v>
      </c>
      <c r="H28" s="73">
        <v>3.0</v>
      </c>
      <c r="I28" s="74">
        <v>3.0</v>
      </c>
      <c r="J28" s="74">
        <v>3.0</v>
      </c>
      <c r="K28" s="98">
        <v>3.0</v>
      </c>
      <c r="L28" s="93">
        <v>3.0</v>
      </c>
      <c r="M28" s="74">
        <v>3.0</v>
      </c>
      <c r="N28" s="74">
        <v>3.0</v>
      </c>
      <c r="O28" s="74" t="s">
        <v>33</v>
      </c>
      <c r="P28" s="47">
        <f t="shared" ref="P28:R28" si="20">IFERROR((L28/H28),"100%")</f>
        <v>1</v>
      </c>
      <c r="Q28" s="48">
        <f t="shared" si="20"/>
        <v>1</v>
      </c>
      <c r="R28" s="48">
        <f t="shared" si="20"/>
        <v>1</v>
      </c>
      <c r="S28" s="78"/>
      <c r="T28" s="47">
        <f>IFERROR((L28/$G$28),"No Programado")</f>
        <v>0.25</v>
      </c>
      <c r="U28" s="48">
        <f t="shared" si="15"/>
        <v>0.5</v>
      </c>
      <c r="V28" s="48">
        <f t="shared" si="9"/>
        <v>0.75</v>
      </c>
      <c r="W28" s="78"/>
      <c r="X28" s="87" t="s">
        <v>92</v>
      </c>
    </row>
    <row r="29" ht="106.5" customHeight="1">
      <c r="B29" s="80" t="s">
        <v>93</v>
      </c>
      <c r="C29" s="81" t="s">
        <v>94</v>
      </c>
      <c r="D29" s="82" t="s">
        <v>95</v>
      </c>
      <c r="E29" s="83" t="s">
        <v>38</v>
      </c>
      <c r="F29" s="84" t="s">
        <v>96</v>
      </c>
      <c r="G29" s="101">
        <v>7.636379688E9</v>
      </c>
      <c r="H29" s="73">
        <v>1.949526896E9</v>
      </c>
      <c r="I29" s="74">
        <v>1.981951704E9</v>
      </c>
      <c r="J29" s="74">
        <v>1.834887675E9</v>
      </c>
      <c r="K29" s="98">
        <v>1.870013413E9</v>
      </c>
      <c r="L29" s="93">
        <v>1.541131616E9</v>
      </c>
      <c r="M29" s="74">
        <v>1.68777846E9</v>
      </c>
      <c r="N29" s="102">
        <v>0.0</v>
      </c>
      <c r="O29" s="74" t="s">
        <v>33</v>
      </c>
      <c r="P29" s="47">
        <f t="shared" ref="P29:R29" si="21">IFERROR((L29/H29),"100%")</f>
        <v>0.7905156985</v>
      </c>
      <c r="Q29" s="48">
        <f t="shared" si="21"/>
        <v>0.8515739594</v>
      </c>
      <c r="R29" s="48">
        <f t="shared" si="21"/>
        <v>0</v>
      </c>
      <c r="S29" s="78"/>
      <c r="T29" s="47">
        <f>IFERROR((L29/$G$29),"No Programado")</f>
        <v>0.2018144303</v>
      </c>
      <c r="U29" s="48">
        <f t="shared" si="15"/>
        <v>0.4228325735</v>
      </c>
      <c r="V29" s="48">
        <f t="shared" si="9"/>
        <v>0.4228325735</v>
      </c>
      <c r="W29" s="78"/>
      <c r="X29" s="52" t="s">
        <v>97</v>
      </c>
    </row>
    <row r="30" ht="115.5" customHeight="1">
      <c r="B30" s="88" t="s">
        <v>41</v>
      </c>
      <c r="C30" s="94" t="s">
        <v>98</v>
      </c>
      <c r="D30" s="95" t="s">
        <v>99</v>
      </c>
      <c r="E30" s="96" t="s">
        <v>38</v>
      </c>
      <c r="F30" s="95" t="s">
        <v>100</v>
      </c>
      <c r="G30" s="100">
        <v>2.0</v>
      </c>
      <c r="H30" s="73" t="s">
        <v>33</v>
      </c>
      <c r="I30" s="74" t="s">
        <v>33</v>
      </c>
      <c r="J30" s="74">
        <v>1.0</v>
      </c>
      <c r="K30" s="98">
        <v>1.0</v>
      </c>
      <c r="L30" s="93">
        <v>0.0</v>
      </c>
      <c r="M30" s="74">
        <v>1.0</v>
      </c>
      <c r="N30" s="74">
        <v>1.0</v>
      </c>
      <c r="O30" s="74" t="s">
        <v>33</v>
      </c>
      <c r="P30" s="77"/>
      <c r="Q30" s="48" t="str">
        <f t="shared" ref="Q30:R30" si="22">IFERROR((M30/I30),"100%")</f>
        <v>100%</v>
      </c>
      <c r="R30" s="48">
        <f t="shared" si="22"/>
        <v>1</v>
      </c>
      <c r="S30" s="78"/>
      <c r="T30" s="47">
        <f>IFERROR((L30/$G$30),"No Programado")</f>
        <v>0</v>
      </c>
      <c r="U30" s="48">
        <f t="shared" si="15"/>
        <v>0.5</v>
      </c>
      <c r="V30" s="48">
        <f t="shared" si="9"/>
        <v>1</v>
      </c>
      <c r="W30" s="78"/>
      <c r="X30" s="52" t="s">
        <v>101</v>
      </c>
    </row>
    <row r="31" ht="96.75" customHeight="1">
      <c r="B31" s="88" t="s">
        <v>41</v>
      </c>
      <c r="C31" s="94" t="s">
        <v>102</v>
      </c>
      <c r="D31" s="103" t="s">
        <v>103</v>
      </c>
      <c r="E31" s="96" t="s">
        <v>38</v>
      </c>
      <c r="F31" s="99" t="s">
        <v>104</v>
      </c>
      <c r="G31" s="100">
        <v>23.0</v>
      </c>
      <c r="H31" s="73" t="s">
        <v>33</v>
      </c>
      <c r="I31" s="74" t="s">
        <v>33</v>
      </c>
      <c r="J31" s="74" t="s">
        <v>33</v>
      </c>
      <c r="K31" s="98">
        <v>23.0</v>
      </c>
      <c r="L31" s="93">
        <v>0.0</v>
      </c>
      <c r="M31" s="74">
        <v>0.0</v>
      </c>
      <c r="N31" s="74">
        <v>0.0</v>
      </c>
      <c r="O31" s="74" t="s">
        <v>33</v>
      </c>
      <c r="P31" s="77"/>
      <c r="Q31" s="50"/>
      <c r="R31" s="50"/>
      <c r="S31" s="78"/>
      <c r="T31" s="47">
        <f>IFERROR((L31/$G$31),"No Programado")</f>
        <v>0</v>
      </c>
      <c r="U31" s="48">
        <f t="shared" si="15"/>
        <v>0</v>
      </c>
      <c r="V31" s="48">
        <f t="shared" si="9"/>
        <v>0</v>
      </c>
      <c r="W31" s="78"/>
      <c r="X31" s="87" t="s">
        <v>105</v>
      </c>
    </row>
    <row r="32" ht="96.75" customHeight="1">
      <c r="B32" s="88" t="s">
        <v>41</v>
      </c>
      <c r="C32" s="94" t="s">
        <v>106</v>
      </c>
      <c r="D32" s="95" t="s">
        <v>107</v>
      </c>
      <c r="E32" s="96" t="s">
        <v>38</v>
      </c>
      <c r="F32" s="95" t="s">
        <v>108</v>
      </c>
      <c r="G32" s="100">
        <v>24.0</v>
      </c>
      <c r="H32" s="73">
        <v>6.0</v>
      </c>
      <c r="I32" s="74">
        <v>6.0</v>
      </c>
      <c r="J32" s="74">
        <v>6.0</v>
      </c>
      <c r="K32" s="98">
        <v>6.0</v>
      </c>
      <c r="L32" s="93">
        <v>6.0</v>
      </c>
      <c r="M32" s="74">
        <v>6.0</v>
      </c>
      <c r="N32" s="74">
        <v>6.0</v>
      </c>
      <c r="O32" s="74" t="s">
        <v>33</v>
      </c>
      <c r="P32" s="47">
        <f t="shared" ref="P32:R32" si="23">IFERROR((L32/H32),"100%")</f>
        <v>1</v>
      </c>
      <c r="Q32" s="48">
        <f t="shared" si="23"/>
        <v>1</v>
      </c>
      <c r="R32" s="48">
        <f t="shared" si="23"/>
        <v>1</v>
      </c>
      <c r="S32" s="78"/>
      <c r="T32" s="47">
        <f>IFERROR((L32/$G$32),"No Programado")</f>
        <v>0.25</v>
      </c>
      <c r="U32" s="48">
        <f t="shared" si="15"/>
        <v>0.5</v>
      </c>
      <c r="V32" s="48">
        <f t="shared" si="9"/>
        <v>0.75</v>
      </c>
      <c r="W32" s="78"/>
      <c r="X32" s="87" t="s">
        <v>109</v>
      </c>
    </row>
    <row r="33" ht="96.75" customHeight="1">
      <c r="B33" s="80" t="s">
        <v>110</v>
      </c>
      <c r="C33" s="81" t="s">
        <v>111</v>
      </c>
      <c r="D33" s="82" t="s">
        <v>112</v>
      </c>
      <c r="E33" s="83" t="s">
        <v>38</v>
      </c>
      <c r="F33" s="84" t="s">
        <v>113</v>
      </c>
      <c r="G33" s="97">
        <v>7.0</v>
      </c>
      <c r="H33" s="73">
        <v>7.0</v>
      </c>
      <c r="I33" s="74">
        <v>7.0</v>
      </c>
      <c r="J33" s="74">
        <v>7.0</v>
      </c>
      <c r="K33" s="98">
        <v>7.0</v>
      </c>
      <c r="L33" s="93">
        <v>7.0</v>
      </c>
      <c r="M33" s="74">
        <v>7.0</v>
      </c>
      <c r="N33" s="74">
        <v>7.0</v>
      </c>
      <c r="O33" s="74" t="s">
        <v>33</v>
      </c>
      <c r="P33" s="47">
        <f t="shared" ref="P33:R33" si="24">IFERROR((L33/H33),"100%")</f>
        <v>1</v>
      </c>
      <c r="Q33" s="48">
        <f t="shared" si="24"/>
        <v>1</v>
      </c>
      <c r="R33" s="48">
        <f t="shared" si="24"/>
        <v>1</v>
      </c>
      <c r="S33" s="78"/>
      <c r="T33" s="47">
        <v>0.25</v>
      </c>
      <c r="U33" s="48">
        <v>0.5</v>
      </c>
      <c r="V33" s="48">
        <v>0.75</v>
      </c>
      <c r="W33" s="78"/>
      <c r="X33" s="87" t="s">
        <v>114</v>
      </c>
    </row>
    <row r="34" ht="96.75" customHeight="1">
      <c r="B34" s="88" t="s">
        <v>41</v>
      </c>
      <c r="C34" s="94" t="s">
        <v>115</v>
      </c>
      <c r="D34" s="95" t="s">
        <v>116</v>
      </c>
      <c r="E34" s="96" t="s">
        <v>38</v>
      </c>
      <c r="F34" s="95" t="s">
        <v>117</v>
      </c>
      <c r="G34" s="100">
        <v>365.0</v>
      </c>
      <c r="H34" s="73">
        <v>90.0</v>
      </c>
      <c r="I34" s="74">
        <v>91.0</v>
      </c>
      <c r="J34" s="74">
        <v>92.0</v>
      </c>
      <c r="K34" s="98">
        <v>92.0</v>
      </c>
      <c r="L34" s="93">
        <v>90.0</v>
      </c>
      <c r="M34" s="74">
        <v>91.0</v>
      </c>
      <c r="N34" s="74">
        <v>92.0</v>
      </c>
      <c r="O34" s="74" t="s">
        <v>33</v>
      </c>
      <c r="P34" s="47">
        <f t="shared" ref="P34:R34" si="25">IFERROR((L34/H34),"100%")</f>
        <v>1</v>
      </c>
      <c r="Q34" s="48">
        <f t="shared" si="25"/>
        <v>1</v>
      </c>
      <c r="R34" s="48">
        <f t="shared" si="25"/>
        <v>1</v>
      </c>
      <c r="S34" s="78"/>
      <c r="T34" s="47">
        <f>IFERROR((L34/$G$34),"No Programado")</f>
        <v>0.2465753425</v>
      </c>
      <c r="U34" s="48">
        <f>IFERROR((M34+L34)/($G$34),"No Programado")</f>
        <v>0.495890411</v>
      </c>
      <c r="V34" s="48">
        <f t="shared" ref="V34:V39" si="27">IFERROR((L34+M34+N34)/(G34),"No Programado")</f>
        <v>0.7479452055</v>
      </c>
      <c r="W34" s="78"/>
      <c r="X34" s="87" t="s">
        <v>118</v>
      </c>
    </row>
    <row r="35" ht="126.75" customHeight="1">
      <c r="B35" s="80" t="s">
        <v>119</v>
      </c>
      <c r="C35" s="81" t="s">
        <v>120</v>
      </c>
      <c r="D35" s="82" t="s">
        <v>121</v>
      </c>
      <c r="E35" s="83" t="s">
        <v>38</v>
      </c>
      <c r="F35" s="84" t="s">
        <v>122</v>
      </c>
      <c r="G35" s="97">
        <v>11932.0</v>
      </c>
      <c r="H35" s="73">
        <v>1400.0</v>
      </c>
      <c r="I35" s="74">
        <v>4700.0</v>
      </c>
      <c r="J35" s="74">
        <v>3700.0</v>
      </c>
      <c r="K35" s="98">
        <v>2132.0</v>
      </c>
      <c r="L35" s="93">
        <v>1496.0</v>
      </c>
      <c r="M35" s="74">
        <v>4928.0</v>
      </c>
      <c r="N35" s="74">
        <v>4925.0</v>
      </c>
      <c r="O35" s="74" t="s">
        <v>33</v>
      </c>
      <c r="P35" s="47">
        <f t="shared" ref="P35:R35" si="26">IFERROR((L35/H35),"100%")</f>
        <v>1.068571429</v>
      </c>
      <c r="Q35" s="48">
        <f t="shared" si="26"/>
        <v>1.048510638</v>
      </c>
      <c r="R35" s="48">
        <f t="shared" si="26"/>
        <v>1.331081081</v>
      </c>
      <c r="S35" s="78"/>
      <c r="T35" s="47">
        <f>IFERROR((L35/$G$35),"No Programado")</f>
        <v>0.1253771371</v>
      </c>
      <c r="U35" s="48">
        <f>IFERROR((M35+L35)/($G$35),"No Programado")</f>
        <v>0.538384177</v>
      </c>
      <c r="V35" s="48">
        <f t="shared" si="27"/>
        <v>0.9511397922</v>
      </c>
      <c r="W35" s="78"/>
      <c r="X35" s="87" t="s">
        <v>123</v>
      </c>
    </row>
    <row r="36" ht="96.75" customHeight="1">
      <c r="B36" s="88" t="s">
        <v>41</v>
      </c>
      <c r="C36" s="94" t="s">
        <v>124</v>
      </c>
      <c r="D36" s="95" t="s">
        <v>125</v>
      </c>
      <c r="E36" s="96" t="s">
        <v>38</v>
      </c>
      <c r="F36" s="95" t="s">
        <v>126</v>
      </c>
      <c r="G36" s="100">
        <v>119.0</v>
      </c>
      <c r="H36" s="73">
        <v>25.0</v>
      </c>
      <c r="I36" s="74">
        <v>35.0</v>
      </c>
      <c r="J36" s="74">
        <v>36.0</v>
      </c>
      <c r="K36" s="98">
        <v>23.0</v>
      </c>
      <c r="L36" s="93">
        <v>26.0</v>
      </c>
      <c r="M36" s="74">
        <v>34.0</v>
      </c>
      <c r="N36" s="74">
        <v>35.0</v>
      </c>
      <c r="O36" s="74" t="s">
        <v>33</v>
      </c>
      <c r="P36" s="47">
        <f t="shared" ref="P36:R36" si="28">IFERROR((L36/H36),"100%")</f>
        <v>1.04</v>
      </c>
      <c r="Q36" s="48">
        <f t="shared" si="28"/>
        <v>0.9714285714</v>
      </c>
      <c r="R36" s="48">
        <f t="shared" si="28"/>
        <v>0.9722222222</v>
      </c>
      <c r="S36" s="78"/>
      <c r="T36" s="47">
        <f>IFERROR((L36/$G$36),"No Programado")</f>
        <v>0.218487395</v>
      </c>
      <c r="U36" s="48">
        <f>IFERROR((M36+L36)/($G$36),"No Programado")</f>
        <v>0.5042016807</v>
      </c>
      <c r="V36" s="48">
        <f t="shared" si="27"/>
        <v>0.7983193277</v>
      </c>
      <c r="W36" s="78"/>
      <c r="X36" s="87" t="s">
        <v>127</v>
      </c>
    </row>
    <row r="37" ht="183.75" customHeight="1">
      <c r="B37" s="80" t="s">
        <v>128</v>
      </c>
      <c r="C37" s="81" t="s">
        <v>129</v>
      </c>
      <c r="D37" s="82" t="s">
        <v>130</v>
      </c>
      <c r="E37" s="83" t="s">
        <v>38</v>
      </c>
      <c r="F37" s="84" t="s">
        <v>131</v>
      </c>
      <c r="G37" s="97">
        <v>114646.0</v>
      </c>
      <c r="H37" s="73">
        <v>22955.0</v>
      </c>
      <c r="I37" s="74">
        <v>28670.0</v>
      </c>
      <c r="J37" s="74">
        <v>28655.0</v>
      </c>
      <c r="K37" s="98">
        <v>34366.0</v>
      </c>
      <c r="L37" s="93">
        <v>14384.0</v>
      </c>
      <c r="M37" s="74">
        <v>24556.0</v>
      </c>
      <c r="N37" s="74">
        <v>26068.0</v>
      </c>
      <c r="O37" s="74" t="s">
        <v>33</v>
      </c>
      <c r="P37" s="47">
        <f t="shared" ref="P37:R37" si="29">IFERROR((L37/H37),"100%")</f>
        <v>0.6266172947</v>
      </c>
      <c r="Q37" s="48">
        <f t="shared" si="29"/>
        <v>0.8565050576</v>
      </c>
      <c r="R37" s="48">
        <f t="shared" si="29"/>
        <v>0.9097190717</v>
      </c>
      <c r="S37" s="78"/>
      <c r="T37" s="47">
        <f t="shared" ref="T37:T39" si="31">IFERROR((L37/G37),"No Programado")</f>
        <v>0.1254644732</v>
      </c>
      <c r="U37" s="48">
        <f>IFERROR((M37+L37)/($G$37),"No Programado")</f>
        <v>0.33965424</v>
      </c>
      <c r="V37" s="48">
        <f t="shared" si="27"/>
        <v>0.5670324303</v>
      </c>
      <c r="W37" s="78"/>
      <c r="X37" s="87" t="s">
        <v>132</v>
      </c>
    </row>
    <row r="38" ht="159.75" customHeight="1">
      <c r="B38" s="88" t="s">
        <v>41</v>
      </c>
      <c r="C38" s="94" t="s">
        <v>133</v>
      </c>
      <c r="D38" s="95" t="s">
        <v>134</v>
      </c>
      <c r="E38" s="96" t="s">
        <v>38</v>
      </c>
      <c r="F38" s="95" t="s">
        <v>135</v>
      </c>
      <c r="G38" s="100">
        <v>114279.0</v>
      </c>
      <c r="H38" s="73">
        <v>22855.0</v>
      </c>
      <c r="I38" s="74">
        <v>28570.0</v>
      </c>
      <c r="J38" s="74">
        <v>28570.0</v>
      </c>
      <c r="K38" s="98">
        <v>34284.0</v>
      </c>
      <c r="L38" s="93">
        <v>14281.0</v>
      </c>
      <c r="M38" s="74">
        <v>24458.0</v>
      </c>
      <c r="N38" s="74">
        <v>25964.0</v>
      </c>
      <c r="O38" s="74" t="s">
        <v>33</v>
      </c>
      <c r="P38" s="47">
        <f t="shared" ref="P38:R38" si="30">IFERROR((L38/H38),"100%")</f>
        <v>0.6248523299</v>
      </c>
      <c r="Q38" s="48">
        <f t="shared" si="30"/>
        <v>0.8560728036</v>
      </c>
      <c r="R38" s="48">
        <f t="shared" si="30"/>
        <v>0.9087854393</v>
      </c>
      <c r="S38" s="78"/>
      <c r="T38" s="47">
        <f t="shared" si="31"/>
        <v>0.1249660918</v>
      </c>
      <c r="U38" s="48">
        <f>IFERROR((M38+L38)/($G$38),"No Programado")</f>
        <v>0.3389861654</v>
      </c>
      <c r="V38" s="48">
        <f t="shared" si="27"/>
        <v>0.5661845133</v>
      </c>
      <c r="W38" s="78"/>
      <c r="X38" s="87" t="s">
        <v>136</v>
      </c>
    </row>
    <row r="39" ht="144.0" customHeight="1">
      <c r="B39" s="88" t="s">
        <v>41</v>
      </c>
      <c r="C39" s="94" t="s">
        <v>137</v>
      </c>
      <c r="D39" s="95" t="s">
        <v>138</v>
      </c>
      <c r="E39" s="96" t="s">
        <v>38</v>
      </c>
      <c r="F39" s="95" t="s">
        <v>139</v>
      </c>
      <c r="G39" s="100">
        <v>367.0</v>
      </c>
      <c r="H39" s="73">
        <v>100.0</v>
      </c>
      <c r="I39" s="74">
        <v>100.0</v>
      </c>
      <c r="J39" s="74">
        <v>85.0</v>
      </c>
      <c r="K39" s="98">
        <v>82.0</v>
      </c>
      <c r="L39" s="93">
        <v>103.0</v>
      </c>
      <c r="M39" s="74">
        <v>98.0</v>
      </c>
      <c r="N39" s="74">
        <v>104.0</v>
      </c>
      <c r="O39" s="74" t="s">
        <v>33</v>
      </c>
      <c r="P39" s="47">
        <f t="shared" ref="P39:R39" si="32">IFERROR((L39/H39),"100%")</f>
        <v>1.03</v>
      </c>
      <c r="Q39" s="48">
        <f t="shared" si="32"/>
        <v>0.98</v>
      </c>
      <c r="R39" s="48">
        <f t="shared" si="32"/>
        <v>1.223529412</v>
      </c>
      <c r="S39" s="78"/>
      <c r="T39" s="47">
        <f t="shared" si="31"/>
        <v>0.280653951</v>
      </c>
      <c r="U39" s="48">
        <f>IFERROR((M39+L39)/($G$39),"No Programado")</f>
        <v>0.5476839237</v>
      </c>
      <c r="V39" s="48">
        <f t="shared" si="27"/>
        <v>0.8310626703</v>
      </c>
      <c r="W39" s="78"/>
      <c r="X39" s="87" t="s">
        <v>140</v>
      </c>
    </row>
    <row r="40" ht="96.75" customHeight="1">
      <c r="B40" s="80" t="s">
        <v>141</v>
      </c>
      <c r="C40" s="81" t="s">
        <v>142</v>
      </c>
      <c r="D40" s="82" t="s">
        <v>143</v>
      </c>
      <c r="E40" s="83" t="s">
        <v>38</v>
      </c>
      <c r="F40" s="84" t="s">
        <v>144</v>
      </c>
      <c r="G40" s="97">
        <v>5427.0</v>
      </c>
      <c r="H40" s="73">
        <v>1008.0</v>
      </c>
      <c r="I40" s="74">
        <v>1406.0</v>
      </c>
      <c r="J40" s="74">
        <v>1406.0</v>
      </c>
      <c r="K40" s="98">
        <v>1607.0</v>
      </c>
      <c r="L40" s="93">
        <v>841.0</v>
      </c>
      <c r="M40" s="74">
        <v>1326.0</v>
      </c>
      <c r="N40" s="74">
        <v>1397.0</v>
      </c>
      <c r="O40" s="74" t="s">
        <v>33</v>
      </c>
      <c r="P40" s="47">
        <f t="shared" ref="P40:R40" si="33">IFERROR((L40/H40),"100%")</f>
        <v>0.8343253968</v>
      </c>
      <c r="Q40" s="48">
        <f t="shared" si="33"/>
        <v>0.9431009957</v>
      </c>
      <c r="R40" s="48">
        <f t="shared" si="33"/>
        <v>0.993598862</v>
      </c>
      <c r="S40" s="78"/>
      <c r="T40" s="47">
        <f>IFERROR((L40/$G$40),"No Programado")</f>
        <v>0.1549659112</v>
      </c>
      <c r="U40" s="48">
        <f>IFERROR((M40+L40)/($G$40),"No Programado")</f>
        <v>0.3992997973</v>
      </c>
      <c r="V40" s="48">
        <f>IFERROR((M40+L40+N40)/($G$40),"No Programado")</f>
        <v>0.6567164179</v>
      </c>
      <c r="W40" s="78"/>
      <c r="X40" s="87" t="s">
        <v>145</v>
      </c>
    </row>
    <row r="41" ht="105.0" customHeight="1">
      <c r="B41" s="88" t="s">
        <v>41</v>
      </c>
      <c r="C41" s="94" t="s">
        <v>146</v>
      </c>
      <c r="D41" s="95" t="s">
        <v>147</v>
      </c>
      <c r="E41" s="96" t="s">
        <v>38</v>
      </c>
      <c r="F41" s="95" t="s">
        <v>148</v>
      </c>
      <c r="G41" s="100">
        <v>5400.0</v>
      </c>
      <c r="H41" s="73">
        <v>1000.0</v>
      </c>
      <c r="I41" s="74">
        <v>1400.0</v>
      </c>
      <c r="J41" s="74">
        <v>1400.0</v>
      </c>
      <c r="K41" s="98">
        <v>1600.0</v>
      </c>
      <c r="L41" s="93">
        <v>833.0</v>
      </c>
      <c r="M41" s="74">
        <v>1320.0</v>
      </c>
      <c r="N41" s="74">
        <v>1391.0</v>
      </c>
      <c r="O41" s="74" t="s">
        <v>33</v>
      </c>
      <c r="P41" s="47">
        <f t="shared" ref="P41:R41" si="34">IFERROR((L41/H41),"100%")</f>
        <v>0.833</v>
      </c>
      <c r="Q41" s="48">
        <f t="shared" si="34"/>
        <v>0.9428571429</v>
      </c>
      <c r="R41" s="48">
        <f t="shared" si="34"/>
        <v>0.9935714286</v>
      </c>
      <c r="S41" s="78"/>
      <c r="T41" s="47">
        <f>IFERROR((L41/$G$41),"No Programado")</f>
        <v>0.1542592593</v>
      </c>
      <c r="U41" s="48">
        <f>IFERROR((M41+L41)/($G$41),"No Programado")</f>
        <v>0.3987037037</v>
      </c>
      <c r="V41" s="48">
        <f>IFERROR((M41+L41+N41)/($G$41),"No Programado")</f>
        <v>0.6562962963</v>
      </c>
      <c r="W41" s="78"/>
      <c r="X41" s="87" t="s">
        <v>149</v>
      </c>
    </row>
    <row r="42" ht="96.75" customHeight="1">
      <c r="B42" s="88" t="s">
        <v>41</v>
      </c>
      <c r="C42" s="94" t="s">
        <v>150</v>
      </c>
      <c r="D42" s="95" t="s">
        <v>151</v>
      </c>
      <c r="E42" s="96" t="s">
        <v>38</v>
      </c>
      <c r="F42" s="95" t="s">
        <v>152</v>
      </c>
      <c r="G42" s="100">
        <v>27.0</v>
      </c>
      <c r="H42" s="73">
        <v>8.0</v>
      </c>
      <c r="I42" s="74">
        <v>6.0</v>
      </c>
      <c r="J42" s="74">
        <v>6.0</v>
      </c>
      <c r="K42" s="98">
        <v>7.0</v>
      </c>
      <c r="L42" s="93">
        <v>8.0</v>
      </c>
      <c r="M42" s="74">
        <v>6.0</v>
      </c>
      <c r="N42" s="74">
        <v>6.0</v>
      </c>
      <c r="O42" s="74" t="s">
        <v>33</v>
      </c>
      <c r="P42" s="47">
        <f t="shared" ref="P42:R42" si="35">IFERROR((L42/H42),"100%")</f>
        <v>1</v>
      </c>
      <c r="Q42" s="48">
        <f t="shared" si="35"/>
        <v>1</v>
      </c>
      <c r="R42" s="48">
        <f t="shared" si="35"/>
        <v>1</v>
      </c>
      <c r="S42" s="78"/>
      <c r="T42" s="47">
        <f>IFERROR((L42/$G$42),"No Programado")</f>
        <v>0.2962962963</v>
      </c>
      <c r="U42" s="48">
        <f>IFERROR((M42+L42)/($G$42),"No Programado")</f>
        <v>0.5185185185</v>
      </c>
      <c r="V42" s="48">
        <f>IFERROR((M42+L42+N42)/($G$42),"No Programado")</f>
        <v>0.7407407407</v>
      </c>
      <c r="W42" s="78"/>
      <c r="X42" s="87" t="s">
        <v>153</v>
      </c>
    </row>
    <row r="43" ht="96.75" customHeight="1">
      <c r="B43" s="88" t="s">
        <v>41</v>
      </c>
      <c r="C43" s="94" t="s">
        <v>154</v>
      </c>
      <c r="D43" s="95" t="s">
        <v>155</v>
      </c>
      <c r="E43" s="96" t="s">
        <v>38</v>
      </c>
      <c r="F43" s="95" t="s">
        <v>156</v>
      </c>
      <c r="G43" s="100">
        <v>480.0</v>
      </c>
      <c r="H43" s="73">
        <v>120.0</v>
      </c>
      <c r="I43" s="74">
        <v>120.0</v>
      </c>
      <c r="J43" s="74">
        <v>120.0</v>
      </c>
      <c r="K43" s="98">
        <v>120.0</v>
      </c>
      <c r="L43" s="93">
        <v>19.0</v>
      </c>
      <c r="M43" s="74">
        <v>22.0</v>
      </c>
      <c r="N43" s="74">
        <v>25.0</v>
      </c>
      <c r="O43" s="74" t="s">
        <v>33</v>
      </c>
      <c r="P43" s="104">
        <f t="shared" ref="P43:R43" si="36">IFERROR((L43/H43),"100%")</f>
        <v>0.1583333333</v>
      </c>
      <c r="Q43" s="105">
        <f t="shared" si="36"/>
        <v>0.1833333333</v>
      </c>
      <c r="R43" s="105">
        <f t="shared" si="36"/>
        <v>0.2083333333</v>
      </c>
      <c r="S43" s="78"/>
      <c r="T43" s="47">
        <f>IFERROR((L43/$G$43),"No Programado")</f>
        <v>0.03958333333</v>
      </c>
      <c r="U43" s="48">
        <f>IFERROR((M43+L43)/($G$43),"No Programado")</f>
        <v>0.08541666667</v>
      </c>
      <c r="V43" s="48">
        <f>IFERROR((M43+L43+N43)/($G$43),"No Programado")</f>
        <v>0.1375</v>
      </c>
      <c r="W43" s="78"/>
      <c r="X43" s="87" t="s">
        <v>157</v>
      </c>
    </row>
    <row r="44" ht="156.75" customHeight="1">
      <c r="B44" s="80" t="s">
        <v>158</v>
      </c>
      <c r="C44" s="81" t="s">
        <v>159</v>
      </c>
      <c r="D44" s="82" t="s">
        <v>160</v>
      </c>
      <c r="E44" s="83" t="s">
        <v>38</v>
      </c>
      <c r="F44" s="84" t="s">
        <v>161</v>
      </c>
      <c r="G44" s="101">
        <v>7.636379688E9</v>
      </c>
      <c r="H44" s="73">
        <v>2.74909668768E9</v>
      </c>
      <c r="I44" s="74">
        <v>1.68000353136E9</v>
      </c>
      <c r="J44" s="74">
        <v>1.68000353136E9</v>
      </c>
      <c r="K44" s="98">
        <v>1.5272759376000001E9</v>
      </c>
      <c r="L44" s="93">
        <v>2.67851975973E9</v>
      </c>
      <c r="M44" s="74">
        <v>1.73116206386E9</v>
      </c>
      <c r="N44" s="74">
        <v>1.66883664162E9</v>
      </c>
      <c r="O44" s="74" t="s">
        <v>33</v>
      </c>
      <c r="P44" s="47">
        <f t="shared" ref="P44:R44" si="37">IFERROR((L44/H44),"100%")</f>
        <v>0.9743272296</v>
      </c>
      <c r="Q44" s="48">
        <f t="shared" si="37"/>
        <v>1.030451443</v>
      </c>
      <c r="R44" s="48">
        <f t="shared" si="37"/>
        <v>0.9933530558</v>
      </c>
      <c r="S44" s="78"/>
      <c r="T44" s="47">
        <f>IFERROR((L44/$G$44),"No Programado")</f>
        <v>0.3507578027</v>
      </c>
      <c r="U44" s="48">
        <f>IFERROR((M44+L44)/($G$44),"No Programado")</f>
        <v>0.5774571202</v>
      </c>
      <c r="V44" s="48">
        <f>IFERROR((M44+L44+N44)/($G$44),"No Programado")</f>
        <v>0.7959947925</v>
      </c>
      <c r="W44" s="78"/>
      <c r="X44" s="87" t="s">
        <v>162</v>
      </c>
    </row>
    <row r="45" ht="174.75" customHeight="1">
      <c r="B45" s="88" t="s">
        <v>41</v>
      </c>
      <c r="C45" s="94" t="s">
        <v>163</v>
      </c>
      <c r="D45" s="95" t="s">
        <v>164</v>
      </c>
      <c r="E45" s="96" t="s">
        <v>38</v>
      </c>
      <c r="F45" s="95" t="s">
        <v>165</v>
      </c>
      <c r="G45" s="106">
        <v>1.062870947E9</v>
      </c>
      <c r="H45" s="73">
        <v>7.24907766E8</v>
      </c>
      <c r="I45" s="74">
        <v>1.10264107E8</v>
      </c>
      <c r="J45" s="74">
        <v>1.04306394E8</v>
      </c>
      <c r="K45" s="98">
        <v>1.2339268E8</v>
      </c>
      <c r="L45" s="93">
        <v>7.63501021E8</v>
      </c>
      <c r="M45" s="74">
        <v>9.9191927E7</v>
      </c>
      <c r="N45" s="74">
        <v>1.0392946461E8</v>
      </c>
      <c r="O45" s="74" t="s">
        <v>33</v>
      </c>
      <c r="P45" s="47">
        <f t="shared" ref="P45:R45" si="38">IFERROR((L45/H45),"100%")</f>
        <v>1.053238849</v>
      </c>
      <c r="Q45" s="48">
        <f t="shared" si="38"/>
        <v>0.8995849121</v>
      </c>
      <c r="R45" s="48">
        <f t="shared" si="38"/>
        <v>0.9963863252</v>
      </c>
      <c r="S45" s="78"/>
      <c r="T45" s="47">
        <f>IFERROR((L45/$G$45),"No Programado")</f>
        <v>0.7183384052</v>
      </c>
      <c r="U45" s="48">
        <f>IFERROR((M45+L45)/($G$45),"No Programado")</f>
        <v>0.8116629309</v>
      </c>
      <c r="V45" s="48">
        <f t="shared" ref="V45:V47" si="40">IFERROR((L45+M45+N45)/(G45),"No Programado")</f>
        <v>0.9094447593</v>
      </c>
      <c r="W45" s="78"/>
      <c r="X45" s="87" t="s">
        <v>166</v>
      </c>
    </row>
    <row r="46" ht="192.0" customHeight="1">
      <c r="B46" s="88" t="s">
        <v>41</v>
      </c>
      <c r="C46" s="94" t="s">
        <v>167</v>
      </c>
      <c r="D46" s="95" t="s">
        <v>168</v>
      </c>
      <c r="E46" s="96" t="s">
        <v>38</v>
      </c>
      <c r="F46" s="95" t="s">
        <v>169</v>
      </c>
      <c r="G46" s="100">
        <v>20590.0</v>
      </c>
      <c r="H46" s="73">
        <v>10395.0</v>
      </c>
      <c r="I46" s="74">
        <v>4218.0</v>
      </c>
      <c r="J46" s="74">
        <v>3902.0</v>
      </c>
      <c r="K46" s="98">
        <v>2075.0</v>
      </c>
      <c r="L46" s="93">
        <v>12561.0</v>
      </c>
      <c r="M46" s="74">
        <v>2885.0</v>
      </c>
      <c r="N46" s="74">
        <v>1142.0</v>
      </c>
      <c r="O46" s="74" t="s">
        <v>33</v>
      </c>
      <c r="P46" s="47">
        <f t="shared" ref="P46:R46" si="39">IFERROR((L46/H46),"100%")</f>
        <v>1.208369408</v>
      </c>
      <c r="Q46" s="48">
        <f t="shared" si="39"/>
        <v>0.6839734471</v>
      </c>
      <c r="R46" s="48">
        <f t="shared" si="39"/>
        <v>0.2926704254</v>
      </c>
      <c r="S46" s="78"/>
      <c r="T46" s="47">
        <f>IFERROR((L46/$G$46),"No Programado")</f>
        <v>0.610053424</v>
      </c>
      <c r="U46" s="48">
        <f>IFERROR((M46+L46)/($G$46),"No Programado")</f>
        <v>0.7501699854</v>
      </c>
      <c r="V46" s="48">
        <f t="shared" si="40"/>
        <v>0.8056338028</v>
      </c>
      <c r="W46" s="78"/>
      <c r="X46" s="87" t="s">
        <v>170</v>
      </c>
    </row>
    <row r="47" ht="190.5" customHeight="1">
      <c r="B47" s="107" t="s">
        <v>41</v>
      </c>
      <c r="C47" s="108" t="s">
        <v>171</v>
      </c>
      <c r="D47" s="109" t="s">
        <v>172</v>
      </c>
      <c r="E47" s="110" t="s">
        <v>38</v>
      </c>
      <c r="F47" s="109" t="s">
        <v>173</v>
      </c>
      <c r="G47" s="111">
        <v>8.0</v>
      </c>
      <c r="H47" s="73">
        <v>3.0</v>
      </c>
      <c r="I47" s="74">
        <v>1.0</v>
      </c>
      <c r="J47" s="74">
        <v>2.0</v>
      </c>
      <c r="K47" s="98">
        <v>2.0</v>
      </c>
      <c r="L47" s="93">
        <v>3.0</v>
      </c>
      <c r="M47" s="74">
        <v>1.0</v>
      </c>
      <c r="N47" s="74">
        <v>2.0</v>
      </c>
      <c r="O47" s="74" t="s">
        <v>33</v>
      </c>
      <c r="P47" s="47">
        <f t="shared" ref="P47:R47" si="41">IFERROR((L47/H47),"100%")</f>
        <v>1</v>
      </c>
      <c r="Q47" s="48">
        <f t="shared" si="41"/>
        <v>1</v>
      </c>
      <c r="R47" s="48">
        <f t="shared" si="41"/>
        <v>1</v>
      </c>
      <c r="S47" s="78"/>
      <c r="T47" s="47">
        <f>IFERROR((L47/$G$47),"No Programado")</f>
        <v>0.375</v>
      </c>
      <c r="U47" s="48">
        <f>IFERROR((M47+L47)/($G$47),"No Programado")</f>
        <v>0.5</v>
      </c>
      <c r="V47" s="48">
        <f t="shared" si="40"/>
        <v>0.75</v>
      </c>
      <c r="W47" s="78"/>
      <c r="X47" s="87" t="s">
        <v>174</v>
      </c>
    </row>
    <row r="48" ht="15.75" customHeight="1"/>
    <row r="49" ht="62.25" customHeight="1">
      <c r="V49" s="112" t="s">
        <v>175</v>
      </c>
    </row>
    <row r="50" ht="15.75" customHeight="1">
      <c r="F50" s="113"/>
      <c r="G50" s="113"/>
    </row>
    <row r="51" ht="142.5" customHeight="1">
      <c r="C51" s="114" t="s">
        <v>176</v>
      </c>
      <c r="D51" s="115"/>
      <c r="E51" s="115"/>
      <c r="F51" s="116"/>
      <c r="G51" s="117"/>
      <c r="L51" s="118" t="s">
        <v>177</v>
      </c>
      <c r="M51" s="115"/>
      <c r="N51" s="115"/>
      <c r="O51" s="115"/>
      <c r="P51" s="115"/>
      <c r="Q51" s="115"/>
    </row>
    <row r="52" ht="15.75" customHeight="1"/>
    <row r="53" ht="15.75" hidden="1" customHeight="1"/>
    <row r="54" ht="15.75" hidden="1" customHeight="1">
      <c r="E54" s="119" t="s">
        <v>178</v>
      </c>
      <c r="F54" s="13"/>
      <c r="G54" s="13"/>
      <c r="H54" s="13"/>
      <c r="I54" s="13"/>
      <c r="J54" s="13"/>
      <c r="K54" s="13"/>
      <c r="L54" s="13"/>
      <c r="M54" s="13"/>
      <c r="N54" s="13"/>
      <c r="O54" s="13"/>
      <c r="P54" s="13"/>
      <c r="Q54" s="13"/>
      <c r="R54" s="13"/>
      <c r="S54" s="13"/>
      <c r="T54" s="13"/>
      <c r="U54" s="13"/>
      <c r="V54" s="13"/>
      <c r="W54" s="13"/>
      <c r="X54" s="14"/>
    </row>
    <row r="55" ht="15.0" hidden="1" customHeight="1">
      <c r="E55" s="120" t="s">
        <v>179</v>
      </c>
      <c r="F55" s="120" t="s">
        <v>180</v>
      </c>
      <c r="G55" s="121" t="s">
        <v>181</v>
      </c>
      <c r="H55" s="2"/>
      <c r="I55" s="2"/>
      <c r="J55" s="122"/>
      <c r="K55" s="121" t="s">
        <v>182</v>
      </c>
      <c r="L55" s="2"/>
      <c r="M55" s="2"/>
      <c r="N55" s="122"/>
      <c r="O55" s="123" t="s">
        <v>183</v>
      </c>
      <c r="P55" s="13"/>
      <c r="Q55" s="13"/>
      <c r="R55" s="14"/>
      <c r="S55" s="123" t="s">
        <v>184</v>
      </c>
      <c r="T55" s="13"/>
      <c r="U55" s="13"/>
      <c r="V55" s="21"/>
      <c r="W55" s="124" t="s">
        <v>185</v>
      </c>
      <c r="X55" s="125"/>
    </row>
    <row r="56" ht="15.75" hidden="1" customHeight="1">
      <c r="E56" s="33"/>
      <c r="F56" s="33"/>
      <c r="G56" s="126" t="s">
        <v>186</v>
      </c>
      <c r="H56" s="127" t="s">
        <v>187</v>
      </c>
      <c r="I56" s="128" t="s">
        <v>188</v>
      </c>
      <c r="J56" s="129" t="s">
        <v>189</v>
      </c>
      <c r="K56" s="126" t="s">
        <v>186</v>
      </c>
      <c r="L56" s="127" t="s">
        <v>187</v>
      </c>
      <c r="M56" s="128" t="s">
        <v>188</v>
      </c>
      <c r="N56" s="129" t="s">
        <v>189</v>
      </c>
      <c r="O56" s="126" t="s">
        <v>186</v>
      </c>
      <c r="P56" s="130" t="s">
        <v>187</v>
      </c>
      <c r="Q56" s="131" t="s">
        <v>188</v>
      </c>
      <c r="R56" s="132" t="s">
        <v>189</v>
      </c>
      <c r="S56" s="133" t="s">
        <v>186</v>
      </c>
      <c r="T56" s="130" t="s">
        <v>187</v>
      </c>
      <c r="U56" s="131" t="s">
        <v>188</v>
      </c>
      <c r="V56" s="132" t="s">
        <v>189</v>
      </c>
      <c r="W56" s="134"/>
      <c r="X56" s="135"/>
    </row>
    <row r="57" ht="15.75" hidden="1" customHeight="1">
      <c r="E57" s="136"/>
      <c r="F57" s="137"/>
      <c r="G57" s="138"/>
      <c r="H57" s="61"/>
      <c r="I57" s="61"/>
      <c r="J57" s="59"/>
      <c r="K57" s="139"/>
      <c r="L57" s="61"/>
      <c r="M57" s="61"/>
      <c r="N57" s="62"/>
      <c r="O57" s="140" t="str">
        <f t="shared" ref="O57:R57" si="42">IFERROR((K57/G57),"NO APLICA")</f>
        <v>NO APLICA</v>
      </c>
      <c r="P57" s="141" t="str">
        <f t="shared" si="42"/>
        <v>NO APLICA</v>
      </c>
      <c r="Q57" s="141" t="str">
        <f t="shared" si="42"/>
        <v>NO APLICA</v>
      </c>
      <c r="R57" s="142" t="str">
        <f t="shared" si="42"/>
        <v>NO APLICA</v>
      </c>
      <c r="S57" s="140" t="str">
        <f t="shared" ref="S57:S60" si="44">IFERROR(((K57)/(G57)),"NO APLICA")</f>
        <v>NO APLICA</v>
      </c>
      <c r="T57" s="141" t="str">
        <f t="shared" ref="T57:T60" si="45">IFERROR(((K57+L57)/(G57+H57)),"NO APLICA")</f>
        <v>NO APLICA</v>
      </c>
      <c r="U57" s="141" t="str">
        <f t="shared" ref="U57:U60" si="46">IFERROR(((K57+L57+M57)/(G57+H57+I57)),"NO APLICA")</f>
        <v>NO APLICA</v>
      </c>
      <c r="V57" s="142" t="str">
        <f t="shared" ref="V57:V60" si="47">IFERROR(((K57+L57+M57+N57)/(G57+H57+I57+J57)),"NO APLICA")</f>
        <v>NO APLICA</v>
      </c>
      <c r="W57" s="143"/>
      <c r="X57" s="144"/>
    </row>
    <row r="58" ht="15.75" hidden="1" customHeight="1">
      <c r="E58" s="145"/>
      <c r="F58" s="146">
        <v>0.0</v>
      </c>
      <c r="G58" s="138"/>
      <c r="H58" s="147"/>
      <c r="I58" s="147"/>
      <c r="J58" s="148"/>
      <c r="K58" s="138"/>
      <c r="L58" s="147"/>
      <c r="M58" s="147"/>
      <c r="N58" s="148"/>
      <c r="O58" s="140" t="str">
        <f t="shared" ref="O58:R58" si="43">IFERROR((K58/G58),"NO APLICA")</f>
        <v>NO APLICA</v>
      </c>
      <c r="P58" s="141" t="str">
        <f t="shared" si="43"/>
        <v>NO APLICA</v>
      </c>
      <c r="Q58" s="141" t="str">
        <f t="shared" si="43"/>
        <v>NO APLICA</v>
      </c>
      <c r="R58" s="149" t="str">
        <f t="shared" si="43"/>
        <v>NO APLICA</v>
      </c>
      <c r="S58" s="140" t="str">
        <f t="shared" si="44"/>
        <v>NO APLICA</v>
      </c>
      <c r="T58" s="141" t="str">
        <f t="shared" si="45"/>
        <v>NO APLICA</v>
      </c>
      <c r="U58" s="141" t="str">
        <f t="shared" si="46"/>
        <v>NO APLICA</v>
      </c>
      <c r="V58" s="149" t="str">
        <f t="shared" si="47"/>
        <v>NO APLICA</v>
      </c>
      <c r="W58" s="150"/>
      <c r="X58" s="151"/>
    </row>
    <row r="59" ht="15.75" hidden="1" customHeight="1">
      <c r="E59" s="145"/>
      <c r="F59" s="146">
        <v>0.0</v>
      </c>
      <c r="G59" s="138"/>
      <c r="H59" s="147"/>
      <c r="I59" s="147"/>
      <c r="J59" s="148"/>
      <c r="K59" s="138"/>
      <c r="L59" s="147"/>
      <c r="M59" s="147"/>
      <c r="N59" s="148"/>
      <c r="O59" s="140" t="str">
        <f t="shared" ref="O59:R59" si="48">IFERROR((K59/G59),"NO APLICA")</f>
        <v>NO APLICA</v>
      </c>
      <c r="P59" s="141" t="str">
        <f t="shared" si="48"/>
        <v>NO APLICA</v>
      </c>
      <c r="Q59" s="141" t="str">
        <f t="shared" si="48"/>
        <v>NO APLICA</v>
      </c>
      <c r="R59" s="149" t="str">
        <f t="shared" si="48"/>
        <v>NO APLICA</v>
      </c>
      <c r="S59" s="140" t="str">
        <f t="shared" si="44"/>
        <v>NO APLICA</v>
      </c>
      <c r="T59" s="141" t="str">
        <f t="shared" si="45"/>
        <v>NO APLICA</v>
      </c>
      <c r="U59" s="141" t="str">
        <f t="shared" si="46"/>
        <v>NO APLICA</v>
      </c>
      <c r="V59" s="149" t="str">
        <f t="shared" si="47"/>
        <v>NO APLICA</v>
      </c>
      <c r="W59" s="150"/>
      <c r="X59" s="151"/>
    </row>
    <row r="60" ht="15.75" hidden="1" customHeight="1">
      <c r="E60" s="152"/>
      <c r="F60" s="153"/>
      <c r="G60" s="154"/>
      <c r="H60" s="155"/>
      <c r="I60" s="155"/>
      <c r="J60" s="156"/>
      <c r="K60" s="154"/>
      <c r="L60" s="155"/>
      <c r="M60" s="155"/>
      <c r="N60" s="156"/>
      <c r="O60" s="157" t="str">
        <f t="shared" ref="O60:R60" si="49">IFERROR((K60/G60),"NO APLICA")</f>
        <v>NO APLICA</v>
      </c>
      <c r="P60" s="158" t="str">
        <f t="shared" si="49"/>
        <v>NO APLICA</v>
      </c>
      <c r="Q60" s="158" t="str">
        <f t="shared" si="49"/>
        <v>NO APLICA</v>
      </c>
      <c r="R60" s="159" t="str">
        <f t="shared" si="49"/>
        <v>NO APLICA</v>
      </c>
      <c r="S60" s="157" t="str">
        <f t="shared" si="44"/>
        <v>NO APLICA</v>
      </c>
      <c r="T60" s="158" t="str">
        <f t="shared" si="45"/>
        <v>NO APLICA</v>
      </c>
      <c r="U60" s="158" t="str">
        <f t="shared" si="46"/>
        <v>NO APLICA</v>
      </c>
      <c r="V60" s="159" t="str">
        <f t="shared" si="47"/>
        <v>NO APLICA</v>
      </c>
      <c r="W60" s="160"/>
      <c r="X60" s="161"/>
    </row>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49:X51"/>
    <mergeCell ref="E2:S2"/>
    <mergeCell ref="E3:S3"/>
    <mergeCell ref="E4:S4"/>
    <mergeCell ref="E5:S5"/>
    <mergeCell ref="G10:W10"/>
    <mergeCell ref="B11:B12"/>
    <mergeCell ref="C11:C12"/>
    <mergeCell ref="F55:F56"/>
    <mergeCell ref="G55:J55"/>
    <mergeCell ref="K55:N55"/>
    <mergeCell ref="O55:R55"/>
    <mergeCell ref="S55:V55"/>
    <mergeCell ref="W55:X56"/>
    <mergeCell ref="W57:X57"/>
    <mergeCell ref="W58:X58"/>
    <mergeCell ref="W59:X59"/>
    <mergeCell ref="W60:X60"/>
    <mergeCell ref="D11:F11"/>
    <mergeCell ref="G11:K11"/>
    <mergeCell ref="B14:F14"/>
    <mergeCell ref="C51:E51"/>
    <mergeCell ref="L51:Q51"/>
    <mergeCell ref="E54:X54"/>
    <mergeCell ref="E55:E56"/>
  </mergeCells>
  <conditionalFormatting sqref="G57:J60">
    <cfRule type="containsBlanks" dxfId="0" priority="1">
      <formula>LEN(TRIM(G57))=0</formula>
    </cfRule>
  </conditionalFormatting>
  <conditionalFormatting sqref="H13">
    <cfRule type="cellIs" dxfId="1" priority="2" operator="equal">
      <formula>"NO DISPONIBLE"</formula>
    </cfRule>
  </conditionalFormatting>
  <conditionalFormatting sqref="H14:K47">
    <cfRule type="containsBlanks" dxfId="0" priority="3">
      <formula>LEN(TRIM(H14))=0</formula>
    </cfRule>
  </conditionalFormatting>
  <conditionalFormatting sqref="I13:K13 M13">
    <cfRule type="cellIs" dxfId="1" priority="4" operator="equal">
      <formula>"NO DISPONIBLE"</formula>
    </cfRule>
  </conditionalFormatting>
  <conditionalFormatting sqref="K57:N60">
    <cfRule type="containsBlanks" dxfId="2" priority="5">
      <formula>LEN(TRIM(K57))=0</formula>
    </cfRule>
  </conditionalFormatting>
  <conditionalFormatting sqref="L13">
    <cfRule type="cellIs" dxfId="1" priority="6" operator="equal">
      <formula>"NO DISPONIBLE"</formula>
    </cfRule>
  </conditionalFormatting>
  <conditionalFormatting sqref="L14:O14 L17:N47">
    <cfRule type="containsBlanks" dxfId="2" priority="7">
      <formula>LEN(TRIM(L14))=0</formula>
    </cfRule>
  </conditionalFormatting>
  <conditionalFormatting sqref="M13:O13">
    <cfRule type="cellIs" dxfId="1" priority="8" operator="equal">
      <formula>"NO DISPONIBLE"</formula>
    </cfRule>
  </conditionalFormatting>
  <conditionalFormatting sqref="O57:V60">
    <cfRule type="cellIs" dxfId="3" priority="9" operator="equal">
      <formula>"NO APLICA"</formula>
    </cfRule>
  </conditionalFormatting>
  <conditionalFormatting sqref="O57:V60">
    <cfRule type="cellIs" dxfId="4" priority="10" operator="between">
      <formula>0.7</formula>
      <formula>1.2</formula>
    </cfRule>
  </conditionalFormatting>
  <conditionalFormatting sqref="O57:V60">
    <cfRule type="cellIs" dxfId="5" priority="11" operator="between">
      <formula>0.5</formula>
      <formula>0.7</formula>
    </cfRule>
  </conditionalFormatting>
  <conditionalFormatting sqref="O57:V60">
    <cfRule type="cellIs" dxfId="6" priority="12" operator="lessThan">
      <formula>0.5</formula>
    </cfRule>
  </conditionalFormatting>
  <conditionalFormatting sqref="O57:V60">
    <cfRule type="cellIs" dxfId="6" priority="13" operator="greaterThan">
      <formula>1.2</formula>
    </cfRule>
  </conditionalFormatting>
  <conditionalFormatting sqref="P13:Q42 R13">
    <cfRule type="cellIs" dxfId="4" priority="14" stopIfTrue="1" operator="equal">
      <formula>"100%"</formula>
    </cfRule>
  </conditionalFormatting>
  <conditionalFormatting sqref="P13:Q42 R13">
    <cfRule type="cellIs" dxfId="6" priority="15" stopIfTrue="1" operator="lessThan">
      <formula>0.5</formula>
    </cfRule>
  </conditionalFormatting>
  <conditionalFormatting sqref="P13:Q42 R13">
    <cfRule type="cellIs" dxfId="5" priority="16" stopIfTrue="1" operator="between">
      <formula>0.5</formula>
      <formula>0.7</formula>
    </cfRule>
  </conditionalFormatting>
  <conditionalFormatting sqref="P13:Q42 R13">
    <cfRule type="cellIs" dxfId="4" priority="17" stopIfTrue="1" operator="between">
      <formula>0.7</formula>
      <formula>1.2</formula>
    </cfRule>
  </conditionalFormatting>
  <conditionalFormatting sqref="P13:Q42 R13">
    <cfRule type="cellIs" dxfId="4" priority="18" stopIfTrue="1" operator="greaterThanOrEqual">
      <formula>1.2</formula>
    </cfRule>
  </conditionalFormatting>
  <conditionalFormatting sqref="P13:Q42 R13">
    <cfRule type="containsBlanks" dxfId="2" priority="19" stopIfTrue="1">
      <formula>LEN(TRIM(P13))=0</formula>
    </cfRule>
  </conditionalFormatting>
  <conditionalFormatting sqref="P44:Q47">
    <cfRule type="cellIs" dxfId="4" priority="20" stopIfTrue="1" operator="equal">
      <formula>"100%"</formula>
    </cfRule>
  </conditionalFormatting>
  <conditionalFormatting sqref="P44:Q47">
    <cfRule type="cellIs" dxfId="6" priority="21" stopIfTrue="1" operator="lessThan">
      <formula>0.5</formula>
    </cfRule>
  </conditionalFormatting>
  <conditionalFormatting sqref="P44:Q47">
    <cfRule type="cellIs" dxfId="5" priority="22" stopIfTrue="1" operator="between">
      <formula>0.5</formula>
      <formula>0.7</formula>
    </cfRule>
  </conditionalFormatting>
  <conditionalFormatting sqref="P44:Q47">
    <cfRule type="cellIs" dxfId="4" priority="23" stopIfTrue="1" operator="between">
      <formula>0.7</formula>
      <formula>1.2</formula>
    </cfRule>
  </conditionalFormatting>
  <conditionalFormatting sqref="P44:Q47">
    <cfRule type="cellIs" dxfId="4" priority="24" stopIfTrue="1" operator="greaterThanOrEqual">
      <formula>1.2</formula>
    </cfRule>
  </conditionalFormatting>
  <conditionalFormatting sqref="P44:Q47">
    <cfRule type="containsBlanks" dxfId="2" priority="25" stopIfTrue="1">
      <formula>LEN(TRIM(P44))=0</formula>
    </cfRule>
  </conditionalFormatting>
  <conditionalFormatting sqref="P43:R43">
    <cfRule type="cellIs" dxfId="4" priority="26" stopIfTrue="1" operator="between">
      <formula>0</formula>
      <formula>1</formula>
    </cfRule>
  </conditionalFormatting>
  <conditionalFormatting sqref="P43:R43">
    <cfRule type="cellIs" dxfId="5" priority="27" operator="between">
      <formula>1.01</formula>
      <formula>1.3</formula>
    </cfRule>
  </conditionalFormatting>
  <conditionalFormatting sqref="P43:R43">
    <cfRule type="cellIs" dxfId="6" priority="28" operator="greaterThan">
      <formula>1.3</formula>
    </cfRule>
  </conditionalFormatting>
  <conditionalFormatting sqref="P43:R43">
    <cfRule type="containsBlanks" dxfId="7" priority="29">
      <formula>LEN(TRIM(P43))=0</formula>
    </cfRule>
  </conditionalFormatting>
  <conditionalFormatting sqref="R17:R32">
    <cfRule type="cellIs" dxfId="4" priority="30" stopIfTrue="1" operator="equal">
      <formula>"100%"</formula>
    </cfRule>
  </conditionalFormatting>
  <conditionalFormatting sqref="R17:R32">
    <cfRule type="cellIs" dxfId="6" priority="31" stopIfTrue="1" operator="lessThan">
      <formula>0.5</formula>
    </cfRule>
  </conditionalFormatting>
  <conditionalFormatting sqref="R17:R32">
    <cfRule type="cellIs" dxfId="5" priority="32" stopIfTrue="1" operator="between">
      <formula>0.5</formula>
      <formula>0.7</formula>
    </cfRule>
  </conditionalFormatting>
  <conditionalFormatting sqref="R17:R32">
    <cfRule type="cellIs" dxfId="4" priority="33" stopIfTrue="1" operator="between">
      <formula>0.7</formula>
      <formula>1.2</formula>
    </cfRule>
  </conditionalFormatting>
  <conditionalFormatting sqref="R17:R32">
    <cfRule type="cellIs" dxfId="4" priority="34" stopIfTrue="1" operator="greaterThanOrEqual">
      <formula>1.2</formula>
    </cfRule>
  </conditionalFormatting>
  <conditionalFormatting sqref="R17:R32">
    <cfRule type="containsBlanks" dxfId="2" priority="35" stopIfTrue="1">
      <formula>LEN(TRIM(R17))=0</formula>
    </cfRule>
  </conditionalFormatting>
  <conditionalFormatting sqref="R33:R39">
    <cfRule type="cellIs" dxfId="4" priority="36" stopIfTrue="1" operator="equal">
      <formula>"100%"</formula>
    </cfRule>
  </conditionalFormatting>
  <conditionalFormatting sqref="R33:R39">
    <cfRule type="cellIs" dxfId="6" priority="37" stopIfTrue="1" operator="lessThan">
      <formula>0.5</formula>
    </cfRule>
  </conditionalFormatting>
  <conditionalFormatting sqref="R33:R39">
    <cfRule type="cellIs" dxfId="5" priority="38" stopIfTrue="1" operator="between">
      <formula>0.5</formula>
      <formula>0.7</formula>
    </cfRule>
  </conditionalFormatting>
  <conditionalFormatting sqref="R33:R39">
    <cfRule type="cellIs" dxfId="4" priority="39" stopIfTrue="1" operator="between">
      <formula>0.7</formula>
      <formula>1.2</formula>
    </cfRule>
  </conditionalFormatting>
  <conditionalFormatting sqref="R33:R39">
    <cfRule type="cellIs" dxfId="4" priority="40" stopIfTrue="1" operator="greaterThanOrEqual">
      <formula>1.2</formula>
    </cfRule>
  </conditionalFormatting>
  <conditionalFormatting sqref="R33:R39">
    <cfRule type="containsBlanks" dxfId="2" priority="41" stopIfTrue="1">
      <formula>LEN(TRIM(R33))=0</formula>
    </cfRule>
  </conditionalFormatting>
  <conditionalFormatting sqref="R40:R42">
    <cfRule type="cellIs" dxfId="4" priority="42" stopIfTrue="1" operator="equal">
      <formula>"100%"</formula>
    </cfRule>
  </conditionalFormatting>
  <conditionalFormatting sqref="R40:R42">
    <cfRule type="cellIs" dxfId="6" priority="43" stopIfTrue="1" operator="lessThan">
      <formula>0.5</formula>
    </cfRule>
  </conditionalFormatting>
  <conditionalFormatting sqref="R40:R42">
    <cfRule type="cellIs" dxfId="5" priority="44" stopIfTrue="1" operator="between">
      <formula>0.5</formula>
      <formula>0.7</formula>
    </cfRule>
  </conditionalFormatting>
  <conditionalFormatting sqref="R40:R42">
    <cfRule type="cellIs" dxfId="4" priority="45" stopIfTrue="1" operator="between">
      <formula>0.7</formula>
      <formula>1.2</formula>
    </cfRule>
  </conditionalFormatting>
  <conditionalFormatting sqref="R40:R42">
    <cfRule type="cellIs" dxfId="4" priority="46" stopIfTrue="1" operator="greaterThanOrEqual">
      <formula>1.2</formula>
    </cfRule>
  </conditionalFormatting>
  <conditionalFormatting sqref="R40:R42">
    <cfRule type="containsBlanks" dxfId="2" priority="47" stopIfTrue="1">
      <formula>LEN(TRIM(R40))=0</formula>
    </cfRule>
  </conditionalFormatting>
  <conditionalFormatting sqref="W15:W47">
    <cfRule type="containsBlanks" dxfId="2" priority="48">
      <formula>LEN(TRIM(W15))=0</formula>
    </cfRule>
  </conditionalFormatting>
  <conditionalFormatting sqref="W15:W47">
    <cfRule type="cellIs" dxfId="4" priority="49" stopIfTrue="1" operator="equal">
      <formula>"100%"</formula>
    </cfRule>
  </conditionalFormatting>
  <conditionalFormatting sqref="W15:W47">
    <cfRule type="cellIs" dxfId="6" priority="50" stopIfTrue="1" operator="lessThan">
      <formula>0.5</formula>
    </cfRule>
  </conditionalFormatting>
  <conditionalFormatting sqref="W15:W47">
    <cfRule type="cellIs" dxfId="5" priority="51" stopIfTrue="1" operator="between">
      <formula>0.5</formula>
      <formula>0.7</formula>
    </cfRule>
  </conditionalFormatting>
  <conditionalFormatting sqref="W15:W47">
    <cfRule type="cellIs" dxfId="4" priority="52" stopIfTrue="1" operator="between">
      <formula>0.7</formula>
      <formula>1.2</formula>
    </cfRule>
  </conditionalFormatting>
  <conditionalFormatting sqref="W15:W47">
    <cfRule type="cellIs" dxfId="4" priority="53" stopIfTrue="1" operator="greaterThanOrEqual">
      <formula>1.2</formula>
    </cfRule>
  </conditionalFormatting>
  <conditionalFormatting sqref="W15:W47">
    <cfRule type="containsBlanks" dxfId="2" priority="54" stopIfTrue="1">
      <formula>LEN(TRIM(W15))=0</formula>
    </cfRule>
  </conditionalFormatting>
  <conditionalFormatting sqref="W14">
    <cfRule type="cellIs" dxfId="4" priority="55" stopIfTrue="1" operator="equal">
      <formula>"100%"</formula>
    </cfRule>
  </conditionalFormatting>
  <conditionalFormatting sqref="W14">
    <cfRule type="cellIs" dxfId="6" priority="56" stopIfTrue="1" operator="lessThan">
      <formula>0.5</formula>
    </cfRule>
  </conditionalFormatting>
  <conditionalFormatting sqref="W14">
    <cfRule type="cellIs" dxfId="5" priority="57" stopIfTrue="1" operator="between">
      <formula>0.5</formula>
      <formula>0.7</formula>
    </cfRule>
  </conditionalFormatting>
  <conditionalFormatting sqref="W14">
    <cfRule type="cellIs" dxfId="4" priority="58" stopIfTrue="1" operator="between">
      <formula>0.7</formula>
      <formula>1.2</formula>
    </cfRule>
  </conditionalFormatting>
  <conditionalFormatting sqref="W14">
    <cfRule type="cellIs" dxfId="4" priority="59" stopIfTrue="1" operator="greaterThanOrEqual">
      <formula>1.2</formula>
    </cfRule>
  </conditionalFormatting>
  <conditionalFormatting sqref="W14">
    <cfRule type="containsBlanks" dxfId="2" priority="60" stopIfTrue="1">
      <formula>LEN(TRIM(W14))=0</formula>
    </cfRule>
  </conditionalFormatting>
  <conditionalFormatting sqref="R44:R47">
    <cfRule type="cellIs" dxfId="4" priority="61" stopIfTrue="1" operator="equal">
      <formula>"100%"</formula>
    </cfRule>
  </conditionalFormatting>
  <conditionalFormatting sqref="R44:R47">
    <cfRule type="cellIs" dxfId="6" priority="62" stopIfTrue="1" operator="lessThan">
      <formula>0.5</formula>
    </cfRule>
  </conditionalFormatting>
  <conditionalFormatting sqref="R44:R47">
    <cfRule type="cellIs" dxfId="5" priority="63" stopIfTrue="1" operator="between">
      <formula>0.5</formula>
      <formula>0.7</formula>
    </cfRule>
  </conditionalFormatting>
  <conditionalFormatting sqref="R44:R47">
    <cfRule type="cellIs" dxfId="4" priority="64" stopIfTrue="1" operator="between">
      <formula>0.7</formula>
      <formula>1.2</formula>
    </cfRule>
  </conditionalFormatting>
  <conditionalFormatting sqref="R44:R47">
    <cfRule type="cellIs" dxfId="4" priority="65" stopIfTrue="1" operator="greaterThanOrEqual">
      <formula>1.2</formula>
    </cfRule>
  </conditionalFormatting>
  <conditionalFormatting sqref="R44:R47">
    <cfRule type="containsBlanks" dxfId="2" priority="66" stopIfTrue="1">
      <formula>LEN(TRIM(R44))=0</formula>
    </cfRule>
  </conditionalFormatting>
  <conditionalFormatting sqref="R15:R16 R31">
    <cfRule type="cellIs" dxfId="4" priority="67" stopIfTrue="1" operator="equal">
      <formula>"100%"</formula>
    </cfRule>
  </conditionalFormatting>
  <conditionalFormatting sqref="R15:R16 R31">
    <cfRule type="cellIs" dxfId="6" priority="68" stopIfTrue="1" operator="lessThan">
      <formula>0.5</formula>
    </cfRule>
  </conditionalFormatting>
  <conditionalFormatting sqref="R15:R16 R31">
    <cfRule type="cellIs" dxfId="5" priority="69" stopIfTrue="1" operator="between">
      <formula>0.5</formula>
      <formula>0.7</formula>
    </cfRule>
  </conditionalFormatting>
  <conditionalFormatting sqref="R15:R16 R31">
    <cfRule type="cellIs" dxfId="4" priority="70" stopIfTrue="1" operator="between">
      <formula>0.7</formula>
      <formula>1.2</formula>
    </cfRule>
  </conditionalFormatting>
  <conditionalFormatting sqref="R15:R16 R31">
    <cfRule type="cellIs" dxfId="4" priority="71" stopIfTrue="1" operator="greaterThanOrEqual">
      <formula>1.2</formula>
    </cfRule>
  </conditionalFormatting>
  <conditionalFormatting sqref="R15:R16 R31">
    <cfRule type="containsBlanks" dxfId="2" priority="72" stopIfTrue="1">
      <formula>LEN(TRIM(R15))=0</formula>
    </cfRule>
  </conditionalFormatting>
  <conditionalFormatting sqref="R16 R31">
    <cfRule type="cellIs" dxfId="4" priority="73" stopIfTrue="1" operator="equal">
      <formula>"100%"</formula>
    </cfRule>
  </conditionalFormatting>
  <conditionalFormatting sqref="R16 R31">
    <cfRule type="cellIs" dxfId="6" priority="74" stopIfTrue="1" operator="lessThan">
      <formula>0.5</formula>
    </cfRule>
  </conditionalFormatting>
  <conditionalFormatting sqref="R16 R31">
    <cfRule type="cellIs" dxfId="5" priority="75" stopIfTrue="1" operator="between">
      <formula>0.5</formula>
      <formula>0.7</formula>
    </cfRule>
  </conditionalFormatting>
  <conditionalFormatting sqref="R16 R31">
    <cfRule type="cellIs" dxfId="4" priority="76" stopIfTrue="1" operator="between">
      <formula>0.7</formula>
      <formula>1.2</formula>
    </cfRule>
  </conditionalFormatting>
  <conditionalFormatting sqref="R16 R31">
    <cfRule type="cellIs" dxfId="4" priority="77" stopIfTrue="1" operator="greaterThanOrEqual">
      <formula>1.2</formula>
    </cfRule>
  </conditionalFormatting>
  <conditionalFormatting sqref="R16 R31">
    <cfRule type="containsBlanks" dxfId="2" priority="78" stopIfTrue="1">
      <formula>LEN(TRIM(R16))=0</formula>
    </cfRule>
  </conditionalFormatting>
  <conditionalFormatting sqref="O15:O47">
    <cfRule type="containsBlanks" dxfId="0" priority="79">
      <formula>LEN(TRIM(O15))=0</formula>
    </cfRule>
  </conditionalFormatting>
  <conditionalFormatting sqref="L15:N16">
    <cfRule type="containsBlanks" dxfId="0" priority="80">
      <formula>LEN(TRIM(L15))=0</formula>
    </cfRule>
  </conditionalFormatting>
  <printOptions/>
  <pageMargins bottom="0.7480314960629921" footer="0.0" header="0.0" left="0.7086614173228347" right="0.7086614173228347" top="0.7480314960629921"/>
  <pageSetup paperSize="3" scale="3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190</v>
      </c>
      <c r="F2" s="2"/>
      <c r="G2" s="2"/>
      <c r="H2" s="2"/>
      <c r="I2" s="2"/>
      <c r="J2" s="2"/>
      <c r="K2" s="2"/>
      <c r="L2" s="2"/>
      <c r="M2" s="2"/>
      <c r="N2" s="2"/>
      <c r="O2" s="2"/>
      <c r="P2" s="2"/>
      <c r="Q2" s="2"/>
      <c r="R2" s="2"/>
      <c r="S2" s="3"/>
      <c r="T2" s="4"/>
    </row>
    <row r="3" ht="30.0" customHeight="1">
      <c r="E3" s="6" t="s">
        <v>1</v>
      </c>
      <c r="F3" s="7"/>
      <c r="G3" s="7"/>
      <c r="H3" s="7"/>
      <c r="I3" s="7"/>
      <c r="J3" s="7"/>
      <c r="K3" s="7"/>
      <c r="L3" s="7"/>
      <c r="M3" s="7"/>
      <c r="N3" s="7"/>
      <c r="O3" s="7"/>
      <c r="P3" s="7"/>
      <c r="Q3" s="7"/>
      <c r="R3" s="7"/>
      <c r="S3" s="8"/>
      <c r="T3" s="4"/>
    </row>
    <row r="4" ht="30.0" customHeight="1">
      <c r="E4" s="6" t="s">
        <v>191</v>
      </c>
      <c r="F4" s="7"/>
      <c r="G4" s="7"/>
      <c r="H4" s="7"/>
      <c r="I4" s="7"/>
      <c r="J4" s="7"/>
      <c r="K4" s="7"/>
      <c r="L4" s="7"/>
      <c r="M4" s="7"/>
      <c r="N4" s="7"/>
      <c r="O4" s="7"/>
      <c r="P4" s="7"/>
      <c r="Q4" s="7"/>
      <c r="R4" s="7"/>
      <c r="S4" s="8"/>
      <c r="T4" s="4"/>
    </row>
    <row r="5">
      <c r="E5" s="9" t="s">
        <v>192</v>
      </c>
      <c r="F5" s="10"/>
      <c r="G5" s="10"/>
      <c r="H5" s="10"/>
      <c r="I5" s="10"/>
      <c r="J5" s="10"/>
      <c r="K5" s="10"/>
      <c r="L5" s="10"/>
      <c r="M5" s="10"/>
      <c r="N5" s="10"/>
      <c r="O5" s="10"/>
      <c r="P5" s="10"/>
      <c r="Q5" s="10"/>
      <c r="R5" s="10"/>
      <c r="S5" s="11"/>
      <c r="T5" s="4"/>
    </row>
    <row r="10" ht="33.0" customHeight="1">
      <c r="G10" s="12" t="s">
        <v>193</v>
      </c>
      <c r="H10" s="13"/>
      <c r="I10" s="13"/>
      <c r="J10" s="13"/>
      <c r="K10" s="13"/>
      <c r="L10" s="13"/>
      <c r="M10" s="13"/>
      <c r="N10" s="13"/>
      <c r="O10" s="13"/>
      <c r="P10" s="13"/>
      <c r="Q10" s="13"/>
      <c r="R10" s="13"/>
      <c r="S10" s="13"/>
      <c r="T10" s="13"/>
      <c r="U10" s="13"/>
      <c r="V10" s="13"/>
      <c r="W10" s="14"/>
    </row>
    <row r="11" ht="42.75" customHeight="1">
      <c r="B11" s="15" t="s">
        <v>5</v>
      </c>
      <c r="C11" s="16" t="s">
        <v>6</v>
      </c>
      <c r="D11" s="17" t="s">
        <v>7</v>
      </c>
      <c r="E11" s="13"/>
      <c r="F11" s="14"/>
      <c r="G11" s="18" t="s">
        <v>194</v>
      </c>
      <c r="H11" s="13"/>
      <c r="I11" s="13"/>
      <c r="J11" s="13"/>
      <c r="K11" s="14"/>
      <c r="L11" s="19" t="s">
        <v>195</v>
      </c>
      <c r="M11" s="13"/>
      <c r="N11" s="13"/>
      <c r="O11" s="14"/>
      <c r="P11" s="19" t="s">
        <v>196</v>
      </c>
      <c r="Q11" s="13"/>
      <c r="R11" s="13"/>
      <c r="S11" s="14"/>
      <c r="T11" s="20"/>
      <c r="U11" s="19" t="s">
        <v>197</v>
      </c>
      <c r="V11" s="13"/>
      <c r="W11" s="21"/>
      <c r="X11" s="22" t="s">
        <v>198</v>
      </c>
    </row>
    <row r="12" ht="122.25" customHeight="1">
      <c r="B12" s="23"/>
      <c r="C12" s="24"/>
      <c r="D12" s="25" t="s">
        <v>13</v>
      </c>
      <c r="E12" s="25" t="s">
        <v>14</v>
      </c>
      <c r="F12" s="25" t="s">
        <v>15</v>
      </c>
      <c r="G12" s="26" t="s">
        <v>16</v>
      </c>
      <c r="H12" s="27" t="s">
        <v>17</v>
      </c>
      <c r="I12" s="28" t="s">
        <v>18</v>
      </c>
      <c r="J12" s="29" t="s">
        <v>19</v>
      </c>
      <c r="K12" s="30" t="s">
        <v>20</v>
      </c>
      <c r="L12" s="31" t="s">
        <v>17</v>
      </c>
      <c r="M12" s="28" t="s">
        <v>18</v>
      </c>
      <c r="N12" s="29" t="s">
        <v>19</v>
      </c>
      <c r="O12" s="30" t="s">
        <v>20</v>
      </c>
      <c r="P12" s="31" t="s">
        <v>17</v>
      </c>
      <c r="Q12" s="28" t="s">
        <v>18</v>
      </c>
      <c r="R12" s="29" t="s">
        <v>19</v>
      </c>
      <c r="S12" s="30" t="s">
        <v>20</v>
      </c>
      <c r="T12" s="29" t="s">
        <v>17</v>
      </c>
      <c r="U12" s="28" t="s">
        <v>18</v>
      </c>
      <c r="V12" s="29" t="s">
        <v>19</v>
      </c>
      <c r="W12" s="30" t="s">
        <v>20</v>
      </c>
      <c r="X12" s="33"/>
    </row>
    <row r="13" ht="281.25" customHeight="1">
      <c r="B13" s="34" t="s">
        <v>21</v>
      </c>
      <c r="C13" s="162" t="s">
        <v>199</v>
      </c>
      <c r="D13" s="36" t="s">
        <v>200</v>
      </c>
      <c r="E13" s="37" t="s">
        <v>24</v>
      </c>
      <c r="F13" s="38" t="s">
        <v>201</v>
      </c>
      <c r="G13" s="163" t="s">
        <v>202</v>
      </c>
      <c r="H13" s="164" t="s">
        <v>202</v>
      </c>
      <c r="I13" s="165" t="s">
        <v>202</v>
      </c>
      <c r="J13" s="165" t="s">
        <v>202</v>
      </c>
      <c r="K13" s="166" t="s">
        <v>202</v>
      </c>
      <c r="L13" s="164" t="s">
        <v>202</v>
      </c>
      <c r="M13" s="165" t="s">
        <v>202</v>
      </c>
      <c r="N13" s="165" t="s">
        <v>202</v>
      </c>
      <c r="O13" s="166" t="s">
        <v>202</v>
      </c>
      <c r="P13" s="167" t="s">
        <v>202</v>
      </c>
      <c r="Q13" s="168" t="s">
        <v>202</v>
      </c>
      <c r="R13" s="168" t="s">
        <v>202</v>
      </c>
      <c r="S13" s="169" t="s">
        <v>202</v>
      </c>
      <c r="T13" s="167" t="s">
        <v>202</v>
      </c>
      <c r="U13" s="170" t="s">
        <v>202</v>
      </c>
      <c r="V13" s="168" t="s">
        <v>202</v>
      </c>
      <c r="W13" s="171" t="s">
        <v>202</v>
      </c>
      <c r="X13" s="172" t="s">
        <v>203</v>
      </c>
    </row>
    <row r="14" ht="54.75" customHeight="1">
      <c r="B14" s="53" t="s">
        <v>27</v>
      </c>
      <c r="C14" s="54"/>
      <c r="D14" s="54"/>
      <c r="E14" s="54"/>
      <c r="F14" s="55"/>
      <c r="G14" s="56">
        <v>100.0</v>
      </c>
      <c r="H14" s="173">
        <v>25.0</v>
      </c>
      <c r="I14" s="61">
        <v>25.0</v>
      </c>
      <c r="J14" s="61">
        <v>25.0</v>
      </c>
      <c r="K14" s="59">
        <v>25.0</v>
      </c>
      <c r="L14" s="139">
        <v>20.0</v>
      </c>
      <c r="M14" s="61">
        <v>30.0</v>
      </c>
      <c r="N14" s="61">
        <v>25.0</v>
      </c>
      <c r="O14" s="62">
        <v>23.0</v>
      </c>
      <c r="P14" s="47">
        <f t="shared" ref="P14:S14" si="1">IFERROR((L14/H14),"100%")</f>
        <v>0.8</v>
      </c>
      <c r="Q14" s="48">
        <f t="shared" si="1"/>
        <v>1.2</v>
      </c>
      <c r="R14" s="48">
        <f t="shared" si="1"/>
        <v>1</v>
      </c>
      <c r="S14" s="174">
        <f t="shared" si="1"/>
        <v>0.92</v>
      </c>
      <c r="T14" s="47">
        <f>IFERROR((L14/$G$14),"No Programado")</f>
        <v>0.2</v>
      </c>
      <c r="U14" s="48">
        <f>IFERROR((L14+M14)/$G$14, "No Programado")</f>
        <v>0.5</v>
      </c>
      <c r="V14" s="64">
        <f>IFERROR((M14+N14+L14)/$G$14, "No Programado")</f>
        <v>0.75</v>
      </c>
      <c r="W14" s="65">
        <f>IFERROR((N14+O14+M14+L14)/$G$14, "No Programado")</f>
        <v>0.98</v>
      </c>
      <c r="X14" s="66"/>
    </row>
    <row r="15" ht="54.75" customHeight="1">
      <c r="B15" s="175" t="s">
        <v>204</v>
      </c>
      <c r="C15" s="176"/>
      <c r="D15" s="176"/>
      <c r="E15" s="176"/>
      <c r="F15" s="177" t="s">
        <v>205</v>
      </c>
      <c r="G15" s="178"/>
      <c r="H15" s="173"/>
      <c r="I15" s="61"/>
      <c r="J15" s="61"/>
      <c r="K15" s="59"/>
      <c r="L15" s="139"/>
      <c r="M15" s="61"/>
      <c r="N15" s="61"/>
      <c r="O15" s="62"/>
      <c r="P15" s="179"/>
      <c r="Q15" s="63"/>
      <c r="R15" s="63"/>
      <c r="S15" s="49"/>
      <c r="T15" s="180"/>
      <c r="U15" s="63"/>
      <c r="V15" s="181"/>
      <c r="W15" s="78"/>
      <c r="X15" s="79" t="s">
        <v>206</v>
      </c>
    </row>
    <row r="16" ht="53.25" customHeight="1">
      <c r="B16" s="182" t="s">
        <v>207</v>
      </c>
      <c r="C16" s="183"/>
      <c r="D16" s="184"/>
      <c r="E16" s="183"/>
      <c r="F16" s="185" t="s">
        <v>205</v>
      </c>
      <c r="G16" s="186"/>
      <c r="H16" s="73"/>
      <c r="I16" s="74"/>
      <c r="J16" s="74"/>
      <c r="K16" s="98"/>
      <c r="L16" s="93"/>
      <c r="M16" s="74"/>
      <c r="N16" s="74"/>
      <c r="O16" s="187"/>
      <c r="P16" s="180"/>
      <c r="Q16" s="181"/>
      <c r="R16" s="181"/>
      <c r="S16" s="78"/>
      <c r="T16" s="180"/>
      <c r="U16" s="181"/>
      <c r="V16" s="181"/>
      <c r="W16" s="78"/>
      <c r="X16" s="87" t="s">
        <v>206</v>
      </c>
    </row>
    <row r="17" ht="53.25" customHeight="1">
      <c r="B17" s="188" t="s">
        <v>41</v>
      </c>
      <c r="C17" s="189"/>
      <c r="D17" s="103"/>
      <c r="E17" s="96"/>
      <c r="F17" s="190" t="s">
        <v>205</v>
      </c>
      <c r="G17" s="191"/>
      <c r="H17" s="73"/>
      <c r="I17" s="74"/>
      <c r="J17" s="74"/>
      <c r="K17" s="98"/>
      <c r="L17" s="93"/>
      <c r="M17" s="74"/>
      <c r="N17" s="74"/>
      <c r="O17" s="187"/>
      <c r="P17" s="180"/>
      <c r="Q17" s="181"/>
      <c r="R17" s="181"/>
      <c r="S17" s="78"/>
      <c r="T17" s="180"/>
      <c r="U17" s="181"/>
      <c r="V17" s="181"/>
      <c r="W17" s="78"/>
      <c r="X17" s="192" t="s">
        <v>206</v>
      </c>
    </row>
    <row r="18" ht="53.25" customHeight="1">
      <c r="B18" s="193" t="s">
        <v>41</v>
      </c>
      <c r="C18" s="194"/>
      <c r="D18" s="195"/>
      <c r="E18" s="196"/>
      <c r="F18" s="197" t="s">
        <v>205</v>
      </c>
      <c r="G18" s="198"/>
      <c r="H18" s="199"/>
      <c r="I18" s="200"/>
      <c r="J18" s="200"/>
      <c r="K18" s="201"/>
      <c r="L18" s="202"/>
      <c r="M18" s="200"/>
      <c r="N18" s="200"/>
      <c r="O18" s="203"/>
      <c r="P18" s="204"/>
      <c r="Q18" s="205"/>
      <c r="R18" s="205"/>
      <c r="S18" s="206"/>
      <c r="T18" s="204"/>
      <c r="U18" s="205"/>
      <c r="V18" s="205"/>
      <c r="W18" s="206"/>
      <c r="X18" s="207" t="s">
        <v>206</v>
      </c>
    </row>
    <row r="19" ht="15.75" customHeight="1"/>
    <row r="20" ht="15.75" customHeight="1"/>
    <row r="21" ht="15.75" customHeight="1"/>
    <row r="22" ht="15.75" customHeight="1"/>
    <row r="23" ht="15.75" customHeight="1"/>
    <row r="24" ht="15.75" customHeight="1"/>
    <row r="25" ht="15.75" customHeight="1">
      <c r="F25" s="113"/>
      <c r="G25" s="113"/>
    </row>
    <row r="26" ht="89.25" customHeight="1">
      <c r="C26" s="208" t="s">
        <v>208</v>
      </c>
      <c r="D26" s="115"/>
      <c r="E26" s="115"/>
      <c r="F26" s="116"/>
      <c r="G26" s="117"/>
      <c r="L26" s="114" t="s">
        <v>209</v>
      </c>
      <c r="M26" s="115"/>
      <c r="N26" s="115"/>
      <c r="O26" s="115"/>
      <c r="P26" s="115"/>
      <c r="Q26" s="115"/>
      <c r="V26" s="208" t="s">
        <v>210</v>
      </c>
      <c r="W26" s="115"/>
      <c r="X26" s="115"/>
    </row>
    <row r="27" ht="15.75" customHeight="1"/>
    <row r="28" ht="15.75" customHeight="1"/>
    <row r="29" ht="15.75" customHeight="1">
      <c r="E29" s="119" t="s">
        <v>178</v>
      </c>
      <c r="F29" s="13"/>
      <c r="G29" s="13"/>
      <c r="H29" s="13"/>
      <c r="I29" s="13"/>
      <c r="J29" s="13"/>
      <c r="K29" s="13"/>
      <c r="L29" s="13"/>
      <c r="M29" s="13"/>
      <c r="N29" s="13"/>
      <c r="O29" s="13"/>
      <c r="P29" s="13"/>
      <c r="Q29" s="13"/>
      <c r="R29" s="13"/>
      <c r="S29" s="13"/>
      <c r="T29" s="13"/>
      <c r="U29" s="13"/>
      <c r="V29" s="13"/>
      <c r="W29" s="13"/>
      <c r="X29" s="14"/>
    </row>
    <row r="30" ht="15.0" customHeight="1">
      <c r="E30" s="120" t="s">
        <v>179</v>
      </c>
      <c r="F30" s="120" t="s">
        <v>211</v>
      </c>
      <c r="G30" s="121" t="s">
        <v>181</v>
      </c>
      <c r="H30" s="2"/>
      <c r="I30" s="2"/>
      <c r="J30" s="122"/>
      <c r="K30" s="121" t="s">
        <v>182</v>
      </c>
      <c r="L30" s="2"/>
      <c r="M30" s="2"/>
      <c r="N30" s="122"/>
      <c r="O30" s="123" t="s">
        <v>183</v>
      </c>
      <c r="P30" s="13"/>
      <c r="Q30" s="13"/>
      <c r="R30" s="14"/>
      <c r="S30" s="123" t="s">
        <v>184</v>
      </c>
      <c r="T30" s="13"/>
      <c r="U30" s="13"/>
      <c r="V30" s="21"/>
      <c r="W30" s="124" t="s">
        <v>212</v>
      </c>
      <c r="X30" s="125"/>
    </row>
    <row r="31" ht="15.75" customHeight="1">
      <c r="E31" s="33"/>
      <c r="F31" s="33"/>
      <c r="G31" s="126" t="s">
        <v>213</v>
      </c>
      <c r="H31" s="127" t="s">
        <v>214</v>
      </c>
      <c r="I31" s="128" t="s">
        <v>215</v>
      </c>
      <c r="J31" s="129" t="s">
        <v>216</v>
      </c>
      <c r="K31" s="126" t="s">
        <v>213</v>
      </c>
      <c r="L31" s="127" t="s">
        <v>214</v>
      </c>
      <c r="M31" s="128" t="s">
        <v>215</v>
      </c>
      <c r="N31" s="129" t="s">
        <v>216</v>
      </c>
      <c r="O31" s="126" t="s">
        <v>213</v>
      </c>
      <c r="P31" s="130" t="s">
        <v>214</v>
      </c>
      <c r="Q31" s="131" t="s">
        <v>215</v>
      </c>
      <c r="R31" s="132" t="s">
        <v>216</v>
      </c>
      <c r="S31" s="133" t="s">
        <v>213</v>
      </c>
      <c r="T31" s="130" t="s">
        <v>214</v>
      </c>
      <c r="U31" s="131" t="s">
        <v>215</v>
      </c>
      <c r="V31" s="132" t="s">
        <v>216</v>
      </c>
      <c r="W31" s="134"/>
      <c r="X31" s="135"/>
    </row>
    <row r="32" ht="15.75" customHeight="1">
      <c r="E32" s="136"/>
      <c r="F32" s="137"/>
      <c r="G32" s="138"/>
      <c r="H32" s="61"/>
      <c r="I32" s="61"/>
      <c r="J32" s="59"/>
      <c r="K32" s="139"/>
      <c r="L32" s="61"/>
      <c r="M32" s="61"/>
      <c r="N32" s="62"/>
      <c r="O32" s="140" t="str">
        <f t="shared" ref="O32:R32" si="2">IFERROR((K32/G32),"NO APLICA")</f>
        <v>NO APLICA</v>
      </c>
      <c r="P32" s="141" t="str">
        <f t="shared" si="2"/>
        <v>NO APLICA</v>
      </c>
      <c r="Q32" s="141" t="str">
        <f t="shared" si="2"/>
        <v>NO APLICA</v>
      </c>
      <c r="R32" s="142" t="str">
        <f t="shared" si="2"/>
        <v>NO APLICA</v>
      </c>
      <c r="S32" s="140" t="str">
        <f t="shared" ref="S32:S35" si="4">IFERROR(((K32)/(G32)),"NO APLICA")</f>
        <v>NO APLICA</v>
      </c>
      <c r="T32" s="141" t="str">
        <f t="shared" ref="T32:T35" si="5">IFERROR(((K32+L32)/(G32+H32)),"NO APLICA")</f>
        <v>NO APLICA</v>
      </c>
      <c r="U32" s="141" t="str">
        <f t="shared" ref="U32:U35" si="6">IFERROR(((K32+L32+M32)/(G32+H32+I32)),"NO APLICA")</f>
        <v>NO APLICA</v>
      </c>
      <c r="V32" s="142" t="str">
        <f t="shared" ref="V32:V35" si="7">IFERROR(((K32+L32+M32+N32)/(G32+H32+I32+J32)),"NO APLICA")</f>
        <v>NO APLICA</v>
      </c>
      <c r="W32" s="143"/>
      <c r="X32" s="144"/>
    </row>
    <row r="33" ht="15.75" customHeight="1">
      <c r="E33" s="145"/>
      <c r="F33" s="146">
        <v>0.0</v>
      </c>
      <c r="G33" s="138"/>
      <c r="H33" s="147"/>
      <c r="I33" s="147"/>
      <c r="J33" s="148"/>
      <c r="K33" s="138"/>
      <c r="L33" s="147"/>
      <c r="M33" s="147"/>
      <c r="N33" s="148"/>
      <c r="O33" s="140" t="str">
        <f t="shared" ref="O33:R33" si="3">IFERROR((K33/G33),"NO APLICA")</f>
        <v>NO APLICA</v>
      </c>
      <c r="P33" s="141" t="str">
        <f t="shared" si="3"/>
        <v>NO APLICA</v>
      </c>
      <c r="Q33" s="141" t="str">
        <f t="shared" si="3"/>
        <v>NO APLICA</v>
      </c>
      <c r="R33" s="149" t="str">
        <f t="shared" si="3"/>
        <v>NO APLICA</v>
      </c>
      <c r="S33" s="140" t="str">
        <f t="shared" si="4"/>
        <v>NO APLICA</v>
      </c>
      <c r="T33" s="141" t="str">
        <f t="shared" si="5"/>
        <v>NO APLICA</v>
      </c>
      <c r="U33" s="141" t="str">
        <f t="shared" si="6"/>
        <v>NO APLICA</v>
      </c>
      <c r="V33" s="149" t="str">
        <f t="shared" si="7"/>
        <v>NO APLICA</v>
      </c>
      <c r="W33" s="150"/>
      <c r="X33" s="151"/>
    </row>
    <row r="34" ht="15.75" customHeight="1">
      <c r="E34" s="145"/>
      <c r="F34" s="146">
        <v>0.0</v>
      </c>
      <c r="G34" s="138"/>
      <c r="H34" s="147"/>
      <c r="I34" s="147"/>
      <c r="J34" s="148"/>
      <c r="K34" s="138"/>
      <c r="L34" s="147"/>
      <c r="M34" s="147"/>
      <c r="N34" s="148"/>
      <c r="O34" s="140" t="str">
        <f t="shared" ref="O34:R34" si="8">IFERROR((K34/G34),"NO APLICA")</f>
        <v>NO APLICA</v>
      </c>
      <c r="P34" s="141" t="str">
        <f t="shared" si="8"/>
        <v>NO APLICA</v>
      </c>
      <c r="Q34" s="141" t="str">
        <f t="shared" si="8"/>
        <v>NO APLICA</v>
      </c>
      <c r="R34" s="149" t="str">
        <f t="shared" si="8"/>
        <v>NO APLICA</v>
      </c>
      <c r="S34" s="140" t="str">
        <f t="shared" si="4"/>
        <v>NO APLICA</v>
      </c>
      <c r="T34" s="141" t="str">
        <f t="shared" si="5"/>
        <v>NO APLICA</v>
      </c>
      <c r="U34" s="141" t="str">
        <f t="shared" si="6"/>
        <v>NO APLICA</v>
      </c>
      <c r="V34" s="149" t="str">
        <f t="shared" si="7"/>
        <v>NO APLICA</v>
      </c>
      <c r="W34" s="150"/>
      <c r="X34" s="151"/>
    </row>
    <row r="35" ht="15.75" customHeight="1">
      <c r="E35" s="152"/>
      <c r="F35" s="153"/>
      <c r="G35" s="154"/>
      <c r="H35" s="155"/>
      <c r="I35" s="155"/>
      <c r="J35" s="156"/>
      <c r="K35" s="154"/>
      <c r="L35" s="155"/>
      <c r="M35" s="155"/>
      <c r="N35" s="156"/>
      <c r="O35" s="157" t="str">
        <f t="shared" ref="O35:R35" si="9">IFERROR((K35/G35),"NO APLICA")</f>
        <v>NO APLICA</v>
      </c>
      <c r="P35" s="158" t="str">
        <f t="shared" si="9"/>
        <v>NO APLICA</v>
      </c>
      <c r="Q35" s="158" t="str">
        <f t="shared" si="9"/>
        <v>NO APLICA</v>
      </c>
      <c r="R35" s="159" t="str">
        <f t="shared" si="9"/>
        <v>NO APLICA</v>
      </c>
      <c r="S35" s="157" t="str">
        <f t="shared" si="4"/>
        <v>NO APLICA</v>
      </c>
      <c r="T35" s="158" t="str">
        <f t="shared" si="5"/>
        <v>NO APLICA</v>
      </c>
      <c r="U35" s="158" t="str">
        <f t="shared" si="6"/>
        <v>NO APLICA</v>
      </c>
      <c r="V35" s="159" t="str">
        <f t="shared" si="7"/>
        <v>NO APLICA</v>
      </c>
      <c r="W35" s="160"/>
      <c r="X35" s="161"/>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26:X26"/>
    <mergeCell ref="E2:S2"/>
    <mergeCell ref="E3:S3"/>
    <mergeCell ref="E4:S4"/>
    <mergeCell ref="E5:S5"/>
    <mergeCell ref="G10:W10"/>
    <mergeCell ref="B11:B12"/>
    <mergeCell ref="C11:C12"/>
    <mergeCell ref="F30:F31"/>
    <mergeCell ref="G30:J30"/>
    <mergeCell ref="K30:N30"/>
    <mergeCell ref="O30:R30"/>
    <mergeCell ref="S30:V30"/>
    <mergeCell ref="W30:X31"/>
    <mergeCell ref="W32:X32"/>
    <mergeCell ref="W33:X33"/>
    <mergeCell ref="W34:X34"/>
    <mergeCell ref="W35:X35"/>
    <mergeCell ref="D11:F11"/>
    <mergeCell ref="G11:K11"/>
    <mergeCell ref="B14:F14"/>
    <mergeCell ref="C26:E26"/>
    <mergeCell ref="L26:Q26"/>
    <mergeCell ref="E29:X29"/>
    <mergeCell ref="E30:E31"/>
  </mergeCells>
  <conditionalFormatting sqref="G32:J35">
    <cfRule type="containsBlanks" dxfId="0" priority="1">
      <formula>LEN(TRIM(G32))=0</formula>
    </cfRule>
  </conditionalFormatting>
  <conditionalFormatting sqref="H13">
    <cfRule type="cellIs" dxfId="1" priority="2" operator="equal">
      <formula>"NO DISPONIBLE"</formula>
    </cfRule>
  </conditionalFormatting>
  <conditionalFormatting sqref="H14:K18">
    <cfRule type="containsBlanks" dxfId="0" priority="3">
      <formula>LEN(TRIM(H14))=0</formula>
    </cfRule>
  </conditionalFormatting>
  <conditionalFormatting sqref="I13:K13">
    <cfRule type="cellIs" dxfId="1" priority="4" operator="equal">
      <formula>"NO DISPONIBLE"</formula>
    </cfRule>
  </conditionalFormatting>
  <conditionalFormatting sqref="K32:N35">
    <cfRule type="containsBlanks" dxfId="2" priority="5">
      <formula>LEN(TRIM(K32))=0</formula>
    </cfRule>
  </conditionalFormatting>
  <conditionalFormatting sqref="L13">
    <cfRule type="cellIs" dxfId="1" priority="6" operator="equal">
      <formula>"NO DISPONIBLE"</formula>
    </cfRule>
  </conditionalFormatting>
  <conditionalFormatting sqref="L14:O18">
    <cfRule type="containsBlanks" dxfId="2" priority="7">
      <formula>LEN(TRIM(L14))=0</formula>
    </cfRule>
  </conditionalFormatting>
  <conditionalFormatting sqref="M13:O13">
    <cfRule type="cellIs" dxfId="1" priority="8" operator="equal">
      <formula>"NO DISPONIBLE"</formula>
    </cfRule>
  </conditionalFormatting>
  <conditionalFormatting sqref="O32:V35">
    <cfRule type="cellIs" dxfId="3" priority="9" operator="equal">
      <formula>"NO APLICA"</formula>
    </cfRule>
  </conditionalFormatting>
  <conditionalFormatting sqref="O32:V35">
    <cfRule type="cellIs" dxfId="4" priority="10" operator="between">
      <formula>0.7</formula>
      <formula>1.2</formula>
    </cfRule>
  </conditionalFormatting>
  <conditionalFormatting sqref="O32:V35">
    <cfRule type="cellIs" dxfId="5" priority="11" operator="between">
      <formula>0.5</formula>
      <formula>0.7</formula>
    </cfRule>
  </conditionalFormatting>
  <conditionalFormatting sqref="O32:V35">
    <cfRule type="cellIs" dxfId="6" priority="12" operator="lessThan">
      <formula>0.5</formula>
    </cfRule>
  </conditionalFormatting>
  <conditionalFormatting sqref="O32:V35">
    <cfRule type="cellIs" dxfId="6" priority="13" operator="greaterThan">
      <formula>1.2</formula>
    </cfRule>
  </conditionalFormatting>
  <conditionalFormatting sqref="P13">
    <cfRule type="cellIs" dxfId="1" priority="14" operator="equal">
      <formula>"NO DISPONIBLE"</formula>
    </cfRule>
  </conditionalFormatting>
  <conditionalFormatting sqref="P14:S14 W14">
    <cfRule type="cellIs" dxfId="4" priority="15" stopIfTrue="1" operator="equal">
      <formula>"100%"</formula>
    </cfRule>
  </conditionalFormatting>
  <conditionalFormatting sqref="P14:S14 W14">
    <cfRule type="cellIs" dxfId="6" priority="16" stopIfTrue="1" operator="lessThan">
      <formula>0.5</formula>
    </cfRule>
  </conditionalFormatting>
  <conditionalFormatting sqref="P14:S14 W14">
    <cfRule type="cellIs" dxfId="5" priority="17" stopIfTrue="1" operator="between">
      <formula>0.5</formula>
      <formula>0.7</formula>
    </cfRule>
  </conditionalFormatting>
  <conditionalFormatting sqref="P14:S14 W14">
    <cfRule type="cellIs" dxfId="4" priority="18" stopIfTrue="1" operator="between">
      <formula>0.7</formula>
      <formula>1.2</formula>
    </cfRule>
  </conditionalFormatting>
  <conditionalFormatting sqref="P14:S14 W14">
    <cfRule type="cellIs" dxfId="4" priority="19" stopIfTrue="1" operator="greaterThanOrEqual">
      <formula>1.2</formula>
    </cfRule>
  </conditionalFormatting>
  <conditionalFormatting sqref="P14:S14 W14">
    <cfRule type="containsBlanks" dxfId="2" priority="20" stopIfTrue="1">
      <formula>LEN(TRIM(P14))=0</formula>
    </cfRule>
  </conditionalFormatting>
  <conditionalFormatting sqref="Q13:S13">
    <cfRule type="cellIs" dxfId="1" priority="21" operator="equal">
      <formula>"NO DISPONIBLE"</formula>
    </cfRule>
  </conditionalFormatting>
  <conditionalFormatting sqref="T13">
    <cfRule type="cellIs" dxfId="1" priority="22" operator="equal">
      <formula>"NO DISPONIBLE"</formula>
    </cfRule>
  </conditionalFormatting>
  <conditionalFormatting sqref="U13:W13">
    <cfRule type="cellIs" dxfId="1" priority="23" operator="equal">
      <formula>"NO DISPONIBLE"</formula>
    </cfRule>
  </conditionalFormatting>
  <conditionalFormatting sqref="U15:W18">
    <cfRule type="containsBlanks" dxfId="2" priority="24">
      <formula>LEN(TRIM(U15))=0</formula>
    </cfRule>
  </conditionalFormatting>
  <conditionalFormatting sqref="U15:W18">
    <cfRule type="cellIs" dxfId="4" priority="25" stopIfTrue="1" operator="equal">
      <formula>"100%"</formula>
    </cfRule>
  </conditionalFormatting>
  <conditionalFormatting sqref="U15:W18">
    <cfRule type="cellIs" dxfId="6" priority="26" stopIfTrue="1" operator="lessThan">
      <formula>0.5</formula>
    </cfRule>
  </conditionalFormatting>
  <conditionalFormatting sqref="U15:W18">
    <cfRule type="cellIs" dxfId="5" priority="27" stopIfTrue="1" operator="between">
      <formula>0.5</formula>
      <formula>0.7</formula>
    </cfRule>
  </conditionalFormatting>
  <conditionalFormatting sqref="U15:W18">
    <cfRule type="cellIs" dxfId="4" priority="28" stopIfTrue="1" operator="between">
      <formula>0.7</formula>
      <formula>1.2</formula>
    </cfRule>
  </conditionalFormatting>
  <conditionalFormatting sqref="U15:W18">
    <cfRule type="cellIs" dxfId="4" priority="29" stopIfTrue="1" operator="greaterThanOrEqual">
      <formula>1.2</formula>
    </cfRule>
  </conditionalFormatting>
  <conditionalFormatting sqref="U15:W18">
    <cfRule type="containsBlanks" dxfId="2" priority="30" stopIfTrue="1">
      <formula>LEN(TRIM(U15))=0</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217</v>
      </c>
      <c r="F2" s="2"/>
      <c r="G2" s="2"/>
      <c r="H2" s="2"/>
      <c r="I2" s="2"/>
      <c r="J2" s="2"/>
      <c r="K2" s="2"/>
      <c r="L2" s="2"/>
      <c r="M2" s="2"/>
      <c r="N2" s="2"/>
      <c r="O2" s="2"/>
      <c r="P2" s="2"/>
      <c r="Q2" s="2"/>
      <c r="R2" s="2"/>
      <c r="S2" s="3"/>
      <c r="T2" s="4"/>
    </row>
    <row r="3" ht="30.0" customHeight="1">
      <c r="E3" s="6" t="s">
        <v>1</v>
      </c>
      <c r="F3" s="7"/>
      <c r="G3" s="7"/>
      <c r="H3" s="7"/>
      <c r="I3" s="7"/>
      <c r="J3" s="7"/>
      <c r="K3" s="7"/>
      <c r="L3" s="7"/>
      <c r="M3" s="7"/>
      <c r="N3" s="7"/>
      <c r="O3" s="7"/>
      <c r="P3" s="7"/>
      <c r="Q3" s="7"/>
      <c r="R3" s="7"/>
      <c r="S3" s="8"/>
      <c r="T3" s="4"/>
    </row>
    <row r="4" ht="30.0" customHeight="1">
      <c r="E4" s="6" t="s">
        <v>191</v>
      </c>
      <c r="F4" s="7"/>
      <c r="G4" s="7"/>
      <c r="H4" s="7"/>
      <c r="I4" s="7"/>
      <c r="J4" s="7"/>
      <c r="K4" s="7"/>
      <c r="L4" s="7"/>
      <c r="M4" s="7"/>
      <c r="N4" s="7"/>
      <c r="O4" s="7"/>
      <c r="P4" s="7"/>
      <c r="Q4" s="7"/>
      <c r="R4" s="7"/>
      <c r="S4" s="8"/>
      <c r="T4" s="4"/>
    </row>
    <row r="5">
      <c r="E5" s="9" t="s">
        <v>192</v>
      </c>
      <c r="F5" s="10"/>
      <c r="G5" s="10"/>
      <c r="H5" s="10"/>
      <c r="I5" s="10"/>
      <c r="J5" s="10"/>
      <c r="K5" s="10"/>
      <c r="L5" s="10"/>
      <c r="M5" s="10"/>
      <c r="N5" s="10"/>
      <c r="O5" s="10"/>
      <c r="P5" s="10"/>
      <c r="Q5" s="10"/>
      <c r="R5" s="10"/>
      <c r="S5" s="11"/>
      <c r="T5" s="4"/>
    </row>
    <row r="10" ht="33.0" customHeight="1">
      <c r="G10" s="12" t="s">
        <v>218</v>
      </c>
      <c r="H10" s="13"/>
      <c r="I10" s="13"/>
      <c r="J10" s="13"/>
      <c r="K10" s="13"/>
      <c r="L10" s="13"/>
      <c r="M10" s="13"/>
      <c r="N10" s="13"/>
      <c r="O10" s="13"/>
      <c r="P10" s="13"/>
      <c r="Q10" s="13"/>
      <c r="R10" s="13"/>
      <c r="S10" s="13"/>
      <c r="T10" s="13"/>
      <c r="U10" s="13"/>
      <c r="V10" s="13"/>
      <c r="W10" s="14"/>
    </row>
    <row r="11" ht="42.75" customHeight="1">
      <c r="B11" s="15" t="s">
        <v>5</v>
      </c>
      <c r="C11" s="16" t="s">
        <v>6</v>
      </c>
      <c r="D11" s="17" t="s">
        <v>7</v>
      </c>
      <c r="E11" s="13"/>
      <c r="F11" s="14"/>
      <c r="G11" s="18" t="s">
        <v>219</v>
      </c>
      <c r="H11" s="13"/>
      <c r="I11" s="13"/>
      <c r="J11" s="13"/>
      <c r="K11" s="14"/>
      <c r="L11" s="19" t="s">
        <v>220</v>
      </c>
      <c r="M11" s="13"/>
      <c r="N11" s="13"/>
      <c r="O11" s="14"/>
      <c r="P11" s="19" t="s">
        <v>221</v>
      </c>
      <c r="Q11" s="13"/>
      <c r="R11" s="13"/>
      <c r="S11" s="14"/>
      <c r="T11" s="20"/>
      <c r="U11" s="19" t="s">
        <v>222</v>
      </c>
      <c r="V11" s="13"/>
      <c r="W11" s="21"/>
      <c r="X11" s="22" t="s">
        <v>223</v>
      </c>
    </row>
    <row r="12" ht="122.25" customHeight="1">
      <c r="B12" s="23"/>
      <c r="C12" s="24"/>
      <c r="D12" s="25" t="s">
        <v>13</v>
      </c>
      <c r="E12" s="25" t="s">
        <v>14</v>
      </c>
      <c r="F12" s="25" t="s">
        <v>15</v>
      </c>
      <c r="G12" s="26" t="s">
        <v>16</v>
      </c>
      <c r="H12" s="27" t="s">
        <v>17</v>
      </c>
      <c r="I12" s="28" t="s">
        <v>18</v>
      </c>
      <c r="J12" s="29" t="s">
        <v>19</v>
      </c>
      <c r="K12" s="30" t="s">
        <v>20</v>
      </c>
      <c r="L12" s="31" t="s">
        <v>17</v>
      </c>
      <c r="M12" s="28" t="s">
        <v>18</v>
      </c>
      <c r="N12" s="29" t="s">
        <v>19</v>
      </c>
      <c r="O12" s="30" t="s">
        <v>20</v>
      </c>
      <c r="P12" s="31" t="s">
        <v>17</v>
      </c>
      <c r="Q12" s="28" t="s">
        <v>18</v>
      </c>
      <c r="R12" s="29" t="s">
        <v>19</v>
      </c>
      <c r="S12" s="30" t="s">
        <v>20</v>
      </c>
      <c r="T12" s="29" t="s">
        <v>17</v>
      </c>
      <c r="U12" s="28" t="s">
        <v>18</v>
      </c>
      <c r="V12" s="29" t="s">
        <v>19</v>
      </c>
      <c r="W12" s="30" t="s">
        <v>20</v>
      </c>
      <c r="X12" s="33"/>
    </row>
    <row r="13" ht="281.25" customHeight="1">
      <c r="B13" s="34" t="s">
        <v>21</v>
      </c>
      <c r="C13" s="162" t="s">
        <v>224</v>
      </c>
      <c r="D13" s="36" t="s">
        <v>225</v>
      </c>
      <c r="E13" s="37" t="s">
        <v>24</v>
      </c>
      <c r="F13" s="38" t="s">
        <v>226</v>
      </c>
      <c r="G13" s="163" t="s">
        <v>202</v>
      </c>
      <c r="H13" s="164" t="s">
        <v>202</v>
      </c>
      <c r="I13" s="165" t="s">
        <v>202</v>
      </c>
      <c r="J13" s="165" t="s">
        <v>202</v>
      </c>
      <c r="K13" s="166" t="s">
        <v>202</v>
      </c>
      <c r="L13" s="164" t="s">
        <v>202</v>
      </c>
      <c r="M13" s="165" t="s">
        <v>202</v>
      </c>
      <c r="N13" s="165" t="s">
        <v>202</v>
      </c>
      <c r="O13" s="166" t="s">
        <v>202</v>
      </c>
      <c r="P13" s="167" t="s">
        <v>202</v>
      </c>
      <c r="Q13" s="168" t="s">
        <v>202</v>
      </c>
      <c r="R13" s="168" t="s">
        <v>202</v>
      </c>
      <c r="S13" s="169" t="s">
        <v>202</v>
      </c>
      <c r="T13" s="167" t="s">
        <v>202</v>
      </c>
      <c r="U13" s="170" t="s">
        <v>202</v>
      </c>
      <c r="V13" s="168" t="s">
        <v>202</v>
      </c>
      <c r="W13" s="171" t="s">
        <v>202</v>
      </c>
      <c r="X13" s="172" t="s">
        <v>227</v>
      </c>
    </row>
    <row r="14" ht="54.75" customHeight="1">
      <c r="B14" s="53" t="s">
        <v>27</v>
      </c>
      <c r="C14" s="54"/>
      <c r="D14" s="54"/>
      <c r="E14" s="54"/>
      <c r="F14" s="55"/>
      <c r="G14" s="56">
        <v>100.0</v>
      </c>
      <c r="H14" s="173">
        <v>25.0</v>
      </c>
      <c r="I14" s="61">
        <v>25.0</v>
      </c>
      <c r="J14" s="61">
        <v>25.0</v>
      </c>
      <c r="K14" s="59">
        <v>25.0</v>
      </c>
      <c r="L14" s="139">
        <v>20.0</v>
      </c>
      <c r="M14" s="61">
        <v>30.0</v>
      </c>
      <c r="N14" s="61">
        <v>25.0</v>
      </c>
      <c r="O14" s="62">
        <v>23.0</v>
      </c>
      <c r="P14" s="47">
        <f t="shared" ref="P14:S14" si="1">IFERROR((L14/H14),"100%")</f>
        <v>0.8</v>
      </c>
      <c r="Q14" s="48">
        <f t="shared" si="1"/>
        <v>1.2</v>
      </c>
      <c r="R14" s="48">
        <f t="shared" si="1"/>
        <v>1</v>
      </c>
      <c r="S14" s="174">
        <f t="shared" si="1"/>
        <v>0.92</v>
      </c>
      <c r="T14" s="47">
        <f>IFERROR((L14/$G$14),"No Programado")</f>
        <v>0.2</v>
      </c>
      <c r="U14" s="48">
        <f>IFERROR((L14+M14)/$G$14, "No Programado")</f>
        <v>0.5</v>
      </c>
      <c r="V14" s="64">
        <f>IFERROR((M14+N14+L14)/$G$14, "No Programado")</f>
        <v>0.75</v>
      </c>
      <c r="W14" s="65">
        <f>IFERROR((N14+O14+M14+L14)/$G$14, "No Programado")</f>
        <v>0.98</v>
      </c>
      <c r="X14" s="66"/>
    </row>
    <row r="15" ht="54.75" customHeight="1">
      <c r="B15" s="175" t="s">
        <v>204</v>
      </c>
      <c r="C15" s="176"/>
      <c r="D15" s="176"/>
      <c r="E15" s="176"/>
      <c r="F15" s="177" t="s">
        <v>205</v>
      </c>
      <c r="G15" s="178"/>
      <c r="H15" s="173"/>
      <c r="I15" s="61"/>
      <c r="J15" s="61"/>
      <c r="K15" s="59"/>
      <c r="L15" s="139"/>
      <c r="M15" s="61"/>
      <c r="N15" s="61"/>
      <c r="O15" s="62"/>
      <c r="P15" s="179"/>
      <c r="Q15" s="63"/>
      <c r="R15" s="63"/>
      <c r="S15" s="49"/>
      <c r="T15" s="180"/>
      <c r="U15" s="63"/>
      <c r="V15" s="181"/>
      <c r="W15" s="78"/>
      <c r="X15" s="79" t="s">
        <v>206</v>
      </c>
    </row>
    <row r="16" ht="53.25" customHeight="1">
      <c r="B16" s="182" t="s">
        <v>207</v>
      </c>
      <c r="C16" s="183"/>
      <c r="D16" s="184"/>
      <c r="E16" s="183"/>
      <c r="F16" s="185" t="s">
        <v>205</v>
      </c>
      <c r="G16" s="186"/>
      <c r="H16" s="73"/>
      <c r="I16" s="74"/>
      <c r="J16" s="74"/>
      <c r="K16" s="98"/>
      <c r="L16" s="93"/>
      <c r="M16" s="74"/>
      <c r="N16" s="74"/>
      <c r="O16" s="187"/>
      <c r="P16" s="180"/>
      <c r="Q16" s="181"/>
      <c r="R16" s="181"/>
      <c r="S16" s="78"/>
      <c r="T16" s="180"/>
      <c r="U16" s="181"/>
      <c r="V16" s="181"/>
      <c r="W16" s="78"/>
      <c r="X16" s="87" t="s">
        <v>206</v>
      </c>
    </row>
    <row r="17" ht="53.25" customHeight="1">
      <c r="B17" s="188" t="s">
        <v>41</v>
      </c>
      <c r="C17" s="189"/>
      <c r="D17" s="103"/>
      <c r="E17" s="96"/>
      <c r="F17" s="190" t="s">
        <v>205</v>
      </c>
      <c r="G17" s="191"/>
      <c r="H17" s="73"/>
      <c r="I17" s="74"/>
      <c r="J17" s="74"/>
      <c r="K17" s="98"/>
      <c r="L17" s="93"/>
      <c r="M17" s="74"/>
      <c r="N17" s="74"/>
      <c r="O17" s="187"/>
      <c r="P17" s="180"/>
      <c r="Q17" s="181"/>
      <c r="R17" s="181"/>
      <c r="S17" s="78"/>
      <c r="T17" s="180"/>
      <c r="U17" s="181"/>
      <c r="V17" s="181"/>
      <c r="W17" s="78"/>
      <c r="X17" s="192" t="s">
        <v>206</v>
      </c>
    </row>
    <row r="18" ht="53.25" customHeight="1">
      <c r="B18" s="193" t="s">
        <v>41</v>
      </c>
      <c r="C18" s="194"/>
      <c r="D18" s="195"/>
      <c r="E18" s="196"/>
      <c r="F18" s="197" t="s">
        <v>205</v>
      </c>
      <c r="G18" s="198"/>
      <c r="H18" s="199"/>
      <c r="I18" s="200"/>
      <c r="J18" s="200"/>
      <c r="K18" s="201"/>
      <c r="L18" s="202"/>
      <c r="M18" s="200"/>
      <c r="N18" s="200"/>
      <c r="O18" s="203"/>
      <c r="P18" s="204"/>
      <c r="Q18" s="205"/>
      <c r="R18" s="205"/>
      <c r="S18" s="206"/>
      <c r="T18" s="204"/>
      <c r="U18" s="205"/>
      <c r="V18" s="205"/>
      <c r="W18" s="206"/>
      <c r="X18" s="207" t="s">
        <v>206</v>
      </c>
    </row>
    <row r="19" ht="15.75" customHeight="1"/>
    <row r="20" ht="15.75" customHeight="1"/>
    <row r="21" ht="15.75" customHeight="1"/>
    <row r="22" ht="15.75" customHeight="1"/>
    <row r="23" ht="15.75" customHeight="1"/>
    <row r="24" ht="15.75" customHeight="1"/>
    <row r="25" ht="15.75" customHeight="1">
      <c r="F25" s="113"/>
      <c r="G25" s="113"/>
    </row>
    <row r="26" ht="89.25" customHeight="1">
      <c r="C26" s="208" t="s">
        <v>208</v>
      </c>
      <c r="D26" s="115"/>
      <c r="E26" s="115"/>
      <c r="F26" s="116"/>
      <c r="G26" s="117"/>
      <c r="L26" s="114" t="s">
        <v>209</v>
      </c>
      <c r="M26" s="115"/>
      <c r="N26" s="115"/>
      <c r="O26" s="115"/>
      <c r="P26" s="115"/>
      <c r="Q26" s="115"/>
      <c r="V26" s="208" t="s">
        <v>210</v>
      </c>
      <c r="W26" s="115"/>
      <c r="X26" s="115"/>
    </row>
    <row r="27" ht="15.75" customHeight="1"/>
    <row r="28" ht="15.75" customHeight="1"/>
    <row r="29" ht="15.75" customHeight="1">
      <c r="E29" s="119" t="s">
        <v>178</v>
      </c>
      <c r="F29" s="13"/>
      <c r="G29" s="13"/>
      <c r="H29" s="13"/>
      <c r="I29" s="13"/>
      <c r="J29" s="13"/>
      <c r="K29" s="13"/>
      <c r="L29" s="13"/>
      <c r="M29" s="13"/>
      <c r="N29" s="13"/>
      <c r="O29" s="13"/>
      <c r="P29" s="13"/>
      <c r="Q29" s="13"/>
      <c r="R29" s="13"/>
      <c r="S29" s="13"/>
      <c r="T29" s="13"/>
      <c r="U29" s="13"/>
      <c r="V29" s="13"/>
      <c r="W29" s="13"/>
      <c r="X29" s="14"/>
    </row>
    <row r="30" ht="15.0" customHeight="1">
      <c r="E30" s="120" t="s">
        <v>179</v>
      </c>
      <c r="F30" s="120" t="s">
        <v>228</v>
      </c>
      <c r="G30" s="121" t="s">
        <v>181</v>
      </c>
      <c r="H30" s="2"/>
      <c r="I30" s="2"/>
      <c r="J30" s="122"/>
      <c r="K30" s="121" t="s">
        <v>182</v>
      </c>
      <c r="L30" s="2"/>
      <c r="M30" s="2"/>
      <c r="N30" s="122"/>
      <c r="O30" s="123" t="s">
        <v>183</v>
      </c>
      <c r="P30" s="13"/>
      <c r="Q30" s="13"/>
      <c r="R30" s="14"/>
      <c r="S30" s="123" t="s">
        <v>184</v>
      </c>
      <c r="T30" s="13"/>
      <c r="U30" s="13"/>
      <c r="V30" s="21"/>
      <c r="W30" s="124" t="s">
        <v>229</v>
      </c>
      <c r="X30" s="125"/>
    </row>
    <row r="31" ht="15.75" customHeight="1">
      <c r="E31" s="33"/>
      <c r="F31" s="33"/>
      <c r="G31" s="126" t="s">
        <v>230</v>
      </c>
      <c r="H31" s="127" t="s">
        <v>231</v>
      </c>
      <c r="I31" s="128" t="s">
        <v>232</v>
      </c>
      <c r="J31" s="129" t="s">
        <v>233</v>
      </c>
      <c r="K31" s="126" t="s">
        <v>230</v>
      </c>
      <c r="L31" s="127" t="s">
        <v>231</v>
      </c>
      <c r="M31" s="128" t="s">
        <v>232</v>
      </c>
      <c r="N31" s="129" t="s">
        <v>233</v>
      </c>
      <c r="O31" s="126" t="s">
        <v>230</v>
      </c>
      <c r="P31" s="130" t="s">
        <v>231</v>
      </c>
      <c r="Q31" s="131" t="s">
        <v>232</v>
      </c>
      <c r="R31" s="132" t="s">
        <v>233</v>
      </c>
      <c r="S31" s="133" t="s">
        <v>230</v>
      </c>
      <c r="T31" s="130" t="s">
        <v>231</v>
      </c>
      <c r="U31" s="131" t="s">
        <v>232</v>
      </c>
      <c r="V31" s="132" t="s">
        <v>233</v>
      </c>
      <c r="W31" s="134"/>
      <c r="X31" s="135"/>
    </row>
    <row r="32" ht="15.75" customHeight="1">
      <c r="E32" s="136"/>
      <c r="F32" s="137"/>
      <c r="G32" s="138"/>
      <c r="H32" s="61"/>
      <c r="I32" s="61"/>
      <c r="J32" s="59"/>
      <c r="K32" s="139"/>
      <c r="L32" s="61"/>
      <c r="M32" s="61"/>
      <c r="N32" s="62"/>
      <c r="O32" s="140" t="str">
        <f t="shared" ref="O32:R32" si="2">IFERROR((K32/G32),"NO APLICA")</f>
        <v>NO APLICA</v>
      </c>
      <c r="P32" s="141" t="str">
        <f t="shared" si="2"/>
        <v>NO APLICA</v>
      </c>
      <c r="Q32" s="141" t="str">
        <f t="shared" si="2"/>
        <v>NO APLICA</v>
      </c>
      <c r="R32" s="142" t="str">
        <f t="shared" si="2"/>
        <v>NO APLICA</v>
      </c>
      <c r="S32" s="140" t="str">
        <f t="shared" ref="S32:S35" si="4">IFERROR(((K32)/(G32)),"NO APLICA")</f>
        <v>NO APLICA</v>
      </c>
      <c r="T32" s="141" t="str">
        <f t="shared" ref="T32:T35" si="5">IFERROR(((K32+L32)/(G32+H32)),"NO APLICA")</f>
        <v>NO APLICA</v>
      </c>
      <c r="U32" s="141" t="str">
        <f t="shared" ref="U32:U35" si="6">IFERROR(((K32+L32+M32)/(G32+H32+I32)),"NO APLICA")</f>
        <v>NO APLICA</v>
      </c>
      <c r="V32" s="142" t="str">
        <f t="shared" ref="V32:V35" si="7">IFERROR(((K32+L32+M32+N32)/(G32+H32+I32+J32)),"NO APLICA")</f>
        <v>NO APLICA</v>
      </c>
      <c r="W32" s="143"/>
      <c r="X32" s="144"/>
    </row>
    <row r="33" ht="15.75" customHeight="1">
      <c r="E33" s="145"/>
      <c r="F33" s="146">
        <v>0.0</v>
      </c>
      <c r="G33" s="138"/>
      <c r="H33" s="147"/>
      <c r="I33" s="147"/>
      <c r="J33" s="148"/>
      <c r="K33" s="138"/>
      <c r="L33" s="147"/>
      <c r="M33" s="147"/>
      <c r="N33" s="148"/>
      <c r="O33" s="140" t="str">
        <f t="shared" ref="O33:R33" si="3">IFERROR((K33/G33),"NO APLICA")</f>
        <v>NO APLICA</v>
      </c>
      <c r="P33" s="141" t="str">
        <f t="shared" si="3"/>
        <v>NO APLICA</v>
      </c>
      <c r="Q33" s="141" t="str">
        <f t="shared" si="3"/>
        <v>NO APLICA</v>
      </c>
      <c r="R33" s="149" t="str">
        <f t="shared" si="3"/>
        <v>NO APLICA</v>
      </c>
      <c r="S33" s="140" t="str">
        <f t="shared" si="4"/>
        <v>NO APLICA</v>
      </c>
      <c r="T33" s="141" t="str">
        <f t="shared" si="5"/>
        <v>NO APLICA</v>
      </c>
      <c r="U33" s="141" t="str">
        <f t="shared" si="6"/>
        <v>NO APLICA</v>
      </c>
      <c r="V33" s="149" t="str">
        <f t="shared" si="7"/>
        <v>NO APLICA</v>
      </c>
      <c r="W33" s="150"/>
      <c r="X33" s="151"/>
    </row>
    <row r="34" ht="15.75" customHeight="1">
      <c r="E34" s="145"/>
      <c r="F34" s="146">
        <v>0.0</v>
      </c>
      <c r="G34" s="138"/>
      <c r="H34" s="147"/>
      <c r="I34" s="147"/>
      <c r="J34" s="148"/>
      <c r="K34" s="138"/>
      <c r="L34" s="147"/>
      <c r="M34" s="147"/>
      <c r="N34" s="148"/>
      <c r="O34" s="140" t="str">
        <f t="shared" ref="O34:R34" si="8">IFERROR((K34/G34),"NO APLICA")</f>
        <v>NO APLICA</v>
      </c>
      <c r="P34" s="141" t="str">
        <f t="shared" si="8"/>
        <v>NO APLICA</v>
      </c>
      <c r="Q34" s="141" t="str">
        <f t="shared" si="8"/>
        <v>NO APLICA</v>
      </c>
      <c r="R34" s="149" t="str">
        <f t="shared" si="8"/>
        <v>NO APLICA</v>
      </c>
      <c r="S34" s="140" t="str">
        <f t="shared" si="4"/>
        <v>NO APLICA</v>
      </c>
      <c r="T34" s="141" t="str">
        <f t="shared" si="5"/>
        <v>NO APLICA</v>
      </c>
      <c r="U34" s="141" t="str">
        <f t="shared" si="6"/>
        <v>NO APLICA</v>
      </c>
      <c r="V34" s="149" t="str">
        <f t="shared" si="7"/>
        <v>NO APLICA</v>
      </c>
      <c r="W34" s="150"/>
      <c r="X34" s="151"/>
    </row>
    <row r="35" ht="15.75" customHeight="1">
      <c r="E35" s="152"/>
      <c r="F35" s="153"/>
      <c r="G35" s="154"/>
      <c r="H35" s="155"/>
      <c r="I35" s="155"/>
      <c r="J35" s="156"/>
      <c r="K35" s="154"/>
      <c r="L35" s="155"/>
      <c r="M35" s="155"/>
      <c r="N35" s="156"/>
      <c r="O35" s="157" t="str">
        <f t="shared" ref="O35:R35" si="9">IFERROR((K35/G35),"NO APLICA")</f>
        <v>NO APLICA</v>
      </c>
      <c r="P35" s="158" t="str">
        <f t="shared" si="9"/>
        <v>NO APLICA</v>
      </c>
      <c r="Q35" s="158" t="str">
        <f t="shared" si="9"/>
        <v>NO APLICA</v>
      </c>
      <c r="R35" s="159" t="str">
        <f t="shared" si="9"/>
        <v>NO APLICA</v>
      </c>
      <c r="S35" s="157" t="str">
        <f t="shared" si="4"/>
        <v>NO APLICA</v>
      </c>
      <c r="T35" s="158" t="str">
        <f t="shared" si="5"/>
        <v>NO APLICA</v>
      </c>
      <c r="U35" s="158" t="str">
        <f t="shared" si="6"/>
        <v>NO APLICA</v>
      </c>
      <c r="V35" s="159" t="str">
        <f t="shared" si="7"/>
        <v>NO APLICA</v>
      </c>
      <c r="W35" s="160"/>
      <c r="X35" s="161"/>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26:X26"/>
    <mergeCell ref="E2:S2"/>
    <mergeCell ref="E3:S3"/>
    <mergeCell ref="E4:S4"/>
    <mergeCell ref="E5:S5"/>
    <mergeCell ref="G10:W10"/>
    <mergeCell ref="B11:B12"/>
    <mergeCell ref="C11:C12"/>
    <mergeCell ref="F30:F31"/>
    <mergeCell ref="G30:J30"/>
    <mergeCell ref="K30:N30"/>
    <mergeCell ref="O30:R30"/>
    <mergeCell ref="S30:V30"/>
    <mergeCell ref="W30:X31"/>
    <mergeCell ref="W32:X32"/>
    <mergeCell ref="W33:X33"/>
    <mergeCell ref="W34:X34"/>
    <mergeCell ref="W35:X35"/>
    <mergeCell ref="D11:F11"/>
    <mergeCell ref="G11:K11"/>
    <mergeCell ref="B14:F14"/>
    <mergeCell ref="C26:E26"/>
    <mergeCell ref="L26:Q26"/>
    <mergeCell ref="E29:X29"/>
    <mergeCell ref="E30:E31"/>
  </mergeCells>
  <conditionalFormatting sqref="G32:J35">
    <cfRule type="containsBlanks" dxfId="0" priority="1">
      <formula>LEN(TRIM(G32))=0</formula>
    </cfRule>
  </conditionalFormatting>
  <conditionalFormatting sqref="H13">
    <cfRule type="cellIs" dxfId="1" priority="2" operator="equal">
      <formula>"NO DISPONIBLE"</formula>
    </cfRule>
  </conditionalFormatting>
  <conditionalFormatting sqref="H14:K18">
    <cfRule type="containsBlanks" dxfId="0" priority="3">
      <formula>LEN(TRIM(H14))=0</formula>
    </cfRule>
  </conditionalFormatting>
  <conditionalFormatting sqref="I13:K13">
    <cfRule type="cellIs" dxfId="1" priority="4" operator="equal">
      <formula>"NO DISPONIBLE"</formula>
    </cfRule>
  </conditionalFormatting>
  <conditionalFormatting sqref="K32:N35">
    <cfRule type="containsBlanks" dxfId="2" priority="5">
      <formula>LEN(TRIM(K32))=0</formula>
    </cfRule>
  </conditionalFormatting>
  <conditionalFormatting sqref="L13">
    <cfRule type="cellIs" dxfId="1" priority="6" operator="equal">
      <formula>"NO DISPONIBLE"</formula>
    </cfRule>
  </conditionalFormatting>
  <conditionalFormatting sqref="L14:O18">
    <cfRule type="containsBlanks" dxfId="2" priority="7">
      <formula>LEN(TRIM(L14))=0</formula>
    </cfRule>
  </conditionalFormatting>
  <conditionalFormatting sqref="M13:O13">
    <cfRule type="cellIs" dxfId="1" priority="8" operator="equal">
      <formula>"NO DISPONIBLE"</formula>
    </cfRule>
  </conditionalFormatting>
  <conditionalFormatting sqref="O32:V35">
    <cfRule type="cellIs" dxfId="3" priority="9" operator="equal">
      <formula>"NO APLICA"</formula>
    </cfRule>
  </conditionalFormatting>
  <conditionalFormatting sqref="O32:V35">
    <cfRule type="cellIs" dxfId="4" priority="10" operator="between">
      <formula>0.7</formula>
      <formula>1.2</formula>
    </cfRule>
  </conditionalFormatting>
  <conditionalFormatting sqref="O32:V35">
    <cfRule type="cellIs" dxfId="5" priority="11" operator="between">
      <formula>0.5</formula>
      <formula>0.7</formula>
    </cfRule>
  </conditionalFormatting>
  <conditionalFormatting sqref="O32:V35">
    <cfRule type="cellIs" dxfId="6" priority="12" operator="lessThan">
      <formula>0.5</formula>
    </cfRule>
  </conditionalFormatting>
  <conditionalFormatting sqref="O32:V35">
    <cfRule type="cellIs" dxfId="6" priority="13" operator="greaterThan">
      <formula>1.2</formula>
    </cfRule>
  </conditionalFormatting>
  <conditionalFormatting sqref="P13">
    <cfRule type="cellIs" dxfId="1" priority="14" operator="equal">
      <formula>"NO DISPONIBLE"</formula>
    </cfRule>
  </conditionalFormatting>
  <conditionalFormatting sqref="P14:S14 W14">
    <cfRule type="cellIs" dxfId="4" priority="15" stopIfTrue="1" operator="equal">
      <formula>"100%"</formula>
    </cfRule>
  </conditionalFormatting>
  <conditionalFormatting sqref="P14:S14 W14">
    <cfRule type="cellIs" dxfId="6" priority="16" stopIfTrue="1" operator="lessThan">
      <formula>0.5</formula>
    </cfRule>
  </conditionalFormatting>
  <conditionalFormatting sqref="P14:S14 W14">
    <cfRule type="cellIs" dxfId="5" priority="17" stopIfTrue="1" operator="between">
      <formula>0.5</formula>
      <formula>0.7</formula>
    </cfRule>
  </conditionalFormatting>
  <conditionalFormatting sqref="P14:S14 W14">
    <cfRule type="cellIs" dxfId="4" priority="18" stopIfTrue="1" operator="between">
      <formula>0.7</formula>
      <formula>1.2</formula>
    </cfRule>
  </conditionalFormatting>
  <conditionalFormatting sqref="P14:S14 W14">
    <cfRule type="cellIs" dxfId="4" priority="19" stopIfTrue="1" operator="greaterThanOrEqual">
      <formula>1.2</formula>
    </cfRule>
  </conditionalFormatting>
  <conditionalFormatting sqref="P14:S14 W14">
    <cfRule type="containsBlanks" dxfId="2" priority="20" stopIfTrue="1">
      <formula>LEN(TRIM(P14))=0</formula>
    </cfRule>
  </conditionalFormatting>
  <conditionalFormatting sqref="Q13:S13">
    <cfRule type="cellIs" dxfId="1" priority="21" operator="equal">
      <formula>"NO DISPONIBLE"</formula>
    </cfRule>
  </conditionalFormatting>
  <conditionalFormatting sqref="T13">
    <cfRule type="cellIs" dxfId="1" priority="22" operator="equal">
      <formula>"NO DISPONIBLE"</formula>
    </cfRule>
  </conditionalFormatting>
  <conditionalFormatting sqref="U13:W13">
    <cfRule type="cellIs" dxfId="1" priority="23" operator="equal">
      <formula>"NO DISPONIBLE"</formula>
    </cfRule>
  </conditionalFormatting>
  <conditionalFormatting sqref="U15:W18">
    <cfRule type="containsBlanks" dxfId="2" priority="24">
      <formula>LEN(TRIM(U15))=0</formula>
    </cfRule>
  </conditionalFormatting>
  <conditionalFormatting sqref="U15:W18">
    <cfRule type="cellIs" dxfId="4" priority="25" stopIfTrue="1" operator="equal">
      <formula>"100%"</formula>
    </cfRule>
  </conditionalFormatting>
  <conditionalFormatting sqref="U15:W18">
    <cfRule type="cellIs" dxfId="6" priority="26" stopIfTrue="1" operator="lessThan">
      <formula>0.5</formula>
    </cfRule>
  </conditionalFormatting>
  <conditionalFormatting sqref="U15:W18">
    <cfRule type="cellIs" dxfId="5" priority="27" stopIfTrue="1" operator="between">
      <formula>0.5</formula>
      <formula>0.7</formula>
    </cfRule>
  </conditionalFormatting>
  <conditionalFormatting sqref="U15:W18">
    <cfRule type="cellIs" dxfId="4" priority="28" stopIfTrue="1" operator="between">
      <formula>0.7</formula>
      <formula>1.2</formula>
    </cfRule>
  </conditionalFormatting>
  <conditionalFormatting sqref="U15:W18">
    <cfRule type="cellIs" dxfId="4" priority="29" stopIfTrue="1" operator="greaterThanOrEqual">
      <formula>1.2</formula>
    </cfRule>
  </conditionalFormatting>
  <conditionalFormatting sqref="U15:W18">
    <cfRule type="containsBlanks" dxfId="2" priority="30" stopIfTrue="1">
      <formula>LEN(TRIM(U15))=0</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 width="34.71"/>
    <col customWidth="1" min="3" max="26" width="10.71"/>
  </cols>
  <sheetData>
    <row r="1">
      <c r="A1" s="209" t="s">
        <v>234</v>
      </c>
    </row>
    <row r="3" ht="120.0" customHeight="1">
      <c r="A3" s="210" t="s">
        <v>235</v>
      </c>
    </row>
    <row r="5">
      <c r="A5" s="211"/>
      <c r="B5" s="212" t="s">
        <v>236</v>
      </c>
    </row>
    <row r="6">
      <c r="A6" s="213"/>
      <c r="B6" s="212" t="s">
        <v>237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B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2020-03-29T15:30:51Z</dcterms:created>
  <dc:creator>Enrique Eduardo Encalada Sánchez</dc:creator>
</cp:coreProperties>
</file>