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umberto Rodriguez\Desktop\Programas\Trimestrales\3.5 Pioneros\3er Trimestre\"/>
    </mc:Choice>
  </mc:AlternateContent>
  <bookViews>
    <workbookView xWindow="0" yWindow="0" windowWidth="28800" windowHeight="12435"/>
  </bookViews>
  <sheets>
    <sheet name="SEGUIMIENTO 2025" sheetId="1" r:id="rId1"/>
    <sheet name="SEGUIMIENTO 2026" sheetId="4" r:id="rId2"/>
    <sheet name="SEGUIMIENTO 2027" sheetId="5" r:id="rId3"/>
    <sheet name="Instrucciones" sheetId="3" r:id="rId4"/>
  </sheets>
  <definedNames>
    <definedName name="ADFASDF">#REF!</definedName>
    <definedName name="averiguar">#REF!</definedName>
    <definedName name="averiguar2">#REF!</definedName>
    <definedName name="averiguar3">#REF!</definedName>
    <definedName name="e">#REF!</definedName>
    <definedName name="formato2">#REF!</definedName>
    <definedName name="M">#REF!</definedName>
    <definedName name="MIRPRUEB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" i="1" l="1"/>
  <c r="R15" i="1"/>
  <c r="P15" i="1"/>
  <c r="Q20" i="1" l="1"/>
  <c r="R20" i="1"/>
  <c r="Q18" i="1"/>
  <c r="V26" i="1" l="1"/>
  <c r="V25" i="1"/>
  <c r="V24" i="1"/>
  <c r="V23" i="1"/>
  <c r="V22" i="1"/>
  <c r="V21" i="1"/>
  <c r="V20" i="1"/>
  <c r="V19" i="1"/>
  <c r="V18" i="1"/>
  <c r="V17" i="1"/>
  <c r="V16" i="1"/>
  <c r="V15" i="1"/>
  <c r="R18" i="1"/>
  <c r="R19" i="1"/>
  <c r="R21" i="1"/>
  <c r="R22" i="1"/>
  <c r="R23" i="1"/>
  <c r="R24" i="1"/>
  <c r="R25" i="1"/>
  <c r="R26" i="1"/>
  <c r="U26" i="1"/>
  <c r="U15" i="1"/>
  <c r="Q15" i="1"/>
  <c r="U25" i="1"/>
  <c r="U24" i="1"/>
  <c r="U23" i="1"/>
  <c r="U22" i="1"/>
  <c r="U21" i="1"/>
  <c r="U20" i="1"/>
  <c r="U19" i="1"/>
  <c r="U18" i="1"/>
  <c r="U17" i="1"/>
  <c r="U16" i="1"/>
  <c r="T26" i="1"/>
  <c r="T25" i="1"/>
  <c r="T24" i="1"/>
  <c r="T23" i="1"/>
  <c r="T22" i="1"/>
  <c r="T21" i="1"/>
  <c r="T20" i="1"/>
  <c r="T19" i="1"/>
  <c r="T18" i="1"/>
  <c r="T17" i="1"/>
  <c r="T16" i="1" l="1"/>
  <c r="T15" i="1"/>
  <c r="Q26" i="1"/>
  <c r="Q25" i="1"/>
  <c r="Q24" i="1"/>
  <c r="Q23" i="1"/>
  <c r="Q22" i="1"/>
  <c r="Q21" i="1"/>
  <c r="Q19" i="1"/>
  <c r="Q17" i="1"/>
  <c r="Q16" i="1"/>
  <c r="P26" i="1"/>
  <c r="P25" i="1"/>
  <c r="P24" i="1"/>
  <c r="P23" i="1"/>
  <c r="P22" i="1"/>
  <c r="P21" i="1"/>
  <c r="P20" i="1"/>
  <c r="P19" i="1"/>
  <c r="P18" i="1"/>
  <c r="P17" i="1"/>
  <c r="P16" i="1"/>
  <c r="S16" i="1"/>
  <c r="R16" i="1"/>
  <c r="W16" i="1"/>
  <c r="W16" i="5" l="1"/>
  <c r="V33" i="5"/>
  <c r="U33" i="5"/>
  <c r="T33" i="5"/>
  <c r="S33" i="5"/>
  <c r="R33" i="5"/>
  <c r="Q33" i="5"/>
  <c r="P33" i="5"/>
  <c r="O33" i="5"/>
  <c r="V32" i="5"/>
  <c r="U32" i="5"/>
  <c r="T32" i="5"/>
  <c r="S32" i="5"/>
  <c r="R32" i="5"/>
  <c r="Q32" i="5"/>
  <c r="P32" i="5"/>
  <c r="O32" i="5"/>
  <c r="V31" i="5"/>
  <c r="U31" i="5"/>
  <c r="T31" i="5"/>
  <c r="S31" i="5"/>
  <c r="R31" i="5"/>
  <c r="Q31" i="5"/>
  <c r="P31" i="5"/>
  <c r="O31" i="5"/>
  <c r="V30" i="5"/>
  <c r="U30" i="5"/>
  <c r="T30" i="5"/>
  <c r="S30" i="5"/>
  <c r="R30" i="5"/>
  <c r="Q30" i="5"/>
  <c r="P30" i="5"/>
  <c r="O30" i="5"/>
  <c r="V16" i="5"/>
  <c r="U16" i="5"/>
  <c r="T16" i="5"/>
  <c r="S16" i="5"/>
  <c r="R16" i="5"/>
  <c r="Q16" i="5"/>
  <c r="P16" i="5"/>
  <c r="V33" i="4"/>
  <c r="U33" i="4"/>
  <c r="T33" i="4"/>
  <c r="S33" i="4"/>
  <c r="R33" i="4"/>
  <c r="Q33" i="4"/>
  <c r="P33" i="4"/>
  <c r="O33" i="4"/>
  <c r="V32" i="4"/>
  <c r="U32" i="4"/>
  <c r="T32" i="4"/>
  <c r="S32" i="4"/>
  <c r="R32" i="4"/>
  <c r="Q32" i="4"/>
  <c r="P32" i="4"/>
  <c r="O32" i="4"/>
  <c r="V31" i="4"/>
  <c r="U31" i="4"/>
  <c r="T31" i="4"/>
  <c r="S31" i="4"/>
  <c r="R31" i="4"/>
  <c r="Q31" i="4"/>
  <c r="P31" i="4"/>
  <c r="O31" i="4"/>
  <c r="V30" i="4"/>
  <c r="U30" i="4"/>
  <c r="T30" i="4"/>
  <c r="S30" i="4"/>
  <c r="R30" i="4"/>
  <c r="Q30" i="4"/>
  <c r="P30" i="4"/>
  <c r="O30" i="4"/>
  <c r="W16" i="4"/>
  <c r="V16" i="4"/>
  <c r="U16" i="4"/>
  <c r="T16" i="4"/>
  <c r="S16" i="4"/>
  <c r="R16" i="4"/>
  <c r="Q16" i="4"/>
  <c r="P16" i="4"/>
  <c r="V36" i="1"/>
  <c r="V37" i="1"/>
  <c r="V38" i="1"/>
  <c r="V39" i="1"/>
  <c r="U37" i="1"/>
  <c r="U38" i="1"/>
  <c r="U39" i="1"/>
  <c r="U36" i="1"/>
  <c r="T38" i="1"/>
  <c r="T39" i="1"/>
  <c r="T37" i="1"/>
  <c r="T36" i="1"/>
  <c r="S36" i="1"/>
  <c r="O36" i="1"/>
  <c r="S37" i="1"/>
  <c r="S39" i="1"/>
  <c r="S38" i="1"/>
  <c r="R38" i="1"/>
  <c r="R39" i="1"/>
  <c r="R37" i="1"/>
  <c r="R36" i="1"/>
  <c r="Q36" i="1"/>
  <c r="Q37" i="1"/>
  <c r="Q38" i="1"/>
  <c r="Q39" i="1"/>
  <c r="P36" i="1"/>
  <c r="P39" i="1"/>
  <c r="P37" i="1"/>
  <c r="P38" i="1"/>
  <c r="O39" i="1"/>
  <c r="O38" i="1"/>
  <c r="O37" i="1"/>
</calcChain>
</file>

<file path=xl/sharedStrings.xml><?xml version="1.0" encoding="utf-8"?>
<sst xmlns="http://schemas.openxmlformats.org/spreadsheetml/2006/main" count="313" uniqueCount="132">
  <si>
    <t>FORMATO PARA LA PROGRAMACIÓN, SEGUIMIENTO Y EVALUACIÓN DEL AVANCE EN CUMPLIMIENTO DE METAS Y OBJETIVOS DEL PROGRAMA PRESUPUESTARIO ANUAL 2025</t>
  </si>
  <si>
    <t>EJE 3: TODOS POR LA PAZ</t>
  </si>
  <si>
    <t>CLAVE Y NOMBRE DEL PPA:</t>
  </si>
  <si>
    <t>NOMBRE DE LA DEPENDENCIA QUE ATIENDE AL PROGRAMA</t>
  </si>
  <si>
    <t>AVANCE EN CUMPLIMIENTO DE METAS TRIMESTRAL Y ANUAL ACUMULADO 2025</t>
  </si>
  <si>
    <t>Nivel.
(unidad administrativa responsable)</t>
  </si>
  <si>
    <t>Resumen narrativo u objetivos.
Clave: Número del Eje, Número del Programa, 1 para el Fin, 1 para el Propósito, Número del Componente, Número de las Actividades.</t>
  </si>
  <si>
    <t>INDICADOR</t>
  </si>
  <si>
    <t>META PROGRAMADA 2025</t>
  </si>
  <si>
    <t>META ALCANZADA 2025</t>
  </si>
  <si>
    <t>PORCENTAJE DE AVANCE TRIMESTRAL 2025</t>
  </si>
  <si>
    <t>PORCENTAJE DE AVANCE TRIMESTRAL ACUMULADO 2025</t>
  </si>
  <si>
    <t>JUSTIFICACION TRIMESTRAL DE AVANCE DE RESULTADOS 2025</t>
  </si>
  <si>
    <t>Nombre del Indicador.
Siglas y descripción.</t>
  </si>
  <si>
    <t>Frecuencia de medición del Indicador.
Con base a las recomendaciones del nivel de objetivos.</t>
  </si>
  <si>
    <t>Unidad de medida del Indicador y unidad de medida de sus variables.</t>
  </si>
  <si>
    <t>ANUAL</t>
  </si>
  <si>
    <t>TRIMESTRE 1</t>
  </si>
  <si>
    <t>TRIMESTRE 2</t>
  </si>
  <si>
    <t>TRIMESTRE 3</t>
  </si>
  <si>
    <t>TRIMESTRE 4</t>
  </si>
  <si>
    <t>Fin
(DP de la DGPM)</t>
  </si>
  <si>
    <t>Trianual</t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</si>
  <si>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
Porcentaje</t>
    </r>
  </si>
  <si>
    <t>No Aplica</t>
  </si>
  <si>
    <t>EJEMPLO</t>
  </si>
  <si>
    <t>P.</t>
  </si>
  <si>
    <t>Justificacion Trimestral:</t>
  </si>
  <si>
    <t>C.</t>
  </si>
  <si>
    <t>A.</t>
  </si>
  <si>
    <t>ELABORÓ</t>
  </si>
  <si>
    <t>REVISÓ
Dr. Enrique E. Encalada Sánchez
Dirección de Planeación de la DGPM</t>
  </si>
  <si>
    <t>AUTORIZÓ</t>
  </si>
  <si>
    <t>SEGUIMIENTO A LA EJECUCIÓN DEL PRESUPUESTO AUTORIZADO</t>
  </si>
  <si>
    <t>UNIDAD ADMINISTRATIVA</t>
  </si>
  <si>
    <t>PRESUPUESTO ANUAL AUTORIZADO 2025</t>
  </si>
  <si>
    <t>PRESUPUESTO A EJERCER POR TRIMESTRE</t>
  </si>
  <si>
    <t xml:space="preserve">PRESUPUESTO EJERCIDO POR TRIMESTRE </t>
  </si>
  <si>
    <t>PORCENTAJE DEL PRESUPUESTO EJERCIDO  POR TRIMESTRE</t>
  </si>
  <si>
    <t>PORCENTAJE DEL PRESUPUESTO ANUAL EJERCIDO</t>
  </si>
  <si>
    <t>JUSTIFICACION TRIMESTRAL Y ANUAL DE AVANCE DE RESULTADOS 2025</t>
  </si>
  <si>
    <t>TRIMESTRE 1 2025</t>
  </si>
  <si>
    <t>TRIMESTRE 2 2025</t>
  </si>
  <si>
    <t>TRIMESTRE 3 2025</t>
  </si>
  <si>
    <t>TRIMESTRE 4 2025</t>
  </si>
  <si>
    <t>INSTRUCTIVO</t>
  </si>
  <si>
    <t>EJEMPLO PARA REPORTAR SUS AVANCES, SOLO TIENEN QUE REGISTRAR LOS VALORES PROGRAMADOS POR TRIMESTRE Y CONFORME REPORTEN AVANCES REGISTRAR EL AVANCE DEL TRIMESTRE CORRESPONDIENTE POSICIONARSE EN LA CELDA DE ARRIBA Y ARRASTRAR LA CON LA CRUZ NEGRITA HACIA ABAJO PARA OBTENER EL AVANCE CORRESPONDIENTE . VERIFICAR DANDO DOBLE CLIC A LA INFORMACION OBTENIDA.</t>
  </si>
  <si>
    <t>EL COLOR DE LA CELDA REPRESENTA QUE NO SE PROGRAMÓ ACTIVIDAD EN ESE TRIMESTRE</t>
  </si>
  <si>
    <t>EL COLOR DE LA CELDA REPRESENTA QUE NO SE HA REPORTADO EL TRIMESTRE O QUE NO SE REALIZÓ POR NO ESTAR PROGRAMADO</t>
  </si>
  <si>
    <t>Unidad de Medida del Indicador:  
Unidad de Medida de la Variable:</t>
  </si>
  <si>
    <t>FORMATO PARA LA PROGRAMACIÓN, SEGUIMIENTO Y EVALUACIÓN DEL AVANCE EN CUMPLIMIENTO DE METAS Y OBJETIVOS DEL PROGRAMA PRESUPUESTARIO ANUAL 2026</t>
  </si>
  <si>
    <t>AVANCE EN CUMPLIMIENTO DE METAS TRIMESTRAL Y ANUAL ACUMULADO 2026</t>
  </si>
  <si>
    <t>META PROGRAMADA 2026</t>
  </si>
  <si>
    <t>META ALCANZADA 2026</t>
  </si>
  <si>
    <t>PORCENTAJE DE AVANCE TRIMESTRAL 2026</t>
  </si>
  <si>
    <t>PORCENTAJE DE AVANCE TRIMESTRAL ACUMULADO 2026</t>
  </si>
  <si>
    <t>JUSTIFICACION TRIMESTRAL DE AVANCE DE RESULTADOS 2026</t>
  </si>
  <si>
    <t xml:space="preserve">Justificación Trimestral:  
Se considera que no aplica para el primer trimestre del 2026, debido a que es un Índice de nueva creación para el eje 3 Todos por la Paz y que tiene una periodicidad trianual sin línea base y con una meta establecida hasta diciembre 2027, fecha en que se verificará si la meta programada se logró.
</t>
  </si>
  <si>
    <t>PRESUPUESTO ANUAL AUTORIZADO 2026</t>
  </si>
  <si>
    <t>JUSTIFICACION TRIMESTRAL Y ANUAL DE AVANCE DE RESULTADOS 2026</t>
  </si>
  <si>
    <t>TRIMESTRE 1 2026</t>
  </si>
  <si>
    <t>TRIMESTRE 2 2026</t>
  </si>
  <si>
    <t>TRIMESTRE 3 2026</t>
  </si>
  <si>
    <t>TRIMESTRE 4 2026</t>
  </si>
  <si>
    <t>FORMATO PARA LA PROGRAMACIÓN, SEGUIMIENTO Y EVALUACIÓN DEL AVANCE EN CUMPLIMIENTO DE METAS Y OBJETIVOS DEL PROGRAMA PRESUPUESTARIO ANUAL 2027</t>
  </si>
  <si>
    <t>AVANCE EN CUMPLIMIENTO DE METAS TRIMESTRAL Y ANUAL ACUMULADO 2027</t>
  </si>
  <si>
    <t>META PROGRAMADA 2027</t>
  </si>
  <si>
    <t>META ALCANZADA 2027</t>
  </si>
  <si>
    <t>PORCENTAJE DE AVANCE TRIMESTRAL 2027</t>
  </si>
  <si>
    <t>PORCENTAJE DE AVANCE TRIMESTRAL ACUMULADO 2027</t>
  </si>
  <si>
    <t>JUSTIFICACION TRIMESTRAL DE AVANCE DE RESULTADOS 2027</t>
  </si>
  <si>
    <t xml:space="preserve">Justificación Trimestral:  
Se considera que no aplica para el primer trimestre del 2027, debido a que es un Índice de nueva creación para el eje 3 Todos por la Paz y que tiene una periodicidad trianual sin línea base y con una meta establecida hasta diciembre 2027, fecha en que se verificará si la meta programada se logró.
</t>
  </si>
  <si>
    <t>PRESUPUESTO ANUAL AUTORIZADO 2027</t>
  </si>
  <si>
    <t>JUSTIFICACION TRIMESTRAL Y ANUAL DE AVANCE DE RESULTADOS 2027</t>
  </si>
  <si>
    <t>TRIMESTRE 1 2027</t>
  </si>
  <si>
    <t>TRIMESTRE 2 2027</t>
  </si>
  <si>
    <t>TRIMESTRE 3 2027</t>
  </si>
  <si>
    <t>TRIMESTRE 4 2027</t>
  </si>
  <si>
    <r>
      <rPr>
        <b/>
        <sz val="11"/>
        <color theme="1"/>
        <rFont val="Arial"/>
        <family val="2"/>
      </rPr>
      <t xml:space="preserve">3.X.1 </t>
    </r>
    <r>
      <rPr>
        <sz val="11"/>
        <color theme="1"/>
        <rFont val="Arial"/>
        <family val="2"/>
      </rPr>
      <t>Contribuir a una sociedad más segura, cohesionada y pacífica en el municipio de Benito Juárez mediante estrategias de prevención de la violencia, impulso a la convivencia y fortalecimiento del bienestar social.</t>
    </r>
  </si>
  <si>
    <r>
      <rPr>
        <b/>
        <sz val="11"/>
        <color theme="1"/>
        <rFont val="Arial"/>
        <family val="2"/>
      </rPr>
      <t>IMPC: Í</t>
    </r>
    <r>
      <rPr>
        <sz val="11"/>
        <color theme="1"/>
        <rFont val="Arial"/>
        <family val="2"/>
      </rPr>
      <t>ndice Municipal de Paz y Convivencia Ciudadana</t>
    </r>
  </si>
  <si>
    <t>NOMBRE DE LA DEPENDENCIA QUE ATIENDE AL PROGRAMA: ASOCIACIÓN DE FÚTBOL PIONEROS A.C</t>
  </si>
  <si>
    <r>
      <rPr>
        <b/>
        <sz val="11"/>
        <color theme="1"/>
        <rFont val="Arial"/>
        <family val="2"/>
      </rPr>
      <t xml:space="preserve">3.5.1 </t>
    </r>
    <r>
      <rPr>
        <sz val="11"/>
        <color theme="1"/>
        <rFont val="Arial"/>
        <family val="2"/>
      </rPr>
      <t>Contribuir a una sociedad más segura, cohesionada y pacífica en el municipio de Benito Juárez mediante estrategias de prevención de la violencia, impulso a la convivencia y fortalecimiento del bienestar social.</t>
    </r>
  </si>
  <si>
    <t>Propósito
( PIONEROS )</t>
  </si>
  <si>
    <t>Trimestral</t>
  </si>
  <si>
    <r>
      <rPr>
        <b/>
        <sz val="11"/>
        <color theme="0"/>
        <rFont val="Arial"/>
        <family val="2"/>
      </rPr>
      <t xml:space="preserve">UNIDAD DE MEDIDA DEL INDICADOR: </t>
    </r>
    <r>
      <rPr>
        <sz val="11"/>
        <color theme="0"/>
        <rFont val="Arial"/>
        <family val="2"/>
      </rPr>
      <t xml:space="preserve">
Porcentaje.
</t>
    </r>
    <r>
      <rPr>
        <b/>
        <sz val="11"/>
        <color theme="0"/>
        <rFont val="Arial"/>
        <family val="2"/>
      </rPr>
      <t xml:space="preserve">UNIDAD DE MEDIDA DE LA VARIABLE: </t>
    </r>
    <r>
      <rPr>
        <sz val="11"/>
        <color theme="0"/>
        <rFont val="Arial"/>
        <family val="2"/>
      </rPr>
      <t>Personas.</t>
    </r>
  </si>
  <si>
    <t>Componente
( Dirección General )</t>
  </si>
  <si>
    <r>
      <t xml:space="preserve">3.5.1.1.1 </t>
    </r>
    <r>
      <rPr>
        <sz val="11"/>
        <color rgb="FF000000"/>
        <rFont val="Arial"/>
        <family val="2"/>
      </rPr>
      <t>Actividades de fútbol profesional y semiprofesional planificadas.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</si>
  <si>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
Porcentaje.
</t>
    </r>
    <r>
      <rPr>
        <b/>
        <sz val="11"/>
        <color theme="1"/>
        <rFont val="Arial"/>
        <family val="2"/>
      </rPr>
      <t>UNIDAD DE MEDIDA DE LA VARIABLE:</t>
    </r>
    <r>
      <rPr>
        <sz val="11"/>
        <color theme="1"/>
        <rFont val="Arial"/>
        <family val="2"/>
      </rPr>
      <t xml:space="preserve"> 
Partidos de categoría semiprofesional y profesionales.</t>
    </r>
  </si>
  <si>
    <t>Actividad</t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</si>
  <si>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Porcentaje
</t>
    </r>
    <r>
      <rPr>
        <b/>
        <sz val="11"/>
        <color theme="1"/>
        <rFont val="Arial"/>
        <family val="2"/>
      </rPr>
      <t xml:space="preserve">UNIDAD DE MEDIDA DE LA VARIABLE:    </t>
    </r>
    <r>
      <rPr>
        <sz val="11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Asistentes</t>
    </r>
  </si>
  <si>
    <r>
      <rPr>
        <b/>
        <sz val="11"/>
        <color theme="1"/>
        <rFont val="Arial"/>
        <family val="2"/>
      </rPr>
      <t xml:space="preserve">UNIDAD DE MEDIDA DEL INDICADOR:  </t>
    </r>
    <r>
      <rPr>
        <sz val="11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Porcentaje
</t>
    </r>
    <r>
      <rPr>
        <b/>
        <sz val="11"/>
        <color theme="1"/>
        <rFont val="Arial"/>
        <family val="2"/>
      </rPr>
      <t xml:space="preserve">UNIDAD DE MEDIDA DE LA VARIABLE: </t>
    </r>
    <r>
      <rPr>
        <sz val="11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Asistentes</t>
    </r>
  </si>
  <si>
    <r>
      <rPr>
        <b/>
        <sz val="11"/>
        <color theme="1"/>
        <rFont val="Arial"/>
        <family val="2"/>
      </rPr>
      <t>PCAFO</t>
    </r>
    <r>
      <rPr>
        <sz val="11"/>
        <color theme="1"/>
        <rFont val="Arial"/>
        <family val="2"/>
      </rPr>
      <t xml:space="preserve">: Porcentaje de ciudadanos en actividades de fútbol organizadas. 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</si>
  <si>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 
Porcentaje
</t>
    </r>
    <r>
      <rPr>
        <b/>
        <sz val="11"/>
        <color theme="1"/>
        <rFont val="Arial"/>
        <family val="2"/>
      </rPr>
      <t>UNIDAD DE MEDIDA DE LA VARIABLE:</t>
    </r>
    <r>
      <rPr>
        <sz val="11"/>
        <color theme="1"/>
        <rFont val="Arial"/>
        <family val="2"/>
      </rPr>
      <t xml:space="preserve"> Ciudadanos</t>
    </r>
  </si>
  <si>
    <t>Componente
(Dirección Administrativa)</t>
  </si>
  <si>
    <r>
      <rPr>
        <b/>
        <sz val="11"/>
        <rFont val="Arial"/>
        <family val="2"/>
      </rPr>
      <t>3.5.1.1.2</t>
    </r>
    <r>
      <rPr>
        <sz val="11"/>
        <rFont val="Arial"/>
        <family val="2"/>
      </rPr>
      <t xml:space="preserve">  Informes de avances financieros y administrativos elaborados y entregados conforme a la normatividad.
</t>
    </r>
  </si>
  <si>
    <r>
      <rPr>
        <b/>
        <sz val="11"/>
        <color theme="1"/>
        <rFont val="Arial"/>
        <family val="2"/>
      </rPr>
      <t>PIFA:</t>
    </r>
    <r>
      <rPr>
        <sz val="11"/>
        <color theme="1"/>
        <rFont val="Arial"/>
        <family val="2"/>
      </rPr>
      <t xml:space="preserve"> Porcentaje de informes financieros y administrativos.</t>
    </r>
  </si>
  <si>
    <r>
      <rPr>
        <b/>
        <sz val="11"/>
        <color theme="1"/>
        <rFont val="Arial"/>
        <family val="2"/>
      </rPr>
      <t xml:space="preserve">UNIDAD DE MEDIDA DEL INDICADOR:  </t>
    </r>
    <r>
      <rPr>
        <sz val="11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Porcentaje
</t>
    </r>
    <r>
      <rPr>
        <b/>
        <sz val="11"/>
        <color theme="1"/>
        <rFont val="Arial"/>
        <family val="2"/>
      </rPr>
      <t xml:space="preserve">UNIDAD DE MEDIDA DE LA VARIABLE: </t>
    </r>
    <r>
      <rPr>
        <sz val="11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Informes</t>
    </r>
  </si>
  <si>
    <r>
      <rPr>
        <b/>
        <sz val="11"/>
        <color theme="1"/>
        <rFont val="Arial"/>
        <family val="2"/>
      </rPr>
      <t>3.5.1.1.2.1</t>
    </r>
    <r>
      <rPr>
        <sz val="11"/>
        <color theme="1"/>
        <rFont val="Arial"/>
        <family val="2"/>
      </rPr>
      <t xml:space="preserve"> Ejecución de informes de resultados administrativos y contables realizados.</t>
    </r>
  </si>
  <si>
    <r>
      <rPr>
        <b/>
        <sz val="11"/>
        <color theme="1"/>
        <rFont val="Arial"/>
        <family val="2"/>
      </rPr>
      <t>PEIFA:</t>
    </r>
    <r>
      <rPr>
        <sz val="11"/>
        <color theme="1"/>
        <rFont val="Arial"/>
        <family val="2"/>
      </rPr>
      <t xml:space="preserve"> Porcentaje de ejecución de informes financieros y administrativos.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</si>
  <si>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Porcentaje
</t>
    </r>
    <r>
      <rPr>
        <b/>
        <sz val="11"/>
        <color theme="1"/>
        <rFont val="Arial"/>
        <family val="2"/>
      </rPr>
      <t>UNIDAD DE MEDIDA DE LA VARIABLE:</t>
    </r>
    <r>
      <rPr>
        <sz val="11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Informes</t>
    </r>
  </si>
  <si>
    <t>Componente
( Dirección de  Centros de Formación )</t>
  </si>
  <si>
    <r>
      <rPr>
        <b/>
        <sz val="11"/>
        <color theme="1"/>
        <rFont val="Arial"/>
        <family val="2"/>
      </rPr>
      <t xml:space="preserve">PADSA: </t>
    </r>
    <r>
      <rPr>
        <sz val="11"/>
        <color theme="1"/>
        <rFont val="Arial"/>
        <family val="2"/>
      </rPr>
      <t xml:space="preserve">Porcentaje de Actividades deportivas del Sector Amateur realizadas. 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</si>
  <si>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
Porcentaje
</t>
    </r>
    <r>
      <rPr>
        <b/>
        <sz val="11"/>
        <color theme="1"/>
        <rFont val="Arial"/>
        <family val="2"/>
      </rPr>
      <t>UNIDAD DE MEDIDA DE LA VARIABLE</t>
    </r>
    <r>
      <rPr>
        <sz val="11"/>
        <color theme="1"/>
        <rFont val="Arial"/>
        <family val="2"/>
      </rPr>
      <t>: Actividades deportivas del sector amateur.</t>
    </r>
  </si>
  <si>
    <r>
      <rPr>
        <b/>
        <sz val="11"/>
        <color theme="1"/>
        <rFont val="Arial"/>
        <family val="2"/>
      </rPr>
      <t>3.5.1.1.3.1</t>
    </r>
    <r>
      <rPr>
        <sz val="11"/>
        <color theme="1"/>
        <rFont val="Arial"/>
        <family val="2"/>
      </rPr>
      <t xml:space="preserve"> Admision de niños(as) y jóvenes a los Centros de Formación en el municipio de Benito Juárez.</t>
    </r>
  </si>
  <si>
    <r>
      <rPr>
        <b/>
        <sz val="11"/>
        <color theme="1"/>
        <rFont val="Arial"/>
        <family val="2"/>
      </rPr>
      <t>PASA</t>
    </r>
    <r>
      <rPr>
        <sz val="11"/>
        <color theme="1"/>
        <rFont val="Arial"/>
        <family val="2"/>
      </rPr>
      <t>: Porcentaje admisiones de niños(as) y jovenes al sector amateur</t>
    </r>
  </si>
  <si>
    <r>
      <rPr>
        <b/>
        <sz val="11"/>
        <color theme="1"/>
        <rFont val="Arial"/>
        <family val="2"/>
      </rPr>
      <t>UNIDAD DE MEDIDA DEL INDICADOR:</t>
    </r>
    <r>
      <rPr>
        <sz val="11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Porcentaje
</t>
    </r>
    <r>
      <rPr>
        <b/>
        <sz val="11"/>
        <color theme="1"/>
        <rFont val="Arial"/>
        <family val="2"/>
      </rPr>
      <t xml:space="preserve">UNIDAD DE MEDIDA DE LA VARIABLE: </t>
    </r>
    <r>
      <rPr>
        <sz val="11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Admisiones deportivas </t>
    </r>
  </si>
  <si>
    <r>
      <rPr>
        <b/>
        <sz val="11"/>
        <color theme="1"/>
        <rFont val="Arial"/>
        <family val="2"/>
      </rPr>
      <t xml:space="preserve">3.5.1.1.3.2 </t>
    </r>
    <r>
      <rPr>
        <sz val="11"/>
        <color theme="1"/>
        <rFont val="Arial"/>
        <family val="2"/>
      </rPr>
      <t>Realización de eventos en los centros de formación.</t>
    </r>
  </si>
  <si>
    <r>
      <rPr>
        <b/>
        <sz val="11"/>
        <color theme="1"/>
        <rFont val="Arial"/>
        <family val="2"/>
      </rPr>
      <t>PERPF:</t>
    </r>
    <r>
      <rPr>
        <sz val="11"/>
        <color theme="1"/>
        <rFont val="Arial"/>
        <family val="2"/>
      </rPr>
      <t xml:space="preserve"> Porcentaje de Eventos Recreativos de la Práctica del Fútbol </t>
    </r>
  </si>
  <si>
    <r>
      <rPr>
        <b/>
        <sz val="11"/>
        <color theme="1"/>
        <rFont val="Arial"/>
        <family val="2"/>
      </rPr>
      <t xml:space="preserve">UNIDAD DE MEDIDA DEL INDICADOR: </t>
    </r>
    <r>
      <rPr>
        <sz val="11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Porcentaje
</t>
    </r>
    <r>
      <rPr>
        <b/>
        <sz val="11"/>
        <color theme="1"/>
        <rFont val="Arial"/>
        <family val="2"/>
      </rPr>
      <t xml:space="preserve">UNIDAD DE MEDIDA DE LA VARIABLE:  </t>
    </r>
    <r>
      <rPr>
        <sz val="11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Eventos recreativos.</t>
    </r>
  </si>
  <si>
    <r>
      <rPr>
        <b/>
        <sz val="11"/>
        <color theme="0"/>
        <rFont val="Arial"/>
        <family val="2"/>
      </rPr>
      <t>3.5.1.1</t>
    </r>
    <r>
      <rPr>
        <b/>
        <sz val="11"/>
        <color theme="1"/>
        <rFont val="Arial"/>
        <family val="2"/>
      </rPr>
      <t xml:space="preserve"> </t>
    </r>
    <r>
      <rPr>
        <sz val="11"/>
        <color rgb="FFFFFFFF"/>
        <rFont val="Arial"/>
        <family val="2"/>
      </rPr>
      <t>La población de Benito Juárez mejora su acceso a la cultura física y deportiva mediante la práctica del fútbol y actividades recreativas.</t>
    </r>
  </si>
  <si>
    <r>
      <rPr>
        <b/>
        <sz val="11"/>
        <color theme="1"/>
        <rFont val="Arial"/>
        <family val="2"/>
      </rPr>
      <t xml:space="preserve">3.5.1.1.1.1  </t>
    </r>
    <r>
      <rPr>
        <sz val="11"/>
        <color theme="1"/>
        <rFont val="Arial"/>
        <family val="2"/>
      </rPr>
      <t xml:space="preserve">Participación en partidos de fútbol de la 2da División Profesional.
</t>
    </r>
  </si>
  <si>
    <r>
      <rPr>
        <b/>
        <sz val="11"/>
        <color theme="1"/>
        <rFont val="Arial"/>
        <family val="2"/>
      </rPr>
      <t>3.5.1.1.1.2</t>
    </r>
    <r>
      <rPr>
        <sz val="11"/>
        <color theme="1"/>
        <rFont val="Arial"/>
        <family val="2"/>
      </rPr>
      <t xml:space="preserve">. Participación en partidos de fútbol de la 3ra División Profesional.
</t>
    </r>
  </si>
  <si>
    <r>
      <rPr>
        <b/>
        <sz val="11"/>
        <color theme="1"/>
        <rFont val="Arial"/>
        <family val="2"/>
      </rPr>
      <t>3.5.1.1.1.3</t>
    </r>
    <r>
      <rPr>
        <sz val="11"/>
        <color theme="1"/>
        <rFont val="Arial"/>
        <family val="2"/>
      </rPr>
      <t xml:space="preserve"> Realización de actividades deportivas recreativas de  fútbol de la Asociación de Fútbol Pioneros A.C.</t>
    </r>
  </si>
  <si>
    <r>
      <rPr>
        <b/>
        <sz val="11"/>
        <color theme="0"/>
        <rFont val="Arial"/>
        <family val="2"/>
      </rPr>
      <t xml:space="preserve">PPAF: </t>
    </r>
    <r>
      <rPr>
        <sz val="11"/>
        <color theme="0"/>
        <rFont val="Arial"/>
        <family val="2"/>
      </rPr>
      <t xml:space="preserve">Porcentaje de personas que participan o asisten en actividades futbolísticas. </t>
    </r>
  </si>
  <si>
    <r>
      <rPr>
        <b/>
        <sz val="11"/>
        <color theme="1"/>
        <rFont val="Arial"/>
        <family val="2"/>
      </rPr>
      <t>PPSPR:</t>
    </r>
    <r>
      <rPr>
        <sz val="11"/>
        <color theme="1"/>
        <rFont val="Arial"/>
        <family val="2"/>
      </rPr>
      <t xml:space="preserve">  Porcentaje de partidos de categoría semiprofesional y profesionales realizados</t>
    </r>
  </si>
  <si>
    <r>
      <rPr>
        <b/>
        <sz val="11"/>
        <color theme="1"/>
        <rFont val="Arial"/>
        <family val="2"/>
      </rPr>
      <t>PAPSD:</t>
    </r>
    <r>
      <rPr>
        <sz val="11"/>
        <color theme="1"/>
        <rFont val="Arial"/>
        <family val="2"/>
      </rPr>
      <t xml:space="preserve"> Porcentaje de asistentes en los partidos de fútbol de la Segunda División profesional </t>
    </r>
  </si>
  <si>
    <r>
      <rPr>
        <b/>
        <sz val="11"/>
        <color theme="1"/>
        <rFont val="Arial"/>
        <family val="2"/>
      </rPr>
      <t xml:space="preserve"> PAPTD: </t>
    </r>
    <r>
      <rPr>
        <sz val="11"/>
        <color theme="1"/>
        <rFont val="Arial"/>
        <family val="2"/>
      </rPr>
      <t xml:space="preserve">Porcentaje de asistentes en los partidos de fútbol de tercera división </t>
    </r>
  </si>
  <si>
    <r>
      <rPr>
        <b/>
        <sz val="11"/>
        <color theme="1"/>
        <rFont val="Arial"/>
        <family val="2"/>
      </rPr>
      <t xml:space="preserve">3.5.1.1.3 </t>
    </r>
    <r>
      <rPr>
        <sz val="11"/>
        <color theme="1"/>
        <rFont val="Arial"/>
        <family val="2"/>
      </rPr>
      <t xml:space="preserve">Actividades deportivas de fútbol realizadas para el sector amateur.
</t>
    </r>
  </si>
  <si>
    <r>
      <t xml:space="preserve">Justificacion Trimestral: </t>
    </r>
    <r>
      <rPr>
        <sz val="11"/>
        <color theme="1"/>
        <rFont val="Arial"/>
        <family val="2"/>
      </rPr>
      <t>La meta programada de 6 eventos se logró al llevar a cabo los partidos programados.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El avance cumplió con su objetivo logrando un porcentaje de 100%.</t>
    </r>
  </si>
  <si>
    <r>
      <rPr>
        <b/>
        <sz val="11"/>
        <color theme="1"/>
        <rFont val="Arial"/>
        <family val="2"/>
      </rPr>
      <t>I_TOD_PAZ:</t>
    </r>
    <r>
      <rPr>
        <sz val="11"/>
        <color theme="1"/>
        <rFont val="Arial"/>
        <family val="2"/>
      </rPr>
      <t xml:space="preserve"> Índice de Todos por la Paz</t>
    </r>
  </si>
  <si>
    <t>REVISÓ
Lic. José Fernando Díaz Núñez
Director General de la Dirección General de Planeación Municipal</t>
  </si>
  <si>
    <t>CLAVE Y NOMBRE: E-PPA 3.5 PROGRAMA PIONEROS FÚTBOL CANCÚN</t>
  </si>
  <si>
    <r>
      <t xml:space="preserve">Justificacion Trimestral: 
</t>
    </r>
    <r>
      <rPr>
        <sz val="11"/>
        <color theme="1"/>
        <rFont val="Arial"/>
        <family val="2"/>
      </rPr>
      <t>La meta programada de 775 para el tercer  trimestre 2025 se vio con buena aceptación con el logro en la meta de 840 asistentes.El porcentaje logrado fué del  108.39%  por la buena asistencia a los partidos.</t>
    </r>
  </si>
  <si>
    <r>
      <t xml:space="preserve">Justificación trimestral: 
</t>
    </r>
    <r>
      <rPr>
        <sz val="11"/>
        <rFont val="Arial"/>
        <family val="2"/>
      </rPr>
      <t>La meta programada de 425 asistentes para el tercer trimestre fue superada con 490 asistentes. S</t>
    </r>
    <r>
      <rPr>
        <sz val="11"/>
        <color theme="1"/>
        <rFont val="Arial"/>
        <family val="2"/>
      </rPr>
      <t>e logró  la meta con un 115.29 %</t>
    </r>
  </si>
  <si>
    <r>
      <t xml:space="preserve">Justificación trimestral:
</t>
    </r>
    <r>
      <rPr>
        <sz val="11"/>
        <color theme="1"/>
        <rFont val="Arial"/>
        <family val="2"/>
      </rPr>
      <t>El número de reportes administrativos oficiales de 2 se cumple en el trimestre</t>
    </r>
    <r>
      <rPr>
        <b/>
        <sz val="11"/>
        <color theme="1"/>
        <rFont val="Arial"/>
        <family val="2"/>
      </rPr>
      <t xml:space="preserve">. </t>
    </r>
    <r>
      <rPr>
        <sz val="11"/>
        <color theme="1"/>
        <rFont val="Arial"/>
        <family val="2"/>
      </rPr>
      <t>Se realizan los reportes programados solicitados por otras instancias con resultado del 100%.</t>
    </r>
  </si>
  <si>
    <r>
      <t xml:space="preserve">Justificación trimestral:
</t>
    </r>
    <r>
      <rPr>
        <sz val="11"/>
        <color theme="1"/>
        <rFont val="Arial"/>
        <family val="2"/>
      </rPr>
      <t>El número de reportes administrativos oficiales de 2  se cumple en el trimestre.En el tercer trimestre se realizan los reportes programados solicitados por otras instancias con resultado del 100%.</t>
    </r>
  </si>
  <si>
    <r>
      <t xml:space="preserve">Justifiación trimestral:
</t>
    </r>
    <r>
      <rPr>
        <sz val="11"/>
        <color theme="1"/>
        <rFont val="Arial"/>
        <family val="2"/>
      </rPr>
      <t>La meta programada de 16 eventos se logra en el trimestre.En el tercer   trimestre del 2025  se obtuvo avance del  100%</t>
    </r>
  </si>
  <si>
    <r>
      <t xml:space="preserve">Justificación trimestral:
</t>
    </r>
    <r>
      <rPr>
        <sz val="11"/>
        <color theme="1"/>
        <rFont val="Arial"/>
        <family val="2"/>
      </rPr>
      <t>En el tercer trimestre se  tuvo un total de 90 inscritos. Se obtuvo el 90% de la meta en inscripciones.</t>
    </r>
  </si>
  <si>
    <r>
      <t xml:space="preserve">Justificación trimestral:
</t>
    </r>
    <r>
      <rPr>
        <sz val="11"/>
        <rFont val="Arial"/>
        <family val="2"/>
      </rPr>
      <t>La meta programada de 12 eventos se  logra en el trimestre.</t>
    </r>
    <r>
      <rPr>
        <b/>
        <sz val="11"/>
        <rFont val="Arial"/>
        <family val="2"/>
      </rPr>
      <t xml:space="preserve">
</t>
    </r>
    <r>
      <rPr>
        <sz val="11"/>
        <rFont val="Arial"/>
        <family val="2"/>
      </rPr>
      <t>En el tercer  trimestre del 2025  se obtuvo  el avance del 100%</t>
    </r>
    <r>
      <rPr>
        <b/>
        <sz val="11"/>
        <rFont val="Arial"/>
        <family val="2"/>
      </rPr>
      <t xml:space="preserve">
</t>
    </r>
  </si>
  <si>
    <r>
      <rPr>
        <b/>
        <sz val="11"/>
        <color theme="1"/>
        <rFont val="Arial"/>
        <family val="2"/>
      </rPr>
      <t xml:space="preserve">Justificación Trimestral:  </t>
    </r>
    <r>
      <rPr>
        <sz val="11"/>
        <color theme="1"/>
        <rFont val="Arial"/>
        <family val="2"/>
      </rPr>
      <t xml:space="preserve">
El Índice Municipal de Todos por la Paz se integra con 3 Dimensiones y 9 subdimensiones que miden aspectos de Seguridad y Justicia, Cohesión Social y Educación para la Paz con indicadores de diferentes instituciones externas e internas al municipio . En el tercer trimestre la meta realizada se consideró igual a la programada debido a que los indicadores no han tenido actualizaciones.
</t>
    </r>
  </si>
  <si>
    <r>
      <t xml:space="preserve">Justificacion Trimestral: </t>
    </r>
    <r>
      <rPr>
        <sz val="11"/>
        <color theme="1"/>
        <rFont val="Arial"/>
        <family val="2"/>
      </rPr>
      <t>La meta programada de 5,500 se cumplio superando la meta con 5650 asistentes. En el segundo trimestre del 2025 se obtuvo un porcentaje del 102.73%</t>
    </r>
  </si>
  <si>
    <r>
      <t xml:space="preserve">Justificacion Trimestral: 
</t>
    </r>
    <r>
      <rPr>
        <sz val="11"/>
        <color theme="1"/>
        <rFont val="Arial"/>
        <family val="2"/>
      </rPr>
      <t>La meta programada de 1,750 para el tercer  trimestre 2025 se vio con buena aceptación con el logro en la meta de 2015 asistentes. El porcentaje logrado fué del  115.14%  por la buena asistencia a los partidos.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</si>
</sst>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24"/>
      <color theme="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color rgb="FFFFFFFF"/>
      <name val="Arial"/>
      <family val="2"/>
    </font>
    <font>
      <sz val="11"/>
      <color rgb="FFFFFFFF"/>
      <name val="Arial"/>
      <family val="2"/>
    </font>
    <font>
      <sz val="11"/>
      <color theme="0"/>
      <name val="Arial"/>
      <family val="2"/>
    </font>
    <font>
      <sz val="11"/>
      <color rgb="FF000000"/>
      <name val="Arial"/>
      <family val="2"/>
    </font>
    <font>
      <sz val="14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7EFCE"/>
        <bgColor indexed="64"/>
      </patternFill>
    </fill>
    <fill>
      <patternFill patternType="solid">
        <fgColor rgb="FFFFEB9C"/>
        <bgColor rgb="FFF2F2F2"/>
      </patternFill>
    </fill>
    <fill>
      <patternFill patternType="solid">
        <fgColor rgb="FF30BDE9"/>
        <bgColor indexed="64"/>
      </patternFill>
    </fill>
    <fill>
      <patternFill patternType="solid">
        <fgColor rgb="FF30BDE9"/>
        <bgColor rgb="FF000000"/>
      </patternFill>
    </fill>
    <fill>
      <patternFill patternType="solid">
        <fgColor rgb="FF98DEF4"/>
        <bgColor rgb="FF000000"/>
      </patternFill>
    </fill>
    <fill>
      <patternFill patternType="solid">
        <fgColor rgb="FF98DEF4"/>
        <bgColor indexed="64"/>
      </patternFill>
    </fill>
    <fill>
      <patternFill patternType="solid">
        <fgColor rgb="FF30BDE9"/>
        <bgColor rgb="FF1A79BB"/>
      </patternFill>
    </fill>
    <fill>
      <patternFill patternType="solid">
        <fgColor rgb="FF98DEF4"/>
        <bgColor rgb="FFAED8F4"/>
      </patternFill>
    </fill>
    <fill>
      <patternFill patternType="solid">
        <fgColor theme="0" tint="-4.9989318521683403E-2"/>
        <bgColor rgb="FFF2F2F2"/>
      </patternFill>
    </fill>
  </fills>
  <borders count="93">
    <border>
      <left/>
      <right/>
      <top/>
      <bottom/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medium">
        <color indexed="64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/>
      <top style="dashed">
        <color theme="1"/>
      </top>
      <bottom style="dashed">
        <color theme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/>
      <top style="dashed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medium">
        <color indexed="64"/>
      </right>
      <top style="dashed">
        <color theme="1"/>
      </top>
      <bottom style="dashed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 style="medium">
        <color indexed="64"/>
      </right>
      <top style="dashed">
        <color theme="1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dotted">
        <color theme="1"/>
      </top>
      <bottom style="dotted">
        <color theme="1"/>
      </bottom>
      <diagonal/>
    </border>
    <border>
      <left style="dashed">
        <color theme="1"/>
      </left>
      <right style="medium">
        <color indexed="64"/>
      </right>
      <top style="dotted">
        <color theme="1"/>
      </top>
      <bottom style="dotted">
        <color theme="1"/>
      </bottom>
      <diagonal/>
    </border>
    <border>
      <left style="dashed">
        <color theme="1"/>
      </left>
      <right style="dashed">
        <color theme="1"/>
      </right>
      <top style="dotted">
        <color theme="1"/>
      </top>
      <bottom style="medium">
        <color indexed="64"/>
      </bottom>
      <diagonal/>
    </border>
    <border>
      <left style="dashed">
        <color theme="1"/>
      </left>
      <right style="medium">
        <color indexed="64"/>
      </right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theme="1"/>
      </bottom>
      <diagonal/>
    </border>
    <border>
      <left/>
      <right/>
      <top/>
      <bottom style="dashed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theme="1"/>
      </right>
      <top style="dashed">
        <color theme="1"/>
      </top>
      <bottom style="dashed">
        <color theme="1"/>
      </bottom>
      <diagonal/>
    </border>
    <border>
      <left/>
      <right style="dashed">
        <color theme="1"/>
      </right>
      <top style="dashed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theme="1"/>
      </bottom>
      <diagonal/>
    </border>
    <border>
      <left style="medium">
        <color indexed="64"/>
      </left>
      <right style="medium">
        <color indexed="64"/>
      </right>
      <top style="dashed">
        <color theme="1"/>
      </top>
      <bottom style="dashed">
        <color theme="1"/>
      </bottom>
      <diagonal/>
    </border>
    <border>
      <left style="medium">
        <color indexed="64"/>
      </left>
      <right style="medium">
        <color indexed="64"/>
      </right>
      <top style="dashed">
        <color theme="1"/>
      </top>
      <bottom style="medium">
        <color indexed="64"/>
      </bottom>
      <diagonal/>
    </border>
    <border>
      <left style="medium">
        <color indexed="64"/>
      </left>
      <right style="dashed">
        <color theme="1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ashed">
        <color theme="1"/>
      </left>
      <right style="dashed">
        <color theme="1"/>
      </right>
      <top/>
      <bottom style="dashed">
        <color theme="1"/>
      </bottom>
      <diagonal/>
    </border>
    <border>
      <left style="dashed">
        <color theme="1"/>
      </left>
      <right/>
      <top/>
      <bottom style="dashed">
        <color theme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theme="1"/>
      </right>
      <top style="dotted">
        <color rgb="FF000000"/>
      </top>
      <bottom style="dotted">
        <color rgb="FF000000"/>
      </bottom>
      <diagonal/>
    </border>
    <border>
      <left style="dashed">
        <color theme="1"/>
      </left>
      <right style="dashed">
        <color theme="1"/>
      </right>
      <top style="dotted">
        <color indexed="64"/>
      </top>
      <bottom style="dotted">
        <color indexed="64"/>
      </bottom>
      <diagonal/>
    </border>
    <border>
      <left style="dotted">
        <color theme="1"/>
      </left>
      <right style="dotted">
        <color theme="1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theme="1"/>
      </left>
      <right/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 style="dotted">
        <color theme="1"/>
      </right>
      <top style="dotted">
        <color rgb="FF000000"/>
      </top>
      <bottom style="medium">
        <color indexed="64"/>
      </bottom>
      <diagonal/>
    </border>
    <border>
      <left style="dotted">
        <color theme="1"/>
      </left>
      <right style="dotted">
        <color theme="1"/>
      </right>
      <top style="dotted">
        <color rgb="FF000000"/>
      </top>
      <bottom style="medium">
        <color indexed="64"/>
      </bottom>
      <diagonal/>
    </border>
    <border>
      <left style="dotted">
        <color theme="1"/>
      </left>
      <right/>
      <top style="dotted">
        <color rgb="FF000000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medium">
        <color theme="1"/>
      </bottom>
      <diagonal/>
    </border>
    <border>
      <left style="medium">
        <color theme="1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theme="1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/>
      </right>
      <top style="medium">
        <color indexed="64"/>
      </top>
      <bottom style="dotted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otted">
        <color indexed="64"/>
      </bottom>
      <diagonal/>
    </border>
    <border>
      <left style="dashed">
        <color theme="1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theme="1"/>
      </right>
      <top style="dotted">
        <color indexed="64"/>
      </top>
      <bottom style="dotted">
        <color rgb="FF000000"/>
      </bottom>
      <diagonal/>
    </border>
    <border>
      <left style="dashed">
        <color theme="1"/>
      </left>
      <right/>
      <top style="dotted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otted">
        <color indexed="64"/>
      </top>
      <bottom style="dashed">
        <color theme="1"/>
      </bottom>
      <diagonal/>
    </border>
    <border>
      <left style="dotted">
        <color theme="1"/>
      </left>
      <right style="medium">
        <color indexed="64"/>
      </right>
      <top style="dotted">
        <color indexed="64"/>
      </top>
      <bottom style="dotted">
        <color rgb="FF000000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34">
    <xf numFmtId="0" fontId="0" fillId="0" borderId="0" xfId="0"/>
    <xf numFmtId="10" fontId="0" fillId="4" borderId="12" xfId="0" applyNumberFormat="1" applyFill="1" applyBorder="1" applyAlignment="1">
      <alignment horizontal="center" vertical="center" wrapText="1"/>
    </xf>
    <xf numFmtId="10" fontId="0" fillId="4" borderId="11" xfId="0" applyNumberFormat="1" applyFill="1" applyBorder="1" applyAlignment="1">
      <alignment horizontal="center" vertical="center" wrapText="1"/>
    </xf>
    <xf numFmtId="10" fontId="0" fillId="4" borderId="13" xfId="0" applyNumberForma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0" fontId="0" fillId="4" borderId="19" xfId="0" applyNumberFormat="1" applyFill="1" applyBorder="1" applyAlignment="1">
      <alignment horizontal="center" vertical="center" wrapText="1"/>
    </xf>
    <xf numFmtId="10" fontId="0" fillId="4" borderId="20" xfId="0" applyNumberFormat="1" applyFill="1" applyBorder="1" applyAlignment="1">
      <alignment horizontal="center" vertical="center" wrapText="1"/>
    </xf>
    <xf numFmtId="10" fontId="0" fillId="4" borderId="21" xfId="0" applyNumberForma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justify" vertical="center" wrapText="1"/>
    </xf>
    <xf numFmtId="0" fontId="3" fillId="3" borderId="23" xfId="0" applyFont="1" applyFill="1" applyBorder="1" applyAlignment="1">
      <alignment horizontal="justify" vertical="center" wrapText="1"/>
    </xf>
    <xf numFmtId="0" fontId="4" fillId="3" borderId="23" xfId="0" applyFont="1" applyFill="1" applyBorder="1" applyAlignment="1">
      <alignment horizontal="center" vertical="center" wrapText="1"/>
    </xf>
    <xf numFmtId="10" fontId="0" fillId="4" borderId="31" xfId="0" applyNumberForma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3" fontId="3" fillId="2" borderId="35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36" xfId="0" applyNumberFormat="1" applyFont="1" applyFill="1" applyBorder="1" applyAlignment="1">
      <alignment horizontal="center" vertical="center" wrapText="1"/>
    </xf>
    <xf numFmtId="10" fontId="0" fillId="4" borderId="37" xfId="0" applyNumberFormat="1" applyFill="1" applyBorder="1" applyAlignment="1">
      <alignment horizontal="center" vertical="center" wrapText="1"/>
    </xf>
    <xf numFmtId="3" fontId="3" fillId="2" borderId="39" xfId="0" applyNumberFormat="1" applyFont="1" applyFill="1" applyBorder="1" applyAlignment="1">
      <alignment horizontal="center" vertical="center" wrapText="1"/>
    </xf>
    <xf numFmtId="3" fontId="3" fillId="2" borderId="23" xfId="0" applyNumberFormat="1" applyFont="1" applyFill="1" applyBorder="1" applyAlignment="1">
      <alignment horizontal="center" vertical="center" wrapText="1"/>
    </xf>
    <xf numFmtId="3" fontId="3" fillId="2" borderId="24" xfId="0" applyNumberFormat="1" applyFont="1" applyFill="1" applyBorder="1" applyAlignment="1">
      <alignment horizontal="center" vertical="center" wrapText="1"/>
    </xf>
    <xf numFmtId="3" fontId="3" fillId="2" borderId="40" xfId="0" applyNumberFormat="1" applyFont="1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44" fontId="3" fillId="2" borderId="36" xfId="1" applyFont="1" applyFill="1" applyBorder="1" applyAlignment="1">
      <alignment horizontal="center" vertical="center" wrapText="1"/>
    </xf>
    <xf numFmtId="44" fontId="3" fillId="2" borderId="41" xfId="1" applyFont="1" applyFill="1" applyBorder="1" applyAlignment="1">
      <alignment horizontal="center" vertical="center" wrapText="1"/>
    </xf>
    <xf numFmtId="44" fontId="3" fillId="2" borderId="42" xfId="1" applyFont="1" applyFill="1" applyBorder="1" applyAlignment="1">
      <alignment horizontal="center" vertical="center" wrapText="1"/>
    </xf>
    <xf numFmtId="44" fontId="3" fillId="2" borderId="22" xfId="1" applyFont="1" applyFill="1" applyBorder="1" applyAlignment="1">
      <alignment horizontal="center" vertical="center" wrapText="1"/>
    </xf>
    <xf numFmtId="44" fontId="3" fillId="2" borderId="23" xfId="1" applyFont="1" applyFill="1" applyBorder="1" applyAlignment="1">
      <alignment horizontal="center" vertical="center" wrapText="1"/>
    </xf>
    <xf numFmtId="44" fontId="3" fillId="2" borderId="40" xfId="1" applyFont="1" applyFill="1" applyBorder="1" applyAlignment="1">
      <alignment horizontal="center" vertical="center" wrapText="1"/>
    </xf>
    <xf numFmtId="44" fontId="3" fillId="2" borderId="43" xfId="1" applyFont="1" applyFill="1" applyBorder="1" applyAlignment="1">
      <alignment horizontal="center" vertical="center" wrapText="1"/>
    </xf>
    <xf numFmtId="44" fontId="3" fillId="2" borderId="44" xfId="1" applyFont="1" applyFill="1" applyBorder="1" applyAlignment="1">
      <alignment horizontal="center" vertical="center" wrapText="1"/>
    </xf>
    <xf numFmtId="0" fontId="12" fillId="0" borderId="0" xfId="0" applyFont="1"/>
    <xf numFmtId="0" fontId="0" fillId="7" borderId="0" xfId="0" applyFill="1"/>
    <xf numFmtId="0" fontId="0" fillId="0" borderId="0" xfId="0" applyAlignment="1">
      <alignment wrapText="1"/>
    </xf>
    <xf numFmtId="0" fontId="0" fillId="6" borderId="0" xfId="0" applyFill="1"/>
    <xf numFmtId="10" fontId="0" fillId="4" borderId="38" xfId="0" applyNumberFormat="1" applyFill="1" applyBorder="1" applyAlignment="1">
      <alignment horizontal="center" vertical="center" wrapText="1"/>
    </xf>
    <xf numFmtId="3" fontId="3" fillId="5" borderId="35" xfId="0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3" fontId="3" fillId="5" borderId="10" xfId="0" applyNumberFormat="1" applyFont="1" applyFill="1" applyBorder="1" applyAlignment="1">
      <alignment horizontal="center" vertical="center" wrapText="1"/>
    </xf>
    <xf numFmtId="3" fontId="3" fillId="5" borderId="36" xfId="0" applyNumberFormat="1" applyFont="1" applyFill="1" applyBorder="1" applyAlignment="1">
      <alignment horizontal="center" vertical="center" wrapText="1"/>
    </xf>
    <xf numFmtId="10" fontId="0" fillId="4" borderId="47" xfId="0" applyNumberFormat="1" applyFill="1" applyBorder="1" applyAlignment="1">
      <alignment horizontal="center" vertical="center" wrapText="1"/>
    </xf>
    <xf numFmtId="10" fontId="0" fillId="8" borderId="47" xfId="0" applyNumberFormat="1" applyFill="1" applyBorder="1" applyAlignment="1">
      <alignment horizontal="center" vertical="center" wrapText="1"/>
    </xf>
    <xf numFmtId="10" fontId="0" fillId="8" borderId="38" xfId="0" applyNumberFormat="1" applyFill="1" applyBorder="1" applyAlignment="1">
      <alignment horizontal="center" vertical="center" wrapText="1"/>
    </xf>
    <xf numFmtId="10" fontId="0" fillId="8" borderId="37" xfId="0" applyNumberForma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justify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3" fontId="3" fillId="5" borderId="51" xfId="0" applyNumberFormat="1" applyFont="1" applyFill="1" applyBorder="1" applyAlignment="1">
      <alignment horizontal="center" vertical="center" wrapText="1"/>
    </xf>
    <xf numFmtId="3" fontId="3" fillId="2" borderId="51" xfId="0" applyNumberFormat="1" applyFont="1" applyFill="1" applyBorder="1" applyAlignment="1">
      <alignment horizontal="center" vertical="center" wrapText="1"/>
    </xf>
    <xf numFmtId="3" fontId="3" fillId="2" borderId="52" xfId="0" applyNumberFormat="1" applyFont="1" applyFill="1" applyBorder="1" applyAlignment="1">
      <alignment horizontal="center" vertical="center" wrapText="1"/>
    </xf>
    <xf numFmtId="0" fontId="5" fillId="5" borderId="53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 wrapText="1"/>
    </xf>
    <xf numFmtId="3" fontId="3" fillId="5" borderId="2" xfId="0" applyNumberFormat="1" applyFont="1" applyFill="1" applyBorder="1" applyAlignment="1">
      <alignment horizontal="center" vertical="center" wrapText="1"/>
    </xf>
    <xf numFmtId="2" fontId="6" fillId="9" borderId="17" xfId="0" applyNumberFormat="1" applyFont="1" applyFill="1" applyBorder="1" applyAlignment="1">
      <alignment vertical="center" wrapText="1"/>
    </xf>
    <xf numFmtId="2" fontId="6" fillId="9" borderId="18" xfId="0" applyNumberFormat="1" applyFont="1" applyFill="1" applyBorder="1" applyAlignment="1">
      <alignment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10" fillId="10" borderId="27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left" vertical="center" wrapText="1"/>
    </xf>
    <xf numFmtId="0" fontId="5" fillId="9" borderId="54" xfId="0" applyFont="1" applyFill="1" applyBorder="1" applyAlignment="1">
      <alignment horizontal="center" vertical="center" wrapText="1"/>
    </xf>
    <xf numFmtId="0" fontId="13" fillId="11" borderId="27" xfId="0" applyFont="1" applyFill="1" applyBorder="1" applyAlignment="1">
      <alignment horizontal="center" vertical="center" wrapText="1"/>
    </xf>
    <xf numFmtId="0" fontId="4" fillId="12" borderId="48" xfId="0" applyFont="1" applyFill="1" applyBorder="1" applyAlignment="1">
      <alignment horizontal="center" vertical="center" wrapText="1"/>
    </xf>
    <xf numFmtId="0" fontId="4" fillId="12" borderId="49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justify" vertical="center" wrapText="1"/>
    </xf>
    <xf numFmtId="0" fontId="4" fillId="12" borderId="1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justify" vertical="center" wrapText="1"/>
    </xf>
    <xf numFmtId="0" fontId="4" fillId="12" borderId="54" xfId="0" applyFont="1" applyFill="1" applyBorder="1" applyAlignment="1">
      <alignment horizontal="center" vertical="center" wrapText="1"/>
    </xf>
    <xf numFmtId="2" fontId="3" fillId="12" borderId="27" xfId="0" applyNumberFormat="1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justify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vertical="center" wrapText="1"/>
    </xf>
    <xf numFmtId="1" fontId="7" fillId="0" borderId="59" xfId="0" applyNumberFormat="1" applyFont="1" applyBorder="1" applyAlignment="1">
      <alignment horizontal="center" vertical="center" wrapText="1"/>
    </xf>
    <xf numFmtId="3" fontId="3" fillId="5" borderId="60" xfId="0" applyNumberFormat="1" applyFont="1" applyFill="1" applyBorder="1" applyAlignment="1">
      <alignment horizontal="center" vertical="center" wrapText="1"/>
    </xf>
    <xf numFmtId="3" fontId="3" fillId="5" borderId="61" xfId="0" applyNumberFormat="1" applyFont="1" applyFill="1" applyBorder="1" applyAlignment="1">
      <alignment horizontal="center" vertical="center" wrapText="1"/>
    </xf>
    <xf numFmtId="2" fontId="3" fillId="12" borderId="7" xfId="0" applyNumberFormat="1" applyFont="1" applyFill="1" applyBorder="1" applyAlignment="1">
      <alignment horizontal="center" vertical="center" wrapText="1"/>
    </xf>
    <xf numFmtId="0" fontId="3" fillId="3" borderId="65" xfId="0" applyFont="1" applyFill="1" applyBorder="1" applyAlignment="1">
      <alignment horizontal="justify" vertical="center" wrapText="1"/>
    </xf>
    <xf numFmtId="44" fontId="3" fillId="2" borderId="51" xfId="1" applyFont="1" applyFill="1" applyBorder="1" applyAlignment="1">
      <alignment horizontal="center" vertical="center" wrapText="1"/>
    </xf>
    <xf numFmtId="0" fontId="5" fillId="5" borderId="66" xfId="0" applyFont="1" applyFill="1" applyBorder="1" applyAlignment="1">
      <alignment vertical="center" wrapText="1"/>
    </xf>
    <xf numFmtId="164" fontId="4" fillId="3" borderId="64" xfId="0" applyNumberFormat="1" applyFont="1" applyFill="1" applyBorder="1" applyAlignment="1">
      <alignment horizontal="center" vertical="center" wrapText="1"/>
    </xf>
    <xf numFmtId="164" fontId="4" fillId="3" borderId="67" xfId="0" applyNumberFormat="1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horizontal="center" vertical="center" wrapText="1"/>
    </xf>
    <xf numFmtId="164" fontId="7" fillId="3" borderId="33" xfId="1" applyNumberFormat="1" applyFont="1" applyFill="1" applyBorder="1" applyAlignment="1">
      <alignment horizontal="center" vertical="center" wrapText="1"/>
    </xf>
    <xf numFmtId="0" fontId="4" fillId="9" borderId="25" xfId="0" applyFont="1" applyFill="1" applyBorder="1" applyAlignment="1">
      <alignment horizontal="left" vertical="center" wrapText="1"/>
    </xf>
    <xf numFmtId="0" fontId="4" fillId="12" borderId="25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4" fillId="3" borderId="33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1" fillId="5" borderId="53" xfId="0" applyFont="1" applyFill="1" applyBorder="1" applyAlignment="1">
      <alignment horizontal="center" vertical="center" wrapText="1"/>
    </xf>
    <xf numFmtId="3" fontId="7" fillId="5" borderId="5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3" fontId="7" fillId="5" borderId="10" xfId="0" applyNumberFormat="1" applyFont="1" applyFill="1" applyBorder="1" applyAlignment="1">
      <alignment horizontal="center" vertical="center" wrapText="1"/>
    </xf>
    <xf numFmtId="10" fontId="0" fillId="8" borderId="68" xfId="0" applyNumberFormat="1" applyFill="1" applyBorder="1" applyAlignment="1">
      <alignment horizontal="center" vertical="center" wrapText="1"/>
    </xf>
    <xf numFmtId="0" fontId="16" fillId="9" borderId="70" xfId="0" applyFont="1" applyFill="1" applyBorder="1" applyAlignment="1">
      <alignment vertical="center" wrapText="1"/>
    </xf>
    <xf numFmtId="0" fontId="4" fillId="14" borderId="69" xfId="0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justify" vertical="center" wrapText="1"/>
    </xf>
    <xf numFmtId="0" fontId="3" fillId="12" borderId="1" xfId="0" applyFont="1" applyFill="1" applyBorder="1" applyAlignment="1">
      <alignment vertical="center" wrapText="1"/>
    </xf>
    <xf numFmtId="0" fontId="4" fillId="12" borderId="1" xfId="0" applyFont="1" applyFill="1" applyBorder="1" applyAlignment="1">
      <alignment vertical="center" wrapText="1"/>
    </xf>
    <xf numFmtId="0" fontId="3" fillId="14" borderId="71" xfId="0" applyFont="1" applyFill="1" applyBorder="1" applyAlignment="1">
      <alignment horizontal="left" vertical="center" wrapText="1"/>
    </xf>
    <xf numFmtId="0" fontId="4" fillId="4" borderId="6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4" borderId="71" xfId="0" applyFont="1" applyFill="1" applyBorder="1" applyAlignment="1">
      <alignment horizontal="left" vertical="center" wrapText="1"/>
    </xf>
    <xf numFmtId="0" fontId="3" fillId="4" borderId="72" xfId="0" applyFont="1" applyFill="1" applyBorder="1" applyAlignment="1">
      <alignment horizontal="left" vertical="center" wrapText="1"/>
    </xf>
    <xf numFmtId="0" fontId="3" fillId="4" borderId="7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vertical="center" wrapText="1"/>
    </xf>
    <xf numFmtId="0" fontId="3" fillId="4" borderId="73" xfId="0" applyFont="1" applyFill="1" applyBorder="1" applyAlignment="1">
      <alignment horizontal="left" vertical="center" wrapText="1"/>
    </xf>
    <xf numFmtId="0" fontId="7" fillId="14" borderId="71" xfId="0" applyFont="1" applyFill="1" applyBorder="1" applyAlignment="1">
      <alignment horizontal="justify" vertical="center" wrapText="1"/>
    </xf>
    <xf numFmtId="0" fontId="3" fillId="14" borderId="73" xfId="0" applyFont="1" applyFill="1" applyBorder="1" applyAlignment="1">
      <alignment horizontal="left" vertical="center" wrapText="1"/>
    </xf>
    <xf numFmtId="0" fontId="4" fillId="4" borderId="74" xfId="0" applyFont="1" applyFill="1" applyBorder="1" applyAlignment="1">
      <alignment horizontal="center" vertical="center" wrapText="1"/>
    </xf>
    <xf numFmtId="0" fontId="3" fillId="4" borderId="75" xfId="0" applyFont="1" applyFill="1" applyBorder="1" applyAlignment="1">
      <alignment horizontal="justify" vertical="center" wrapText="1"/>
    </xf>
    <xf numFmtId="0" fontId="3" fillId="4" borderId="75" xfId="0" applyFont="1" applyFill="1" applyBorder="1" applyAlignment="1">
      <alignment horizontal="left" vertical="center" wrapText="1"/>
    </xf>
    <xf numFmtId="0" fontId="3" fillId="4" borderId="76" xfId="0" applyFont="1" applyFill="1" applyBorder="1" applyAlignment="1">
      <alignment horizontal="left" vertical="center" wrapText="1"/>
    </xf>
    <xf numFmtId="0" fontId="3" fillId="15" borderId="73" xfId="0" applyFont="1" applyFill="1" applyBorder="1" applyAlignment="1">
      <alignment horizontal="left" vertical="center" wrapText="1"/>
    </xf>
    <xf numFmtId="0" fontId="3" fillId="14" borderId="73" xfId="0" applyFont="1" applyFill="1" applyBorder="1" applyAlignment="1">
      <alignment horizontal="justify" vertical="center" wrapText="1"/>
    </xf>
    <xf numFmtId="0" fontId="1" fillId="3" borderId="33" xfId="0" applyFont="1" applyFill="1" applyBorder="1" applyAlignment="1">
      <alignment horizontal="left" vertical="center" wrapText="1"/>
    </xf>
    <xf numFmtId="3" fontId="7" fillId="2" borderId="52" xfId="0" applyNumberFormat="1" applyFont="1" applyFill="1" applyBorder="1" applyAlignment="1">
      <alignment horizontal="center" vertical="center" wrapText="1"/>
    </xf>
    <xf numFmtId="3" fontId="7" fillId="2" borderId="23" xfId="0" applyNumberFormat="1" applyFont="1" applyFill="1" applyBorder="1" applyAlignment="1">
      <alignment horizontal="center" vertical="center" wrapText="1"/>
    </xf>
    <xf numFmtId="3" fontId="7" fillId="2" borderId="24" xfId="0" applyNumberFormat="1" applyFont="1" applyFill="1" applyBorder="1" applyAlignment="1">
      <alignment horizontal="center" vertical="center" wrapText="1"/>
    </xf>
    <xf numFmtId="0" fontId="3" fillId="3" borderId="77" xfId="0" applyFont="1" applyFill="1" applyBorder="1" applyAlignment="1">
      <alignment vertical="center" wrapText="1"/>
    </xf>
    <xf numFmtId="10" fontId="3" fillId="0" borderId="29" xfId="0" applyNumberFormat="1" applyFont="1" applyBorder="1" applyAlignment="1">
      <alignment horizontal="center" vertical="center" wrapText="1"/>
    </xf>
    <xf numFmtId="10" fontId="7" fillId="0" borderId="59" xfId="0" applyNumberFormat="1" applyFont="1" applyBorder="1" applyAlignment="1">
      <alignment horizontal="center" vertical="center" wrapText="1"/>
    </xf>
    <xf numFmtId="10" fontId="3" fillId="5" borderId="60" xfId="0" applyNumberFormat="1" applyFont="1" applyFill="1" applyBorder="1" applyAlignment="1">
      <alignment horizontal="center" vertical="center" wrapText="1"/>
    </xf>
    <xf numFmtId="10" fontId="3" fillId="5" borderId="61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64" xfId="0" applyBorder="1" applyAlignment="1">
      <alignment horizontal="center"/>
    </xf>
    <xf numFmtId="2" fontId="5" fillId="9" borderId="14" xfId="0" applyNumberFormat="1" applyFont="1" applyFill="1" applyBorder="1" applyAlignment="1">
      <alignment horizontal="center" vertical="center" wrapText="1"/>
    </xf>
    <xf numFmtId="2" fontId="5" fillId="9" borderId="62" xfId="0" applyNumberFormat="1" applyFont="1" applyFill="1" applyBorder="1" applyAlignment="1">
      <alignment horizontal="center" vertical="center" wrapText="1"/>
    </xf>
    <xf numFmtId="2" fontId="5" fillId="9" borderId="17" xfId="0" applyNumberFormat="1" applyFont="1" applyFill="1" applyBorder="1" applyAlignment="1">
      <alignment horizontal="center" vertical="center" wrapText="1"/>
    </xf>
    <xf numFmtId="2" fontId="5" fillId="9" borderId="63" xfId="0" applyNumberFormat="1" applyFont="1" applyFill="1" applyBorder="1" applyAlignment="1">
      <alignment horizontal="center" vertical="center" wrapText="1"/>
    </xf>
    <xf numFmtId="2" fontId="5" fillId="9" borderId="7" xfId="0" applyNumberFormat="1" applyFont="1" applyFill="1" applyBorder="1" applyAlignment="1">
      <alignment horizontal="center" vertical="center" wrapText="1"/>
    </xf>
    <xf numFmtId="2" fontId="5" fillId="9" borderId="8" xfId="0" applyNumberFormat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2" fontId="10" fillId="9" borderId="7" xfId="0" applyNumberFormat="1" applyFont="1" applyFill="1" applyBorder="1" applyAlignment="1">
      <alignment horizontal="center" vertical="center" wrapText="1"/>
    </xf>
    <xf numFmtId="2" fontId="10" fillId="9" borderId="8" xfId="0" applyNumberFormat="1" applyFont="1" applyFill="1" applyBorder="1" applyAlignment="1">
      <alignment horizontal="center" vertical="center" wrapText="1"/>
    </xf>
    <xf numFmtId="2" fontId="10" fillId="9" borderId="9" xfId="0" applyNumberFormat="1" applyFont="1" applyFill="1" applyBorder="1" applyAlignment="1">
      <alignment horizontal="center" vertical="center" wrapText="1"/>
    </xf>
    <xf numFmtId="2" fontId="6" fillId="9" borderId="14" xfId="0" applyNumberFormat="1" applyFont="1" applyFill="1" applyBorder="1" applyAlignment="1">
      <alignment horizontal="center" vertical="center" wrapText="1"/>
    </xf>
    <xf numFmtId="2" fontId="6" fillId="9" borderId="3" xfId="0" applyNumberFormat="1" applyFont="1" applyFill="1" applyBorder="1" applyAlignment="1">
      <alignment horizontal="center" vertical="center" wrapText="1"/>
    </xf>
    <xf numFmtId="2" fontId="6" fillId="9" borderId="28" xfId="0" applyNumberFormat="1" applyFont="1" applyFill="1" applyBorder="1" applyAlignment="1">
      <alignment horizontal="center" vertical="center" wrapText="1"/>
    </xf>
    <xf numFmtId="2" fontId="6" fillId="9" borderId="0" xfId="0" applyNumberFormat="1" applyFont="1" applyFill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10" fillId="10" borderId="8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1" fillId="9" borderId="16" xfId="0" applyFont="1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2" fontId="4" fillId="12" borderId="16" xfId="0" applyNumberFormat="1" applyFont="1" applyFill="1" applyBorder="1" applyAlignment="1">
      <alignment horizontal="center" vertical="center" wrapText="1"/>
    </xf>
    <xf numFmtId="2" fontId="4" fillId="12" borderId="15" xfId="0" applyNumberFormat="1" applyFont="1" applyFill="1" applyBorder="1" applyAlignment="1">
      <alignment horizontal="center" vertical="center" wrapText="1"/>
    </xf>
    <xf numFmtId="2" fontId="5" fillId="9" borderId="9" xfId="0" applyNumberFormat="1" applyFont="1" applyFill="1" applyBorder="1" applyAlignment="1">
      <alignment horizontal="center" vertical="center" wrapText="1"/>
    </xf>
    <xf numFmtId="0" fontId="4" fillId="5" borderId="45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/>
    </xf>
    <xf numFmtId="0" fontId="10" fillId="10" borderId="8" xfId="0" applyFont="1" applyFill="1" applyBorder="1" applyAlignment="1">
      <alignment horizontal="center" vertical="center"/>
    </xf>
    <xf numFmtId="0" fontId="10" fillId="10" borderId="9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/>
    </xf>
    <xf numFmtId="0" fontId="0" fillId="0" borderId="0" xfId="0" applyAlignment="1">
      <alignment horizontal="justify" vertical="center" wrapText="1"/>
    </xf>
    <xf numFmtId="10" fontId="0" fillId="4" borderId="12" xfId="0" applyNumberFormat="1" applyFont="1" applyFill="1" applyBorder="1" applyAlignment="1">
      <alignment horizontal="center" vertical="center" wrapText="1"/>
    </xf>
    <xf numFmtId="10" fontId="0" fillId="4" borderId="11" xfId="0" applyNumberFormat="1" applyFont="1" applyFill="1" applyBorder="1" applyAlignment="1">
      <alignment horizontal="center" vertical="center" wrapText="1"/>
    </xf>
    <xf numFmtId="10" fontId="0" fillId="4" borderId="13" xfId="0" applyNumberFormat="1" applyFont="1" applyFill="1" applyBorder="1" applyAlignment="1">
      <alignment horizontal="center" vertical="center" wrapText="1"/>
    </xf>
    <xf numFmtId="10" fontId="0" fillId="8" borderId="13" xfId="0" applyNumberFormat="1" applyFont="1" applyFill="1" applyBorder="1" applyAlignment="1">
      <alignment horizontal="center" vertical="center" wrapText="1"/>
    </xf>
    <xf numFmtId="10" fontId="0" fillId="4" borderId="19" xfId="0" applyNumberFormat="1" applyFont="1" applyFill="1" applyBorder="1" applyAlignment="1">
      <alignment horizontal="center" vertical="center" wrapText="1"/>
    </xf>
    <xf numFmtId="10" fontId="0" fillId="4" borderId="20" xfId="0" applyNumberFormat="1" applyFont="1" applyFill="1" applyBorder="1" applyAlignment="1">
      <alignment horizontal="center" vertical="center" wrapText="1"/>
    </xf>
    <xf numFmtId="10" fontId="0" fillId="8" borderId="21" xfId="0" applyNumberFormat="1" applyFont="1" applyFill="1" applyBorder="1" applyAlignment="1">
      <alignment horizontal="center" vertical="center" wrapText="1"/>
    </xf>
    <xf numFmtId="3" fontId="3" fillId="5" borderId="78" xfId="0" applyNumberFormat="1" applyFont="1" applyFill="1" applyBorder="1" applyAlignment="1">
      <alignment horizontal="center" vertical="center" wrapText="1"/>
    </xf>
    <xf numFmtId="3" fontId="3" fillId="5" borderId="11" xfId="0" applyNumberFormat="1" applyFont="1" applyFill="1" applyBorder="1" applyAlignment="1">
      <alignment horizontal="center" vertical="center" wrapText="1"/>
    </xf>
    <xf numFmtId="3" fontId="3" fillId="5" borderId="13" xfId="0" applyNumberFormat="1" applyFont="1" applyFill="1" applyBorder="1" applyAlignment="1">
      <alignment horizontal="center" vertical="center" wrapText="1"/>
    </xf>
    <xf numFmtId="3" fontId="3" fillId="2" borderId="78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3" fillId="2" borderId="79" xfId="0" applyNumberFormat="1" applyFont="1" applyFill="1" applyBorder="1" applyAlignment="1">
      <alignment horizontal="center" vertical="center" wrapText="1"/>
    </xf>
    <xf numFmtId="3" fontId="3" fillId="2" borderId="20" xfId="0" applyNumberFormat="1" applyFont="1" applyFill="1" applyBorder="1" applyAlignment="1">
      <alignment horizontal="center" vertical="center" wrapText="1"/>
    </xf>
    <xf numFmtId="3" fontId="3" fillId="2" borderId="21" xfId="0" applyNumberFormat="1" applyFont="1" applyFill="1" applyBorder="1" applyAlignment="1">
      <alignment horizontal="center" vertical="center" wrapText="1"/>
    </xf>
    <xf numFmtId="10" fontId="3" fillId="5" borderId="80" xfId="2" applyNumberFormat="1" applyFont="1" applyFill="1" applyBorder="1" applyAlignment="1">
      <alignment horizontal="center" vertical="center" wrapText="1"/>
    </xf>
    <xf numFmtId="3" fontId="18" fillId="5" borderId="81" xfId="0" applyNumberFormat="1" applyFont="1" applyFill="1" applyBorder="1" applyAlignment="1">
      <alignment horizontal="center" vertical="center" wrapText="1"/>
    </xf>
    <xf numFmtId="10" fontId="0" fillId="4" borderId="59" xfId="0" applyNumberFormat="1" applyFont="1" applyFill="1" applyBorder="1" applyAlignment="1">
      <alignment horizontal="center" vertical="center" wrapText="1"/>
    </xf>
    <xf numFmtId="10" fontId="0" fillId="4" borderId="80" xfId="0" applyNumberFormat="1" applyFont="1" applyFill="1" applyBorder="1" applyAlignment="1">
      <alignment horizontal="center" vertical="center" wrapText="1"/>
    </xf>
    <xf numFmtId="10" fontId="0" fillId="8" borderId="81" xfId="0" applyNumberFormat="1" applyFont="1" applyFill="1" applyBorder="1" applyAlignment="1">
      <alignment horizontal="center" vertical="center" wrapText="1"/>
    </xf>
    <xf numFmtId="0" fontId="1" fillId="3" borderId="82" xfId="0" applyFont="1" applyFill="1" applyBorder="1" applyAlignment="1">
      <alignment horizontal="center" vertical="center" wrapText="1"/>
    </xf>
    <xf numFmtId="0" fontId="4" fillId="12" borderId="83" xfId="0" applyFont="1" applyFill="1" applyBorder="1" applyAlignment="1">
      <alignment horizontal="center" vertical="center" wrapText="1"/>
    </xf>
    <xf numFmtId="0" fontId="1" fillId="3" borderId="83" xfId="0" applyFont="1" applyFill="1" applyBorder="1" applyAlignment="1">
      <alignment horizontal="center" vertical="center" wrapText="1"/>
    </xf>
    <xf numFmtId="0" fontId="4" fillId="12" borderId="84" xfId="0" applyFont="1" applyFill="1" applyBorder="1" applyAlignment="1">
      <alignment horizontal="center" vertical="center" wrapText="1"/>
    </xf>
    <xf numFmtId="0" fontId="1" fillId="12" borderId="83" xfId="0" applyFont="1" applyFill="1" applyBorder="1" applyAlignment="1">
      <alignment horizontal="center" vertical="center" wrapText="1"/>
    </xf>
    <xf numFmtId="0" fontId="1" fillId="12" borderId="84" xfId="0" applyFont="1" applyFill="1" applyBorder="1" applyAlignment="1">
      <alignment horizontal="center" vertical="center" wrapText="1"/>
    </xf>
    <xf numFmtId="10" fontId="4" fillId="0" borderId="29" xfId="0" applyNumberFormat="1" applyFont="1" applyBorder="1" applyAlignment="1">
      <alignment horizontal="center" vertical="center" wrapText="1"/>
    </xf>
    <xf numFmtId="3" fontId="5" fillId="9" borderId="54" xfId="0" applyNumberFormat="1" applyFont="1" applyFill="1" applyBorder="1" applyAlignment="1">
      <alignment horizontal="center" vertical="center" wrapText="1"/>
    </xf>
    <xf numFmtId="3" fontId="4" fillId="12" borderId="54" xfId="0" applyNumberFormat="1" applyFont="1" applyFill="1" applyBorder="1" applyAlignment="1">
      <alignment horizontal="center" vertical="center" wrapText="1"/>
    </xf>
    <xf numFmtId="3" fontId="4" fillId="3" borderId="54" xfId="0" applyNumberFormat="1" applyFont="1" applyFill="1" applyBorder="1" applyAlignment="1">
      <alignment horizontal="center" vertical="center" wrapText="1"/>
    </xf>
    <xf numFmtId="3" fontId="1" fillId="3" borderId="55" xfId="0" applyNumberFormat="1" applyFont="1" applyFill="1" applyBorder="1" applyAlignment="1">
      <alignment horizontal="center" vertical="center" wrapText="1"/>
    </xf>
    <xf numFmtId="0" fontId="2" fillId="3" borderId="85" xfId="0" applyFont="1" applyFill="1" applyBorder="1" applyAlignment="1">
      <alignment horizontal="center" vertical="center" wrapText="1"/>
    </xf>
    <xf numFmtId="0" fontId="3" fillId="3" borderId="86" xfId="0" applyFont="1" applyFill="1" applyBorder="1" applyAlignment="1">
      <alignment horizontal="justify" vertical="center" wrapText="1"/>
    </xf>
    <xf numFmtId="0" fontId="3" fillId="3" borderId="86" xfId="0" applyFont="1" applyFill="1" applyBorder="1" applyAlignment="1">
      <alignment horizontal="center" vertical="center" wrapText="1"/>
    </xf>
    <xf numFmtId="0" fontId="3" fillId="3" borderId="87" xfId="0" applyFont="1" applyFill="1" applyBorder="1" applyAlignment="1">
      <alignment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88" xfId="0" applyFont="1" applyFill="1" applyBorder="1" applyAlignment="1">
      <alignment horizontal="center" vertical="center" wrapText="1"/>
    </xf>
    <xf numFmtId="0" fontId="4" fillId="5" borderId="64" xfId="0" applyFont="1" applyFill="1" applyBorder="1" applyAlignment="1">
      <alignment horizontal="center" vertical="center" wrapText="1"/>
    </xf>
    <xf numFmtId="0" fontId="5" fillId="13" borderId="89" xfId="0" applyFont="1" applyFill="1" applyBorder="1" applyAlignment="1">
      <alignment horizontal="center" vertical="center" wrapText="1"/>
    </xf>
    <xf numFmtId="0" fontId="14" fillId="9" borderId="90" xfId="0" applyFont="1" applyFill="1" applyBorder="1" applyAlignment="1">
      <alignment horizontal="left" vertical="center" wrapText="1"/>
    </xf>
    <xf numFmtId="0" fontId="5" fillId="9" borderId="91" xfId="0" applyFont="1" applyFill="1" applyBorder="1" applyAlignment="1">
      <alignment vertical="center" wrapText="1"/>
    </xf>
    <xf numFmtId="0" fontId="16" fillId="13" borderId="92" xfId="0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95"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5353"/>
        </patternFill>
      </fill>
    </dxf>
    <dxf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5353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5353"/>
        </patternFill>
      </fill>
    </dxf>
    <dxf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98DEF4"/>
      <color rgb="FF30BDE9"/>
      <color rgb="FFEAB91F"/>
      <color rgb="FFFFEB9C"/>
      <color rgb="FF006600"/>
      <color rgb="FF0033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123538</xdr:colOff>
      <xdr:row>0</xdr:row>
      <xdr:rowOff>47288</xdr:rowOff>
    </xdr:from>
    <xdr:to>
      <xdr:col>2</xdr:col>
      <xdr:colOff>967064</xdr:colOff>
      <xdr:row>11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50F9F9A-DD15-41DE-9FC4-A0E833D96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938" y="47288"/>
          <a:ext cx="2164326" cy="3229312"/>
        </a:xfrm>
        <a:prstGeom prst="rect">
          <a:avLst/>
        </a:prstGeom>
      </xdr:spPr>
    </xdr:pic>
    <xdr:clientData/>
  </xdr:twoCellAnchor>
  <xdr:twoCellAnchor editAs="oneCell">
    <xdr:from>
      <xdr:col>2</xdr:col>
      <xdr:colOff>1266825</xdr:colOff>
      <xdr:row>2</xdr:row>
      <xdr:rowOff>180975</xdr:rowOff>
    </xdr:from>
    <xdr:to>
      <xdr:col>3</xdr:col>
      <xdr:colOff>952500</xdr:colOff>
      <xdr:row>8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246B859F-0C41-463E-8BEA-63CFE56C5103}"/>
            </a:ext>
            <a:ext uri="{147F2762-F138-4A5C-976F-8EAC2B608ADB}">
              <a16:predDERef xmlns:a16="http://schemas.microsoft.com/office/drawing/2014/main" xmlns="" pred="{A50F9F9A-DD15-41DE-9FC4-A0E833D96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5984" t="2830" r="4724" b="3150"/>
        <a:stretch/>
      </xdr:blipFill>
      <xdr:spPr>
        <a:xfrm>
          <a:off x="3314700" y="542925"/>
          <a:ext cx="2076450" cy="2152650"/>
        </a:xfrm>
        <a:prstGeom prst="rect">
          <a:avLst/>
        </a:prstGeom>
      </xdr:spPr>
    </xdr:pic>
    <xdr:clientData/>
  </xdr:twoCellAnchor>
  <xdr:oneCellAnchor>
    <xdr:from>
      <xdr:col>22</xdr:col>
      <xdr:colOff>1071563</xdr:colOff>
      <xdr:row>3</xdr:row>
      <xdr:rowOff>83341</xdr:rowOff>
    </xdr:from>
    <xdr:ext cx="4248150" cy="1833032"/>
    <xdr:pic>
      <xdr:nvPicPr>
        <xdr:cNvPr id="5" name="image2.png">
          <a:extLst>
            <a:ext uri="{FF2B5EF4-FFF2-40B4-BE49-F238E27FC236}">
              <a16:creationId xmlns:a16="http://schemas.microsoft.com/office/drawing/2014/main" xmlns="" id="{74F54F1B-0485-4E0C-B36A-C6BDFEDE498D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372844" y="666747"/>
          <a:ext cx="4248150" cy="1833032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1205506</xdr:colOff>
      <xdr:row>3</xdr:row>
      <xdr:rowOff>0</xdr:rowOff>
    </xdr:from>
    <xdr:to>
      <xdr:col>23</xdr:col>
      <xdr:colOff>3676054</xdr:colOff>
      <xdr:row>10</xdr:row>
      <xdr:rowOff>11152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5C9496C-626A-435C-8609-0180D7C4D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65466" y="556260"/>
          <a:ext cx="3712608" cy="2411452"/>
        </a:xfrm>
        <a:prstGeom prst="rect">
          <a:avLst/>
        </a:prstGeom>
      </xdr:spPr>
    </xdr:pic>
    <xdr:clientData/>
  </xdr:twoCellAnchor>
  <xdr:twoCellAnchor editAs="oneCell">
    <xdr:from>
      <xdr:col>1</xdr:col>
      <xdr:colOff>123538</xdr:colOff>
      <xdr:row>0</xdr:row>
      <xdr:rowOff>47288</xdr:rowOff>
    </xdr:from>
    <xdr:to>
      <xdr:col>2</xdr:col>
      <xdr:colOff>967064</xdr:colOff>
      <xdr:row>11</xdr:row>
      <xdr:rowOff>177800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27B386C-37DC-4DFE-8207-DF56BB114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8398" y="47288"/>
          <a:ext cx="2169406" cy="3201372"/>
        </a:xfrm>
        <a:prstGeom prst="rect">
          <a:avLst/>
        </a:prstGeom>
      </xdr:spPr>
    </xdr:pic>
    <xdr:clientData/>
  </xdr:twoCellAnchor>
  <xdr:twoCellAnchor editAs="oneCell">
    <xdr:from>
      <xdr:col>2</xdr:col>
      <xdr:colOff>1266825</xdr:colOff>
      <xdr:row>2</xdr:row>
      <xdr:rowOff>180975</xdr:rowOff>
    </xdr:from>
    <xdr:to>
      <xdr:col>3</xdr:col>
      <xdr:colOff>952500</xdr:colOff>
      <xdr:row>8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EC738D32-577E-4F8C-AB8F-A3546B50B7A6}"/>
            </a:ext>
            <a:ext uri="{147F2762-F138-4A5C-976F-8EAC2B608ADB}">
              <a16:predDERef xmlns:a16="http://schemas.microsoft.com/office/drawing/2014/main" xmlns="" pred="{A50F9F9A-DD15-41DE-9FC4-A0E833D96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5984" t="2830" r="4724" b="3150"/>
        <a:stretch/>
      </xdr:blipFill>
      <xdr:spPr>
        <a:xfrm>
          <a:off x="3377565" y="546735"/>
          <a:ext cx="2146935" cy="21393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1205506</xdr:colOff>
      <xdr:row>3</xdr:row>
      <xdr:rowOff>0</xdr:rowOff>
    </xdr:from>
    <xdr:to>
      <xdr:col>23</xdr:col>
      <xdr:colOff>3676054</xdr:colOff>
      <xdr:row>10</xdr:row>
      <xdr:rowOff>11152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49392D0-AE99-4A9E-9AA7-629AC45FA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65466" y="556260"/>
          <a:ext cx="3712608" cy="2411452"/>
        </a:xfrm>
        <a:prstGeom prst="rect">
          <a:avLst/>
        </a:prstGeom>
      </xdr:spPr>
    </xdr:pic>
    <xdr:clientData/>
  </xdr:twoCellAnchor>
  <xdr:twoCellAnchor editAs="oneCell">
    <xdr:from>
      <xdr:col>1</xdr:col>
      <xdr:colOff>123538</xdr:colOff>
      <xdr:row>0</xdr:row>
      <xdr:rowOff>47288</xdr:rowOff>
    </xdr:from>
    <xdr:to>
      <xdr:col>2</xdr:col>
      <xdr:colOff>967064</xdr:colOff>
      <xdr:row>11</xdr:row>
      <xdr:rowOff>177800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67E39108-6BFE-4630-92EC-595D6F7FB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8398" y="47288"/>
          <a:ext cx="2169406" cy="3201372"/>
        </a:xfrm>
        <a:prstGeom prst="rect">
          <a:avLst/>
        </a:prstGeom>
      </xdr:spPr>
    </xdr:pic>
    <xdr:clientData/>
  </xdr:twoCellAnchor>
  <xdr:twoCellAnchor editAs="oneCell">
    <xdr:from>
      <xdr:col>2</xdr:col>
      <xdr:colOff>1266825</xdr:colOff>
      <xdr:row>2</xdr:row>
      <xdr:rowOff>180975</xdr:rowOff>
    </xdr:from>
    <xdr:to>
      <xdr:col>3</xdr:col>
      <xdr:colOff>952500</xdr:colOff>
      <xdr:row>8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EC9AF46-45B2-4024-AB1D-04DE9CC3027B}"/>
            </a:ext>
            <a:ext uri="{147F2762-F138-4A5C-976F-8EAC2B608ADB}">
              <a16:predDERef xmlns:a16="http://schemas.microsoft.com/office/drawing/2014/main" xmlns="" pred="{A50F9F9A-DD15-41DE-9FC4-A0E833D96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5984" t="2830" r="4724" b="3150"/>
        <a:stretch/>
      </xdr:blipFill>
      <xdr:spPr>
        <a:xfrm>
          <a:off x="3377565" y="546735"/>
          <a:ext cx="2146935" cy="2139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40"/>
  <sheetViews>
    <sheetView tabSelected="1" topLeftCell="J23" zoomScale="80" zoomScaleNormal="80" workbookViewId="0">
      <selection activeCell="Y30" sqref="Y30"/>
    </sheetView>
  </sheetViews>
  <sheetFormatPr baseColWidth="10" defaultColWidth="11.42578125" defaultRowHeight="15" x14ac:dyDescent="0.25"/>
  <cols>
    <col min="2" max="2" width="19.28515625" customWidth="1"/>
    <col min="3" max="3" width="35.85546875" customWidth="1"/>
    <col min="4" max="6" width="31.42578125" customWidth="1"/>
    <col min="7" max="15" width="16.85546875" customWidth="1"/>
    <col min="16" max="23" width="18.140625" customWidth="1"/>
    <col min="24" max="24" width="61.85546875" customWidth="1"/>
  </cols>
  <sheetData>
    <row r="3" spans="2:24" ht="15.75" thickBot="1" x14ac:dyDescent="0.3"/>
    <row r="4" spans="2:24" ht="63" customHeight="1" x14ac:dyDescent="0.25">
      <c r="E4" s="161" t="s">
        <v>0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</row>
    <row r="5" spans="2:24" ht="30" customHeight="1" x14ac:dyDescent="0.25">
      <c r="E5" s="163" t="s">
        <v>1</v>
      </c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</row>
    <row r="6" spans="2:24" ht="26.25" customHeight="1" x14ac:dyDescent="0.25">
      <c r="E6" s="163" t="s">
        <v>121</v>
      </c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</row>
    <row r="7" spans="2:24" ht="26.25" customHeight="1" x14ac:dyDescent="0.25">
      <c r="E7" s="163" t="s">
        <v>80</v>
      </c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</row>
    <row r="8" spans="2:24" ht="15.75" customHeight="1" thickBot="1" x14ac:dyDescent="0.3">
      <c r="E8" s="62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</row>
    <row r="11" spans="2:24" ht="9" customHeight="1" thickBot="1" x14ac:dyDescent="0.3"/>
    <row r="12" spans="2:24" ht="26.25" customHeight="1" thickBot="1" x14ac:dyDescent="0.3">
      <c r="G12" s="158" t="s">
        <v>4</v>
      </c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60"/>
    </row>
    <row r="13" spans="2:24" ht="57" customHeight="1" thickBot="1" x14ac:dyDescent="0.3">
      <c r="B13" s="174" t="s">
        <v>5</v>
      </c>
      <c r="C13" s="174" t="s">
        <v>6</v>
      </c>
      <c r="D13" s="165" t="s">
        <v>7</v>
      </c>
      <c r="E13" s="166"/>
      <c r="F13" s="167"/>
      <c r="G13" s="184" t="s">
        <v>8</v>
      </c>
      <c r="H13" s="185"/>
      <c r="I13" s="185"/>
      <c r="J13" s="185"/>
      <c r="K13" s="186"/>
      <c r="L13" s="165" t="s">
        <v>9</v>
      </c>
      <c r="M13" s="166"/>
      <c r="N13" s="166"/>
      <c r="O13" s="167"/>
      <c r="P13" s="168" t="s">
        <v>10</v>
      </c>
      <c r="Q13" s="169"/>
      <c r="R13" s="169"/>
      <c r="S13" s="170"/>
      <c r="T13" s="169" t="s">
        <v>11</v>
      </c>
      <c r="U13" s="169"/>
      <c r="V13" s="169"/>
      <c r="W13" s="170"/>
      <c r="X13" s="172" t="s">
        <v>12</v>
      </c>
    </row>
    <row r="14" spans="2:24" ht="143.25" customHeight="1" thickBot="1" x14ac:dyDescent="0.3">
      <c r="B14" s="175"/>
      <c r="C14" s="175"/>
      <c r="D14" s="65" t="s">
        <v>13</v>
      </c>
      <c r="E14" s="65" t="s">
        <v>14</v>
      </c>
      <c r="F14" s="64" t="s">
        <v>15</v>
      </c>
      <c r="G14" s="71" t="s">
        <v>16</v>
      </c>
      <c r="H14" s="212" t="s">
        <v>17</v>
      </c>
      <c r="I14" s="213" t="s">
        <v>18</v>
      </c>
      <c r="J14" s="214" t="s">
        <v>19</v>
      </c>
      <c r="K14" s="215" t="s">
        <v>20</v>
      </c>
      <c r="L14" s="212" t="s">
        <v>17</v>
      </c>
      <c r="M14" s="213" t="s">
        <v>18</v>
      </c>
      <c r="N14" s="214" t="s">
        <v>19</v>
      </c>
      <c r="O14" s="215" t="s">
        <v>20</v>
      </c>
      <c r="P14" s="212" t="s">
        <v>17</v>
      </c>
      <c r="Q14" s="216" t="s">
        <v>18</v>
      </c>
      <c r="R14" s="214" t="s">
        <v>19</v>
      </c>
      <c r="S14" s="217" t="s">
        <v>20</v>
      </c>
      <c r="T14" s="214" t="s">
        <v>17</v>
      </c>
      <c r="U14" s="216" t="s">
        <v>18</v>
      </c>
      <c r="V14" s="214" t="s">
        <v>19</v>
      </c>
      <c r="W14" s="217" t="s">
        <v>20</v>
      </c>
      <c r="X14" s="173"/>
    </row>
    <row r="15" spans="2:24" ht="165.75" customHeight="1" x14ac:dyDescent="0.25">
      <c r="B15" s="223" t="s">
        <v>21</v>
      </c>
      <c r="C15" s="224" t="s">
        <v>81</v>
      </c>
      <c r="D15" s="224" t="s">
        <v>119</v>
      </c>
      <c r="E15" s="225" t="s">
        <v>22</v>
      </c>
      <c r="F15" s="226" t="s">
        <v>23</v>
      </c>
      <c r="G15" s="218">
        <v>0.95330000000000004</v>
      </c>
      <c r="H15" s="141">
        <v>0.23830000000000001</v>
      </c>
      <c r="I15" s="142">
        <v>0.23830000000000001</v>
      </c>
      <c r="J15" s="142">
        <v>0.23830000000000001</v>
      </c>
      <c r="K15" s="143">
        <v>0.23830000000000001</v>
      </c>
      <c r="L15" s="141">
        <v>0.23830000000000001</v>
      </c>
      <c r="M15" s="207">
        <v>0.23830000000000001</v>
      </c>
      <c r="N15" s="207">
        <v>0.23830000000000001</v>
      </c>
      <c r="O15" s="208"/>
      <c r="P15" s="209">
        <f>IFERROR((L15/H15),"100%")</f>
        <v>1</v>
      </c>
      <c r="Q15" s="210">
        <f>IFERROR((M15/I15),"100%")</f>
        <v>1</v>
      </c>
      <c r="R15" s="210">
        <f>IFERROR((N15/J15),"100%")</f>
        <v>1</v>
      </c>
      <c r="S15" s="211"/>
      <c r="T15" s="209">
        <f>IFERROR((L15/$G$15),"No Programado")</f>
        <v>0.2499737753068289</v>
      </c>
      <c r="U15" s="210">
        <f>IFERROR((L15+M15)/$G$15, "No Programado")</f>
        <v>0.49994755061365781</v>
      </c>
      <c r="V15" s="210">
        <f>IFERROR((L15+M15+N15)/$G$15, "No Programado")</f>
        <v>0.74992132592048677</v>
      </c>
      <c r="W15" s="211"/>
      <c r="X15" s="93" t="s">
        <v>129</v>
      </c>
    </row>
    <row r="16" spans="2:24" ht="23.45" hidden="1" customHeight="1" x14ac:dyDescent="0.25">
      <c r="B16" s="227" t="s">
        <v>25</v>
      </c>
      <c r="C16" s="228"/>
      <c r="D16" s="228"/>
      <c r="E16" s="228"/>
      <c r="F16" s="229"/>
      <c r="G16" s="107"/>
      <c r="H16" s="108"/>
      <c r="I16" s="109"/>
      <c r="J16" s="109"/>
      <c r="K16" s="110"/>
      <c r="L16" s="198"/>
      <c r="M16" s="199"/>
      <c r="N16" s="199"/>
      <c r="O16" s="200"/>
      <c r="P16" s="191" t="str">
        <f t="shared" ref="P16:P26" si="0">IFERROR((L16/H16),"100%")</f>
        <v>100%</v>
      </c>
      <c r="Q16" s="192" t="str">
        <f t="shared" ref="Q16:Q26" si="1">IFERROR((M16/I16),"100%")</f>
        <v>100%</v>
      </c>
      <c r="R16" s="192" t="str">
        <f>IFERROR((N16/J16),"100%")</f>
        <v>100%</v>
      </c>
      <c r="S16" s="193" t="str">
        <f>IFERROR((O16/K16),"100%")</f>
        <v>100%</v>
      </c>
      <c r="T16" s="1" t="str">
        <f>IFERROR((L16/$G$16),"No Programado")</f>
        <v>No Programado</v>
      </c>
      <c r="U16" s="2" t="str">
        <f>IFERROR((L16+M16)/$G$16, "No Programado")</f>
        <v>No Programado</v>
      </c>
      <c r="V16" s="2" t="str">
        <f>IFERROR((M16+N16+L16)/$G$16, "No Programado")</f>
        <v>No Programado</v>
      </c>
      <c r="W16" s="3" t="str">
        <f>IFERROR((N16+O16+M16+L16)/$G$16, "No Programado")</f>
        <v>No Programado</v>
      </c>
      <c r="X16" s="52"/>
    </row>
    <row r="17" spans="2:28" ht="102" customHeight="1" x14ac:dyDescent="0.25">
      <c r="B17" s="230" t="s">
        <v>82</v>
      </c>
      <c r="C17" s="231" t="s">
        <v>109</v>
      </c>
      <c r="D17" s="112" t="s">
        <v>113</v>
      </c>
      <c r="E17" s="232" t="s">
        <v>83</v>
      </c>
      <c r="F17" s="233" t="s">
        <v>84</v>
      </c>
      <c r="G17" s="219">
        <v>22500</v>
      </c>
      <c r="H17" s="56">
        <v>4000</v>
      </c>
      <c r="I17" s="21">
        <v>8000</v>
      </c>
      <c r="J17" s="21">
        <v>5500</v>
      </c>
      <c r="K17" s="22">
        <v>5000</v>
      </c>
      <c r="L17" s="201">
        <v>4110</v>
      </c>
      <c r="M17" s="202">
        <v>8120</v>
      </c>
      <c r="N17" s="202">
        <v>5650</v>
      </c>
      <c r="O17" s="200"/>
      <c r="P17" s="191">
        <f t="shared" si="0"/>
        <v>1.0275000000000001</v>
      </c>
      <c r="Q17" s="192">
        <f t="shared" si="1"/>
        <v>1.0149999999999999</v>
      </c>
      <c r="R17" s="192">
        <f>IFERROR((N17/J17),"100%")</f>
        <v>1.0272727272727273</v>
      </c>
      <c r="S17" s="194"/>
      <c r="T17" s="191">
        <f>IFERROR((L17/$G$17),"No Programado")</f>
        <v>0.18266666666666667</v>
      </c>
      <c r="U17" s="192">
        <f>IFERROR((L17+M17)/$G$17, "No Programado")</f>
        <v>0.54355555555555557</v>
      </c>
      <c r="V17" s="192">
        <f>IFERROR((L17+M17+N17)/$G$17, "No Programado")</f>
        <v>0.79466666666666663</v>
      </c>
      <c r="W17" s="194"/>
      <c r="X17" s="101" t="s">
        <v>130</v>
      </c>
      <c r="AB17" s="39"/>
    </row>
    <row r="18" spans="2:28" ht="142.5" customHeight="1" x14ac:dyDescent="0.25">
      <c r="B18" s="113" t="s">
        <v>85</v>
      </c>
      <c r="C18" s="114" t="s">
        <v>86</v>
      </c>
      <c r="D18" s="115" t="s">
        <v>114</v>
      </c>
      <c r="E18" s="116" t="s">
        <v>83</v>
      </c>
      <c r="F18" s="117" t="s">
        <v>87</v>
      </c>
      <c r="G18" s="220">
        <v>21</v>
      </c>
      <c r="H18" s="56">
        <v>6</v>
      </c>
      <c r="I18" s="21">
        <v>6</v>
      </c>
      <c r="J18" s="21">
        <v>6</v>
      </c>
      <c r="K18" s="22">
        <v>3</v>
      </c>
      <c r="L18" s="201">
        <v>6</v>
      </c>
      <c r="M18" s="202">
        <v>6</v>
      </c>
      <c r="N18" s="202">
        <v>6</v>
      </c>
      <c r="O18" s="203"/>
      <c r="P18" s="191">
        <f t="shared" si="0"/>
        <v>1</v>
      </c>
      <c r="Q18" s="192">
        <f>IFERROR((M18/I18),"100%")</f>
        <v>1</v>
      </c>
      <c r="R18" s="192">
        <f t="shared" ref="R18:R26" si="2">IFERROR((N18/J18),"100%")</f>
        <v>1</v>
      </c>
      <c r="S18" s="194"/>
      <c r="T18" s="191">
        <f>IFERROR((L18/$G$18),"No Programado")</f>
        <v>0.2857142857142857</v>
      </c>
      <c r="U18" s="192">
        <f>IFERROR((L18+M18)/$G$18, "No Programado")</f>
        <v>0.5714285714285714</v>
      </c>
      <c r="V18" s="192">
        <f>IFERROR((L18+M18+N18)/$G$18, "No Programado")</f>
        <v>0.8571428571428571</v>
      </c>
      <c r="W18" s="194"/>
      <c r="X18" s="102" t="s">
        <v>118</v>
      </c>
    </row>
    <row r="19" spans="2:28" ht="109.5" customHeight="1" x14ac:dyDescent="0.25">
      <c r="B19" s="118" t="s">
        <v>88</v>
      </c>
      <c r="C19" s="119" t="s">
        <v>110</v>
      </c>
      <c r="D19" s="120" t="s">
        <v>115</v>
      </c>
      <c r="E19" s="121" t="s">
        <v>83</v>
      </c>
      <c r="F19" s="122" t="s">
        <v>89</v>
      </c>
      <c r="G19" s="221">
        <v>7000</v>
      </c>
      <c r="H19" s="56">
        <v>1750</v>
      </c>
      <c r="I19" s="21">
        <v>1750</v>
      </c>
      <c r="J19" s="21">
        <v>1750</v>
      </c>
      <c r="K19" s="22">
        <v>1750</v>
      </c>
      <c r="L19" s="201">
        <v>1830</v>
      </c>
      <c r="M19" s="202">
        <v>1920</v>
      </c>
      <c r="N19" s="202">
        <v>2015</v>
      </c>
      <c r="O19" s="203"/>
      <c r="P19" s="191">
        <f t="shared" si="0"/>
        <v>1.0457142857142858</v>
      </c>
      <c r="Q19" s="192">
        <f t="shared" si="1"/>
        <v>1.0971428571428572</v>
      </c>
      <c r="R19" s="192">
        <f t="shared" si="2"/>
        <v>1.1514285714285715</v>
      </c>
      <c r="S19" s="194"/>
      <c r="T19" s="191">
        <f>IFERROR((L19/$G$19),"No Programado")</f>
        <v>0.26142857142857145</v>
      </c>
      <c r="U19" s="192">
        <f>IFERROR((L19+M19)/$G$19, "No Programado")</f>
        <v>0.5357142857142857</v>
      </c>
      <c r="V19" s="192">
        <f>IFERROR((L19+M19+N19)/$G$19, "No Programado")</f>
        <v>0.82357142857142862</v>
      </c>
      <c r="W19" s="194"/>
      <c r="X19" s="103" t="s">
        <v>131</v>
      </c>
    </row>
    <row r="20" spans="2:28" ht="112.5" customHeight="1" x14ac:dyDescent="0.25">
      <c r="B20" s="118" t="s">
        <v>88</v>
      </c>
      <c r="C20" s="123" t="s">
        <v>111</v>
      </c>
      <c r="D20" s="120" t="s">
        <v>116</v>
      </c>
      <c r="E20" s="121" t="s">
        <v>83</v>
      </c>
      <c r="F20" s="122" t="s">
        <v>90</v>
      </c>
      <c r="G20" s="221">
        <v>3100</v>
      </c>
      <c r="H20" s="56">
        <v>775</v>
      </c>
      <c r="I20" s="21">
        <v>775</v>
      </c>
      <c r="J20" s="21">
        <v>775</v>
      </c>
      <c r="K20" s="22">
        <v>775</v>
      </c>
      <c r="L20" s="201">
        <v>790</v>
      </c>
      <c r="M20" s="202">
        <v>810</v>
      </c>
      <c r="N20" s="202">
        <v>840</v>
      </c>
      <c r="O20" s="203"/>
      <c r="P20" s="191">
        <f t="shared" si="0"/>
        <v>1.0193548387096774</v>
      </c>
      <c r="Q20" s="192">
        <f>IFERROR((M20/I20),"100%")</f>
        <v>1.0451612903225806</v>
      </c>
      <c r="R20" s="192">
        <f>IFERROR((N20/J20),"100%")</f>
        <v>1.0838709677419356</v>
      </c>
      <c r="S20" s="194"/>
      <c r="T20" s="191">
        <f>IFERROR((L20/$G$20),"No Programado")</f>
        <v>0.25483870967741934</v>
      </c>
      <c r="U20" s="192">
        <f>IFERROR((L20+M20)/$G$20, "No Programado")</f>
        <v>0.5161290322580645</v>
      </c>
      <c r="V20" s="192">
        <f>IFERROR((L20+M20+N20)/$G$20, "No Programado")</f>
        <v>0.7870967741935484</v>
      </c>
      <c r="W20" s="194"/>
      <c r="X20" s="103" t="s">
        <v>122</v>
      </c>
    </row>
    <row r="21" spans="2:28" ht="102.75" customHeight="1" x14ac:dyDescent="0.25">
      <c r="B21" s="118" t="s">
        <v>88</v>
      </c>
      <c r="C21" s="124" t="s">
        <v>112</v>
      </c>
      <c r="D21" s="120" t="s">
        <v>91</v>
      </c>
      <c r="E21" s="125" t="s">
        <v>83</v>
      </c>
      <c r="F21" s="126" t="s">
        <v>92</v>
      </c>
      <c r="G21" s="221">
        <v>1700</v>
      </c>
      <c r="H21" s="56">
        <v>425</v>
      </c>
      <c r="I21" s="21">
        <v>425</v>
      </c>
      <c r="J21" s="21">
        <v>425</v>
      </c>
      <c r="K21" s="22">
        <v>425</v>
      </c>
      <c r="L21" s="201">
        <v>439</v>
      </c>
      <c r="M21" s="202">
        <v>465</v>
      </c>
      <c r="N21" s="202">
        <v>490</v>
      </c>
      <c r="O21" s="203"/>
      <c r="P21" s="191">
        <f t="shared" si="0"/>
        <v>1.0329411764705883</v>
      </c>
      <c r="Q21" s="192">
        <f t="shared" si="1"/>
        <v>1.0941176470588236</v>
      </c>
      <c r="R21" s="192">
        <f t="shared" si="2"/>
        <v>1.1529411764705881</v>
      </c>
      <c r="S21" s="194"/>
      <c r="T21" s="191">
        <f>IFERROR((L21/$G$21),"No Programado")</f>
        <v>0.25823529411764706</v>
      </c>
      <c r="U21" s="192">
        <f>IFERROR((L21+M21)/$G$21, "No Programado")</f>
        <v>0.53176470588235292</v>
      </c>
      <c r="V21" s="192">
        <f>IFERROR((L21+M21+N21)/$G$21, "No Programado")</f>
        <v>0.82</v>
      </c>
      <c r="W21" s="194"/>
      <c r="X21" s="103" t="s">
        <v>123</v>
      </c>
    </row>
    <row r="22" spans="2:28" ht="117" customHeight="1" x14ac:dyDescent="0.25">
      <c r="B22" s="113" t="s">
        <v>93</v>
      </c>
      <c r="C22" s="127" t="s">
        <v>94</v>
      </c>
      <c r="D22" s="117" t="s">
        <v>95</v>
      </c>
      <c r="E22" s="115" t="s">
        <v>83</v>
      </c>
      <c r="F22" s="128" t="s">
        <v>96</v>
      </c>
      <c r="G22" s="220">
        <v>11</v>
      </c>
      <c r="H22" s="56">
        <v>3</v>
      </c>
      <c r="I22" s="21">
        <v>4</v>
      </c>
      <c r="J22" s="21">
        <v>2</v>
      </c>
      <c r="K22" s="22">
        <v>2</v>
      </c>
      <c r="L22" s="201">
        <v>3</v>
      </c>
      <c r="M22" s="202">
        <v>4</v>
      </c>
      <c r="N22" s="202">
        <v>2</v>
      </c>
      <c r="O22" s="203"/>
      <c r="P22" s="191">
        <f t="shared" si="0"/>
        <v>1</v>
      </c>
      <c r="Q22" s="192">
        <f t="shared" si="1"/>
        <v>1</v>
      </c>
      <c r="R22" s="192">
        <f t="shared" si="2"/>
        <v>1</v>
      </c>
      <c r="S22" s="194"/>
      <c r="T22" s="191">
        <f>IFERROR((L22/$G$22),"No Programado")</f>
        <v>0.27272727272727271</v>
      </c>
      <c r="U22" s="192">
        <f>IFERROR((L22+M22)/$G$22, "No Programado")</f>
        <v>0.63636363636363635</v>
      </c>
      <c r="V22" s="192">
        <f>IFERROR((L22+M22+N22)/$G$22, "No Programado")</f>
        <v>0.81818181818181823</v>
      </c>
      <c r="W22" s="194"/>
      <c r="X22" s="102" t="s">
        <v>124</v>
      </c>
    </row>
    <row r="23" spans="2:28" ht="102.75" x14ac:dyDescent="0.25">
      <c r="B23" s="118" t="s">
        <v>88</v>
      </c>
      <c r="C23" s="124" t="s">
        <v>97</v>
      </c>
      <c r="D23" s="122" t="s">
        <v>98</v>
      </c>
      <c r="E23" s="125" t="s">
        <v>83</v>
      </c>
      <c r="F23" s="133" t="s">
        <v>99</v>
      </c>
      <c r="G23" s="221">
        <v>11</v>
      </c>
      <c r="H23" s="56">
        <v>3</v>
      </c>
      <c r="I23" s="21">
        <v>4</v>
      </c>
      <c r="J23" s="21">
        <v>2</v>
      </c>
      <c r="K23" s="22">
        <v>2</v>
      </c>
      <c r="L23" s="201">
        <v>3</v>
      </c>
      <c r="M23" s="202">
        <v>4</v>
      </c>
      <c r="N23" s="202">
        <v>2</v>
      </c>
      <c r="O23" s="203"/>
      <c r="P23" s="191">
        <f t="shared" si="0"/>
        <v>1</v>
      </c>
      <c r="Q23" s="192">
        <f t="shared" si="1"/>
        <v>1</v>
      </c>
      <c r="R23" s="192">
        <f t="shared" si="2"/>
        <v>1</v>
      </c>
      <c r="S23" s="194"/>
      <c r="T23" s="191">
        <f>IFERROR((L23/$G$23),"No Programado")</f>
        <v>0.27272727272727271</v>
      </c>
      <c r="U23" s="192">
        <f>IFERROR((L23+M23)/$G$23, "No Programado")</f>
        <v>0.63636363636363635</v>
      </c>
      <c r="V23" s="192">
        <f>IFERROR((L23+M23+N23)/$G$23, "No Programado")</f>
        <v>0.81818181818181823</v>
      </c>
      <c r="W23" s="194"/>
      <c r="X23" s="103" t="s">
        <v>125</v>
      </c>
    </row>
    <row r="24" spans="2:28" ht="110.25" customHeight="1" x14ac:dyDescent="0.25">
      <c r="B24" s="113" t="s">
        <v>100</v>
      </c>
      <c r="C24" s="134" t="s">
        <v>117</v>
      </c>
      <c r="D24" s="117" t="s">
        <v>101</v>
      </c>
      <c r="E24" s="115" t="s">
        <v>83</v>
      </c>
      <c r="F24" s="128" t="s">
        <v>102</v>
      </c>
      <c r="G24" s="220">
        <v>48</v>
      </c>
      <c r="H24" s="56">
        <v>8</v>
      </c>
      <c r="I24" s="21">
        <v>16</v>
      </c>
      <c r="J24" s="21">
        <v>16</v>
      </c>
      <c r="K24" s="22">
        <v>8</v>
      </c>
      <c r="L24" s="201">
        <v>8</v>
      </c>
      <c r="M24" s="202">
        <v>16</v>
      </c>
      <c r="N24" s="202">
        <v>16</v>
      </c>
      <c r="O24" s="203"/>
      <c r="P24" s="191">
        <f t="shared" si="0"/>
        <v>1</v>
      </c>
      <c r="Q24" s="192">
        <f t="shared" si="1"/>
        <v>1</v>
      </c>
      <c r="R24" s="192">
        <f t="shared" si="2"/>
        <v>1</v>
      </c>
      <c r="S24" s="194"/>
      <c r="T24" s="191">
        <f>IFERROR((L24/$G$24),"No Programado")</f>
        <v>0.16666666666666666</v>
      </c>
      <c r="U24" s="192">
        <f>IFERROR((L24+M24)/$G$24, "No Programado")</f>
        <v>0.5</v>
      </c>
      <c r="V24" s="192">
        <f>IFERROR((L24+M24+N24)/$G$24, "No Programado")</f>
        <v>0.83333333333333337</v>
      </c>
      <c r="W24" s="194"/>
      <c r="X24" s="102" t="s">
        <v>126</v>
      </c>
    </row>
    <row r="25" spans="2:28" ht="120.75" customHeight="1" x14ac:dyDescent="0.25">
      <c r="B25" s="118" t="s">
        <v>88</v>
      </c>
      <c r="C25" s="124" t="s">
        <v>103</v>
      </c>
      <c r="D25" s="120" t="s">
        <v>104</v>
      </c>
      <c r="E25" s="125" t="s">
        <v>83</v>
      </c>
      <c r="F25" s="126" t="s">
        <v>105</v>
      </c>
      <c r="G25" s="221">
        <v>1200</v>
      </c>
      <c r="H25" s="56">
        <v>800</v>
      </c>
      <c r="I25" s="21">
        <v>100</v>
      </c>
      <c r="J25" s="21">
        <v>100</v>
      </c>
      <c r="K25" s="22">
        <v>200</v>
      </c>
      <c r="L25" s="201">
        <v>800</v>
      </c>
      <c r="M25" s="202">
        <v>100</v>
      </c>
      <c r="N25" s="202">
        <v>90</v>
      </c>
      <c r="O25" s="203"/>
      <c r="P25" s="191">
        <f t="shared" si="0"/>
        <v>1</v>
      </c>
      <c r="Q25" s="192">
        <f t="shared" si="1"/>
        <v>1</v>
      </c>
      <c r="R25" s="192">
        <f t="shared" si="2"/>
        <v>0.9</v>
      </c>
      <c r="S25" s="194"/>
      <c r="T25" s="191">
        <f>IFERROR((L25/$G$25),"No Programado")</f>
        <v>0.66666666666666663</v>
      </c>
      <c r="U25" s="192">
        <f>IFERROR((L25+M25)/$G$25, "No Programado")</f>
        <v>0.75</v>
      </c>
      <c r="V25" s="192">
        <f>IFERROR((L25+M25+N25)/$G$25, "No Programado")</f>
        <v>0.82499999999999996</v>
      </c>
      <c r="W25" s="194"/>
      <c r="X25" s="103" t="s">
        <v>127</v>
      </c>
    </row>
    <row r="26" spans="2:28" ht="109.5" customHeight="1" thickBot="1" x14ac:dyDescent="0.3">
      <c r="B26" s="129" t="s">
        <v>88</v>
      </c>
      <c r="C26" s="130" t="s">
        <v>106</v>
      </c>
      <c r="D26" s="131" t="s">
        <v>107</v>
      </c>
      <c r="E26" s="139" t="s">
        <v>83</v>
      </c>
      <c r="F26" s="132" t="s">
        <v>108</v>
      </c>
      <c r="G26" s="222">
        <v>46</v>
      </c>
      <c r="H26" s="136">
        <v>11</v>
      </c>
      <c r="I26" s="137">
        <v>12</v>
      </c>
      <c r="J26" s="137">
        <v>12</v>
      </c>
      <c r="K26" s="138">
        <v>11</v>
      </c>
      <c r="L26" s="204">
        <v>11</v>
      </c>
      <c r="M26" s="205">
        <v>12</v>
      </c>
      <c r="N26" s="205">
        <v>12</v>
      </c>
      <c r="O26" s="206"/>
      <c r="P26" s="195">
        <f t="shared" si="0"/>
        <v>1</v>
      </c>
      <c r="Q26" s="196">
        <f t="shared" si="1"/>
        <v>1</v>
      </c>
      <c r="R26" s="196">
        <f t="shared" si="2"/>
        <v>1</v>
      </c>
      <c r="S26" s="197"/>
      <c r="T26" s="195">
        <f>IFERROR((L26/$G$26),"No Programado")</f>
        <v>0.2391304347826087</v>
      </c>
      <c r="U26" s="196">
        <f>IFERROR((L26+M26)/$G$26, "No Programado")</f>
        <v>0.5</v>
      </c>
      <c r="V26" s="196">
        <f>IFERROR((L26+M26+N26)/$G$26, "No Programado")</f>
        <v>0.76086956521739135</v>
      </c>
      <c r="W26" s="197"/>
      <c r="X26" s="135" t="s">
        <v>128</v>
      </c>
    </row>
    <row r="30" spans="2:28" ht="47.25" customHeight="1" x14ac:dyDescent="0.25">
      <c r="C30" s="187" t="s">
        <v>30</v>
      </c>
      <c r="D30" s="187"/>
      <c r="J30" s="188" t="s">
        <v>120</v>
      </c>
      <c r="K30" s="189"/>
      <c r="L30" s="189"/>
      <c r="M30" s="189"/>
      <c r="N30" s="189"/>
      <c r="O30" s="189"/>
      <c r="W30" s="187" t="s">
        <v>32</v>
      </c>
      <c r="X30" s="187"/>
    </row>
    <row r="32" spans="2:28" ht="15.75" thickBot="1" x14ac:dyDescent="0.3"/>
    <row r="33" spans="2:24" ht="15.75" thickBot="1" x14ac:dyDescent="0.3">
      <c r="E33" s="176" t="s">
        <v>33</v>
      </c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8"/>
    </row>
    <row r="34" spans="2:24" ht="30.6" customHeight="1" thickBot="1" x14ac:dyDescent="0.3">
      <c r="E34" s="179" t="s">
        <v>34</v>
      </c>
      <c r="F34" s="179" t="s">
        <v>35</v>
      </c>
      <c r="G34" s="176" t="s">
        <v>36</v>
      </c>
      <c r="H34" s="177"/>
      <c r="I34" s="177"/>
      <c r="J34" s="178"/>
      <c r="K34" s="154" t="s">
        <v>37</v>
      </c>
      <c r="L34" s="155"/>
      <c r="M34" s="155"/>
      <c r="N34" s="181"/>
      <c r="O34" s="154" t="s">
        <v>38</v>
      </c>
      <c r="P34" s="155"/>
      <c r="Q34" s="155"/>
      <c r="R34" s="181"/>
      <c r="S34" s="154" t="s">
        <v>39</v>
      </c>
      <c r="T34" s="155"/>
      <c r="U34" s="155"/>
      <c r="V34" s="155"/>
      <c r="W34" s="150" t="s">
        <v>40</v>
      </c>
      <c r="X34" s="151"/>
    </row>
    <row r="35" spans="2:24" ht="29.25" thickBot="1" x14ac:dyDescent="0.3">
      <c r="E35" s="180"/>
      <c r="F35" s="180"/>
      <c r="G35" s="18" t="s">
        <v>41</v>
      </c>
      <c r="H35" s="84" t="s">
        <v>42</v>
      </c>
      <c r="I35" s="19" t="s">
        <v>43</v>
      </c>
      <c r="J35" s="84" t="s">
        <v>44</v>
      </c>
      <c r="K35" s="18" t="s">
        <v>41</v>
      </c>
      <c r="L35" s="84" t="s">
        <v>42</v>
      </c>
      <c r="M35" s="19" t="s">
        <v>43</v>
      </c>
      <c r="N35" s="84" t="s">
        <v>44</v>
      </c>
      <c r="O35" s="18" t="s">
        <v>41</v>
      </c>
      <c r="P35" s="84" t="s">
        <v>42</v>
      </c>
      <c r="Q35" s="19" t="s">
        <v>43</v>
      </c>
      <c r="R35" s="84" t="s">
        <v>44</v>
      </c>
      <c r="S35" s="18" t="s">
        <v>41</v>
      </c>
      <c r="T35" s="84" t="s">
        <v>42</v>
      </c>
      <c r="U35" s="19" t="s">
        <v>43</v>
      </c>
      <c r="V35" s="92" t="s">
        <v>44</v>
      </c>
      <c r="W35" s="152"/>
      <c r="X35" s="153"/>
    </row>
    <row r="36" spans="2:24" x14ac:dyDescent="0.25">
      <c r="E36" s="98"/>
      <c r="F36" s="95"/>
      <c r="G36" s="61"/>
      <c r="H36" s="45"/>
      <c r="I36" s="45"/>
      <c r="J36" s="47"/>
      <c r="K36" s="61"/>
      <c r="L36" s="45"/>
      <c r="M36" s="45"/>
      <c r="N36" s="47"/>
      <c r="O36" s="1" t="str">
        <f>IFERROR((K36/G36),"NO APLICA")</f>
        <v>NO APLICA</v>
      </c>
      <c r="P36" s="2" t="str">
        <f>IFERROR((L36/H36),"NO APLICA")</f>
        <v>NO APLICA</v>
      </c>
      <c r="Q36" s="2" t="str">
        <f>IFERROR((M36/I36),"NO APLICA")</f>
        <v>NO APLICA</v>
      </c>
      <c r="R36" s="17" t="str">
        <f>IFERROR((N36/J36),"NO APLICA")</f>
        <v>NO APLICA</v>
      </c>
      <c r="S36" s="1" t="str">
        <f>IFERROR(((K36)/(G36)),"NO APLICA")</f>
        <v>NO APLICA</v>
      </c>
      <c r="T36" s="2" t="str">
        <f>IFERROR(((K36+L36)/(G36+H36)),"NO APLICA")</f>
        <v>NO APLICA</v>
      </c>
      <c r="U36" s="2" t="str">
        <f>IFERROR(((K36+L36+M36)/(G36+H36+I36)),"NO APLICA")</f>
        <v>NO APLICA</v>
      </c>
      <c r="V36" s="17" t="str">
        <f>IFERROR(((K36+L36+M36+N36)/(G36+H36+I36+J36)),"NO APLICA")</f>
        <v>NO APLICA</v>
      </c>
      <c r="W36" s="156"/>
      <c r="X36" s="157"/>
    </row>
    <row r="37" spans="2:24" x14ac:dyDescent="0.25">
      <c r="E37" s="99"/>
      <c r="F37" s="96">
        <v>0</v>
      </c>
      <c r="G37" s="94"/>
      <c r="H37" s="30"/>
      <c r="I37" s="30"/>
      <c r="J37" s="31"/>
      <c r="K37" s="29"/>
      <c r="L37" s="32"/>
      <c r="M37" s="32"/>
      <c r="N37" s="33"/>
      <c r="O37" s="1" t="str">
        <f>IFERROR(K37/G37,"NO APLICA")</f>
        <v>NO APLICA</v>
      </c>
      <c r="P37" s="2" t="str">
        <f t="shared" ref="P37:Q38" si="3">IFERROR((L37/H37),"NO APLICA")</f>
        <v>NO APLICA</v>
      </c>
      <c r="Q37" s="2" t="str">
        <f t="shared" si="3"/>
        <v>NO APLICA</v>
      </c>
      <c r="R37" s="3" t="str">
        <f t="shared" ref="R37:R39" si="4">IFERROR((N37/J37),"NO APLICA")</f>
        <v>NO APLICA</v>
      </c>
      <c r="S37" s="1" t="str">
        <f>IFERROR(K37/F37,"NO APLICA")</f>
        <v>NO APLICA</v>
      </c>
      <c r="T37" s="2" t="str">
        <f>IFERROR(((K37+L37)/(G37+H37)),"NO APLICA")</f>
        <v>NO APLICA</v>
      </c>
      <c r="U37" s="2" t="str">
        <f t="shared" ref="U37:U39" si="5">IFERROR(((K37+L37+M37)/(G37+H37+I37)),"NO APLICA")</f>
        <v>NO APLICA</v>
      </c>
      <c r="V37" s="3" t="str">
        <f t="shared" ref="V37:V39" si="6">IFERROR(((K37+L37+M37+N37)/(G37+H37+I37+J37)),"NO APLICA")</f>
        <v>NO APLICA</v>
      </c>
      <c r="W37" s="148"/>
      <c r="X37" s="149"/>
    </row>
    <row r="38" spans="2:24" x14ac:dyDescent="0.25">
      <c r="E38" s="99"/>
      <c r="F38" s="96">
        <v>0</v>
      </c>
      <c r="G38" s="29"/>
      <c r="H38" s="30"/>
      <c r="I38" s="30"/>
      <c r="J38" s="31"/>
      <c r="K38" s="29"/>
      <c r="L38" s="32"/>
      <c r="M38" s="32"/>
      <c r="N38" s="33"/>
      <c r="O38" s="1" t="str">
        <f>IFERROR(K38/G38,"NO APLICA")</f>
        <v>NO APLICA</v>
      </c>
      <c r="P38" s="2" t="str">
        <f t="shared" si="3"/>
        <v>NO APLICA</v>
      </c>
      <c r="Q38" s="2" t="str">
        <f t="shared" si="3"/>
        <v>NO APLICA</v>
      </c>
      <c r="R38" s="3" t="str">
        <f>IFERROR((N38/J38),"NO APLICA")</f>
        <v>NO APLICA</v>
      </c>
      <c r="S38" s="1" t="str">
        <f>IFERROR(K38/F38,"NO APLICA")</f>
        <v>NO APLICA</v>
      </c>
      <c r="T38" s="2" t="str">
        <f t="shared" ref="T38:T39" si="7">IFERROR(((K38+L38)/(G38+H38)),"NO APLICA")</f>
        <v>NO APLICA</v>
      </c>
      <c r="U38" s="2" t="str">
        <f t="shared" si="5"/>
        <v>NO APLICA</v>
      </c>
      <c r="V38" s="3" t="str">
        <f t="shared" si="6"/>
        <v>NO APLICA</v>
      </c>
      <c r="W38" s="144"/>
      <c r="X38" s="145"/>
    </row>
    <row r="39" spans="2:24" ht="15.75" thickBot="1" x14ac:dyDescent="0.3">
      <c r="E39" s="100"/>
      <c r="F39" s="97"/>
      <c r="G39" s="34"/>
      <c r="H39" s="35"/>
      <c r="I39" s="35"/>
      <c r="J39" s="36"/>
      <c r="K39" s="34"/>
      <c r="L39" s="37"/>
      <c r="M39" s="37"/>
      <c r="N39" s="38"/>
      <c r="O39" s="10" t="str">
        <f>IFERROR(K39/G39,"NO APLICA")</f>
        <v>NO APLICA</v>
      </c>
      <c r="P39" s="11" t="str">
        <f>IFERROR((L39/H39),"NO APLICA")</f>
        <v>NO APLICA</v>
      </c>
      <c r="Q39" s="11" t="str">
        <f>IFERROR((M39/I39),"NO APLICA")</f>
        <v>NO APLICA</v>
      </c>
      <c r="R39" s="12" t="str">
        <f t="shared" si="4"/>
        <v>NO APLICA</v>
      </c>
      <c r="S39" s="10" t="str">
        <f>IFERROR(K39/F39,"NO APLICA")</f>
        <v>NO APLICA</v>
      </c>
      <c r="T39" s="11" t="str">
        <f t="shared" si="7"/>
        <v>NO APLICA</v>
      </c>
      <c r="U39" s="11" t="str">
        <f t="shared" si="5"/>
        <v>NO APLICA</v>
      </c>
      <c r="V39" s="12" t="str">
        <f t="shared" si="6"/>
        <v>NO APLICA</v>
      </c>
      <c r="W39" s="146"/>
      <c r="X39" s="147"/>
    </row>
    <row r="40" spans="2:24" ht="25.5" customHeight="1" x14ac:dyDescent="0.25">
      <c r="B40" s="171"/>
      <c r="C40" s="171"/>
    </row>
  </sheetData>
  <mergeCells count="30">
    <mergeCell ref="B40:C40"/>
    <mergeCell ref="T13:W13"/>
    <mergeCell ref="X13:X14"/>
    <mergeCell ref="B13:B14"/>
    <mergeCell ref="E33:X33"/>
    <mergeCell ref="E34:E35"/>
    <mergeCell ref="F34:F35"/>
    <mergeCell ref="G34:J34"/>
    <mergeCell ref="K34:N34"/>
    <mergeCell ref="O34:R34"/>
    <mergeCell ref="B16:F16"/>
    <mergeCell ref="G13:K13"/>
    <mergeCell ref="C13:C14"/>
    <mergeCell ref="C30:D30"/>
    <mergeCell ref="J30:O30"/>
    <mergeCell ref="W30:X30"/>
    <mergeCell ref="G12:W12"/>
    <mergeCell ref="E4:S4"/>
    <mergeCell ref="E5:S5"/>
    <mergeCell ref="D13:F13"/>
    <mergeCell ref="L13:O13"/>
    <mergeCell ref="P13:S13"/>
    <mergeCell ref="E6:S6"/>
    <mergeCell ref="E7:S7"/>
    <mergeCell ref="W38:X38"/>
    <mergeCell ref="W39:X39"/>
    <mergeCell ref="W37:X37"/>
    <mergeCell ref="W34:X35"/>
    <mergeCell ref="S34:V34"/>
    <mergeCell ref="W36:X36"/>
  </mergeCells>
  <conditionalFormatting sqref="G36:J39">
    <cfRule type="containsBlanks" dxfId="56" priority="186">
      <formula>LEN(TRIM(G36))=0</formula>
    </cfRule>
  </conditionalFormatting>
  <conditionalFormatting sqref="H15">
    <cfRule type="cellIs" priority="137" operator="equal">
      <formula>"NO DISPONIBLE"</formula>
    </cfRule>
  </conditionalFormatting>
  <conditionalFormatting sqref="H16:K26">
    <cfRule type="containsBlanks" dxfId="55" priority="222">
      <formula>LEN(TRIM(H16))=0</formula>
    </cfRule>
  </conditionalFormatting>
  <conditionalFormatting sqref="I15:K15">
    <cfRule type="cellIs" dxfId="54" priority="136" operator="equal">
      <formula>"NO DISPONIBLE"</formula>
    </cfRule>
  </conditionalFormatting>
  <conditionalFormatting sqref="K36:N39">
    <cfRule type="containsBlanks" dxfId="53" priority="187">
      <formula>LEN(TRIM(K36))=0</formula>
    </cfRule>
  </conditionalFormatting>
  <conditionalFormatting sqref="L15">
    <cfRule type="cellIs" priority="135" operator="equal">
      <formula>"NO DISPONIBLE"</formula>
    </cfRule>
  </conditionalFormatting>
  <conditionalFormatting sqref="L16:O26">
    <cfRule type="containsBlanks" dxfId="52" priority="223">
      <formula>LEN(TRIM(L16))=0</formula>
    </cfRule>
  </conditionalFormatting>
  <conditionalFormatting sqref="M15:N15">
    <cfRule type="cellIs" dxfId="51" priority="134" operator="equal">
      <formula>"NO DISPONIBLE"</formula>
    </cfRule>
  </conditionalFormatting>
  <conditionalFormatting sqref="O36:V39">
    <cfRule type="cellIs" dxfId="50" priority="40" operator="equal">
      <formula>"NO APLICA"</formula>
    </cfRule>
    <cfRule type="cellIs" dxfId="49" priority="41" operator="between">
      <formula>0.7</formula>
      <formula>1.2</formula>
    </cfRule>
    <cfRule type="cellIs" dxfId="48" priority="42" operator="between">
      <formula>0.5</formula>
      <formula>0.7</formula>
    </cfRule>
    <cfRule type="cellIs" dxfId="47" priority="43" operator="lessThan">
      <formula>0.5</formula>
    </cfRule>
    <cfRule type="cellIs" dxfId="46" priority="44" operator="greaterThan">
      <formula>1.2</formula>
    </cfRule>
  </conditionalFormatting>
  <conditionalFormatting sqref="W16 P16:S16">
    <cfRule type="cellIs" dxfId="45" priority="28" stopIfTrue="1" operator="equal">
      <formula>"100%"</formula>
    </cfRule>
    <cfRule type="cellIs" dxfId="44" priority="29" stopIfTrue="1" operator="lessThan">
      <formula>0.5</formula>
    </cfRule>
    <cfRule type="cellIs" dxfId="43" priority="30" stopIfTrue="1" operator="between">
      <formula>0.5</formula>
      <formula>0.7</formula>
    </cfRule>
    <cfRule type="cellIs" dxfId="42" priority="31" stopIfTrue="1" operator="between">
      <formula>0.7</formula>
      <formula>1.2</formula>
    </cfRule>
    <cfRule type="cellIs" dxfId="41" priority="32" stopIfTrue="1" operator="greaterThanOrEqual">
      <formula>1.2</formula>
    </cfRule>
    <cfRule type="containsBlanks" dxfId="40" priority="33" stopIfTrue="1">
      <formula>LEN(TRIM(P16))=0</formula>
    </cfRule>
  </conditionalFormatting>
  <conditionalFormatting sqref="O15">
    <cfRule type="containsBlanks" dxfId="39" priority="27">
      <formula>LEN(TRIM(O15))=0</formula>
    </cfRule>
  </conditionalFormatting>
  <conditionalFormatting sqref="P15:R15">
    <cfRule type="cellIs" dxfId="38" priority="21" stopIfTrue="1" operator="equal">
      <formula>"100%"</formula>
    </cfRule>
    <cfRule type="cellIs" dxfId="37" priority="22" stopIfTrue="1" operator="lessThan">
      <formula>0.5</formula>
    </cfRule>
    <cfRule type="cellIs" dxfId="36" priority="23" stopIfTrue="1" operator="between">
      <formula>0.5</formula>
      <formula>0.7</formula>
    </cfRule>
    <cfRule type="cellIs" dxfId="35" priority="24" stopIfTrue="1" operator="between">
      <formula>0.7</formula>
      <formula>1.2</formula>
    </cfRule>
    <cfRule type="cellIs" dxfId="33" priority="25" stopIfTrue="1" operator="greaterThanOrEqual">
      <formula>1.2</formula>
    </cfRule>
    <cfRule type="containsBlanks" dxfId="34" priority="26" stopIfTrue="1">
      <formula>LEN(TRIM(P15))=0</formula>
    </cfRule>
  </conditionalFormatting>
  <conditionalFormatting sqref="P17:R26">
    <cfRule type="cellIs" dxfId="26" priority="15" stopIfTrue="1" operator="equal">
      <formula>"100%"</formula>
    </cfRule>
    <cfRule type="cellIs" dxfId="25" priority="16" stopIfTrue="1" operator="lessThan">
      <formula>0.5</formula>
    </cfRule>
    <cfRule type="cellIs" dxfId="24" priority="17" stopIfTrue="1" operator="between">
      <formula>0.5</formula>
      <formula>0.7</formula>
    </cfRule>
    <cfRule type="cellIs" dxfId="23" priority="18" stopIfTrue="1" operator="between">
      <formula>0.7</formula>
      <formula>1.2</formula>
    </cfRule>
    <cfRule type="cellIs" dxfId="22" priority="19" stopIfTrue="1" operator="greaterThanOrEqual">
      <formula>1.2</formula>
    </cfRule>
    <cfRule type="containsBlanks" dxfId="21" priority="20" stopIfTrue="1">
      <formula>LEN(TRIM(P17))=0</formula>
    </cfRule>
  </conditionalFormatting>
  <conditionalFormatting sqref="W15">
    <cfRule type="containsBlanks" dxfId="20" priority="8">
      <formula>LEN(TRIM(W15))=0</formula>
    </cfRule>
    <cfRule type="cellIs" dxfId="19" priority="9" stopIfTrue="1" operator="equal">
      <formula>"100%"</formula>
    </cfRule>
    <cfRule type="cellIs" dxfId="18" priority="10" stopIfTrue="1" operator="lessThan">
      <formula>0.5</formula>
    </cfRule>
    <cfRule type="cellIs" dxfId="17" priority="11" stopIfTrue="1" operator="between">
      <formula>0.5</formula>
      <formula>0.7</formula>
    </cfRule>
    <cfRule type="cellIs" dxfId="16" priority="12" stopIfTrue="1" operator="between">
      <formula>0.7</formula>
      <formula>1.2</formula>
    </cfRule>
    <cfRule type="cellIs" dxfId="15" priority="13" stopIfTrue="1" operator="greaterThanOrEqual">
      <formula>1.2</formula>
    </cfRule>
    <cfRule type="containsBlanks" dxfId="14" priority="14" stopIfTrue="1">
      <formula>LEN(TRIM(W15))=0</formula>
    </cfRule>
  </conditionalFormatting>
  <conditionalFormatting sqref="W17:W26">
    <cfRule type="containsBlanks" dxfId="13" priority="1">
      <formula>LEN(TRIM(W17))=0</formula>
    </cfRule>
    <cfRule type="cellIs" dxfId="12" priority="2" stopIfTrue="1" operator="equal">
      <formula>"100%"</formula>
    </cfRule>
    <cfRule type="cellIs" dxfId="11" priority="3" stopIfTrue="1" operator="lessThan">
      <formula>0.5</formula>
    </cfRule>
    <cfRule type="cellIs" dxfId="10" priority="4" stopIfTrue="1" operator="between">
      <formula>0.5</formula>
      <formula>0.7</formula>
    </cfRule>
    <cfRule type="cellIs" dxfId="9" priority="5" stopIfTrue="1" operator="between">
      <formula>0.7</formula>
      <formula>1.2</formula>
    </cfRule>
    <cfRule type="cellIs" dxfId="8" priority="6" stopIfTrue="1" operator="greaterThanOrEqual">
      <formula>1.2</formula>
    </cfRule>
    <cfRule type="containsBlanks" dxfId="7" priority="7" stopIfTrue="1">
      <formula>LEN(TRIM(W17))=0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34"/>
  <sheetViews>
    <sheetView topLeftCell="L14" zoomScale="80" zoomScaleNormal="80" workbookViewId="0">
      <selection activeCell="P16" sqref="P16:W16"/>
    </sheetView>
  </sheetViews>
  <sheetFormatPr baseColWidth="10" defaultColWidth="11.42578125" defaultRowHeight="15" x14ac:dyDescent="0.25"/>
  <cols>
    <col min="2" max="2" width="19.28515625" customWidth="1"/>
    <col min="3" max="3" width="35.85546875" customWidth="1"/>
    <col min="4" max="6" width="31.42578125" customWidth="1"/>
    <col min="7" max="15" width="16.85546875" customWidth="1"/>
    <col min="16" max="23" width="18.140625" customWidth="1"/>
    <col min="24" max="24" width="61.85546875" customWidth="1"/>
  </cols>
  <sheetData>
    <row r="3" spans="2:24" ht="15.75" thickBot="1" x14ac:dyDescent="0.3"/>
    <row r="4" spans="2:24" ht="63" customHeight="1" x14ac:dyDescent="0.25">
      <c r="E4" s="161" t="s">
        <v>50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</row>
    <row r="5" spans="2:24" ht="30" customHeight="1" x14ac:dyDescent="0.25">
      <c r="E5" s="163" t="s">
        <v>1</v>
      </c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</row>
    <row r="6" spans="2:24" ht="26.25" customHeight="1" x14ac:dyDescent="0.25">
      <c r="E6" s="163" t="s">
        <v>2</v>
      </c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</row>
    <row r="7" spans="2:24" ht="26.25" customHeight="1" x14ac:dyDescent="0.25">
      <c r="E7" s="163" t="s">
        <v>3</v>
      </c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</row>
    <row r="8" spans="2:24" ht="15.75" customHeight="1" thickBot="1" x14ac:dyDescent="0.3">
      <c r="E8" s="62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</row>
    <row r="11" spans="2:24" ht="9" customHeight="1" thickBot="1" x14ac:dyDescent="0.3"/>
    <row r="12" spans="2:24" ht="26.25" customHeight="1" thickBot="1" x14ac:dyDescent="0.3">
      <c r="G12" s="158" t="s">
        <v>51</v>
      </c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60"/>
    </row>
    <row r="13" spans="2:24" ht="57" customHeight="1" thickBot="1" x14ac:dyDescent="0.3">
      <c r="B13" s="174" t="s">
        <v>5</v>
      </c>
      <c r="C13" s="174" t="s">
        <v>6</v>
      </c>
      <c r="D13" s="165" t="s">
        <v>7</v>
      </c>
      <c r="E13" s="166"/>
      <c r="F13" s="167"/>
      <c r="G13" s="184" t="s">
        <v>52</v>
      </c>
      <c r="H13" s="185"/>
      <c r="I13" s="185"/>
      <c r="J13" s="185"/>
      <c r="K13" s="186"/>
      <c r="L13" s="165" t="s">
        <v>53</v>
      </c>
      <c r="M13" s="166"/>
      <c r="N13" s="166"/>
      <c r="O13" s="167"/>
      <c r="P13" s="168" t="s">
        <v>54</v>
      </c>
      <c r="Q13" s="169"/>
      <c r="R13" s="169"/>
      <c r="S13" s="170"/>
      <c r="T13" s="169" t="s">
        <v>55</v>
      </c>
      <c r="U13" s="169"/>
      <c r="V13" s="169"/>
      <c r="W13" s="170"/>
      <c r="X13" s="172" t="s">
        <v>56</v>
      </c>
    </row>
    <row r="14" spans="2:24" ht="143.25" customHeight="1" thickBot="1" x14ac:dyDescent="0.3">
      <c r="B14" s="175"/>
      <c r="C14" s="175"/>
      <c r="D14" s="65" t="s">
        <v>13</v>
      </c>
      <c r="E14" s="65" t="s">
        <v>14</v>
      </c>
      <c r="F14" s="64" t="s">
        <v>15</v>
      </c>
      <c r="G14" s="71" t="s">
        <v>16</v>
      </c>
      <c r="H14" s="54" t="s">
        <v>17</v>
      </c>
      <c r="I14" s="72" t="s">
        <v>18</v>
      </c>
      <c r="J14" s="53" t="s">
        <v>19</v>
      </c>
      <c r="K14" s="73" t="s">
        <v>20</v>
      </c>
      <c r="L14" s="8" t="s">
        <v>17</v>
      </c>
      <c r="M14" s="74" t="s">
        <v>18</v>
      </c>
      <c r="N14" s="4" t="s">
        <v>19</v>
      </c>
      <c r="O14" s="75" t="s">
        <v>20</v>
      </c>
      <c r="P14" s="8" t="s">
        <v>17</v>
      </c>
      <c r="Q14" s="76" t="s">
        <v>18</v>
      </c>
      <c r="R14" s="4" t="s">
        <v>19</v>
      </c>
      <c r="S14" s="77" t="s">
        <v>20</v>
      </c>
      <c r="T14" s="4" t="s">
        <v>17</v>
      </c>
      <c r="U14" s="76" t="s">
        <v>18</v>
      </c>
      <c r="V14" s="4" t="s">
        <v>19</v>
      </c>
      <c r="W14" s="77" t="s">
        <v>20</v>
      </c>
      <c r="X14" s="173"/>
    </row>
    <row r="15" spans="2:24" ht="165.75" customHeight="1" thickBot="1" x14ac:dyDescent="0.3">
      <c r="B15" s="85" t="s">
        <v>21</v>
      </c>
      <c r="C15" s="86" t="s">
        <v>78</v>
      </c>
      <c r="D15" s="86" t="s">
        <v>79</v>
      </c>
      <c r="E15" s="87" t="s">
        <v>22</v>
      </c>
      <c r="F15" s="88" t="s">
        <v>23</v>
      </c>
      <c r="G15" s="140">
        <v>0.9624157997621513</v>
      </c>
      <c r="H15" s="141">
        <v>0.24060000000000001</v>
      </c>
      <c r="I15" s="142">
        <v>0.24060000000000001</v>
      </c>
      <c r="J15" s="142">
        <v>0.24060000000000001</v>
      </c>
      <c r="K15" s="143">
        <v>0.24060000000000001</v>
      </c>
      <c r="L15" s="89" t="s">
        <v>24</v>
      </c>
      <c r="M15" s="90" t="s">
        <v>24</v>
      </c>
      <c r="N15" s="90" t="s">
        <v>24</v>
      </c>
      <c r="O15" s="91" t="s">
        <v>24</v>
      </c>
      <c r="P15" s="89" t="s">
        <v>24</v>
      </c>
      <c r="Q15" s="90" t="s">
        <v>24</v>
      </c>
      <c r="R15" s="90" t="s">
        <v>24</v>
      </c>
      <c r="S15" s="91" t="s">
        <v>24</v>
      </c>
      <c r="T15" s="89" t="s">
        <v>24</v>
      </c>
      <c r="U15" s="90" t="s">
        <v>24</v>
      </c>
      <c r="V15" s="90" t="s">
        <v>24</v>
      </c>
      <c r="W15" s="91" t="s">
        <v>24</v>
      </c>
      <c r="X15" s="93" t="s">
        <v>57</v>
      </c>
    </row>
    <row r="16" spans="2:24" ht="23.45" customHeight="1" x14ac:dyDescent="0.25">
      <c r="B16" s="182" t="s">
        <v>25</v>
      </c>
      <c r="C16" s="183"/>
      <c r="D16" s="183"/>
      <c r="E16" s="183"/>
      <c r="F16" s="183"/>
      <c r="G16" s="58"/>
      <c r="H16" s="55"/>
      <c r="I16" s="45"/>
      <c r="J16" s="45"/>
      <c r="K16" s="46"/>
      <c r="L16" s="44"/>
      <c r="M16" s="45"/>
      <c r="N16" s="45"/>
      <c r="O16" s="47"/>
      <c r="P16" s="48" t="str">
        <f>IFERROR((L16/H16),"100%")</f>
        <v>100%</v>
      </c>
      <c r="Q16" s="43" t="str">
        <f>IFERROR((M16/I16),"100%")</f>
        <v>100%</v>
      </c>
      <c r="R16" s="43" t="str">
        <f>IFERROR((N16/J16),"100%")</f>
        <v>100%</v>
      </c>
      <c r="S16" s="24" t="str">
        <f>IFERROR((O16/K16),"100%")</f>
        <v>100%</v>
      </c>
      <c r="T16" s="43" t="str">
        <f>IFERROR(((L16)/(H16)),"100%")</f>
        <v>100%</v>
      </c>
      <c r="U16" s="43" t="str">
        <f>IFERROR(((L16+M16)/(H16+I16)),"100%")</f>
        <v>100%</v>
      </c>
      <c r="V16" s="43" t="str">
        <f>IFERROR(((L16+M16+N16)/(H16+I16+J16)),"100%")</f>
        <v>100%</v>
      </c>
      <c r="W16" s="43" t="str">
        <f>IFERROR(((L16+M16+N16+O16)/(H16+I16+J16+K16)),"100%")</f>
        <v>100%</v>
      </c>
      <c r="X16" s="52"/>
    </row>
    <row r="17" spans="2:28" ht="23.45" customHeight="1" x14ac:dyDescent="0.25">
      <c r="B17" s="66" t="s">
        <v>26</v>
      </c>
      <c r="C17" s="67"/>
      <c r="D17" s="67"/>
      <c r="E17" s="68"/>
      <c r="F17" s="69" t="s">
        <v>49</v>
      </c>
      <c r="G17" s="70"/>
      <c r="H17" s="55"/>
      <c r="I17" s="45"/>
      <c r="J17" s="45"/>
      <c r="K17" s="46"/>
      <c r="L17" s="44"/>
      <c r="M17" s="45"/>
      <c r="N17" s="45"/>
      <c r="O17" s="47"/>
      <c r="P17" s="49"/>
      <c r="Q17" s="50"/>
      <c r="R17" s="50"/>
      <c r="S17" s="51"/>
      <c r="T17" s="111"/>
      <c r="U17" s="50"/>
      <c r="V17" s="50"/>
      <c r="W17" s="51"/>
      <c r="X17" s="101" t="s">
        <v>27</v>
      </c>
      <c r="AB17" s="39"/>
    </row>
    <row r="18" spans="2:28" ht="23.45" customHeight="1" x14ac:dyDescent="0.25">
      <c r="B18" s="78" t="s">
        <v>28</v>
      </c>
      <c r="C18" s="79"/>
      <c r="D18" s="80"/>
      <c r="E18" s="81"/>
      <c r="F18" s="82" t="s">
        <v>49</v>
      </c>
      <c r="G18" s="83"/>
      <c r="H18" s="56"/>
      <c r="I18" s="21"/>
      <c r="J18" s="21"/>
      <c r="K18" s="22"/>
      <c r="L18" s="20"/>
      <c r="M18" s="21"/>
      <c r="N18" s="21"/>
      <c r="O18" s="23"/>
      <c r="P18" s="49"/>
      <c r="Q18" s="50"/>
      <c r="R18" s="50"/>
      <c r="S18" s="51"/>
      <c r="T18" s="111"/>
      <c r="U18" s="50"/>
      <c r="V18" s="50"/>
      <c r="W18" s="51"/>
      <c r="X18" s="102" t="s">
        <v>27</v>
      </c>
    </row>
    <row r="19" spans="2:28" ht="23.45" customHeight="1" x14ac:dyDescent="0.25">
      <c r="B19" s="9" t="s">
        <v>29</v>
      </c>
      <c r="C19" s="5"/>
      <c r="D19" s="6"/>
      <c r="E19" s="7"/>
      <c r="F19" s="105" t="s">
        <v>49</v>
      </c>
      <c r="G19" s="59"/>
      <c r="H19" s="56"/>
      <c r="I19" s="21"/>
      <c r="J19" s="21"/>
      <c r="K19" s="22"/>
      <c r="L19" s="20"/>
      <c r="M19" s="21"/>
      <c r="N19" s="21"/>
      <c r="O19" s="23"/>
      <c r="P19" s="49"/>
      <c r="Q19" s="50"/>
      <c r="R19" s="50"/>
      <c r="S19" s="51"/>
      <c r="T19" s="111"/>
      <c r="U19" s="50"/>
      <c r="V19" s="50"/>
      <c r="W19" s="51"/>
      <c r="X19" s="103" t="s">
        <v>27</v>
      </c>
    </row>
    <row r="20" spans="2:28" ht="23.45" customHeight="1" thickBot="1" x14ac:dyDescent="0.3">
      <c r="B20" s="13" t="s">
        <v>29</v>
      </c>
      <c r="C20" s="14"/>
      <c r="D20" s="15"/>
      <c r="E20" s="16"/>
      <c r="F20" s="106" t="s">
        <v>49</v>
      </c>
      <c r="G20" s="60"/>
      <c r="H20" s="57"/>
      <c r="I20" s="26"/>
      <c r="J20" s="26"/>
      <c r="K20" s="27"/>
      <c r="L20" s="25"/>
      <c r="M20" s="26"/>
      <c r="N20" s="26"/>
      <c r="O20" s="28"/>
      <c r="P20" s="49"/>
      <c r="Q20" s="50"/>
      <c r="R20" s="50"/>
      <c r="S20" s="51"/>
      <c r="T20" s="111"/>
      <c r="U20" s="50"/>
      <c r="V20" s="50"/>
      <c r="W20" s="51"/>
      <c r="X20" s="104" t="s">
        <v>27</v>
      </c>
    </row>
    <row r="24" spans="2:28" ht="47.25" customHeight="1" x14ac:dyDescent="0.25">
      <c r="C24" s="187" t="s">
        <v>30</v>
      </c>
      <c r="D24" s="187"/>
      <c r="J24" s="188" t="s">
        <v>31</v>
      </c>
      <c r="K24" s="189"/>
      <c r="L24" s="189"/>
      <c r="M24" s="189"/>
      <c r="N24" s="189"/>
      <c r="O24" s="189"/>
      <c r="W24" s="187" t="s">
        <v>32</v>
      </c>
      <c r="X24" s="187"/>
    </row>
    <row r="26" spans="2:28" ht="15.75" thickBot="1" x14ac:dyDescent="0.3"/>
    <row r="27" spans="2:28" ht="15.75" thickBot="1" x14ac:dyDescent="0.3">
      <c r="E27" s="176" t="s">
        <v>33</v>
      </c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8"/>
    </row>
    <row r="28" spans="2:28" ht="30.6" customHeight="1" thickBot="1" x14ac:dyDescent="0.3">
      <c r="E28" s="179" t="s">
        <v>34</v>
      </c>
      <c r="F28" s="179" t="s">
        <v>58</v>
      </c>
      <c r="G28" s="176" t="s">
        <v>36</v>
      </c>
      <c r="H28" s="177"/>
      <c r="I28" s="177"/>
      <c r="J28" s="178"/>
      <c r="K28" s="154" t="s">
        <v>37</v>
      </c>
      <c r="L28" s="155"/>
      <c r="M28" s="155"/>
      <c r="N28" s="181"/>
      <c r="O28" s="154" t="s">
        <v>38</v>
      </c>
      <c r="P28" s="155"/>
      <c r="Q28" s="155"/>
      <c r="R28" s="181"/>
      <c r="S28" s="154" t="s">
        <v>39</v>
      </c>
      <c r="T28" s="155"/>
      <c r="U28" s="155"/>
      <c r="V28" s="155"/>
      <c r="W28" s="150" t="s">
        <v>59</v>
      </c>
      <c r="X28" s="151"/>
    </row>
    <row r="29" spans="2:28" ht="29.25" thickBot="1" x14ac:dyDescent="0.3">
      <c r="E29" s="180"/>
      <c r="F29" s="180"/>
      <c r="G29" s="18" t="s">
        <v>60</v>
      </c>
      <c r="H29" s="84" t="s">
        <v>61</v>
      </c>
      <c r="I29" s="19" t="s">
        <v>62</v>
      </c>
      <c r="J29" s="84" t="s">
        <v>63</v>
      </c>
      <c r="K29" s="18" t="s">
        <v>60</v>
      </c>
      <c r="L29" s="84" t="s">
        <v>61</v>
      </c>
      <c r="M29" s="19" t="s">
        <v>62</v>
      </c>
      <c r="N29" s="84" t="s">
        <v>63</v>
      </c>
      <c r="O29" s="18" t="s">
        <v>60</v>
      </c>
      <c r="P29" s="84" t="s">
        <v>61</v>
      </c>
      <c r="Q29" s="19" t="s">
        <v>62</v>
      </c>
      <c r="R29" s="84" t="s">
        <v>63</v>
      </c>
      <c r="S29" s="18" t="s">
        <v>60</v>
      </c>
      <c r="T29" s="84" t="s">
        <v>61</v>
      </c>
      <c r="U29" s="19" t="s">
        <v>62</v>
      </c>
      <c r="V29" s="92" t="s">
        <v>63</v>
      </c>
      <c r="W29" s="152"/>
      <c r="X29" s="153"/>
    </row>
    <row r="30" spans="2:28" x14ac:dyDescent="0.25">
      <c r="E30" s="98"/>
      <c r="F30" s="95"/>
      <c r="G30" s="61"/>
      <c r="H30" s="45"/>
      <c r="I30" s="45"/>
      <c r="J30" s="47"/>
      <c r="K30" s="61"/>
      <c r="L30" s="45"/>
      <c r="M30" s="45"/>
      <c r="N30" s="47"/>
      <c r="O30" s="1" t="str">
        <f>IFERROR((K30/G30),"NO APLICA")</f>
        <v>NO APLICA</v>
      </c>
      <c r="P30" s="2" t="str">
        <f>IFERROR((L30/H30),"NO APLICA")</f>
        <v>NO APLICA</v>
      </c>
      <c r="Q30" s="2" t="str">
        <f>IFERROR((M30/I30),"NO APLICA")</f>
        <v>NO APLICA</v>
      </c>
      <c r="R30" s="17" t="str">
        <f>IFERROR((N30/J30),"NO APLICA")</f>
        <v>NO APLICA</v>
      </c>
      <c r="S30" s="1" t="str">
        <f>IFERROR(((K30)/(G30)),"NO APLICA")</f>
        <v>NO APLICA</v>
      </c>
      <c r="T30" s="2" t="str">
        <f>IFERROR(((K30+L30)/(G30+H30)),"NO APLICA")</f>
        <v>NO APLICA</v>
      </c>
      <c r="U30" s="2" t="str">
        <f>IFERROR(((K30+L30+M30)/(G30+H30+I30)),"NO APLICA")</f>
        <v>NO APLICA</v>
      </c>
      <c r="V30" s="17" t="str">
        <f>IFERROR(((K30+L30+M30+N30)/(G30+H30+I30+J30)),"NO APLICA")</f>
        <v>NO APLICA</v>
      </c>
      <c r="W30" s="156"/>
      <c r="X30" s="157"/>
    </row>
    <row r="31" spans="2:28" x14ac:dyDescent="0.25">
      <c r="E31" s="99"/>
      <c r="F31" s="96">
        <v>0</v>
      </c>
      <c r="G31" s="94"/>
      <c r="H31" s="30"/>
      <c r="I31" s="30"/>
      <c r="J31" s="31"/>
      <c r="K31" s="29"/>
      <c r="L31" s="32"/>
      <c r="M31" s="32"/>
      <c r="N31" s="33"/>
      <c r="O31" s="1" t="str">
        <f>IFERROR(K31/G31,"NO APLICA")</f>
        <v>NO APLICA</v>
      </c>
      <c r="P31" s="2" t="str">
        <f t="shared" ref="P31:R33" si="0">IFERROR((L31/H31),"NO APLICA")</f>
        <v>NO APLICA</v>
      </c>
      <c r="Q31" s="2" t="str">
        <f t="shared" si="0"/>
        <v>NO APLICA</v>
      </c>
      <c r="R31" s="3" t="str">
        <f t="shared" si="0"/>
        <v>NO APLICA</v>
      </c>
      <c r="S31" s="1" t="str">
        <f>IFERROR(K31/F31,"NO APLICA")</f>
        <v>NO APLICA</v>
      </c>
      <c r="T31" s="2" t="str">
        <f>IFERROR(((K31+L31)/(G31+H31)),"NO APLICA")</f>
        <v>NO APLICA</v>
      </c>
      <c r="U31" s="2" t="str">
        <f t="shared" ref="U31:U33" si="1">IFERROR(((K31+L31+M31)/(G31+H31+I31)),"NO APLICA")</f>
        <v>NO APLICA</v>
      </c>
      <c r="V31" s="3" t="str">
        <f t="shared" ref="V31:V33" si="2">IFERROR(((K31+L31+M31+N31)/(G31+H31+I31+J31)),"NO APLICA")</f>
        <v>NO APLICA</v>
      </c>
      <c r="W31" s="148"/>
      <c r="X31" s="149"/>
    </row>
    <row r="32" spans="2:28" x14ac:dyDescent="0.25">
      <c r="E32" s="99"/>
      <c r="F32" s="96">
        <v>0</v>
      </c>
      <c r="G32" s="29"/>
      <c r="H32" s="30"/>
      <c r="I32" s="30"/>
      <c r="J32" s="31"/>
      <c r="K32" s="29"/>
      <c r="L32" s="32"/>
      <c r="M32" s="32"/>
      <c r="N32" s="33"/>
      <c r="O32" s="1" t="str">
        <f>IFERROR(K32/G32,"NO APLICA")</f>
        <v>NO APLICA</v>
      </c>
      <c r="P32" s="2" t="str">
        <f t="shared" si="0"/>
        <v>NO APLICA</v>
      </c>
      <c r="Q32" s="2" t="str">
        <f t="shared" si="0"/>
        <v>NO APLICA</v>
      </c>
      <c r="R32" s="3" t="str">
        <f>IFERROR((N32/J32),"NO APLICA")</f>
        <v>NO APLICA</v>
      </c>
      <c r="S32" s="1" t="str">
        <f>IFERROR(K32/F32,"NO APLICA")</f>
        <v>NO APLICA</v>
      </c>
      <c r="T32" s="2" t="str">
        <f t="shared" ref="T32:T33" si="3">IFERROR(((K32+L32)/(G32+H32)),"NO APLICA")</f>
        <v>NO APLICA</v>
      </c>
      <c r="U32" s="2" t="str">
        <f t="shared" si="1"/>
        <v>NO APLICA</v>
      </c>
      <c r="V32" s="3" t="str">
        <f t="shared" si="2"/>
        <v>NO APLICA</v>
      </c>
      <c r="W32" s="144"/>
      <c r="X32" s="145"/>
    </row>
    <row r="33" spans="2:24" ht="15.75" thickBot="1" x14ac:dyDescent="0.3">
      <c r="E33" s="100"/>
      <c r="F33" s="97"/>
      <c r="G33" s="34"/>
      <c r="H33" s="35"/>
      <c r="I33" s="35"/>
      <c r="J33" s="36"/>
      <c r="K33" s="34"/>
      <c r="L33" s="37"/>
      <c r="M33" s="37"/>
      <c r="N33" s="38"/>
      <c r="O33" s="10" t="str">
        <f>IFERROR(K33/G33,"NO APLICA")</f>
        <v>NO APLICA</v>
      </c>
      <c r="P33" s="11" t="str">
        <f>IFERROR((L33/H33),"NO APLICA")</f>
        <v>NO APLICA</v>
      </c>
      <c r="Q33" s="11" t="str">
        <f>IFERROR((M33/I33),"NO APLICA")</f>
        <v>NO APLICA</v>
      </c>
      <c r="R33" s="12" t="str">
        <f t="shared" si="0"/>
        <v>NO APLICA</v>
      </c>
      <c r="S33" s="10" t="str">
        <f>IFERROR(K33/F33,"NO APLICA")</f>
        <v>NO APLICA</v>
      </c>
      <c r="T33" s="11" t="str">
        <f t="shared" si="3"/>
        <v>NO APLICA</v>
      </c>
      <c r="U33" s="11" t="str">
        <f t="shared" si="1"/>
        <v>NO APLICA</v>
      </c>
      <c r="V33" s="12" t="str">
        <f t="shared" si="2"/>
        <v>NO APLICA</v>
      </c>
      <c r="W33" s="146"/>
      <c r="X33" s="147"/>
    </row>
    <row r="34" spans="2:24" ht="25.5" customHeight="1" x14ac:dyDescent="0.25">
      <c r="B34" s="171"/>
      <c r="C34" s="171"/>
    </row>
  </sheetData>
  <mergeCells count="30">
    <mergeCell ref="E4:S4"/>
    <mergeCell ref="E5:S5"/>
    <mergeCell ref="E6:S6"/>
    <mergeCell ref="E7:S7"/>
    <mergeCell ref="G12:W12"/>
    <mergeCell ref="P13:S13"/>
    <mergeCell ref="T13:W13"/>
    <mergeCell ref="X13:X14"/>
    <mergeCell ref="B16:F16"/>
    <mergeCell ref="C24:D24"/>
    <mergeCell ref="J24:O24"/>
    <mergeCell ref="W24:X24"/>
    <mergeCell ref="B13:B14"/>
    <mergeCell ref="C13:C14"/>
    <mergeCell ref="D13:F13"/>
    <mergeCell ref="G13:K13"/>
    <mergeCell ref="L13:O13"/>
    <mergeCell ref="E27:X27"/>
    <mergeCell ref="E28:E29"/>
    <mergeCell ref="F28:F29"/>
    <mergeCell ref="G28:J28"/>
    <mergeCell ref="K28:N28"/>
    <mergeCell ref="O28:R28"/>
    <mergeCell ref="S28:V28"/>
    <mergeCell ref="W28:X29"/>
    <mergeCell ref="W30:X30"/>
    <mergeCell ref="W31:X31"/>
    <mergeCell ref="W32:X32"/>
    <mergeCell ref="W33:X33"/>
    <mergeCell ref="B34:C34"/>
  </mergeCells>
  <conditionalFormatting sqref="G30:J33">
    <cfRule type="containsBlanks" dxfId="94" priority="14">
      <formula>LEN(TRIM(G30))=0</formula>
    </cfRule>
  </conditionalFormatting>
  <conditionalFormatting sqref="H15">
    <cfRule type="cellIs" priority="13" operator="equal">
      <formula>"NO DISPONIBLE"</formula>
    </cfRule>
  </conditionalFormatting>
  <conditionalFormatting sqref="H16:K20">
    <cfRule type="containsBlanks" dxfId="93" priority="22">
      <formula>LEN(TRIM(H16))=0</formula>
    </cfRule>
  </conditionalFormatting>
  <conditionalFormatting sqref="I15:K15">
    <cfRule type="cellIs" dxfId="92" priority="12" operator="equal">
      <formula>"NO DISPONIBLE"</formula>
    </cfRule>
  </conditionalFormatting>
  <conditionalFormatting sqref="K30:N33">
    <cfRule type="containsBlanks" dxfId="91" priority="15">
      <formula>LEN(TRIM(K30))=0</formula>
    </cfRule>
  </conditionalFormatting>
  <conditionalFormatting sqref="L15">
    <cfRule type="cellIs" priority="11" operator="equal">
      <formula>"NO DISPONIBLE"</formula>
    </cfRule>
  </conditionalFormatting>
  <conditionalFormatting sqref="L16:O20">
    <cfRule type="containsBlanks" dxfId="90" priority="23">
      <formula>LEN(TRIM(L16))=0</formula>
    </cfRule>
  </conditionalFormatting>
  <conditionalFormatting sqref="M15:O15">
    <cfRule type="cellIs" dxfId="89" priority="10" operator="equal">
      <formula>"NO DISPONIBLE"</formula>
    </cfRule>
  </conditionalFormatting>
  <conditionalFormatting sqref="O30:V33">
    <cfRule type="cellIs" dxfId="88" priority="1" operator="equal">
      <formula>"NO APLICA"</formula>
    </cfRule>
    <cfRule type="cellIs" dxfId="87" priority="2" operator="between">
      <formula>0.7</formula>
      <formula>1.2</formula>
    </cfRule>
    <cfRule type="cellIs" dxfId="86" priority="3" operator="between">
      <formula>0.5</formula>
      <formula>0.7</formula>
    </cfRule>
    <cfRule type="cellIs" dxfId="85" priority="4" operator="lessThan">
      <formula>0.5</formula>
    </cfRule>
    <cfRule type="cellIs" dxfId="84" priority="5" operator="greaterThan">
      <formula>1.2</formula>
    </cfRule>
  </conditionalFormatting>
  <conditionalFormatting sqref="P15">
    <cfRule type="cellIs" priority="9" operator="equal">
      <formula>"NO DISPONIBLE"</formula>
    </cfRule>
  </conditionalFormatting>
  <conditionalFormatting sqref="P16:W16">
    <cfRule type="cellIs" dxfId="83" priority="16" stopIfTrue="1" operator="equal">
      <formula>"100%"</formula>
    </cfRule>
    <cfRule type="cellIs" dxfId="82" priority="17" stopIfTrue="1" operator="lessThan">
      <formula>0.5</formula>
    </cfRule>
    <cfRule type="cellIs" dxfId="81" priority="18" stopIfTrue="1" operator="between">
      <formula>0.5</formula>
      <formula>0.7</formula>
    </cfRule>
    <cfRule type="cellIs" dxfId="80" priority="19" stopIfTrue="1" operator="between">
      <formula>0.7</formula>
      <formula>1.2</formula>
    </cfRule>
    <cfRule type="cellIs" dxfId="79" priority="20" stopIfTrue="1" operator="greaterThanOrEqual">
      <formula>1.2</formula>
    </cfRule>
    <cfRule type="containsBlanks" dxfId="78" priority="21" stopIfTrue="1">
      <formula>LEN(TRIM(P16))=0</formula>
    </cfRule>
  </conditionalFormatting>
  <conditionalFormatting sqref="Q15:S15">
    <cfRule type="cellIs" dxfId="77" priority="8" operator="equal">
      <formula>"NO DISPONIBLE"</formula>
    </cfRule>
  </conditionalFormatting>
  <conditionalFormatting sqref="T15">
    <cfRule type="cellIs" priority="7" operator="equal">
      <formula>"NO DISPONIBLE"</formula>
    </cfRule>
  </conditionalFormatting>
  <conditionalFormatting sqref="U15:W15">
    <cfRule type="cellIs" dxfId="76" priority="6" operator="equal">
      <formula>"NO DISPONIBLE"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34"/>
  <sheetViews>
    <sheetView topLeftCell="F14" zoomScale="80" zoomScaleNormal="80" workbookViewId="0">
      <selection activeCell="K15" sqref="K15"/>
    </sheetView>
  </sheetViews>
  <sheetFormatPr baseColWidth="10" defaultColWidth="11.42578125" defaultRowHeight="15" x14ac:dyDescent="0.25"/>
  <cols>
    <col min="2" max="2" width="19.28515625" customWidth="1"/>
    <col min="3" max="3" width="35.85546875" customWidth="1"/>
    <col min="4" max="6" width="31.42578125" customWidth="1"/>
    <col min="7" max="15" width="16.85546875" customWidth="1"/>
    <col min="16" max="23" width="18.140625" customWidth="1"/>
    <col min="24" max="24" width="61.85546875" customWidth="1"/>
  </cols>
  <sheetData>
    <row r="3" spans="2:24" ht="15.75" thickBot="1" x14ac:dyDescent="0.3"/>
    <row r="4" spans="2:24" ht="63" customHeight="1" x14ac:dyDescent="0.25">
      <c r="E4" s="161" t="s">
        <v>64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</row>
    <row r="5" spans="2:24" ht="30" customHeight="1" x14ac:dyDescent="0.25">
      <c r="E5" s="163" t="s">
        <v>1</v>
      </c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</row>
    <row r="6" spans="2:24" ht="26.25" customHeight="1" x14ac:dyDescent="0.25">
      <c r="E6" s="163" t="s">
        <v>2</v>
      </c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</row>
    <row r="7" spans="2:24" ht="26.25" customHeight="1" x14ac:dyDescent="0.25">
      <c r="E7" s="163" t="s">
        <v>3</v>
      </c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</row>
    <row r="8" spans="2:24" ht="15.75" customHeight="1" thickBot="1" x14ac:dyDescent="0.3">
      <c r="E8" s="62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</row>
    <row r="11" spans="2:24" ht="9" customHeight="1" thickBot="1" x14ac:dyDescent="0.3"/>
    <row r="12" spans="2:24" ht="26.25" customHeight="1" thickBot="1" x14ac:dyDescent="0.3">
      <c r="G12" s="158" t="s">
        <v>65</v>
      </c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60"/>
    </row>
    <row r="13" spans="2:24" ht="57" customHeight="1" thickBot="1" x14ac:dyDescent="0.3">
      <c r="B13" s="174" t="s">
        <v>5</v>
      </c>
      <c r="C13" s="174" t="s">
        <v>6</v>
      </c>
      <c r="D13" s="165" t="s">
        <v>7</v>
      </c>
      <c r="E13" s="166"/>
      <c r="F13" s="167"/>
      <c r="G13" s="184" t="s">
        <v>66</v>
      </c>
      <c r="H13" s="185"/>
      <c r="I13" s="185"/>
      <c r="J13" s="185"/>
      <c r="K13" s="186"/>
      <c r="L13" s="165" t="s">
        <v>67</v>
      </c>
      <c r="M13" s="166"/>
      <c r="N13" s="166"/>
      <c r="O13" s="167"/>
      <c r="P13" s="168" t="s">
        <v>68</v>
      </c>
      <c r="Q13" s="169"/>
      <c r="R13" s="169"/>
      <c r="S13" s="170"/>
      <c r="T13" s="169" t="s">
        <v>69</v>
      </c>
      <c r="U13" s="169"/>
      <c r="V13" s="169"/>
      <c r="W13" s="170"/>
      <c r="X13" s="172" t="s">
        <v>70</v>
      </c>
    </row>
    <row r="14" spans="2:24" ht="143.25" customHeight="1" thickBot="1" x14ac:dyDescent="0.3">
      <c r="B14" s="175"/>
      <c r="C14" s="175"/>
      <c r="D14" s="65" t="s">
        <v>13</v>
      </c>
      <c r="E14" s="65" t="s">
        <v>14</v>
      </c>
      <c r="F14" s="64" t="s">
        <v>15</v>
      </c>
      <c r="G14" s="71" t="s">
        <v>16</v>
      </c>
      <c r="H14" s="54" t="s">
        <v>17</v>
      </c>
      <c r="I14" s="72" t="s">
        <v>18</v>
      </c>
      <c r="J14" s="53" t="s">
        <v>19</v>
      </c>
      <c r="K14" s="73" t="s">
        <v>20</v>
      </c>
      <c r="L14" s="8" t="s">
        <v>17</v>
      </c>
      <c r="M14" s="74" t="s">
        <v>18</v>
      </c>
      <c r="N14" s="4" t="s">
        <v>19</v>
      </c>
      <c r="O14" s="75" t="s">
        <v>20</v>
      </c>
      <c r="P14" s="8" t="s">
        <v>17</v>
      </c>
      <c r="Q14" s="76" t="s">
        <v>18</v>
      </c>
      <c r="R14" s="4" t="s">
        <v>19</v>
      </c>
      <c r="S14" s="77" t="s">
        <v>20</v>
      </c>
      <c r="T14" s="4" t="s">
        <v>17</v>
      </c>
      <c r="U14" s="76" t="s">
        <v>18</v>
      </c>
      <c r="V14" s="4" t="s">
        <v>19</v>
      </c>
      <c r="W14" s="77" t="s">
        <v>20</v>
      </c>
      <c r="X14" s="173"/>
    </row>
    <row r="15" spans="2:24" ht="165.75" customHeight="1" thickBot="1" x14ac:dyDescent="0.3">
      <c r="B15" s="85" t="s">
        <v>21</v>
      </c>
      <c r="C15" s="86" t="s">
        <v>78</v>
      </c>
      <c r="D15" s="86" t="s">
        <v>79</v>
      </c>
      <c r="E15" s="87" t="s">
        <v>22</v>
      </c>
      <c r="F15" s="88" t="s">
        <v>23</v>
      </c>
      <c r="G15" s="140">
        <v>0.96006200263249697</v>
      </c>
      <c r="H15" s="141">
        <v>0.24</v>
      </c>
      <c r="I15" s="142">
        <v>0.24</v>
      </c>
      <c r="J15" s="142">
        <v>0.24</v>
      </c>
      <c r="K15" s="143">
        <v>0.24</v>
      </c>
      <c r="L15" s="89" t="s">
        <v>24</v>
      </c>
      <c r="M15" s="90" t="s">
        <v>24</v>
      </c>
      <c r="N15" s="90" t="s">
        <v>24</v>
      </c>
      <c r="O15" s="91" t="s">
        <v>24</v>
      </c>
      <c r="P15" s="89" t="s">
        <v>24</v>
      </c>
      <c r="Q15" s="90" t="s">
        <v>24</v>
      </c>
      <c r="R15" s="90" t="s">
        <v>24</v>
      </c>
      <c r="S15" s="91" t="s">
        <v>24</v>
      </c>
      <c r="T15" s="89" t="s">
        <v>24</v>
      </c>
      <c r="U15" s="90" t="s">
        <v>24</v>
      </c>
      <c r="V15" s="90" t="s">
        <v>24</v>
      </c>
      <c r="W15" s="91" t="s">
        <v>24</v>
      </c>
      <c r="X15" s="93" t="s">
        <v>71</v>
      </c>
    </row>
    <row r="16" spans="2:24" ht="23.45" customHeight="1" x14ac:dyDescent="0.25">
      <c r="B16" s="182" t="s">
        <v>25</v>
      </c>
      <c r="C16" s="183"/>
      <c r="D16" s="183"/>
      <c r="E16" s="183"/>
      <c r="F16" s="183"/>
      <c r="G16" s="58"/>
      <c r="H16" s="55"/>
      <c r="I16" s="45"/>
      <c r="J16" s="45"/>
      <c r="K16" s="46"/>
      <c r="L16" s="44"/>
      <c r="M16" s="45"/>
      <c r="N16" s="45"/>
      <c r="O16" s="47"/>
      <c r="P16" s="48" t="str">
        <f>IFERROR((L16/H16),"100%")</f>
        <v>100%</v>
      </c>
      <c r="Q16" s="43" t="str">
        <f>IFERROR((M16/I16),"100%")</f>
        <v>100%</v>
      </c>
      <c r="R16" s="43" t="str">
        <f>IFERROR((N16/J16),"100%")</f>
        <v>100%</v>
      </c>
      <c r="S16" s="24" t="str">
        <f>IFERROR((O16/K16),"100%")</f>
        <v>100%</v>
      </c>
      <c r="T16" s="43" t="str">
        <f>IFERROR(((L16)/(H16)),"100%")</f>
        <v>100%</v>
      </c>
      <c r="U16" s="43" t="str">
        <f>IFERROR(((L16+M16)/(H16+I16)),"100%")</f>
        <v>100%</v>
      </c>
      <c r="V16" s="43" t="str">
        <f>IFERROR(((L16+M16+N16)/(H16+I16+J16)),"100%")</f>
        <v>100%</v>
      </c>
      <c r="W16" s="43" t="str">
        <f>IFERROR(((L16+M16+N16+O16)/(H16+I16+J16+K16)),"100%")</f>
        <v>100%</v>
      </c>
      <c r="X16" s="52"/>
    </row>
    <row r="17" spans="2:28" ht="23.45" customHeight="1" x14ac:dyDescent="0.25">
      <c r="B17" s="66" t="s">
        <v>26</v>
      </c>
      <c r="C17" s="67"/>
      <c r="D17" s="67"/>
      <c r="E17" s="68"/>
      <c r="F17" s="69" t="s">
        <v>49</v>
      </c>
      <c r="G17" s="70"/>
      <c r="H17" s="55"/>
      <c r="I17" s="45"/>
      <c r="J17" s="45"/>
      <c r="K17" s="46"/>
      <c r="L17" s="44"/>
      <c r="M17" s="45"/>
      <c r="N17" s="45"/>
      <c r="O17" s="47"/>
      <c r="P17" s="49"/>
      <c r="Q17" s="50"/>
      <c r="R17" s="50"/>
      <c r="S17" s="51"/>
      <c r="T17" s="111"/>
      <c r="U17" s="50"/>
      <c r="V17" s="50"/>
      <c r="W17" s="51"/>
      <c r="X17" s="101" t="s">
        <v>27</v>
      </c>
      <c r="AB17" s="39"/>
    </row>
    <row r="18" spans="2:28" ht="23.45" customHeight="1" x14ac:dyDescent="0.25">
      <c r="B18" s="78" t="s">
        <v>28</v>
      </c>
      <c r="C18" s="79"/>
      <c r="D18" s="80"/>
      <c r="E18" s="81"/>
      <c r="F18" s="82" t="s">
        <v>49</v>
      </c>
      <c r="G18" s="83"/>
      <c r="H18" s="56"/>
      <c r="I18" s="21"/>
      <c r="J18" s="21"/>
      <c r="K18" s="22"/>
      <c r="L18" s="20"/>
      <c r="M18" s="21"/>
      <c r="N18" s="21"/>
      <c r="O18" s="23"/>
      <c r="P18" s="49"/>
      <c r="Q18" s="50"/>
      <c r="R18" s="50"/>
      <c r="S18" s="51"/>
      <c r="T18" s="111"/>
      <c r="U18" s="50"/>
      <c r="V18" s="50"/>
      <c r="W18" s="51"/>
      <c r="X18" s="102" t="s">
        <v>27</v>
      </c>
    </row>
    <row r="19" spans="2:28" ht="23.45" customHeight="1" x14ac:dyDescent="0.25">
      <c r="B19" s="9" t="s">
        <v>29</v>
      </c>
      <c r="C19" s="5"/>
      <c r="D19" s="6"/>
      <c r="E19" s="7"/>
      <c r="F19" s="105" t="s">
        <v>49</v>
      </c>
      <c r="G19" s="59"/>
      <c r="H19" s="56"/>
      <c r="I19" s="21"/>
      <c r="J19" s="21"/>
      <c r="K19" s="22"/>
      <c r="L19" s="20"/>
      <c r="M19" s="21"/>
      <c r="N19" s="21"/>
      <c r="O19" s="23"/>
      <c r="P19" s="49"/>
      <c r="Q19" s="50"/>
      <c r="R19" s="50"/>
      <c r="S19" s="51"/>
      <c r="T19" s="111"/>
      <c r="U19" s="50"/>
      <c r="V19" s="50"/>
      <c r="W19" s="51"/>
      <c r="X19" s="103" t="s">
        <v>27</v>
      </c>
    </row>
    <row r="20" spans="2:28" ht="23.45" customHeight="1" thickBot="1" x14ac:dyDescent="0.3">
      <c r="B20" s="13" t="s">
        <v>29</v>
      </c>
      <c r="C20" s="14"/>
      <c r="D20" s="15"/>
      <c r="E20" s="16"/>
      <c r="F20" s="106" t="s">
        <v>49</v>
      </c>
      <c r="G20" s="60"/>
      <c r="H20" s="57"/>
      <c r="I20" s="26"/>
      <c r="J20" s="26"/>
      <c r="K20" s="27"/>
      <c r="L20" s="25"/>
      <c r="M20" s="26"/>
      <c r="N20" s="26"/>
      <c r="O20" s="28"/>
      <c r="P20" s="49"/>
      <c r="Q20" s="50"/>
      <c r="R20" s="50"/>
      <c r="S20" s="51"/>
      <c r="T20" s="111"/>
      <c r="U20" s="50"/>
      <c r="V20" s="50"/>
      <c r="W20" s="51"/>
      <c r="X20" s="104" t="s">
        <v>27</v>
      </c>
    </row>
    <row r="24" spans="2:28" ht="47.25" customHeight="1" x14ac:dyDescent="0.25">
      <c r="C24" s="187" t="s">
        <v>30</v>
      </c>
      <c r="D24" s="187"/>
      <c r="J24" s="188" t="s">
        <v>31</v>
      </c>
      <c r="K24" s="189"/>
      <c r="L24" s="189"/>
      <c r="M24" s="189"/>
      <c r="N24" s="189"/>
      <c r="O24" s="189"/>
      <c r="W24" s="187" t="s">
        <v>32</v>
      </c>
      <c r="X24" s="187"/>
    </row>
    <row r="26" spans="2:28" ht="15.75" thickBot="1" x14ac:dyDescent="0.3"/>
    <row r="27" spans="2:28" ht="15.75" thickBot="1" x14ac:dyDescent="0.3">
      <c r="E27" s="176" t="s">
        <v>33</v>
      </c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8"/>
    </row>
    <row r="28" spans="2:28" ht="30.6" customHeight="1" thickBot="1" x14ac:dyDescent="0.3">
      <c r="E28" s="179" t="s">
        <v>34</v>
      </c>
      <c r="F28" s="179" t="s">
        <v>72</v>
      </c>
      <c r="G28" s="176" t="s">
        <v>36</v>
      </c>
      <c r="H28" s="177"/>
      <c r="I28" s="177"/>
      <c r="J28" s="178"/>
      <c r="K28" s="154" t="s">
        <v>37</v>
      </c>
      <c r="L28" s="155"/>
      <c r="M28" s="155"/>
      <c r="N28" s="181"/>
      <c r="O28" s="154" t="s">
        <v>38</v>
      </c>
      <c r="P28" s="155"/>
      <c r="Q28" s="155"/>
      <c r="R28" s="181"/>
      <c r="S28" s="154" t="s">
        <v>39</v>
      </c>
      <c r="T28" s="155"/>
      <c r="U28" s="155"/>
      <c r="V28" s="155"/>
      <c r="W28" s="150" t="s">
        <v>73</v>
      </c>
      <c r="X28" s="151"/>
    </row>
    <row r="29" spans="2:28" ht="29.25" thickBot="1" x14ac:dyDescent="0.3">
      <c r="E29" s="180"/>
      <c r="F29" s="180"/>
      <c r="G29" s="18" t="s">
        <v>74</v>
      </c>
      <c r="H29" s="84" t="s">
        <v>75</v>
      </c>
      <c r="I29" s="19" t="s">
        <v>76</v>
      </c>
      <c r="J29" s="84" t="s">
        <v>77</v>
      </c>
      <c r="K29" s="18" t="s">
        <v>74</v>
      </c>
      <c r="L29" s="84" t="s">
        <v>75</v>
      </c>
      <c r="M29" s="19" t="s">
        <v>76</v>
      </c>
      <c r="N29" s="84" t="s">
        <v>77</v>
      </c>
      <c r="O29" s="18" t="s">
        <v>74</v>
      </c>
      <c r="P29" s="84" t="s">
        <v>75</v>
      </c>
      <c r="Q29" s="19" t="s">
        <v>76</v>
      </c>
      <c r="R29" s="84" t="s">
        <v>77</v>
      </c>
      <c r="S29" s="18" t="s">
        <v>74</v>
      </c>
      <c r="T29" s="84" t="s">
        <v>75</v>
      </c>
      <c r="U29" s="19" t="s">
        <v>76</v>
      </c>
      <c r="V29" s="92" t="s">
        <v>77</v>
      </c>
      <c r="W29" s="152"/>
      <c r="X29" s="153"/>
    </row>
    <row r="30" spans="2:28" x14ac:dyDescent="0.25">
      <c r="E30" s="98"/>
      <c r="F30" s="95"/>
      <c r="G30" s="61"/>
      <c r="H30" s="45"/>
      <c r="I30" s="45"/>
      <c r="J30" s="47"/>
      <c r="K30" s="61"/>
      <c r="L30" s="45"/>
      <c r="M30" s="45"/>
      <c r="N30" s="47"/>
      <c r="O30" s="1" t="str">
        <f>IFERROR((K30/G30),"NO APLICA")</f>
        <v>NO APLICA</v>
      </c>
      <c r="P30" s="2" t="str">
        <f>IFERROR((L30/H30),"NO APLICA")</f>
        <v>NO APLICA</v>
      </c>
      <c r="Q30" s="2" t="str">
        <f>IFERROR((M30/I30),"NO APLICA")</f>
        <v>NO APLICA</v>
      </c>
      <c r="R30" s="17" t="str">
        <f>IFERROR((N30/J30),"NO APLICA")</f>
        <v>NO APLICA</v>
      </c>
      <c r="S30" s="1" t="str">
        <f>IFERROR(((K30)/(G30)),"NO APLICA")</f>
        <v>NO APLICA</v>
      </c>
      <c r="T30" s="2" t="str">
        <f>IFERROR(((K30+L30)/(G30+H30)),"NO APLICA")</f>
        <v>NO APLICA</v>
      </c>
      <c r="U30" s="2" t="str">
        <f>IFERROR(((K30+L30+M30)/(G30+H30+I30)),"NO APLICA")</f>
        <v>NO APLICA</v>
      </c>
      <c r="V30" s="17" t="str">
        <f>IFERROR(((K30+L30+M30+N30)/(G30+H30+I30+J30)),"NO APLICA")</f>
        <v>NO APLICA</v>
      </c>
      <c r="W30" s="156"/>
      <c r="X30" s="157"/>
    </row>
    <row r="31" spans="2:28" x14ac:dyDescent="0.25">
      <c r="E31" s="99"/>
      <c r="F31" s="96">
        <v>0</v>
      </c>
      <c r="G31" s="94"/>
      <c r="H31" s="30"/>
      <c r="I31" s="30"/>
      <c r="J31" s="31"/>
      <c r="K31" s="29"/>
      <c r="L31" s="32"/>
      <c r="M31" s="32"/>
      <c r="N31" s="33"/>
      <c r="O31" s="1" t="str">
        <f>IFERROR(K31/G31,"NO APLICA")</f>
        <v>NO APLICA</v>
      </c>
      <c r="P31" s="2" t="str">
        <f t="shared" ref="P31:R33" si="0">IFERROR((L31/H31),"NO APLICA")</f>
        <v>NO APLICA</v>
      </c>
      <c r="Q31" s="2" t="str">
        <f t="shared" si="0"/>
        <v>NO APLICA</v>
      </c>
      <c r="R31" s="3" t="str">
        <f t="shared" si="0"/>
        <v>NO APLICA</v>
      </c>
      <c r="S31" s="1" t="str">
        <f>IFERROR(K31/F31,"NO APLICA")</f>
        <v>NO APLICA</v>
      </c>
      <c r="T31" s="2" t="str">
        <f>IFERROR(((K31+L31)/(G31+H31)),"NO APLICA")</f>
        <v>NO APLICA</v>
      </c>
      <c r="U31" s="2" t="str">
        <f t="shared" ref="U31:U33" si="1">IFERROR(((K31+L31+M31)/(G31+H31+I31)),"NO APLICA")</f>
        <v>NO APLICA</v>
      </c>
      <c r="V31" s="3" t="str">
        <f t="shared" ref="V31:V33" si="2">IFERROR(((K31+L31+M31+N31)/(G31+H31+I31+J31)),"NO APLICA")</f>
        <v>NO APLICA</v>
      </c>
      <c r="W31" s="148"/>
      <c r="X31" s="149"/>
    </row>
    <row r="32" spans="2:28" x14ac:dyDescent="0.25">
      <c r="E32" s="99"/>
      <c r="F32" s="96">
        <v>0</v>
      </c>
      <c r="G32" s="29"/>
      <c r="H32" s="30"/>
      <c r="I32" s="30"/>
      <c r="J32" s="31"/>
      <c r="K32" s="29"/>
      <c r="L32" s="32"/>
      <c r="M32" s="32"/>
      <c r="N32" s="33"/>
      <c r="O32" s="1" t="str">
        <f>IFERROR(K32/G32,"NO APLICA")</f>
        <v>NO APLICA</v>
      </c>
      <c r="P32" s="2" t="str">
        <f t="shared" si="0"/>
        <v>NO APLICA</v>
      </c>
      <c r="Q32" s="2" t="str">
        <f t="shared" si="0"/>
        <v>NO APLICA</v>
      </c>
      <c r="R32" s="3" t="str">
        <f>IFERROR((N32/J32),"NO APLICA")</f>
        <v>NO APLICA</v>
      </c>
      <c r="S32" s="1" t="str">
        <f>IFERROR(K32/F32,"NO APLICA")</f>
        <v>NO APLICA</v>
      </c>
      <c r="T32" s="2" t="str">
        <f t="shared" ref="T32:T33" si="3">IFERROR(((K32+L32)/(G32+H32)),"NO APLICA")</f>
        <v>NO APLICA</v>
      </c>
      <c r="U32" s="2" t="str">
        <f t="shared" si="1"/>
        <v>NO APLICA</v>
      </c>
      <c r="V32" s="3" t="str">
        <f t="shared" si="2"/>
        <v>NO APLICA</v>
      </c>
      <c r="W32" s="144"/>
      <c r="X32" s="145"/>
    </row>
    <row r="33" spans="2:24" ht="15.75" thickBot="1" x14ac:dyDescent="0.3">
      <c r="E33" s="100"/>
      <c r="F33" s="97"/>
      <c r="G33" s="34"/>
      <c r="H33" s="35"/>
      <c r="I33" s="35"/>
      <c r="J33" s="36"/>
      <c r="K33" s="34"/>
      <c r="L33" s="37"/>
      <c r="M33" s="37"/>
      <c r="N33" s="38"/>
      <c r="O33" s="10" t="str">
        <f>IFERROR(K33/G33,"NO APLICA")</f>
        <v>NO APLICA</v>
      </c>
      <c r="P33" s="11" t="str">
        <f>IFERROR((L33/H33),"NO APLICA")</f>
        <v>NO APLICA</v>
      </c>
      <c r="Q33" s="11" t="str">
        <f>IFERROR((M33/I33),"NO APLICA")</f>
        <v>NO APLICA</v>
      </c>
      <c r="R33" s="12" t="str">
        <f t="shared" si="0"/>
        <v>NO APLICA</v>
      </c>
      <c r="S33" s="10" t="str">
        <f>IFERROR(K33/F33,"NO APLICA")</f>
        <v>NO APLICA</v>
      </c>
      <c r="T33" s="11" t="str">
        <f t="shared" si="3"/>
        <v>NO APLICA</v>
      </c>
      <c r="U33" s="11" t="str">
        <f t="shared" si="1"/>
        <v>NO APLICA</v>
      </c>
      <c r="V33" s="12" t="str">
        <f t="shared" si="2"/>
        <v>NO APLICA</v>
      </c>
      <c r="W33" s="146"/>
      <c r="X33" s="147"/>
    </row>
    <row r="34" spans="2:24" ht="25.5" customHeight="1" x14ac:dyDescent="0.25">
      <c r="B34" s="171"/>
      <c r="C34" s="171"/>
    </row>
  </sheetData>
  <mergeCells count="30">
    <mergeCell ref="E4:S4"/>
    <mergeCell ref="E5:S5"/>
    <mergeCell ref="E6:S6"/>
    <mergeCell ref="E7:S7"/>
    <mergeCell ref="G12:W12"/>
    <mergeCell ref="P13:S13"/>
    <mergeCell ref="T13:W13"/>
    <mergeCell ref="X13:X14"/>
    <mergeCell ref="B16:F16"/>
    <mergeCell ref="C24:D24"/>
    <mergeCell ref="J24:O24"/>
    <mergeCell ref="W24:X24"/>
    <mergeCell ref="B13:B14"/>
    <mergeCell ref="C13:C14"/>
    <mergeCell ref="D13:F13"/>
    <mergeCell ref="G13:K13"/>
    <mergeCell ref="L13:O13"/>
    <mergeCell ref="E27:X27"/>
    <mergeCell ref="E28:E29"/>
    <mergeCell ref="F28:F29"/>
    <mergeCell ref="G28:J28"/>
    <mergeCell ref="K28:N28"/>
    <mergeCell ref="O28:R28"/>
    <mergeCell ref="S28:V28"/>
    <mergeCell ref="W28:X29"/>
    <mergeCell ref="W30:X30"/>
    <mergeCell ref="W31:X31"/>
    <mergeCell ref="W32:X32"/>
    <mergeCell ref="W33:X33"/>
    <mergeCell ref="B34:C34"/>
  </mergeCells>
  <conditionalFormatting sqref="G30:J33">
    <cfRule type="containsBlanks" dxfId="75" priority="14">
      <formula>LEN(TRIM(G30))=0</formula>
    </cfRule>
  </conditionalFormatting>
  <conditionalFormatting sqref="H15">
    <cfRule type="cellIs" priority="13" operator="equal">
      <formula>"NO DISPONIBLE"</formula>
    </cfRule>
  </conditionalFormatting>
  <conditionalFormatting sqref="H16:K20">
    <cfRule type="containsBlanks" dxfId="74" priority="22">
      <formula>LEN(TRIM(H16))=0</formula>
    </cfRule>
  </conditionalFormatting>
  <conditionalFormatting sqref="I15:K15">
    <cfRule type="cellIs" dxfId="73" priority="12" operator="equal">
      <formula>"NO DISPONIBLE"</formula>
    </cfRule>
  </conditionalFormatting>
  <conditionalFormatting sqref="K30:N33">
    <cfRule type="containsBlanks" dxfId="72" priority="15">
      <formula>LEN(TRIM(K30))=0</formula>
    </cfRule>
  </conditionalFormatting>
  <conditionalFormatting sqref="L15">
    <cfRule type="cellIs" priority="11" operator="equal">
      <formula>"NO DISPONIBLE"</formula>
    </cfRule>
  </conditionalFormatting>
  <conditionalFormatting sqref="L16:O20">
    <cfRule type="containsBlanks" dxfId="71" priority="23">
      <formula>LEN(TRIM(L16))=0</formula>
    </cfRule>
  </conditionalFormatting>
  <conditionalFormatting sqref="M15:O15">
    <cfRule type="cellIs" dxfId="70" priority="10" operator="equal">
      <formula>"NO DISPONIBLE"</formula>
    </cfRule>
  </conditionalFormatting>
  <conditionalFormatting sqref="O30:V33">
    <cfRule type="cellIs" dxfId="69" priority="1" operator="equal">
      <formula>"NO APLICA"</formula>
    </cfRule>
    <cfRule type="cellIs" dxfId="68" priority="2" operator="between">
      <formula>0.7</formula>
      <formula>1.2</formula>
    </cfRule>
    <cfRule type="cellIs" dxfId="67" priority="3" operator="between">
      <formula>0.5</formula>
      <formula>0.7</formula>
    </cfRule>
    <cfRule type="cellIs" dxfId="66" priority="4" operator="lessThan">
      <formula>0.5</formula>
    </cfRule>
    <cfRule type="cellIs" dxfId="65" priority="5" operator="greaterThan">
      <formula>1.2</formula>
    </cfRule>
  </conditionalFormatting>
  <conditionalFormatting sqref="P15">
    <cfRule type="cellIs" priority="9" operator="equal">
      <formula>"NO DISPONIBLE"</formula>
    </cfRule>
  </conditionalFormatting>
  <conditionalFormatting sqref="P16:W16">
    <cfRule type="cellIs" dxfId="64" priority="16" stopIfTrue="1" operator="equal">
      <formula>"100%"</formula>
    </cfRule>
    <cfRule type="cellIs" dxfId="63" priority="17" stopIfTrue="1" operator="lessThan">
      <formula>0.5</formula>
    </cfRule>
    <cfRule type="cellIs" dxfId="62" priority="18" stopIfTrue="1" operator="between">
      <formula>0.5</formula>
      <formula>0.7</formula>
    </cfRule>
    <cfRule type="cellIs" dxfId="61" priority="19" stopIfTrue="1" operator="between">
      <formula>0.7</formula>
      <formula>1.2</formula>
    </cfRule>
    <cfRule type="cellIs" dxfId="60" priority="20" stopIfTrue="1" operator="greaterThanOrEqual">
      <formula>1.2</formula>
    </cfRule>
    <cfRule type="containsBlanks" dxfId="59" priority="21" stopIfTrue="1">
      <formula>LEN(TRIM(P16))=0</formula>
    </cfRule>
  </conditionalFormatting>
  <conditionalFormatting sqref="Q15:S15">
    <cfRule type="cellIs" dxfId="58" priority="8" operator="equal">
      <formula>"NO DISPONIBLE"</formula>
    </cfRule>
  </conditionalFormatting>
  <conditionalFormatting sqref="T15">
    <cfRule type="cellIs" priority="7" operator="equal">
      <formula>"NO DISPONIBLE"</formula>
    </cfRule>
  </conditionalFormatting>
  <conditionalFormatting sqref="U15:W15">
    <cfRule type="cellIs" dxfId="57" priority="6" operator="equal">
      <formula>"NO DISPONIBLE"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17" sqref="B17"/>
    </sheetView>
  </sheetViews>
  <sheetFormatPr baseColWidth="10" defaultColWidth="11.42578125" defaultRowHeight="15" x14ac:dyDescent="0.25"/>
  <cols>
    <col min="1" max="1" width="20.28515625" customWidth="1"/>
    <col min="2" max="2" width="34.7109375" customWidth="1"/>
  </cols>
  <sheetData>
    <row r="1" spans="1:2" x14ac:dyDescent="0.25">
      <c r="A1" s="39" t="s">
        <v>45</v>
      </c>
    </row>
    <row r="3" spans="1:2" ht="120" customHeight="1" x14ac:dyDescent="0.25">
      <c r="A3" s="190" t="s">
        <v>46</v>
      </c>
      <c r="B3" s="190"/>
    </row>
    <row r="5" spans="1:2" ht="45" x14ac:dyDescent="0.25">
      <c r="A5" s="40"/>
      <c r="B5" s="41" t="s">
        <v>47</v>
      </c>
    </row>
    <row r="6" spans="1:2" ht="60" x14ac:dyDescent="0.25">
      <c r="A6" s="42"/>
      <c r="B6" s="41" t="s">
        <v>48</v>
      </c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SEGUIMIENTO 2025</vt:lpstr>
      <vt:lpstr>SEGUIMIENTO 2026</vt:lpstr>
      <vt:lpstr>SEGUIMIENTO 2027</vt:lpstr>
      <vt:lpstr>Instrucciones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DPM</dc:creator>
  <cp:keywords/>
  <dc:description/>
  <cp:lastModifiedBy>Eden Zaragoza</cp:lastModifiedBy>
  <cp:revision/>
  <dcterms:created xsi:type="dcterms:W3CDTF">2021-02-22T21:43:21Z</dcterms:created>
  <dcterms:modified xsi:type="dcterms:W3CDTF">2025-10-08T14:51:22Z</dcterms:modified>
  <cp:category/>
  <cp:contentStatus/>
</cp:coreProperties>
</file>