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lexa\Downloads\"/>
    </mc:Choice>
  </mc:AlternateContent>
  <xr:revisionPtr revIDLastSave="0" documentId="13_ncr:1_{06EF860F-6F4D-4F2D-A73D-89A3C8526CC0}" xr6:coauthVersionLast="47" xr6:coauthVersionMax="47" xr10:uidLastSave="{00000000-0000-0000-0000-000000000000}"/>
  <bookViews>
    <workbookView xWindow="-108" yWindow="-108" windowWidth="23256" windowHeight="12456" xr2:uid="{00000000-000D-0000-FFFF-FFFF00000000}"/>
  </bookViews>
  <sheets>
    <sheet name="SEGUIMIENTO 2025" sheetId="6" r:id="rId1"/>
    <sheet name="SEGUIMIENTO 2026" sheetId="4" r:id="rId2"/>
    <sheet name="SEGUIMIENTO 2027" sheetId="5" r:id="rId3"/>
    <sheet name="Instrucciones" sheetId="3" r:id="rId4"/>
  </sheets>
  <definedNames>
    <definedName name="ADFASDF" localSheetId="0">#REF!</definedName>
    <definedName name="ADFASDF">#REF!</definedName>
    <definedName name="_xlnm.Print_Area" localSheetId="0">'SEGUIMIENTO 2025'!$B$1:$X$32</definedName>
    <definedName name="averiguar" localSheetId="0">#REF!</definedName>
    <definedName name="averiguar">#REF!</definedName>
    <definedName name="averiguar2" localSheetId="0">#REF!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6" l="1"/>
  <c r="R29" i="6"/>
  <c r="R28" i="6"/>
  <c r="R27" i="6"/>
  <c r="R26" i="6"/>
  <c r="R25" i="6"/>
  <c r="R24" i="6"/>
  <c r="R23" i="6"/>
  <c r="R22" i="6"/>
  <c r="R20" i="6"/>
  <c r="R19" i="6"/>
  <c r="R18" i="6"/>
  <c r="R17" i="6"/>
  <c r="R15" i="6"/>
  <c r="V29" i="6"/>
  <c r="V28" i="6"/>
  <c r="V27" i="6"/>
  <c r="V26" i="6"/>
  <c r="V25" i="6"/>
  <c r="V24" i="6"/>
  <c r="V23" i="6"/>
  <c r="V22" i="6"/>
  <c r="V20" i="6"/>
  <c r="V19" i="6"/>
  <c r="V18" i="6"/>
  <c r="V17" i="6"/>
  <c r="T19" i="6"/>
  <c r="U19" i="6"/>
  <c r="T20" i="6"/>
  <c r="U20" i="6"/>
  <c r="T21" i="6"/>
  <c r="U21" i="6"/>
  <c r="V21" i="6"/>
  <c r="T22" i="6"/>
  <c r="U22" i="6"/>
  <c r="T23" i="6"/>
  <c r="U23" i="6"/>
  <c r="T24" i="6"/>
  <c r="U24" i="6"/>
  <c r="T25" i="6"/>
  <c r="U25" i="6"/>
  <c r="T26" i="6"/>
  <c r="U26" i="6"/>
  <c r="T27" i="6"/>
  <c r="U27" i="6"/>
  <c r="T28" i="6"/>
  <c r="U28" i="6"/>
  <c r="T29" i="6"/>
  <c r="U29" i="6"/>
  <c r="T18" i="6"/>
  <c r="U17" i="6"/>
  <c r="T17" i="6"/>
  <c r="V15" i="6"/>
  <c r="U15" i="6"/>
  <c r="U43" i="6" l="1"/>
  <c r="T43" i="6"/>
  <c r="S43" i="6"/>
  <c r="R43" i="6"/>
  <c r="Q43" i="6"/>
  <c r="P43" i="6"/>
  <c r="O43" i="6"/>
  <c r="N43" i="6"/>
  <c r="U42" i="6"/>
  <c r="T42" i="6"/>
  <c r="S42" i="6"/>
  <c r="R42" i="6"/>
  <c r="Q42" i="6"/>
  <c r="P42" i="6"/>
  <c r="O42" i="6"/>
  <c r="N42" i="6"/>
  <c r="U41" i="6"/>
  <c r="T41" i="6"/>
  <c r="S41" i="6"/>
  <c r="R41" i="6"/>
  <c r="Q41" i="6"/>
  <c r="P41" i="6"/>
  <c r="O41" i="6"/>
  <c r="N41" i="6"/>
  <c r="U40" i="6"/>
  <c r="T40" i="6"/>
  <c r="S40" i="6"/>
  <c r="R40" i="6"/>
  <c r="Q40" i="6"/>
  <c r="P40" i="6"/>
  <c r="O40" i="6"/>
  <c r="N40" i="6"/>
  <c r="U39" i="6"/>
  <c r="T39" i="6"/>
  <c r="S39" i="6"/>
  <c r="R39" i="6"/>
  <c r="Q39" i="6"/>
  <c r="P39" i="6"/>
  <c r="O39" i="6"/>
  <c r="N39" i="6"/>
  <c r="R21" i="6"/>
  <c r="Q15" i="6"/>
  <c r="Q17" i="6"/>
  <c r="Q19" i="6"/>
  <c r="Q20" i="6"/>
  <c r="Q21" i="6"/>
  <c r="Q22" i="6"/>
  <c r="Q23" i="6"/>
  <c r="Q24" i="6"/>
  <c r="Q25" i="6"/>
  <c r="Q26" i="6"/>
  <c r="Q27" i="6"/>
  <c r="Q28" i="6"/>
  <c r="Q29" i="6"/>
  <c r="Q18" i="6"/>
  <c r="T15" i="6" l="1"/>
  <c r="P15" i="6"/>
  <c r="P17" i="6" l="1"/>
  <c r="P19" i="6" l="1"/>
  <c r="P20" i="6"/>
  <c r="P21" i="6"/>
  <c r="P22" i="6"/>
  <c r="P23" i="6"/>
  <c r="P24" i="6"/>
  <c r="P25" i="6"/>
  <c r="P26" i="6"/>
  <c r="P27" i="6"/>
  <c r="P28" i="6"/>
  <c r="P29" i="6"/>
  <c r="P18" i="6"/>
  <c r="P16" i="6"/>
  <c r="Q16" i="6"/>
  <c r="R16" i="6"/>
  <c r="S16" i="6"/>
  <c r="T16" i="6"/>
  <c r="U16" i="6"/>
  <c r="V16" i="6"/>
  <c r="W16" i="6"/>
  <c r="T16" i="5"/>
  <c r="W16" i="5"/>
  <c r="V16" i="5"/>
  <c r="U16" i="5"/>
  <c r="S16" i="5"/>
  <c r="R16" i="5"/>
  <c r="Q16" i="5"/>
  <c r="P16" i="5"/>
  <c r="T16" i="4"/>
  <c r="W16" i="4"/>
  <c r="V16" i="4"/>
  <c r="U16" i="4"/>
  <c r="S16" i="4"/>
  <c r="R16" i="4"/>
  <c r="Q16" i="4"/>
  <c r="P16" i="4"/>
  <c r="V33" i="5"/>
  <c r="U33" i="5"/>
  <c r="T33" i="5"/>
  <c r="S33" i="5"/>
  <c r="R33" i="5"/>
  <c r="Q33" i="5"/>
  <c r="P33" i="5"/>
  <c r="O33" i="5"/>
  <c r="V32" i="5"/>
  <c r="U32" i="5"/>
  <c r="T32" i="5"/>
  <c r="S32" i="5"/>
  <c r="R32" i="5"/>
  <c r="Q32" i="5"/>
  <c r="P32" i="5"/>
  <c r="O32" i="5"/>
  <c r="V31" i="5"/>
  <c r="U31" i="5"/>
  <c r="T31" i="5"/>
  <c r="S31" i="5"/>
  <c r="R31" i="5"/>
  <c r="Q31" i="5"/>
  <c r="P31" i="5"/>
  <c r="O31" i="5"/>
  <c r="V30" i="5"/>
  <c r="U30" i="5"/>
  <c r="T30" i="5"/>
  <c r="S30" i="5"/>
  <c r="R30" i="5"/>
  <c r="Q30" i="5"/>
  <c r="P30" i="5"/>
  <c r="O30" i="5"/>
  <c r="V33" i="4"/>
  <c r="U33" i="4"/>
  <c r="T33" i="4"/>
  <c r="S33" i="4"/>
  <c r="R33" i="4"/>
  <c r="Q33" i="4"/>
  <c r="P33" i="4"/>
  <c r="O33" i="4"/>
  <c r="V32" i="4"/>
  <c r="U32" i="4"/>
  <c r="T32" i="4"/>
  <c r="S32" i="4"/>
  <c r="R32" i="4"/>
  <c r="Q32" i="4"/>
  <c r="P32" i="4"/>
  <c r="O32" i="4"/>
  <c r="V31" i="4"/>
  <c r="U31" i="4"/>
  <c r="T31" i="4"/>
  <c r="S31" i="4"/>
  <c r="R31" i="4"/>
  <c r="Q31" i="4"/>
  <c r="P31" i="4"/>
  <c r="O31" i="4"/>
  <c r="V30" i="4"/>
  <c r="U30" i="4"/>
  <c r="T30" i="4"/>
  <c r="S30" i="4"/>
  <c r="R30" i="4"/>
  <c r="Q30" i="4"/>
  <c r="P30" i="4"/>
  <c r="O30" i="4"/>
</calcChain>
</file>

<file path=xl/sharedStrings.xml><?xml version="1.0" encoding="utf-8"?>
<sst xmlns="http://schemas.openxmlformats.org/spreadsheetml/2006/main" count="355" uniqueCount="153">
  <si>
    <t>EJE 3: TODOS POR LA PAZ</t>
  </si>
  <si>
    <t>CLAVE Y NOMBRE DEL PPA:</t>
  </si>
  <si>
    <t>NOMBRE DE LA DEPENDENCIA QUE ATIENDE AL PROGRAMA</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</si>
  <si>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</si>
  <si>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</si>
  <si>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</si>
  <si>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</si>
  <si>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</si>
  <si>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</si>
  <si>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</si>
  <si>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</si>
  <si>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</si>
  <si>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</si>
  <si>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</si>
  <si>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</si>
  <si>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</si>
  <si>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</si>
  <si>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</si>
  <si>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</si>
  <si>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</si>
  <si>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</si>
  <si>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b/>
        <sz val="11"/>
        <color theme="1"/>
        <rFont val="Arial"/>
        <family val="2"/>
      </rPr>
      <t xml:space="preserve">3.X.1 </t>
    </r>
    <r>
      <rPr>
        <sz val="11"/>
        <color theme="1"/>
        <rFont val="Arial"/>
        <family val="2"/>
      </rPr>
      <t>Contribuir a la creación de una sociedad más segura y unida mediante estrategias de prevención de la violencia y el impulso de actividades que fomenten la convivencia y el bienestar social.</t>
    </r>
  </si>
  <si>
    <r>
      <rPr>
        <b/>
        <sz val="11"/>
        <color theme="1"/>
        <rFont val="Arial"/>
        <family val="2"/>
      </rPr>
      <t xml:space="preserve">I_TOD_PAZ: </t>
    </r>
    <r>
      <rPr>
        <sz val="11"/>
        <color theme="1"/>
        <rFont val="Arial"/>
        <family val="2"/>
      </rPr>
      <t xml:space="preserve">Índice de Todos por la Paz. </t>
    </r>
  </si>
  <si>
    <t>Trianual</t>
  </si>
  <si>
    <r>
      <rPr>
        <b/>
        <sz val="11"/>
        <color theme="1"/>
        <rFont val="Arial"/>
        <family val="2"/>
      </rPr>
      <t xml:space="preserve">Unidad de medida del indicador: </t>
    </r>
    <r>
      <rPr>
        <sz val="11"/>
        <color theme="1"/>
        <rFont val="Arial"/>
        <family val="2"/>
      </rPr>
      <t xml:space="preserve">
Porcentaje</t>
    </r>
  </si>
  <si>
    <t>No Aplica</t>
  </si>
  <si>
    <t>EJEMPLO</t>
  </si>
  <si>
    <t>P.</t>
  </si>
  <si>
    <t>Unidad de Medida del Indicador:  
Unidad de Medida de la Variable:</t>
  </si>
  <si>
    <t>Justificacion Trimestral:</t>
  </si>
  <si>
    <t>C.</t>
  </si>
  <si>
    <t>A.</t>
  </si>
  <si>
    <t>ELABORÓ</t>
  </si>
  <si>
    <t>REVISÓ
Dr. Enrique E. Encalada Sánchez
Dirección de Planeación de la DGPM</t>
  </si>
  <si>
    <t>AUTORIZÓ</t>
  </si>
  <si>
    <t>SEGUIMIENTO A LA EJECUCIÓN DEL PRESUPUESTO AUTORIZADO</t>
  </si>
  <si>
    <t>UNIDAD ADMINISTRATIVA</t>
  </si>
  <si>
    <t>PRESUPUESTO A EJERCER POR TRIMESTRE</t>
  </si>
  <si>
    <t xml:space="preserve">PRESUPUESTO EJERCIDO POR TRIMESTRE </t>
  </si>
  <si>
    <t>PORCENTAJE DEL PRESUPUESTO EJERCIDO  POR TRIMESTRE</t>
  </si>
  <si>
    <t>PORCENTAJE DEL PRESUPUESTO ANUAL EJERCIDO</t>
  </si>
  <si>
    <t>FORMATO PARA LA PROGRAMACIÓN, SEGUIMIENTO Y EVALUACIÓN DEL AVANCE EN CUMPLIMIENTO DE METAS Y OBJETIVOS DEL PROGRAMA PRESUPUESTARIO ANUAL 2026</t>
  </si>
  <si>
    <t>AVANCE EN CUMPLIMIENTO DE METAS TRIMESTRAL Y ANUAL ACUMULADO 2026</t>
  </si>
  <si>
    <t>META PROGRAMADA 2026</t>
  </si>
  <si>
    <t>META ALCANZADA 2026</t>
  </si>
  <si>
    <t>PORCENTAJE DE AVANCE TRIMESTRAL 2026</t>
  </si>
  <si>
    <t>PORCENTAJE DE AVANCE TRIMESTRAL ACUMULADO 2026</t>
  </si>
  <si>
    <t>JUSTIFICACION TRIMESTRAL DE AVANCE DE RESULTADOS 2026</t>
  </si>
  <si>
    <t xml:space="preserve">Justificación Trimestral: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</si>
  <si>
    <t>PRESUPUESTO ANUAL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</si>
  <si>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</si>
  <si>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</si>
  <si>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</si>
  <si>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</si>
  <si>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</si>
  <si>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</si>
  <si>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</si>
  <si>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</si>
  <si>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ALCANZADA 2027</t>
  </si>
  <si>
    <t>PORCENTAJE DE AVANCE TRIMESTRAL 2027</t>
  </si>
  <si>
    <t>PORCENTAJE DE AVANCE TRIMESTRAL ACUMULADO 2027</t>
  </si>
  <si>
    <t>JUSTIFICACION TRIMESTRAL DE AVANCE DE RESULTADOS 2027</t>
  </si>
  <si>
    <t xml:space="preserve">Justificación Trimestral: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</si>
  <si>
    <t>PRESUPUESTO ANUAL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</si>
  <si>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</si>
  <si>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</si>
  <si>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</si>
  <si>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</si>
  <si>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</si>
  <si>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</si>
  <si>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</si>
  <si>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</si>
  <si>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</si>
  <si>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CLAVE Y NOMBRE DEL PPA: E-PPA 3.2 CANCÚN CONTIGO Y SIN VIOLENCIA.</t>
  </si>
  <si>
    <t>NOMBRE DE LA DEPENDENCIA QUE ATIENDE AL PROGRAMA: SECRETARIA MUNICIPAL DE SEGURIDAD CIUDADANA Y TRÁNSITO.</t>
  </si>
  <si>
    <t>Trimestral</t>
  </si>
  <si>
    <t>Actividad</t>
  </si>
  <si>
    <t>Fin
(Dirección de Planeación Municipal )</t>
  </si>
  <si>
    <t>Propósito
(SMSCyT)</t>
  </si>
  <si>
    <t>Componente
(Subsecretaria de Control y Operación)</t>
  </si>
  <si>
    <t>Componente
(Policía de Seguridad Ciudadana)</t>
  </si>
  <si>
    <t>Componente
(Dir. Policía Turística)</t>
  </si>
  <si>
    <t>Componente
(Academia de Policía)</t>
  </si>
  <si>
    <t>Componente
(Dirección del GEAVIG)</t>
  </si>
  <si>
    <r>
      <rPr>
        <b/>
        <sz val="12"/>
        <color theme="1"/>
        <rFont val="Arial"/>
        <family val="2"/>
      </rPr>
      <t xml:space="preserve">3.2.1 </t>
    </r>
    <r>
      <rPr>
        <sz val="12"/>
        <color theme="1"/>
        <rFont val="Arial"/>
        <family val="2"/>
      </rPr>
      <t>Contribuir a una sociedad más segura, cohesionada y pacífica en el municipio de Benito Juárez mediante estrategias de prevención de la violencia, impulso a la convivencia y fortalecimiento del bienestar social.</t>
    </r>
  </si>
  <si>
    <r>
      <rPr>
        <b/>
        <sz val="12"/>
        <color theme="1"/>
        <rFont val="Arial"/>
        <family val="2"/>
      </rPr>
      <t xml:space="preserve">IMPC: </t>
    </r>
    <r>
      <rPr>
        <sz val="12"/>
        <color theme="1"/>
        <rFont val="Arial"/>
        <family val="2"/>
      </rPr>
      <t>Índice Municipal de Paz y Convivencia Ciudadana</t>
    </r>
  </si>
  <si>
    <r>
      <rPr>
        <b/>
        <sz val="12"/>
        <color theme="1"/>
        <rFont val="Arial"/>
        <family val="2"/>
      </rPr>
      <t xml:space="preserve">Unidad de medida del indicador: </t>
    </r>
    <r>
      <rPr>
        <sz val="12"/>
        <color theme="1"/>
        <rFont val="Arial"/>
        <family val="2"/>
      </rPr>
      <t xml:space="preserve">
Porcentaje</t>
    </r>
  </si>
  <si>
    <t>FORMATO PARA LA PROGRAMACIÓN, SEGUIMIENTO Y EVALUACIÓN DEL AVANCE EN CUMPLIMIENTO DE METAS Y OBJETIVOS DEL PROGRAMA PRESUPUESTARIO ANUAL 2025</t>
  </si>
  <si>
    <r>
      <t xml:space="preserve">P. 3.2.1.1 </t>
    </r>
    <r>
      <rPr>
        <sz val="14"/>
        <color rgb="FFFFFFFF"/>
        <rFont val="Arial"/>
        <family val="2"/>
      </rPr>
      <t>La población Benitojuarense, así como la población flotante conserva su patrimonio con ayuda de la prevención, detección, atención e inhibición de factores de violencia y transgresiones con cabal respeto a los Derechos Humanos.</t>
    </r>
  </si>
  <si>
    <r>
      <rPr>
        <b/>
        <sz val="14"/>
        <color theme="0"/>
        <rFont val="Arial"/>
        <family val="2"/>
      </rPr>
      <t>ID (t,t-1):</t>
    </r>
    <r>
      <rPr>
        <sz val="14"/>
        <color theme="0"/>
        <rFont val="Arial"/>
        <family val="2"/>
      </rPr>
      <t xml:space="preserve"> tasa de variación de delitos cometidos contra el patrimonio de la población del MBJ entre dos periodos de tiempo.</t>
    </r>
  </si>
  <si>
    <r>
      <t xml:space="preserve">Unidad de Medida del Indicador:  
</t>
    </r>
    <r>
      <rPr>
        <sz val="14"/>
        <color theme="0"/>
        <rFont val="Arial"/>
        <family val="2"/>
      </rPr>
      <t>Porcentaje</t>
    </r>
    <r>
      <rPr>
        <b/>
        <sz val="14"/>
        <color theme="0"/>
        <rFont val="Arial"/>
        <family val="2"/>
      </rPr>
      <t xml:space="preserve">
Unidad de Medida de la Variable:
</t>
    </r>
    <r>
      <rPr>
        <sz val="14"/>
        <color theme="0"/>
        <rFont val="Arial"/>
        <family val="2"/>
      </rPr>
      <t>Delitos contral el patrimonio</t>
    </r>
  </si>
  <si>
    <r>
      <rPr>
        <b/>
        <sz val="14"/>
        <color rgb="FF000000"/>
        <rFont val="Arial"/>
        <family val="2"/>
      </rPr>
      <t>C. 3.2.1.1.1</t>
    </r>
    <r>
      <rPr>
        <sz val="14"/>
        <color rgb="FF000000"/>
        <rFont val="Arial"/>
        <family val="2"/>
      </rPr>
      <t xml:space="preserve"> Implementación de operativos para mejorar la seguridad ciudadana, con el objetivo de beneficiar a toda la comunidad.</t>
    </r>
  </si>
  <si>
    <r>
      <rPr>
        <b/>
        <sz val="14"/>
        <color rgb="FF000000"/>
        <rFont val="Arial"/>
        <family val="2"/>
      </rPr>
      <t>PODMSC:</t>
    </r>
    <r>
      <rPr>
        <sz val="14"/>
        <color rgb="FF000000"/>
        <rFont val="Arial"/>
        <family val="2"/>
      </rPr>
      <t xml:space="preserve"> Porcentaje de operativos desarrollados para mejorar la seguridad ciudadana.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</si>
  <si>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t>
    </r>
  </si>
  <si>
    <r>
      <rPr>
        <b/>
        <sz val="14"/>
        <color rgb="FF000000"/>
        <rFont val="Arial"/>
        <family val="2"/>
      </rPr>
      <t>A. 3.2.1.1.1.1</t>
    </r>
    <r>
      <rPr>
        <sz val="14"/>
        <color rgb="FF000000"/>
        <rFont val="Arial"/>
        <family val="2"/>
      </rPr>
      <t xml:space="preserve"> Acciones dirigidas a la implementación de buenas prácticas profesionales. </t>
    </r>
  </si>
  <si>
    <r>
      <rPr>
        <b/>
        <sz val="14"/>
        <color rgb="FF000000"/>
        <rFont val="Arial"/>
        <family val="2"/>
      </rPr>
      <t>PADIBPP</t>
    </r>
    <r>
      <rPr>
        <sz val="14"/>
        <color rgb="FF000000"/>
        <rFont val="Arial"/>
        <family val="2"/>
      </rPr>
      <t>: Porcentaje de acciones dirigidas a la implementación de buenas prácticas profesionales. 
Se llevarán a cabo operativos aleatorios en diversos puntos, tanto fijos como itinerantes, donde se desarrollen actividades policiales. Estas acciones incluirán visitas de verificación con el objetivo de supervisar de manera efectiva a los elementos de la Secretaría Municipal de Seguridad Ciudadana y Tránsito (SMSCyT) de Benito Juárez. La implementación de estos operativos busca garantizar la correcta ejecución de las funciones policiales y fortalecer la confianza de la comunidad en sus cuerpos de seguridad.</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</si>
  <si>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Acciones en fomento de la reconstrucción del tejido social.</t>
    </r>
  </si>
  <si>
    <r>
      <t xml:space="preserve">C. 3.2.1.1.2 </t>
    </r>
    <r>
      <rPr>
        <sz val="14"/>
        <color rgb="FF000000"/>
        <rFont val="Arial"/>
        <family val="2"/>
      </rPr>
      <t>Acciones de proximidad social y patrullaje preventivo desplegadas en zonas de atención prioritaria</t>
    </r>
  </si>
  <si>
    <r>
      <rPr>
        <b/>
        <sz val="14"/>
        <color theme="1"/>
        <rFont val="Arial"/>
        <family val="2"/>
      </rPr>
      <t>PAPSPPDZAP</t>
    </r>
    <r>
      <rPr>
        <sz val="14"/>
        <color theme="1"/>
        <rFont val="Arial"/>
        <family val="2"/>
      </rPr>
      <t>:</t>
    </r>
    <r>
      <rPr>
        <sz val="14"/>
        <color rgb="FF000000"/>
        <rFont val="Arial"/>
        <family val="2"/>
      </rPr>
      <t xml:space="preserve"> Porcentaje de acciones de proximidad social y patrullaje preventivo desplegados en zonas de atención prioritarias.</t>
    </r>
  </si>
  <si>
    <r>
      <t xml:space="preserve">A. 3.2.1.1.2.1  </t>
    </r>
    <r>
      <rPr>
        <sz val="14"/>
        <color rgb="FF000000"/>
        <rFont val="Arial"/>
        <family val="2"/>
      </rPr>
      <t>Implementación de actividades integrales para fomentar la inteligencia policial</t>
    </r>
  </si>
  <si>
    <r>
      <rPr>
        <b/>
        <sz val="14"/>
        <color rgb="FF000000"/>
        <rFont val="Arial"/>
        <family val="2"/>
      </rPr>
      <t>PAICIP:</t>
    </r>
    <r>
      <rPr>
        <sz val="14"/>
        <color rgb="FF000000"/>
        <rFont val="Arial"/>
        <family val="2"/>
      </rPr>
      <t xml:space="preserve"> Porcentaje de actividades integrales para crear inteligencia policial.
Elaboración de mapas de incidencia delictiva es clave para entender y abordar los patrones delictivos en nuestra comunidad. Utilizando estadísticas precisas, podemos identificar áreas críticas que necesitan atención, lo que es fundamental para prevenir y detener delitos, creando un entorno más seguro. Además, la verificación aleatoria de placas de vehículos con cámaras de video-vigilancia es una herramienta valiosa para detectar actividades delictivas. Este enfoque proactivo nos ayuda a identificar tendencias y a implementar estrategias efectivas. Para mejorar nuestros esfuerzos, es importante contar con un sistema que integre diversas fuentes de información y establecer mesas de trabajo con líderes de diferentes sectores para desarrollar soluciones colaborativas. También es esencial modernizar el proceso de llenado del Informe Policial Homologado (IPH) para aumentar la eficiencia y la calidad de la información recopilada.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</si>
  <si>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Actividades integrales para crear inteligencia policial</t>
    </r>
  </si>
  <si>
    <r>
      <t xml:space="preserve">A. 3.2.1.1.2.2 </t>
    </r>
    <r>
      <rPr>
        <sz val="14"/>
        <color rgb="FF000000"/>
        <rFont val="Arial"/>
        <family val="2"/>
      </rPr>
      <t>Operativos de presencia policial para la reducción de la criminalidad</t>
    </r>
  </si>
  <si>
    <r>
      <rPr>
        <b/>
        <sz val="14"/>
        <color rgb="FF000000"/>
        <rFont val="Arial"/>
        <family val="2"/>
      </rPr>
      <t xml:space="preserve">POPPRC: </t>
    </r>
    <r>
      <rPr>
        <sz val="14"/>
        <color rgb="FF000000"/>
        <rFont val="Arial"/>
        <family val="2"/>
      </rPr>
      <t>Porcentaje de opertativos de presencia policial para la reducción de la criminalidad.
Ejecución de recorridos preventivos y patrullajes de proximidad en diversas áreas de la ciudad. Estas actividades se realizarán en comercios, espacios recreativos, lugares de culto y en zonas con alta afluencia de personas, así como en el transporte público. El objetivo es disuadir la ocurrencia de delitos y, al mismo tiempo, fomentar una mejor relación con la comunidad.</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</si>
  <si>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 de presencia policial.</t>
    </r>
  </si>
  <si>
    <r>
      <t xml:space="preserve">C. 3.2.1.1.3 </t>
    </r>
    <r>
      <rPr>
        <sz val="14"/>
        <color rgb="FF000000"/>
        <rFont val="Arial"/>
        <family val="2"/>
      </rPr>
      <t>Servicios de patrullaje turístico, atención ciudadana y prevención del delito brindados en zonas con actividad turística</t>
    </r>
  </si>
  <si>
    <r>
      <rPr>
        <b/>
        <sz val="14"/>
        <color rgb="FF000000"/>
        <rFont val="Arial"/>
        <family val="2"/>
      </rPr>
      <t>PSPTAPDBZT</t>
    </r>
    <r>
      <rPr>
        <sz val="14"/>
        <color rgb="FF000000"/>
        <rFont val="Arial"/>
        <family val="2"/>
      </rPr>
      <t>: Porcentaje de servicios de patrullaje turístico, atención y prevención del delito brindados en zonas con actividad turística.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</si>
  <si>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Servicios de patrullaje</t>
    </r>
  </si>
  <si>
    <r>
      <rPr>
        <b/>
        <sz val="14"/>
        <color rgb="FF000000"/>
        <rFont val="Arial"/>
        <family val="2"/>
      </rPr>
      <t xml:space="preserve">A. 3.2.1.1.3.1 </t>
    </r>
    <r>
      <rPr>
        <sz val="14"/>
        <color rgb="FF000000"/>
        <rFont val="Arial"/>
        <family val="2"/>
      </rPr>
      <t>Fortalecimiento de operativos de prevención y disuasión con proximidad social enfocados al sector turístico</t>
    </r>
  </si>
  <si>
    <r>
      <rPr>
        <b/>
        <sz val="14"/>
        <color rgb="FF000000"/>
        <rFont val="Arial"/>
        <family val="2"/>
      </rPr>
      <t xml:space="preserve">POPDPSEST: </t>
    </r>
    <r>
      <rPr>
        <sz val="14"/>
        <color rgb="FF000000"/>
        <rFont val="Arial"/>
        <family val="2"/>
      </rPr>
      <t>Porcentaje de operativos de prevención y disuasión con proximidad social enfocados al sector turístico. 
Operativo de prevención y vigilancia en toda la Zona Hotelera, abarcando playas, bares, discotecas, comercios, vehículos de transporte público, ciclovías, el camellón central y áreas de ejercicio, así como en las zonas donde se llevan a cabo obras de construcción</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</si>
  <si>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  con proximidad social</t>
    </r>
  </si>
  <si>
    <r>
      <rPr>
        <b/>
        <sz val="14"/>
        <color rgb="FF000000"/>
        <rFont val="Arial"/>
        <family val="2"/>
      </rPr>
      <t>A. 3.2.1.1.3.2</t>
    </r>
    <r>
      <rPr>
        <sz val="14"/>
        <color rgb="FF000000"/>
        <rFont val="Arial"/>
        <family val="2"/>
      </rPr>
      <t xml:space="preserve"> Acciones de prevención del delito con enfoque de derechos humanos, perspectiva de género y corresponsabilidad ciudadana realizadas.</t>
    </r>
  </si>
  <si>
    <r>
      <rPr>
        <b/>
        <sz val="14"/>
        <color rgb="FF000000"/>
        <rFont val="Arial"/>
        <family val="2"/>
      </rPr>
      <t xml:space="preserve">PAPDR: </t>
    </r>
    <r>
      <rPr>
        <sz val="14"/>
        <color rgb="FF000000"/>
        <rFont val="Arial"/>
        <family val="2"/>
      </rPr>
      <t xml:space="preserve">Porcentaje de acciones de prevención del delito con enfoque de derechos humanos y perspectiva de genero realizadas. </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</si>
  <si>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 xml:space="preserve">Programas Integrales de prevención del delito con enfoque en derechos humanos y perspectiva de genero. </t>
    </r>
  </si>
  <si>
    <r>
      <t xml:space="preserve">C. 3.2.1.1.4 </t>
    </r>
    <r>
      <rPr>
        <sz val="14"/>
        <color rgb="FF000000"/>
        <rFont val="Arial"/>
        <family val="2"/>
      </rPr>
      <t>Capacitación continua y especializada para el personal de la SMSCyT de Benito Juárez.</t>
    </r>
  </si>
  <si>
    <r>
      <rPr>
        <b/>
        <sz val="14"/>
        <color rgb="FF000000"/>
        <rFont val="Arial"/>
        <family val="2"/>
      </rPr>
      <t xml:space="preserve">PCCEPSMSCYT: </t>
    </r>
    <r>
      <rPr>
        <sz val="14"/>
        <color rgb="FF000000"/>
        <rFont val="Arial"/>
        <family val="2"/>
      </rPr>
      <t xml:space="preserve">Porcentaje de capacitaciones continua y especializada para el personal de la SMSCyT de Benito Juárez. </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</si>
  <si>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Capacitaciones al personal policial</t>
    </r>
  </si>
  <si>
    <r>
      <rPr>
        <b/>
        <sz val="14"/>
        <color rgb="FF000000"/>
        <rFont val="Arial"/>
        <family val="2"/>
      </rPr>
      <t xml:space="preserve">A. 3.2.1.1.4.1 </t>
    </r>
    <r>
      <rPr>
        <sz val="14"/>
        <color rgb="FF000000"/>
        <rFont val="Arial"/>
        <family val="2"/>
      </rPr>
      <t>Formación Inicial para el personal en activo y aspirantes a policía municipal.</t>
    </r>
  </si>
  <si>
    <r>
      <rPr>
        <b/>
        <sz val="14"/>
        <color rgb="FF000000"/>
        <rFont val="Arial"/>
        <family val="2"/>
      </rPr>
      <t>PCFIR</t>
    </r>
    <r>
      <rPr>
        <sz val="14"/>
        <color rgb="FF000000"/>
        <rFont val="Arial"/>
        <family val="2"/>
      </rPr>
      <t>: Porcentaje de capacitación de formación Inicial realizadas.</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</si>
  <si>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Capacitaciones al personal policial</t>
    </r>
  </si>
  <si>
    <r>
      <rPr>
        <b/>
        <sz val="14"/>
        <color rgb="FF000000"/>
        <rFont val="Arial"/>
        <family val="2"/>
      </rPr>
      <t>C. 3.2.1.1.5</t>
    </r>
    <r>
      <rPr>
        <sz val="14"/>
        <color rgb="FF000000"/>
        <rFont val="Arial"/>
        <family val="2"/>
      </rPr>
      <t>.Servicios especializados de atención, prevención y canalización ante casos de violencia familiar y de género brindados a la población del municipio de Benito Juárez</t>
    </r>
  </si>
  <si>
    <r>
      <rPr>
        <b/>
        <sz val="14"/>
        <color rgb="FF000000"/>
        <rFont val="Arial"/>
        <family val="2"/>
      </rPr>
      <t>PSEAPCCVFG</t>
    </r>
    <r>
      <rPr>
        <sz val="14"/>
        <color rgb="FF000000"/>
        <rFont val="Arial"/>
        <family val="2"/>
      </rPr>
      <t>: Porcentaje de servicios especializados de antención, prevención y canalización ante casos de violencia failiar y de genéro</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</si>
  <si>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Acciones integrales contra la violencia familiar y de género</t>
    </r>
  </si>
  <si>
    <r>
      <rPr>
        <b/>
        <sz val="14"/>
        <color rgb="FF000000"/>
        <rFont val="Arial"/>
        <family val="2"/>
      </rPr>
      <t xml:space="preserve">A. 3.2.1.1.5.1 </t>
    </r>
    <r>
      <rPr>
        <sz val="14"/>
        <color rgb="FF000000"/>
        <rFont val="Arial"/>
        <family val="2"/>
      </rPr>
      <t>Ejecución de acciones de prevención de la violencia familiar y de género.</t>
    </r>
  </si>
  <si>
    <r>
      <rPr>
        <b/>
        <sz val="14"/>
        <color rgb="FF000000"/>
        <rFont val="Arial"/>
        <family val="2"/>
      </rPr>
      <t>PAPVFGR:</t>
    </r>
    <r>
      <rPr>
        <sz val="14"/>
        <color rgb="FF000000"/>
        <rFont val="Arial"/>
        <family val="2"/>
      </rPr>
      <t xml:space="preserve"> Porcentaje de acciones de prevención de la violencia familiar y de género realizadas.
Mesas de diálogo para la atención interinstitucional a las víctimas de violencia de género; base de datos y análisis de incidencia de violencia contra las mujeres; y módulos Itinerantes para la atención a la violencia contra las mujeres.</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</si>
  <si>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 xml:space="preserve">Acciones de prevención de la violencia familiar y de género </t>
    </r>
  </si>
  <si>
    <t>PRESUPUESTO ANUAL AUTORIZADO 2025</t>
  </si>
  <si>
    <t>JUSTIFICACION TRIMESTRAL Y ANUAL DE AVANCE DE RESULTADOS 2025</t>
  </si>
  <si>
    <t>TRIMESTRE 1 2025</t>
  </si>
  <si>
    <t>TRIMESTRE 2 2025</t>
  </si>
  <si>
    <t>TRIMESTRE 3 2025</t>
  </si>
  <si>
    <t>TRIMESTRE 4 2025</t>
  </si>
  <si>
    <t>Oficina del Secretario Municipal de Seguridad Ciudadana y Tránsito</t>
  </si>
  <si>
    <t>-</t>
  </si>
  <si>
    <t>Se han optimizado los recursos para asi cumplir con los objetivos</t>
  </si>
  <si>
    <t>Dirección Administrativa</t>
  </si>
  <si>
    <t>Dirección de Seguridad Ciudadana</t>
  </si>
  <si>
    <t>Dirección General de la Policía Auxiliar</t>
  </si>
  <si>
    <t>Dirección de la Policía de Tránsito Municipal</t>
  </si>
  <si>
    <r>
      <rPr>
        <b/>
        <sz val="16"/>
        <rFont val="Arial"/>
        <family val="2"/>
      </rPr>
      <t xml:space="preserve">Justificación Trimestral:  </t>
    </r>
    <r>
      <rPr>
        <sz val="16"/>
        <rFont val="Arial"/>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t>
    </r>
  </si>
  <si>
    <r>
      <rPr>
        <b/>
        <sz val="16"/>
        <rFont val="Arial"/>
        <family val="2"/>
      </rPr>
      <t>Meta Trimestral:</t>
    </r>
    <r>
      <rPr>
        <sz val="16"/>
        <rFont val="Arial"/>
        <family val="2"/>
      </rPr>
      <t xml:space="preserve">
La tasa de variación de los delitos cometidos contra el patrimonio en el municipio de Benito Juárez presenta un avance positivo en el segundo trimestre. Esto indica un aumento en la incidencia delictiva, del 3.58% respecto a la cifra proyectada, lo que refleja un aumento de delitos cometidos. En términos absolutos, se reportaron 3,383 delitos contra el patrimonio, frente a los 3,266 delitos previstos para este período. Los datos han sido obtenidos del Secretariado Ejecutivo del Sistema Nacional de Seguridad Pública (SESNSP).
</t>
    </r>
    <r>
      <rPr>
        <b/>
        <sz val="16"/>
        <rFont val="Arial"/>
        <family val="2"/>
      </rPr>
      <t>Meta Anual:</t>
    </r>
    <r>
      <rPr>
        <sz val="16"/>
        <rFont val="Arial"/>
        <family val="2"/>
      </rPr>
      <t xml:space="preserve">
La tasa de variación de los delitos cometidos contra el patrimonio en el municipio de Benito Juárez, con base en los datos proporcionados por el Secretariado Ejecutivo del Sistema Nacional de Seguridad Pública (SESNSP), se calcula comparando los 3,383 delitos reportados en el tercer trimestre con la meta anual establecida de 13,066 delitos. Sin embargo, es importante señalar que el avance anual no se puede calcular de manera acumulativa, ya que se trata de un indicador no acumulativo según lo establecido en la Guía para la Integración y Rendición de Informes de Avance de Gestión Financiera ASEQROO, por lo que el valor correspondiente se registra como N/A.
Nota Importante:
Los datos proporcionados por el Secretariado Ejecutivo del Sistema Nacional de Seguridad Pública (SESNSP) corresponden a cifras publicadas con un desfase de un mes. La información más reciente disponible es hasta mayo de 2025. Para más detalles, puedes consultar el siguiente enlace: https://drive.google.com/file/d/1eeQ5TvYR_8YWMSX2ttojCdLBUuwCwKp7/view</t>
    </r>
  </si>
  <si>
    <r>
      <rPr>
        <b/>
        <sz val="16"/>
        <rFont val="Arial"/>
        <family val="2"/>
      </rPr>
      <t>Meta trimestral:</t>
    </r>
    <r>
      <rPr>
        <sz val="16"/>
        <rFont val="Arial"/>
        <family val="2"/>
      </rPr>
      <t xml:space="preserve">
Durante el presente trimestre, la meta establecida para este componente fue la realización de 545 operativos orientados a fortalecer la seguridad ciudadana, con el objetivo de beneficiar a toda la comunidad. En este periodo se ejecutaron 995 operativos, lo que representa un cumplimiento del 182.57% respecto a la mera programada. Este resultado se debe, en parte, a la implementación de operativos adicionales con el fin de compensar rezagos de trimestres anteriores, contribuyendo así al cumplimiento óptimo del objetivo anual.
</t>
    </r>
    <r>
      <rPr>
        <b/>
        <sz val="16"/>
        <rFont val="Arial"/>
        <family val="2"/>
      </rPr>
      <t>Meta anual:</t>
    </r>
    <r>
      <rPr>
        <sz val="16"/>
        <rFont val="Arial"/>
        <family val="2"/>
      </rPr>
      <t xml:space="preserve">
La meta anual contempla la ejecución de 2,176 operativos destinados a mejorar la seguridad ciudadana. A la fecha, se han llevado a cabo, 1,606 operativos, de los cuales 995 se realizaron en el presente trimestre, lo que equivale a un avance acumulado del 73.81% respecto a la mera anual. Este resultado refleja un progreso significativo hacia el cumplimiento objetivo establecido para el cierre del ejercicio.</t>
    </r>
  </si>
  <si>
    <r>
      <rPr>
        <b/>
        <sz val="16"/>
        <rFont val="Arial"/>
        <family val="2"/>
      </rPr>
      <t xml:space="preserve">Meta trimestral: </t>
    </r>
    <r>
      <rPr>
        <sz val="16"/>
        <rFont val="Arial"/>
        <family val="2"/>
      </rPr>
      <t xml:space="preserve">
Durante el presente trimestre, la meta establecida para este componente fue de 554 acciones dirigidas a la implementación de buenas práctica policiales. Durante este período, se lograron ejecutar un total de 564 acciones, lo que refleja un cumplimiento del 101.81%. Este resultado demuestra un esfuerzo adicional en la promoción de buenas prácticas, permitiendo avanzar de manera significativa en los objetivos planteados.
</t>
    </r>
    <r>
      <rPr>
        <b/>
        <sz val="16"/>
        <rFont val="Arial"/>
        <family val="2"/>
      </rPr>
      <t>Meta anual:</t>
    </r>
    <r>
      <rPr>
        <sz val="16"/>
        <rFont val="Arial"/>
        <family val="2"/>
      </rPr>
      <t xml:space="preserve">
La meta anual contempla la ejecución de 2,202 acciones dirigidas a fortalecer la implementación de buenas prácticas profesionales. Hasta la fecha, se han realizado 1,862 acciones en el transcurso del año, y en este trimestre específico se llevaron a cabo 564 acciones, alcanzando un avance acumulado del 84.56% respecto a la meta anual. Este progreso indica un avance constante y sostenido hacia el cumplimiento de los objetivos anuales, reflejando el compromiso y la eficiencia en la ejecución de las acciones planificadas.</t>
    </r>
  </si>
  <si>
    <r>
      <rPr>
        <b/>
        <sz val="16"/>
        <rFont val="Arial"/>
        <family val="2"/>
      </rPr>
      <t xml:space="preserve">Meta trimestral: </t>
    </r>
    <r>
      <rPr>
        <sz val="16"/>
        <rFont val="Arial"/>
        <family val="2"/>
      </rPr>
      <t xml:space="preserve">
Este componente tiene como meta trimestral 2,208 acciones de proximidad social y patrullaje preventivo desplegadas en zonas de atención prioritaria. En este trimestre se realizaron las 2,208 acciones de proximidad programados. Obteniendo un porcentaje de cumplimiento del 100%, con respecto a la meta proyectada en el trimestre.
</t>
    </r>
    <r>
      <rPr>
        <b/>
        <sz val="16"/>
        <rFont val="Arial"/>
        <family val="2"/>
      </rPr>
      <t xml:space="preserve">
Meta anual:
</t>
    </r>
    <r>
      <rPr>
        <sz val="16"/>
        <rFont val="Arial"/>
        <family val="2"/>
      </rPr>
      <t>Tiene como meta anual la realización de 8,760 acciones de proximidad social y patrullaje preventivo desplegadas en zonas de atención prioritaria. Hasta la fecha, se han realizado 6,571 acciones en el transcurso del año, y en este trimestre especifico se llevaron a cabo 2,208 acciones, alcanzando un avance acumulado del 75.01%, respecto a la meta anual, Este resultado refleja un progreso significativo hacia el cumplimiento objetivo establecido para el cierre del ejercicio.</t>
    </r>
  </si>
  <si>
    <r>
      <rPr>
        <b/>
        <sz val="16"/>
        <rFont val="Arial"/>
        <family val="2"/>
      </rPr>
      <t xml:space="preserve">Meta trimestral: </t>
    </r>
    <r>
      <rPr>
        <sz val="16"/>
        <rFont val="Arial"/>
        <family val="2"/>
      </rPr>
      <t xml:space="preserve">
Durante el presente trimestre la meta establecida para este componente de 360 actividades integrales para fomentar la inteligencia policial. En este trimestre se realizaron 274 acciones, obteniendo un porcentaje de cumplimiento del 76.11% con respecto a la meta proyectada en el trimestre.
</t>
    </r>
    <r>
      <rPr>
        <b/>
        <sz val="16"/>
        <rFont val="Arial"/>
        <family val="2"/>
      </rPr>
      <t>Meta anual:</t>
    </r>
    <r>
      <rPr>
        <sz val="16"/>
        <rFont val="Arial"/>
        <family val="2"/>
      </rPr>
      <t xml:space="preserve">
La meta anual contempla la ejecución de 1,140 acciones integrales para fomentar la inteligencia policial. Hasta la fecha, se han llevado a cabo 996 actividades en el transcurso del año, y en este trimestre especifico se llevaron a cabo 274 actividades, alcanzando un avance acumulado del 87.37%, respecto a la meta anual. </t>
    </r>
  </si>
  <si>
    <r>
      <rPr>
        <b/>
        <sz val="16"/>
        <rFont val="Arial"/>
        <family val="2"/>
      </rPr>
      <t>Meta trimestral:</t>
    </r>
    <r>
      <rPr>
        <sz val="16"/>
        <rFont val="Arial"/>
        <family val="2"/>
      </rPr>
      <t xml:space="preserve">
Este indicador tiene como meta trimestral la realización de 2,757 operativos de presencia policial. En este trimestre se realizaron 2,730 operativos, obteniendo un porcentaje de cumplimiento del 99.02% con respecto a la mata proyectada en el trimestre.
</t>
    </r>
    <r>
      <rPr>
        <b/>
        <sz val="16"/>
        <rFont val="Arial"/>
        <family val="2"/>
      </rPr>
      <t xml:space="preserve">
Meta anual:
</t>
    </r>
    <r>
      <rPr>
        <sz val="16"/>
        <rFont val="Arial"/>
        <family val="2"/>
      </rPr>
      <t>Tiene como meta anual la realización de 10,950 operativos de presencia policial. Hasta la fecha, se han realizado 8,043 operativos en el transcurso del año, y en este trimestre especifico se llevaron a cabo 2,730 operativos, alcanzando un avance acumulado del 73.45%, respecto a la meta anual.</t>
    </r>
  </si>
  <si>
    <r>
      <rPr>
        <b/>
        <sz val="16"/>
        <rFont val="Arial"/>
        <family val="2"/>
      </rPr>
      <t>Meta trimestral:</t>
    </r>
    <r>
      <rPr>
        <sz val="16"/>
        <rFont val="Arial"/>
        <family val="2"/>
      </rPr>
      <t xml:space="preserve">
Durante el presente trimestre, la meta establecida para este componente tiene como meta trimestral 368 patrullajes turísticos, atención ciudadana y prevención del delito brindados en zonas con actividad turística. En este trimestre se realizaron 364 patrullajes programados. Obteniendo un porcentaje de cumplimiento del 98.91%, con respecto a la meta proyectada en el trimestre.
</t>
    </r>
    <r>
      <rPr>
        <b/>
        <sz val="16"/>
        <rFont val="Arial"/>
        <family val="2"/>
      </rPr>
      <t xml:space="preserve">
Meta anual:
</t>
    </r>
    <r>
      <rPr>
        <sz val="16"/>
        <rFont val="Arial"/>
        <family val="2"/>
      </rPr>
      <t>Tiene como meta anual la realización del 1,460 patrullajes turísticos, atención ciudadana y prevención del delito brindados en zonas con actividad turística. Hasta la fecha, se han realizado 1,089 patrullajes en el transcurso del año, y en este trimestre especifico se llevaron a cabo 364 patrullajes, alcanzando un avance acumulado del 74.59%, respecto a la meta anual.</t>
    </r>
  </si>
  <si>
    <r>
      <rPr>
        <b/>
        <sz val="16"/>
        <rFont val="Arial"/>
        <family val="2"/>
      </rPr>
      <t>Meta trimestral:</t>
    </r>
    <r>
      <rPr>
        <sz val="16"/>
        <rFont val="Arial"/>
        <family val="2"/>
      </rPr>
      <t xml:space="preserve">
Durante el presente trimestre, la meta establecida para este componente fue de 736 operativos de prevención y disuasión con proximidad social enfocados al sector turístico. En este trimestre se realizaron 727 de los 736 operativos de prevención programados. Obteniendo un avance porcentual de 98.78%, con respecto a la meta proyectada en el trimestre.
</t>
    </r>
    <r>
      <rPr>
        <b/>
        <sz val="16"/>
        <rFont val="Arial"/>
        <family val="2"/>
      </rPr>
      <t xml:space="preserve">Meta anual:
</t>
    </r>
    <r>
      <rPr>
        <sz val="16"/>
        <rFont val="Arial"/>
        <family val="2"/>
      </rPr>
      <t>Tiene como meta anual la realización de 2,932 operativos de prevención y disuasión con proximidad social enfocados al sector turístico. Hasta la fecha, se han realizado 2,174 operativos programados.   un porcentaje de cumplimiento del 74.15%, con respecto a la meta anual.</t>
    </r>
  </si>
  <si>
    <r>
      <rPr>
        <b/>
        <sz val="16"/>
        <rFont val="Arial"/>
        <family val="2"/>
      </rPr>
      <t>Meta trimestral:</t>
    </r>
    <r>
      <rPr>
        <sz val="16"/>
        <rFont val="Arial"/>
        <family val="2"/>
      </rPr>
      <t xml:space="preserve">
Este indicador tiene como meta trimestral 1 acción de prevención del delito con enfoque de derechos humanos, perspectiva de género y corresponsabilidad ciudadana. En este trimestre se realizó la actividad que se tenia programada. Obteniendo un porcentaje de cumplimiento del 100%, con respecto a la meta proyectada ene le trimestre.
</t>
    </r>
    <r>
      <rPr>
        <b/>
        <sz val="16"/>
        <rFont val="Arial"/>
        <family val="2"/>
      </rPr>
      <t>Meta anual:</t>
    </r>
    <r>
      <rPr>
        <sz val="16"/>
        <rFont val="Arial"/>
        <family val="2"/>
      </rPr>
      <t xml:space="preserve">
Tiene como meta anual la realización de 04 acciones de prevención del delito con enfoque de derechos humanos, perspectiva de género y corresponsabilidad ciudadana. Hasta la fecha, se han realizado 03 acciones de prevención del delito en el transcurso del año, y en este trimestre especifico se llevó a cabo una actividad, alcanzando un avance acumulado del 75%, respecto a la meta anual.</t>
    </r>
  </si>
  <si>
    <r>
      <rPr>
        <b/>
        <sz val="16"/>
        <rFont val="Arial"/>
        <family val="2"/>
      </rPr>
      <t>Meta triemstral:</t>
    </r>
    <r>
      <rPr>
        <sz val="16"/>
        <rFont val="Arial"/>
        <family val="2"/>
      </rPr>
      <t xml:space="preserve">
Durante el presente trimestre la meta establecida para este componente fue la realización de 880 capacitaciones continuas y especializada para el personal de la SMSCyT de Benito Juárez. En este trimestre se realizo 281 de las 880 capacitaciones programadas, lo que representa un avance del 31.93% en relación con la meta establecida. Se espera poder realizar las capacitaciones restantes el próximo trimestre, siempre que se cuente con las condiciones necesarias.
</t>
    </r>
    <r>
      <rPr>
        <b/>
        <sz val="16"/>
        <rFont val="Arial"/>
        <family val="2"/>
      </rPr>
      <t xml:space="preserve">
Meta anual:
</t>
    </r>
    <r>
      <rPr>
        <sz val="16"/>
        <rFont val="Arial"/>
        <family val="2"/>
      </rPr>
      <t>La meta anual  establece la capacitación a 1,590 elementos adscritos a la SMSCyT de Benito Juárez. Hasta la fecha se han capacitado a 794 elementos, y en este trimestre especifico se llevó a cabo 281 capacitaciones, alcanzando un avance acumulado del 49.94%, respecto a la meta anual.</t>
    </r>
  </si>
  <si>
    <r>
      <rPr>
        <b/>
        <sz val="16"/>
        <rFont val="Arial"/>
        <family val="2"/>
      </rPr>
      <t>Meta trimestral:</t>
    </r>
    <r>
      <rPr>
        <sz val="16"/>
        <rFont val="Arial"/>
        <family val="2"/>
      </rPr>
      <t xml:space="preserve">
Durante el presente trimestre, la meta establecida para este componente fue la realización de 85 Servicios especializados de atención, prevención y canalización ante casos de violencia familiar y de género brindados a la población del municipio de Benito Juárez a, con el objetivo de beneficiar a toda la comunidad. En este periodo se ejecutaron 35 capacitaciones, lo que representa un avance porcentual del 41.18% respecto a la meta programada. Se espera poder realizar las capacitaciones restantes el próximo trimestre, siempre que se cuente con las condiciones necesarias.
</t>
    </r>
    <r>
      <rPr>
        <b/>
        <sz val="16"/>
        <rFont val="Arial"/>
        <family val="2"/>
      </rPr>
      <t xml:space="preserve">
Meta anual:
</t>
    </r>
    <r>
      <rPr>
        <sz val="16"/>
        <rFont val="Arial"/>
        <family val="2"/>
      </rPr>
      <t>La meta anual Se tiene programado en el año la relizacion de 150 capacitaciones en formación inicial para personal activo y aspirantes a policía municipal. Hasta la fecha se han capacitado a 35 elementos, alcanzando un avance acumulado del 23.33%, respecto a la meta anual.</t>
    </r>
  </si>
  <si>
    <r>
      <rPr>
        <b/>
        <sz val="16"/>
        <rFont val="Arial"/>
        <family val="2"/>
      </rPr>
      <t>Meta trimestral:</t>
    </r>
    <r>
      <rPr>
        <sz val="16"/>
        <rFont val="Arial"/>
        <family val="2"/>
      </rPr>
      <t xml:space="preserve">
Este componente tiene como meta trimestral 367 servicios especializados de atención, prevención y canalización ante casos de violencia familiar y de género brindados a la población del municipio de Benito Juárez. En este trimestre se realizaron 101 de 367 servicios programados, lo que representa un avance del 27.52% en relación con la meta establecida. Se espera poder realizar las capacitaciones restantes el próximo trimestre, siempre que se cuente con las condiciones necesarias.
</t>
    </r>
    <r>
      <rPr>
        <b/>
        <sz val="16"/>
        <rFont val="Arial"/>
        <family val="2"/>
      </rPr>
      <t xml:space="preserve">
Meta anual:
</t>
    </r>
    <r>
      <rPr>
        <sz val="16"/>
        <rFont val="Arial"/>
        <family val="2"/>
      </rPr>
      <t>Este indicador tiene como meta anual la realización de 1,465 servicios especializados de atención, prevención y canalización ante casos de violencia familiar y de género brindados a la población del municipio de Benito Juárez. Hasta la fecha, se han realizado 343 servicios en el transcurso del año, y en este trimestre en especifico se llevaron a cabo 101 servicios, alcanzando un avance acumulado del 23.41%, respecto a la meta anual.</t>
    </r>
  </si>
  <si>
    <r>
      <rPr>
        <b/>
        <sz val="16"/>
        <rFont val="Arial"/>
        <family val="2"/>
      </rPr>
      <t>Meta trimestral:</t>
    </r>
    <r>
      <rPr>
        <sz val="16"/>
        <rFont val="Arial"/>
        <family val="2"/>
      </rPr>
      <t xml:space="preserve">
Este indicador tiene como meta trimestral 95 acciones de prevención de la violencia familiar y de género. En este trimestre se realizaron 89 de las 95 programadas, lo que representa un cumplimiento del 93.68% en relación con la meta establecida.
</t>
    </r>
    <r>
      <rPr>
        <b/>
        <sz val="16"/>
        <rFont val="Arial"/>
        <family val="2"/>
      </rPr>
      <t>Meta anual:</t>
    </r>
    <r>
      <rPr>
        <sz val="16"/>
        <rFont val="Arial"/>
        <family val="2"/>
      </rPr>
      <t xml:space="preserve">
Tiene como meta anual la realización de 378 acciones de prevención de la violencia familiar y de género. Hasta la fecha, se han realizado 276 acciones de prevención en el transcurso del año, y en este trimestre es especifico se llevaron a cabo 89 acciones, alcanzando un avance acumulado del 73.02%, respecto a la meta anual.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</si>
</sst>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6" x14ac:knownFonts="1">
    <font>
      <sz val="11"/>
      <color theme="1"/>
      <name val="Calibri"/>
      <family val="2"/>
      <scheme val="minor"/>
    </font>
    <font>
      <sz val="11"/>
      <color theme="1"/>
      <name val="Arial"/>
      <family val="2"/>
    </font>
    <font>
      <sz val="11"/>
      <color theme="1"/>
      <name val="Arial"/>
      <family val="2"/>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b/>
      <sz val="24"/>
      <color theme="0"/>
      <name val="Arial"/>
      <family val="2"/>
    </font>
    <font>
      <sz val="11"/>
      <name val="Arial"/>
      <family val="2"/>
    </font>
    <font>
      <sz val="11"/>
      <color theme="1"/>
      <name val="Calibri"/>
      <family val="2"/>
      <scheme val="minor"/>
    </font>
    <font>
      <b/>
      <sz val="12"/>
      <color theme="1"/>
      <name val="Calibri"/>
      <family val="2"/>
      <scheme val="minor"/>
    </font>
    <font>
      <b/>
      <sz val="14"/>
      <color theme="0"/>
      <name val="Arial"/>
      <family val="2"/>
    </font>
    <font>
      <b/>
      <sz val="16"/>
      <color theme="0"/>
      <name val="Arial"/>
      <family val="2"/>
    </font>
    <font>
      <b/>
      <sz val="11"/>
      <color theme="1"/>
      <name val="Calibri"/>
      <family val="2"/>
      <scheme val="minor"/>
    </font>
    <font>
      <b/>
      <sz val="14"/>
      <name val="Arial"/>
      <family val="2"/>
    </font>
    <font>
      <sz val="11"/>
      <name val="Calibri"/>
      <family val="2"/>
      <scheme val="minor"/>
    </font>
    <font>
      <b/>
      <sz val="12"/>
      <color rgb="FF000000"/>
      <name val="Arial"/>
      <family val="2"/>
    </font>
    <font>
      <sz val="12"/>
      <color theme="1"/>
      <name val="Arial"/>
      <family val="2"/>
    </font>
    <font>
      <b/>
      <sz val="12"/>
      <color theme="1"/>
      <name val="Arial"/>
      <family val="2"/>
    </font>
    <font>
      <sz val="14"/>
      <color theme="1"/>
      <name val="Arial"/>
      <family val="2"/>
    </font>
    <font>
      <b/>
      <sz val="14"/>
      <color theme="1"/>
      <name val="Arial"/>
      <family val="2"/>
    </font>
    <font>
      <sz val="14"/>
      <color theme="0"/>
      <name val="Arial"/>
      <family val="2"/>
    </font>
    <font>
      <b/>
      <sz val="14"/>
      <color rgb="FFFFFFFF"/>
      <name val="Arial"/>
      <family val="2"/>
    </font>
    <font>
      <sz val="14"/>
      <color rgb="FFFFFFFF"/>
      <name val="Arial"/>
      <family val="2"/>
    </font>
    <font>
      <sz val="14"/>
      <color rgb="FF000000"/>
      <name val="Arial"/>
      <family val="2"/>
    </font>
    <font>
      <b/>
      <sz val="14"/>
      <color rgb="FF000000"/>
      <name val="Arial"/>
      <family val="2"/>
    </font>
    <font>
      <sz val="14"/>
      <name val="Arial"/>
      <family val="2"/>
    </font>
    <font>
      <sz val="16"/>
      <color theme="1"/>
      <name val="Arial"/>
      <family val="2"/>
    </font>
    <font>
      <sz val="16"/>
      <name val="Arial"/>
      <family val="2"/>
    </font>
    <font>
      <b/>
      <sz val="16"/>
      <name val="Arial"/>
      <family val="2"/>
    </font>
    <font>
      <sz val="18"/>
      <color theme="1"/>
      <name val="Arial"/>
      <family val="2"/>
    </font>
    <font>
      <b/>
      <sz val="18"/>
      <color theme="0"/>
      <name val="Arial"/>
      <family val="2"/>
    </font>
    <font>
      <b/>
      <sz val="18"/>
      <color theme="1"/>
      <name val="Arial"/>
      <family val="2"/>
    </font>
    <font>
      <sz val="14"/>
      <name val="Calibri"/>
      <family val="2"/>
      <scheme val="minor"/>
    </font>
    <font>
      <sz val="14"/>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FFEB9C"/>
        <bgColor rgb="FFF2F2F2"/>
      </patternFill>
    </fill>
    <fill>
      <patternFill patternType="solid">
        <fgColor rgb="FF30BDE9"/>
        <bgColor indexed="64"/>
      </patternFill>
    </fill>
    <fill>
      <patternFill patternType="solid">
        <fgColor rgb="FF30BDE9"/>
        <bgColor rgb="FF000000"/>
      </patternFill>
    </fill>
    <fill>
      <patternFill patternType="solid">
        <fgColor rgb="FF98DEF4"/>
        <bgColor rgb="FF000000"/>
      </patternFill>
    </fill>
    <fill>
      <patternFill patternType="solid">
        <fgColor rgb="FF98DEF4"/>
        <bgColor indexed="64"/>
      </patternFill>
    </fill>
  </fills>
  <borders count="122">
    <border>
      <left/>
      <right/>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style="dashed">
        <color theme="1"/>
      </top>
      <bottom style="dashed">
        <color theme="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1"/>
      </left>
      <right/>
      <top style="dashed">
        <color theme="1"/>
      </top>
      <bottom style="dashed">
        <color theme="1"/>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bottom style="dashed">
        <color theme="1"/>
      </bottom>
      <diagonal/>
    </border>
    <border>
      <left/>
      <right/>
      <top/>
      <bottom style="dashed">
        <color theme="1"/>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style="dashed">
        <color theme="1"/>
      </left>
      <right style="dashed">
        <color theme="1"/>
      </right>
      <top style="dashed">
        <color theme="1"/>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theme="1"/>
      </left>
      <right/>
      <top style="dashed">
        <color theme="1"/>
      </top>
      <bottom/>
      <diagonal/>
    </border>
    <border>
      <left style="medium">
        <color indexed="64"/>
      </left>
      <right style="medium">
        <color indexed="64"/>
      </right>
      <top style="dashed">
        <color theme="1"/>
      </top>
      <bottom/>
      <diagonal/>
    </border>
    <border>
      <left style="dashed">
        <color theme="1"/>
      </left>
      <right style="medium">
        <color indexed="64"/>
      </right>
      <top style="dashed">
        <color theme="1"/>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ashed">
        <color theme="1"/>
      </right>
      <top/>
      <bottom/>
      <diagonal/>
    </border>
    <border>
      <left style="dashed">
        <color theme="1"/>
      </left>
      <right style="dashed">
        <color theme="1"/>
      </right>
      <top/>
      <bottom/>
      <diagonal/>
    </border>
    <border>
      <left style="dashed">
        <color theme="1"/>
      </left>
      <right/>
      <top/>
      <bottom/>
      <diagonal/>
    </border>
    <border>
      <left style="medium">
        <color theme="1"/>
      </left>
      <right style="dashed">
        <color theme="1"/>
      </right>
      <top/>
      <bottom/>
      <diagonal/>
    </border>
    <border>
      <left style="dashed">
        <color theme="1"/>
      </left>
      <right style="medium">
        <color indexed="64"/>
      </right>
      <top/>
      <bottom/>
      <diagonal/>
    </border>
    <border>
      <left style="medium">
        <color indexed="64"/>
      </left>
      <right style="thin">
        <color indexed="64"/>
      </right>
      <top style="thin">
        <color indexed="64"/>
      </top>
      <bottom style="thin">
        <color indexed="64"/>
      </bottom>
      <diagonal/>
    </border>
    <border>
      <left style="dashed">
        <color theme="1"/>
      </left>
      <right style="dashed">
        <color theme="1"/>
      </right>
      <top style="medium">
        <color indexed="64"/>
      </top>
      <bottom style="dotted">
        <color indexed="64"/>
      </bottom>
      <diagonal/>
    </border>
    <border>
      <left style="dashed">
        <color theme="1"/>
      </left>
      <right style="medium">
        <color indexed="64"/>
      </right>
      <top/>
      <bottom style="dashed">
        <color theme="1"/>
      </bottom>
      <diagonal/>
    </border>
    <border>
      <left style="medium">
        <color indexed="64"/>
      </left>
      <right/>
      <top/>
      <bottom style="thin">
        <color indexed="64"/>
      </bottom>
      <diagonal/>
    </border>
    <border>
      <left style="medium">
        <color indexed="64"/>
      </left>
      <right style="dashed">
        <color theme="1"/>
      </right>
      <top style="dotted">
        <color indexed="64"/>
      </top>
      <bottom style="dotted">
        <color indexed="64"/>
      </bottom>
      <diagonal/>
    </border>
    <border>
      <left style="dashed">
        <color theme="1"/>
      </left>
      <right style="dashed">
        <color theme="1"/>
      </right>
      <top style="dotted">
        <color indexed="64"/>
      </top>
      <bottom style="dotted">
        <color indexed="64"/>
      </bottom>
      <diagonal/>
    </border>
    <border>
      <left style="dashed">
        <color theme="1"/>
      </left>
      <right/>
      <top style="dotted">
        <color indexed="64"/>
      </top>
      <bottom style="dotted">
        <color indexed="64"/>
      </bottom>
      <diagonal/>
    </border>
    <border>
      <left style="medium">
        <color theme="1"/>
      </left>
      <right style="dashed">
        <color theme="1"/>
      </right>
      <top style="dotted">
        <color indexed="64"/>
      </top>
      <bottom style="dotted">
        <color indexed="64"/>
      </bottom>
      <diagonal/>
    </border>
    <border>
      <left style="dashed">
        <color theme="1"/>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otted">
        <color indexed="64"/>
      </top>
      <bottom style="medium">
        <color indexed="64"/>
      </bottom>
      <diagonal/>
    </border>
    <border>
      <left style="dashed">
        <color theme="1"/>
      </left>
      <right style="dashed">
        <color theme="1"/>
      </right>
      <top style="dotted">
        <color indexed="64"/>
      </top>
      <bottom style="medium">
        <color indexed="64"/>
      </bottom>
      <diagonal/>
    </border>
    <border>
      <left style="dashed">
        <color theme="1"/>
      </left>
      <right/>
      <top style="dotted">
        <color indexed="64"/>
      </top>
      <bottom style="medium">
        <color indexed="64"/>
      </bottom>
      <diagonal/>
    </border>
    <border>
      <left style="medium">
        <color theme="1"/>
      </left>
      <right style="dashed">
        <color theme="1"/>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dashed">
        <color theme="1"/>
      </left>
      <right style="medium">
        <color indexed="64"/>
      </right>
      <top style="medium">
        <color indexed="64"/>
      </top>
      <bottom style="dotted">
        <color indexed="64"/>
      </bottom>
      <diagonal/>
    </border>
    <border>
      <left style="medium">
        <color indexed="64"/>
      </left>
      <right style="medium">
        <color indexed="64"/>
      </right>
      <top style="dotted">
        <color indexed="64"/>
      </top>
      <bottom style="dashed">
        <color theme="1"/>
      </bottom>
      <diagonal/>
    </border>
    <border>
      <left style="dashed">
        <color theme="1"/>
      </left>
      <right style="dashed">
        <color theme="1"/>
      </right>
      <top style="dotted">
        <color indexed="64"/>
      </top>
      <bottom style="dashed">
        <color theme="1"/>
      </bottom>
      <diagonal/>
    </border>
    <border>
      <left style="dashed">
        <color theme="1"/>
      </left>
      <right/>
      <top style="dotted">
        <color indexed="64"/>
      </top>
      <bottom style="dashed">
        <color theme="1"/>
      </bottom>
      <diagonal/>
    </border>
    <border>
      <left style="medium">
        <color indexed="64"/>
      </left>
      <right style="dashed">
        <color theme="1"/>
      </right>
      <top style="medium">
        <color indexed="64"/>
      </top>
      <bottom/>
      <diagonal/>
    </border>
    <border>
      <left style="dashed">
        <color theme="1"/>
      </left>
      <right style="dashed">
        <color theme="1"/>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dotted">
        <color theme="1"/>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s>
  <cellStyleXfs count="2">
    <xf numFmtId="0" fontId="0" fillId="0" borderId="0"/>
    <xf numFmtId="44" fontId="10" fillId="0" borderId="0" applyFont="0" applyFill="0" applyBorder="0" applyAlignment="0" applyProtection="0"/>
  </cellStyleXfs>
  <cellXfs count="313">
    <xf numFmtId="0" fontId="0" fillId="0" borderId="0" xfId="0"/>
    <xf numFmtId="10" fontId="0" fillId="4" borderId="12" xfId="0" applyNumberFormat="1" applyFill="1" applyBorder="1" applyAlignment="1">
      <alignment horizontal="center" vertical="center" wrapText="1"/>
    </xf>
    <xf numFmtId="10" fontId="0" fillId="4" borderId="11" xfId="0" applyNumberFormat="1" applyFill="1" applyBorder="1" applyAlignment="1">
      <alignment horizontal="center" vertical="center" wrapText="1"/>
    </xf>
    <xf numFmtId="10" fontId="0" fillId="4" borderId="13" xfId="0" applyNumberFormat="1" applyFill="1" applyBorder="1" applyAlignment="1">
      <alignment horizontal="center" vertical="center" wrapText="1"/>
    </xf>
    <xf numFmtId="0" fontId="3" fillId="3" borderId="5"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3" borderId="2" xfId="0" applyFont="1" applyFill="1" applyBorder="1" applyAlignment="1">
      <alignment horizontal="left" vertical="center" wrapText="1"/>
    </xf>
    <xf numFmtId="10" fontId="0" fillId="4" borderId="19" xfId="0" applyNumberFormat="1" applyFill="1" applyBorder="1" applyAlignment="1">
      <alignment horizontal="center" vertical="center" wrapText="1"/>
    </xf>
    <xf numFmtId="10" fontId="0" fillId="4" borderId="20" xfId="0" applyNumberFormat="1" applyFill="1" applyBorder="1" applyAlignment="1">
      <alignment horizontal="center" vertical="center" wrapText="1"/>
    </xf>
    <xf numFmtId="10" fontId="0" fillId="4" borderId="21" xfId="0" applyNumberFormat="1" applyFill="1" applyBorder="1" applyAlignment="1">
      <alignment horizontal="center" vertical="center" wrapText="1"/>
    </xf>
    <xf numFmtId="0" fontId="6" fillId="3" borderId="22" xfId="0" applyFont="1" applyFill="1" applyBorder="1" applyAlignment="1">
      <alignment horizontal="left" vertical="center" wrapText="1"/>
    </xf>
    <xf numFmtId="0" fontId="6" fillId="3" borderId="23" xfId="0" applyFont="1" applyFill="1" applyBorder="1" applyAlignment="1">
      <alignment horizontal="justify" vertical="center" wrapText="1"/>
    </xf>
    <xf numFmtId="0" fontId="5" fillId="3" borderId="23" xfId="0" applyFont="1" applyFill="1" applyBorder="1" applyAlignment="1">
      <alignment horizontal="justify" vertical="center" wrapText="1"/>
    </xf>
    <xf numFmtId="0" fontId="6" fillId="3" borderId="23" xfId="0" applyFont="1" applyFill="1" applyBorder="1" applyAlignment="1">
      <alignment horizontal="center" vertical="center" wrapText="1"/>
    </xf>
    <xf numFmtId="10" fontId="0" fillId="4" borderId="31" xfId="0" applyNumberForma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3" fontId="5" fillId="2" borderId="35"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5" fillId="2" borderId="36" xfId="0" applyNumberFormat="1" applyFont="1" applyFill="1" applyBorder="1" applyAlignment="1">
      <alignment horizontal="center" vertical="center" wrapText="1"/>
    </xf>
    <xf numFmtId="10" fontId="0" fillId="4" borderId="37" xfId="0" applyNumberFormat="1" applyFill="1" applyBorder="1" applyAlignment="1">
      <alignment horizontal="center" vertical="center" wrapText="1"/>
    </xf>
    <xf numFmtId="3" fontId="5" fillId="2" borderId="39" xfId="0" applyNumberFormat="1" applyFont="1" applyFill="1" applyBorder="1" applyAlignment="1">
      <alignment horizontal="center" vertical="center" wrapText="1"/>
    </xf>
    <xf numFmtId="3" fontId="5" fillId="2" borderId="23" xfId="0" applyNumberFormat="1" applyFont="1" applyFill="1" applyBorder="1" applyAlignment="1">
      <alignment horizontal="center" vertical="center" wrapText="1"/>
    </xf>
    <xf numFmtId="3" fontId="5" fillId="2" borderId="24" xfId="0" applyNumberFormat="1" applyFont="1" applyFill="1" applyBorder="1" applyAlignment="1">
      <alignment horizontal="center" vertical="center" wrapText="1"/>
    </xf>
    <xf numFmtId="3" fontId="5" fillId="2" borderId="40" xfId="0" applyNumberFormat="1" applyFont="1" applyFill="1" applyBorder="1" applyAlignment="1">
      <alignment horizontal="center" vertical="center" wrapText="1"/>
    </xf>
    <xf numFmtId="44" fontId="5" fillId="2" borderId="2" xfId="1" applyFont="1" applyFill="1" applyBorder="1" applyAlignment="1">
      <alignment horizontal="center" vertical="center" wrapText="1"/>
    </xf>
    <xf numFmtId="44" fontId="5" fillId="2" borderId="1" xfId="1" applyFont="1" applyFill="1" applyBorder="1" applyAlignment="1">
      <alignment horizontal="center" vertical="center" wrapText="1"/>
    </xf>
    <xf numFmtId="44" fontId="5" fillId="2" borderId="36" xfId="1" applyFont="1" applyFill="1" applyBorder="1" applyAlignment="1">
      <alignment horizontal="center" vertical="center" wrapText="1"/>
    </xf>
    <xf numFmtId="44" fontId="5" fillId="2" borderId="41" xfId="1" applyFont="1" applyFill="1" applyBorder="1" applyAlignment="1">
      <alignment horizontal="center" vertical="center" wrapText="1"/>
    </xf>
    <xf numFmtId="44" fontId="5" fillId="2" borderId="42" xfId="1" applyFont="1" applyFill="1" applyBorder="1" applyAlignment="1">
      <alignment horizontal="center" vertical="center" wrapText="1"/>
    </xf>
    <xf numFmtId="44" fontId="5" fillId="2" borderId="22" xfId="1" applyFont="1" applyFill="1" applyBorder="1" applyAlignment="1">
      <alignment horizontal="center" vertical="center" wrapText="1"/>
    </xf>
    <xf numFmtId="44" fontId="5" fillId="2" borderId="23" xfId="1" applyFont="1" applyFill="1" applyBorder="1" applyAlignment="1">
      <alignment horizontal="center" vertical="center" wrapText="1"/>
    </xf>
    <xf numFmtId="44" fontId="5" fillId="2" borderId="40" xfId="1" applyFont="1" applyFill="1" applyBorder="1" applyAlignment="1">
      <alignment horizontal="center" vertical="center" wrapText="1"/>
    </xf>
    <xf numFmtId="44" fontId="5" fillId="2" borderId="43" xfId="1" applyFont="1" applyFill="1" applyBorder="1" applyAlignment="1">
      <alignment horizontal="center" vertical="center" wrapText="1"/>
    </xf>
    <xf numFmtId="44" fontId="5" fillId="2" borderId="44" xfId="1" applyFont="1" applyFill="1" applyBorder="1" applyAlignment="1">
      <alignment horizontal="center" vertical="center" wrapText="1"/>
    </xf>
    <xf numFmtId="0" fontId="14" fillId="0" borderId="0" xfId="0" applyFont="1"/>
    <xf numFmtId="0" fontId="0" fillId="7" borderId="0" xfId="0" applyFill="1"/>
    <xf numFmtId="0" fontId="0" fillId="0" borderId="0" xfId="0" applyAlignment="1">
      <alignment wrapText="1"/>
    </xf>
    <xf numFmtId="0" fontId="0" fillId="6" borderId="0" xfId="0" applyFill="1"/>
    <xf numFmtId="10" fontId="0" fillId="4" borderId="38" xfId="0" applyNumberFormat="1" applyFill="1" applyBorder="1" applyAlignment="1">
      <alignment horizontal="center" vertical="center" wrapText="1"/>
    </xf>
    <xf numFmtId="3" fontId="5" fillId="5" borderId="35"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36" xfId="0" applyNumberFormat="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8" xfId="0" applyNumberFormat="1" applyFill="1" applyBorder="1" applyAlignment="1">
      <alignment horizontal="center" vertical="center" wrapText="1"/>
    </xf>
    <xf numFmtId="10" fontId="0" fillId="8" borderId="37" xfId="0" applyNumberFormat="1" applyFill="1" applyBorder="1" applyAlignment="1">
      <alignment horizontal="center" vertical="center" wrapText="1"/>
    </xf>
    <xf numFmtId="0" fontId="5" fillId="6" borderId="32" xfId="0" applyFont="1" applyFill="1" applyBorder="1" applyAlignment="1">
      <alignment horizontal="justify" vertical="center" wrapText="1"/>
    </xf>
    <xf numFmtId="0" fontId="3" fillId="3" borderId="48" xfId="0" applyFont="1" applyFill="1" applyBorder="1" applyAlignment="1">
      <alignment horizontal="center" vertical="center" wrapText="1"/>
    </xf>
    <xf numFmtId="0" fontId="3" fillId="3" borderId="50" xfId="0" applyFont="1" applyFill="1" applyBorder="1" applyAlignment="1">
      <alignment horizontal="center" vertical="center" wrapText="1"/>
    </xf>
    <xf numFmtId="3" fontId="5" fillId="5" borderId="51" xfId="0" applyNumberFormat="1" applyFont="1" applyFill="1" applyBorder="1" applyAlignment="1">
      <alignment horizontal="center" vertical="center" wrapText="1"/>
    </xf>
    <xf numFmtId="3" fontId="5" fillId="2" borderId="51" xfId="0" applyNumberFormat="1" applyFont="1" applyFill="1" applyBorder="1" applyAlignment="1">
      <alignment horizontal="center" vertical="center" wrapText="1"/>
    </xf>
    <xf numFmtId="3" fontId="5" fillId="2" borderId="52" xfId="0" applyNumberFormat="1" applyFont="1" applyFill="1" applyBorder="1" applyAlignment="1">
      <alignment horizontal="center" vertical="center" wrapText="1"/>
    </xf>
    <xf numFmtId="0" fontId="7" fillId="5"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3" fontId="5" fillId="5" borderId="2" xfId="0" applyNumberFormat="1" applyFont="1" applyFill="1" applyBorder="1" applyAlignment="1">
      <alignment horizontal="center" vertical="center" wrapText="1"/>
    </xf>
    <xf numFmtId="2" fontId="8" fillId="9" borderId="17" xfId="0" applyNumberFormat="1" applyFont="1" applyFill="1" applyBorder="1" applyAlignment="1">
      <alignment vertical="center" wrapText="1"/>
    </xf>
    <xf numFmtId="2" fontId="8" fillId="9" borderId="18" xfId="0" applyNumberFormat="1" applyFont="1" applyFill="1" applyBorder="1" applyAlignment="1">
      <alignment vertical="center" wrapText="1"/>
    </xf>
    <xf numFmtId="0" fontId="12" fillId="10" borderId="7"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6" fillId="9" borderId="2"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7" fillId="9" borderId="10" xfId="0" applyFont="1" applyFill="1" applyBorder="1" applyAlignment="1">
      <alignment horizontal="left" vertical="center" wrapText="1"/>
    </xf>
    <xf numFmtId="0" fontId="7" fillId="9" borderId="54"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6" fillId="12" borderId="4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2" borderId="1" xfId="0" applyFont="1" applyFill="1" applyBorder="1" applyAlignment="1">
      <alignment horizontal="justify" vertical="center" wrapText="1"/>
    </xf>
    <xf numFmtId="0" fontId="6" fillId="12" borderId="1" xfId="0" applyFont="1" applyFill="1" applyBorder="1" applyAlignment="1">
      <alignment horizontal="left" vertical="center" wrapText="1"/>
    </xf>
    <xf numFmtId="0" fontId="6" fillId="12" borderId="1" xfId="0" applyFont="1" applyFill="1" applyBorder="1" applyAlignment="1">
      <alignment horizontal="center" vertical="center" wrapText="1"/>
    </xf>
    <xf numFmtId="0" fontId="6" fillId="12" borderId="10" xfId="0" applyFont="1" applyFill="1" applyBorder="1" applyAlignment="1">
      <alignment horizontal="justify" vertical="center" wrapText="1"/>
    </xf>
    <xf numFmtId="0" fontId="6" fillId="12" borderId="54" xfId="0" applyFont="1" applyFill="1" applyBorder="1" applyAlignment="1">
      <alignment horizontal="center" vertical="center" wrapText="1"/>
    </xf>
    <xf numFmtId="2" fontId="5" fillId="12" borderId="27" xfId="0" applyNumberFormat="1" applyFont="1" applyFill="1" applyBorder="1" applyAlignment="1">
      <alignment horizontal="center" vertical="center" wrapText="1"/>
    </xf>
    <xf numFmtId="0" fontId="4" fillId="3" borderId="56" xfId="0" applyFont="1" applyFill="1" applyBorder="1" applyAlignment="1">
      <alignment horizontal="center" vertical="center" wrapText="1"/>
    </xf>
    <xf numFmtId="0" fontId="5" fillId="3" borderId="57" xfId="0" applyFont="1" applyFill="1" applyBorder="1" applyAlignment="1">
      <alignment horizontal="justify" vertical="center" wrapText="1"/>
    </xf>
    <xf numFmtId="0" fontId="5" fillId="3" borderId="57" xfId="0" applyFont="1" applyFill="1" applyBorder="1" applyAlignment="1">
      <alignment horizontal="center" vertical="center" wrapText="1"/>
    </xf>
    <xf numFmtId="0" fontId="5" fillId="3" borderId="58" xfId="0" applyFont="1" applyFill="1" applyBorder="1" applyAlignment="1">
      <alignment vertical="center" wrapText="1"/>
    </xf>
    <xf numFmtId="1" fontId="9" fillId="0" borderId="59" xfId="0" applyNumberFormat="1" applyFont="1" applyBorder="1" applyAlignment="1">
      <alignment horizontal="center" vertical="center" wrapText="1"/>
    </xf>
    <xf numFmtId="3" fontId="5" fillId="5" borderId="60" xfId="0" applyNumberFormat="1" applyFont="1" applyFill="1" applyBorder="1" applyAlignment="1">
      <alignment horizontal="center" vertical="center" wrapText="1"/>
    </xf>
    <xf numFmtId="3" fontId="5" fillId="5" borderId="61" xfId="0" applyNumberFormat="1" applyFont="1" applyFill="1" applyBorder="1" applyAlignment="1">
      <alignment horizontal="center" vertical="center" wrapText="1"/>
    </xf>
    <xf numFmtId="10" fontId="0" fillId="8" borderId="62" xfId="0" applyNumberFormat="1" applyFill="1" applyBorder="1" applyAlignment="1">
      <alignment horizontal="center" vertical="center" wrapText="1"/>
    </xf>
    <xf numFmtId="10" fontId="0" fillId="4" borderId="62" xfId="0" applyNumberFormat="1" applyFill="1" applyBorder="1" applyAlignment="1">
      <alignment horizontal="center" vertical="center" wrapText="1"/>
    </xf>
    <xf numFmtId="2" fontId="5" fillId="12" borderId="7" xfId="0" applyNumberFormat="1" applyFont="1" applyFill="1" applyBorder="1" applyAlignment="1">
      <alignment horizontal="center" vertical="center" wrapText="1"/>
    </xf>
    <xf numFmtId="0" fontId="5" fillId="3" borderId="66" xfId="0" applyFont="1" applyFill="1" applyBorder="1" applyAlignment="1">
      <alignment horizontal="justify" vertical="center" wrapText="1"/>
    </xf>
    <xf numFmtId="9" fontId="5" fillId="0" borderId="29" xfId="0" applyNumberFormat="1" applyFont="1" applyBorder="1" applyAlignment="1">
      <alignment horizontal="center" vertical="center" wrapText="1"/>
    </xf>
    <xf numFmtId="44" fontId="5" fillId="2" borderId="51" xfId="1" applyFont="1" applyFill="1" applyBorder="1" applyAlignment="1">
      <alignment horizontal="center" vertical="center" wrapText="1"/>
    </xf>
    <xf numFmtId="0" fontId="7" fillId="5" borderId="67" xfId="0" applyFont="1" applyFill="1" applyBorder="1" applyAlignment="1">
      <alignment vertical="center" wrapText="1"/>
    </xf>
    <xf numFmtId="164" fontId="6" fillId="3" borderId="65" xfId="0" applyNumberFormat="1" applyFont="1" applyFill="1" applyBorder="1" applyAlignment="1">
      <alignment horizontal="center" vertical="center" wrapText="1"/>
    </xf>
    <xf numFmtId="164" fontId="6" fillId="3" borderId="68" xfId="0" applyNumberFormat="1" applyFont="1" applyFill="1" applyBorder="1" applyAlignment="1">
      <alignment horizontal="center" vertical="center" wrapText="1"/>
    </xf>
    <xf numFmtId="0" fontId="7" fillId="5" borderId="29" xfId="0" applyFont="1" applyFill="1" applyBorder="1" applyAlignment="1">
      <alignment vertical="center" wrapText="1"/>
    </xf>
    <xf numFmtId="0" fontId="6" fillId="3" borderId="25" xfId="0" applyFont="1" applyFill="1" applyBorder="1" applyAlignment="1">
      <alignment horizontal="center" vertical="center" wrapText="1"/>
    </xf>
    <xf numFmtId="164" fontId="9" fillId="3" borderId="33" xfId="1" applyNumberFormat="1" applyFont="1" applyFill="1" applyBorder="1" applyAlignment="1">
      <alignment horizontal="center" vertical="center" wrapText="1"/>
    </xf>
    <xf numFmtId="0" fontId="6" fillId="9" borderId="25" xfId="0" applyFont="1" applyFill="1" applyBorder="1" applyAlignment="1">
      <alignment horizontal="left" vertical="center" wrapText="1"/>
    </xf>
    <xf numFmtId="0" fontId="6" fillId="12" borderId="25"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12" fillId="10" borderId="16" xfId="0" applyFont="1" applyFill="1" applyBorder="1" applyAlignment="1">
      <alignment horizontal="center" vertical="center" wrapText="1"/>
    </xf>
    <xf numFmtId="2" fontId="8" fillId="9" borderId="64" xfId="0" applyNumberFormat="1" applyFont="1" applyFill="1" applyBorder="1" applyAlignment="1">
      <alignment vertical="center" wrapText="1"/>
    </xf>
    <xf numFmtId="0" fontId="12" fillId="10" borderId="14"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6" fillId="12" borderId="78"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6" fillId="12" borderId="79"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6" fillId="12" borderId="81"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6" fillId="12" borderId="82" xfId="0" applyFont="1" applyFill="1" applyBorder="1" applyAlignment="1">
      <alignment horizontal="center" vertical="center" wrapText="1"/>
    </xf>
    <xf numFmtId="0" fontId="16" fillId="0" borderId="0" xfId="0" applyFont="1"/>
    <xf numFmtId="0" fontId="11" fillId="0" borderId="0" xfId="0" applyFont="1" applyAlignment="1">
      <alignment vertical="center"/>
    </xf>
    <xf numFmtId="0" fontId="17" fillId="3" borderId="107" xfId="0" applyFont="1" applyFill="1" applyBorder="1" applyAlignment="1">
      <alignment horizontal="center" vertical="center" wrapText="1"/>
    </xf>
    <xf numFmtId="0" fontId="18" fillId="3" borderId="108" xfId="0" applyFont="1" applyFill="1" applyBorder="1" applyAlignment="1">
      <alignment horizontal="justify" vertical="center" wrapText="1"/>
    </xf>
    <xf numFmtId="0" fontId="18" fillId="3" borderId="89" xfId="0" applyFont="1" applyFill="1" applyBorder="1" applyAlignment="1">
      <alignment horizontal="center" vertical="center" wrapText="1"/>
    </xf>
    <xf numFmtId="0" fontId="18" fillId="3" borderId="103" xfId="0" applyFont="1" applyFill="1" applyBorder="1" applyAlignment="1">
      <alignment vertical="center" wrapText="1"/>
    </xf>
    <xf numFmtId="2" fontId="8" fillId="9" borderId="0" xfId="0" applyNumberFormat="1" applyFont="1" applyFill="1" applyAlignment="1">
      <alignment vertical="center" wrapText="1"/>
    </xf>
    <xf numFmtId="2" fontId="8" fillId="9" borderId="0" xfId="0" applyNumberFormat="1" applyFont="1" applyFill="1" applyAlignment="1">
      <alignment horizontal="centerContinuous" vertical="center" wrapText="1"/>
    </xf>
    <xf numFmtId="0" fontId="22" fillId="9" borderId="88" xfId="0" applyFont="1" applyFill="1" applyBorder="1" applyAlignment="1">
      <alignment horizontal="center" vertical="center" wrapText="1"/>
    </xf>
    <xf numFmtId="0" fontId="23" fillId="9" borderId="38" xfId="0" applyFont="1" applyFill="1" applyBorder="1" applyAlignment="1">
      <alignment horizontal="left" vertical="center" wrapText="1"/>
    </xf>
    <xf numFmtId="0" fontId="22" fillId="9" borderId="38" xfId="0" applyFont="1" applyFill="1" applyBorder="1" applyAlignment="1">
      <alignment horizontal="justify" vertical="center" wrapText="1"/>
    </xf>
    <xf numFmtId="0" fontId="12" fillId="9" borderId="105" xfId="0" applyFont="1" applyFill="1" applyBorder="1" applyAlignment="1">
      <alignment horizontal="center" vertical="center" wrapText="1"/>
    </xf>
    <xf numFmtId="0" fontId="12" fillId="9" borderId="106" xfId="0" applyFont="1" applyFill="1" applyBorder="1" applyAlignment="1">
      <alignment horizontal="justify" vertical="center" wrapText="1"/>
    </xf>
    <xf numFmtId="0" fontId="21" fillId="12" borderId="88" xfId="0" applyFont="1" applyFill="1" applyBorder="1" applyAlignment="1">
      <alignment horizontal="center" vertical="center" wrapText="1"/>
    </xf>
    <xf numFmtId="0" fontId="25" fillId="12" borderId="38" xfId="0" applyFont="1" applyFill="1" applyBorder="1" applyAlignment="1">
      <alignment horizontal="justify" vertical="center" wrapText="1"/>
    </xf>
    <xf numFmtId="0" fontId="21" fillId="12" borderId="1" xfId="0" applyFont="1" applyFill="1" applyBorder="1" applyAlignment="1">
      <alignment horizontal="center" vertical="center" wrapText="1"/>
    </xf>
    <xf numFmtId="0" fontId="21" fillId="12" borderId="10" xfId="0" applyFont="1" applyFill="1" applyBorder="1" applyAlignment="1">
      <alignment horizontal="justify" vertical="center" wrapText="1"/>
    </xf>
    <xf numFmtId="0" fontId="21" fillId="3" borderId="88" xfId="0" applyFont="1" applyFill="1" applyBorder="1" applyAlignment="1">
      <alignment horizontal="center" vertical="center" wrapText="1"/>
    </xf>
    <xf numFmtId="0" fontId="25" fillId="3" borderId="38"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21" fillId="3" borderId="10" xfId="0" applyFont="1" applyFill="1" applyBorder="1" applyAlignment="1">
      <alignment horizontal="justify" vertical="center" wrapText="1"/>
    </xf>
    <xf numFmtId="0" fontId="26" fillId="12" borderId="38" xfId="0" applyFont="1" applyFill="1" applyBorder="1" applyAlignment="1">
      <alignment horizontal="justify" vertical="center" wrapText="1"/>
    </xf>
    <xf numFmtId="0" fontId="20" fillId="12" borderId="38" xfId="0" applyFont="1" applyFill="1" applyBorder="1" applyAlignment="1">
      <alignment horizontal="justify" vertical="center" wrapText="1"/>
    </xf>
    <xf numFmtId="0" fontId="26" fillId="3" borderId="38" xfId="0" applyFont="1" applyFill="1" applyBorder="1" applyAlignment="1">
      <alignment horizontal="justify" vertical="center" wrapText="1"/>
    </xf>
    <xf numFmtId="0" fontId="21" fillId="3" borderId="66" xfId="0" applyFont="1" applyFill="1" applyBorder="1" applyAlignment="1">
      <alignment horizontal="center" vertical="center" wrapText="1"/>
    </xf>
    <xf numFmtId="0" fontId="21" fillId="3" borderId="70" xfId="0" applyFont="1" applyFill="1" applyBorder="1" applyAlignment="1">
      <alignment horizontal="left" vertical="center" wrapText="1"/>
    </xf>
    <xf numFmtId="0" fontId="21" fillId="3" borderId="102" xfId="0" applyFont="1" applyFill="1" applyBorder="1" applyAlignment="1">
      <alignment horizontal="center" vertical="center" wrapText="1"/>
    </xf>
    <xf numFmtId="0" fontId="25" fillId="3" borderId="74" xfId="0" applyFont="1" applyFill="1" applyBorder="1" applyAlignment="1">
      <alignment horizontal="justify"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justify" vertical="center" wrapText="1"/>
    </xf>
    <xf numFmtId="0" fontId="3" fillId="12" borderId="81" xfId="0" applyFont="1" applyFill="1" applyBorder="1" applyAlignment="1">
      <alignment horizontal="center" vertical="center" wrapText="1"/>
    </xf>
    <xf numFmtId="0" fontId="3" fillId="12" borderId="82" xfId="0" applyFont="1" applyFill="1" applyBorder="1" applyAlignment="1">
      <alignment horizontal="center" vertical="center" wrapText="1"/>
    </xf>
    <xf numFmtId="0" fontId="27" fillId="0" borderId="0" xfId="0" applyFont="1"/>
    <xf numFmtId="0" fontId="27" fillId="0" borderId="0" xfId="0" applyFont="1" applyAlignment="1">
      <alignment vertical="center"/>
    </xf>
    <xf numFmtId="2" fontId="2" fillId="12" borderId="27" xfId="0" applyNumberFormat="1" applyFont="1" applyFill="1" applyBorder="1" applyAlignment="1">
      <alignment horizontal="center" vertical="center" wrapText="1"/>
    </xf>
    <xf numFmtId="2" fontId="2" fillId="12" borderId="7" xfId="0" applyNumberFormat="1"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2" fontId="6" fillId="12" borderId="16" xfId="0" applyNumberFormat="1" applyFont="1" applyFill="1" applyBorder="1" applyAlignment="1">
      <alignment horizontal="center" vertical="center" wrapText="1"/>
    </xf>
    <xf numFmtId="2" fontId="6" fillId="12" borderId="15" xfId="0" applyNumberFormat="1" applyFont="1" applyFill="1" applyBorder="1" applyAlignment="1">
      <alignment horizontal="center" vertical="center" wrapText="1"/>
    </xf>
    <xf numFmtId="2" fontId="7" fillId="9" borderId="7" xfId="0" applyNumberFormat="1" applyFont="1" applyFill="1" applyBorder="1" applyAlignment="1">
      <alignment horizontal="center" vertical="center" wrapText="1"/>
    </xf>
    <xf numFmtId="2" fontId="7" fillId="9" borderId="8" xfId="0" applyNumberFormat="1" applyFont="1" applyFill="1" applyBorder="1" applyAlignment="1">
      <alignment horizontal="center" vertical="center" wrapText="1"/>
    </xf>
    <xf numFmtId="2" fontId="7" fillId="9" borderId="9" xfId="0" applyNumberFormat="1" applyFont="1" applyFill="1" applyBorder="1" applyAlignment="1">
      <alignment horizontal="center" vertical="center" wrapText="1"/>
    </xf>
    <xf numFmtId="10" fontId="28" fillId="8" borderId="6" xfId="0" applyNumberFormat="1" applyFont="1" applyFill="1" applyBorder="1" applyAlignment="1">
      <alignment horizontal="center" vertical="center" wrapText="1"/>
    </xf>
    <xf numFmtId="0" fontId="29" fillId="3" borderId="63" xfId="0" applyFont="1" applyFill="1" applyBorder="1" applyAlignment="1">
      <alignment horizontal="justify" vertical="center" wrapText="1"/>
    </xf>
    <xf numFmtId="10" fontId="28" fillId="4" borderId="97" xfId="0" applyNumberFormat="1" applyFont="1" applyFill="1" applyBorder="1" applyAlignment="1">
      <alignment horizontal="center" vertical="center" wrapText="1"/>
    </xf>
    <xf numFmtId="0" fontId="29" fillId="6" borderId="69" xfId="0" applyFont="1" applyFill="1" applyBorder="1" applyAlignment="1">
      <alignment horizontal="justify" vertical="center" wrapText="1"/>
    </xf>
    <xf numFmtId="10" fontId="28" fillId="8" borderId="97" xfId="0" applyNumberFormat="1" applyFont="1" applyFill="1" applyBorder="1" applyAlignment="1">
      <alignment horizontal="center" vertical="center" wrapText="1"/>
    </xf>
    <xf numFmtId="0" fontId="29" fillId="9" borderId="116" xfId="0" applyFont="1" applyFill="1" applyBorder="1" applyAlignment="1">
      <alignment horizontal="justify" vertical="center" wrapText="1"/>
    </xf>
    <xf numFmtId="10" fontId="28" fillId="8" borderId="118" xfId="0" applyNumberFormat="1" applyFont="1" applyFill="1" applyBorder="1" applyAlignment="1">
      <alignment horizontal="center" vertical="center" wrapText="1"/>
    </xf>
    <xf numFmtId="0" fontId="29" fillId="12" borderId="65" xfId="0" applyFont="1" applyFill="1" applyBorder="1" applyAlignment="1">
      <alignment horizontal="justify" vertical="center" wrapText="1"/>
    </xf>
    <xf numFmtId="10" fontId="28" fillId="8" borderId="119" xfId="0" applyNumberFormat="1" applyFont="1" applyFill="1" applyBorder="1" applyAlignment="1">
      <alignment horizontal="center" vertical="center" wrapText="1"/>
    </xf>
    <xf numFmtId="0" fontId="29" fillId="3" borderId="65" xfId="0" applyFont="1" applyFill="1" applyBorder="1" applyAlignment="1">
      <alignment horizontal="justify" vertical="center" wrapText="1"/>
    </xf>
    <xf numFmtId="0" fontId="29" fillId="3" borderId="117" xfId="0" applyFont="1" applyFill="1" applyBorder="1" applyAlignment="1">
      <alignment horizontal="justify" vertical="center" wrapText="1"/>
    </xf>
    <xf numFmtId="10" fontId="28" fillId="8" borderId="114" xfId="0" applyNumberFormat="1" applyFont="1" applyFill="1" applyBorder="1" applyAlignment="1">
      <alignment horizontal="center" vertical="center" wrapText="1"/>
    </xf>
    <xf numFmtId="0" fontId="29" fillId="3" borderId="68" xfId="0" applyFont="1" applyFill="1" applyBorder="1" applyAlignment="1">
      <alignment horizontal="justify" vertical="center" wrapText="1"/>
    </xf>
    <xf numFmtId="10" fontId="31" fillId="3" borderId="109" xfId="0" applyNumberFormat="1" applyFont="1" applyFill="1" applyBorder="1" applyAlignment="1">
      <alignment horizontal="center" vertical="center" wrapText="1"/>
    </xf>
    <xf numFmtId="10" fontId="31" fillId="5" borderId="110" xfId="0" applyNumberFormat="1" applyFont="1" applyFill="1" applyBorder="1" applyAlignment="1">
      <alignment horizontal="center" vertical="center" wrapText="1"/>
    </xf>
    <xf numFmtId="10" fontId="31" fillId="5" borderId="111" xfId="0" applyNumberFormat="1" applyFont="1" applyFill="1" applyBorder="1" applyAlignment="1">
      <alignment horizontal="center" vertical="center" wrapText="1"/>
    </xf>
    <xf numFmtId="10" fontId="31" fillId="5" borderId="112" xfId="0" applyNumberFormat="1" applyFont="1" applyFill="1" applyBorder="1" applyAlignment="1">
      <alignment horizontal="center" vertical="center" wrapText="1"/>
    </xf>
    <xf numFmtId="3" fontId="31" fillId="5" borderId="103" xfId="0" applyNumberFormat="1" applyFont="1" applyFill="1" applyBorder="1" applyAlignment="1">
      <alignment horizontal="center" vertical="center" wrapText="1"/>
    </xf>
    <xf numFmtId="10" fontId="31" fillId="4" borderId="115" xfId="0" applyNumberFormat="1" applyFont="1" applyFill="1" applyBorder="1" applyAlignment="1">
      <alignment horizontal="center" vertical="center" wrapText="1"/>
    </xf>
    <xf numFmtId="10" fontId="31" fillId="4" borderId="5" xfId="0" applyNumberFormat="1" applyFont="1" applyFill="1" applyBorder="1" applyAlignment="1">
      <alignment horizontal="center" vertical="center" wrapText="1"/>
    </xf>
    <xf numFmtId="10" fontId="31" fillId="8" borderId="6" xfId="0" applyNumberFormat="1" applyFont="1" applyFill="1" applyBorder="1" applyAlignment="1">
      <alignment horizontal="center" vertical="center" wrapText="1"/>
    </xf>
    <xf numFmtId="10" fontId="31" fillId="4" borderId="4" xfId="0" applyNumberFormat="1" applyFont="1" applyFill="1" applyBorder="1" applyAlignment="1">
      <alignment horizontal="center" vertical="center" wrapText="1"/>
    </xf>
    <xf numFmtId="0" fontId="32" fillId="5" borderId="76" xfId="0" applyFont="1" applyFill="1" applyBorder="1" applyAlignment="1">
      <alignment horizontal="center" vertical="center" wrapText="1"/>
    </xf>
    <xf numFmtId="3" fontId="31" fillId="5" borderId="83" xfId="0" applyNumberFormat="1" applyFont="1" applyFill="1" applyBorder="1" applyAlignment="1">
      <alignment horizontal="center" vertical="center" wrapText="1"/>
    </xf>
    <xf numFmtId="3" fontId="31" fillId="5" borderId="84" xfId="0" applyNumberFormat="1" applyFont="1" applyFill="1" applyBorder="1" applyAlignment="1">
      <alignment horizontal="center" vertical="center" wrapText="1"/>
    </xf>
    <xf numFmtId="3" fontId="31" fillId="5" borderId="85" xfId="0" applyNumberFormat="1" applyFont="1" applyFill="1" applyBorder="1" applyAlignment="1">
      <alignment horizontal="center" vertical="center" wrapText="1"/>
    </xf>
    <xf numFmtId="3" fontId="31" fillId="5" borderId="86" xfId="0" applyNumberFormat="1" applyFont="1" applyFill="1" applyBorder="1" applyAlignment="1">
      <alignment horizontal="center" vertical="center" wrapText="1"/>
    </xf>
    <xf numFmtId="3" fontId="31" fillId="5" borderId="87" xfId="0" applyNumberFormat="1" applyFont="1" applyFill="1" applyBorder="1" applyAlignment="1">
      <alignment horizontal="center" vertical="center" wrapText="1"/>
    </xf>
    <xf numFmtId="10" fontId="31" fillId="4" borderId="88" xfId="0" applyNumberFormat="1" applyFont="1" applyFill="1" applyBorder="1" applyAlignment="1">
      <alignment horizontal="center" vertical="center" wrapText="1"/>
    </xf>
    <xf numFmtId="10" fontId="31" fillId="4" borderId="48" xfId="0" applyNumberFormat="1" applyFont="1" applyFill="1" applyBorder="1" applyAlignment="1">
      <alignment horizontal="center" vertical="center" wrapText="1"/>
    </xf>
    <xf numFmtId="10" fontId="31" fillId="4" borderId="38" xfId="0" applyNumberFormat="1" applyFont="1" applyFill="1" applyBorder="1" applyAlignment="1">
      <alignment horizontal="center" vertical="center" wrapText="1"/>
    </xf>
    <xf numFmtId="10" fontId="31" fillId="4" borderId="97" xfId="0" applyNumberFormat="1" applyFont="1" applyFill="1" applyBorder="1" applyAlignment="1">
      <alignment horizontal="center" vertical="center" wrapText="1"/>
    </xf>
    <xf numFmtId="10" fontId="31" fillId="4" borderId="113" xfId="0" applyNumberFormat="1" applyFont="1" applyFill="1" applyBorder="1" applyAlignment="1">
      <alignment horizontal="center" vertical="center" wrapText="1"/>
    </xf>
    <xf numFmtId="3" fontId="32" fillId="9" borderId="104" xfId="0" applyNumberFormat="1" applyFont="1" applyFill="1" applyBorder="1" applyAlignment="1">
      <alignment horizontal="center" vertical="center" wrapText="1"/>
    </xf>
    <xf numFmtId="3" fontId="31" fillId="5" borderId="92" xfId="0" applyNumberFormat="1" applyFont="1" applyFill="1" applyBorder="1" applyAlignment="1">
      <alignment horizontal="center" vertical="center" wrapText="1"/>
    </xf>
    <xf numFmtId="3" fontId="31" fillId="5" borderId="93" xfId="0" applyNumberFormat="1" applyFont="1" applyFill="1" applyBorder="1" applyAlignment="1">
      <alignment horizontal="center" vertical="center" wrapText="1"/>
    </xf>
    <xf numFmtId="3" fontId="31" fillId="5" borderId="94" xfId="0" applyNumberFormat="1" applyFont="1" applyFill="1" applyBorder="1" applyAlignment="1">
      <alignment horizontal="center" vertical="center" wrapText="1"/>
    </xf>
    <xf numFmtId="3" fontId="31" fillId="5" borderId="95" xfId="0" applyNumberFormat="1" applyFont="1" applyFill="1" applyBorder="1" applyAlignment="1">
      <alignment horizontal="center" vertical="center" wrapText="1"/>
    </xf>
    <xf numFmtId="3" fontId="31" fillId="5" borderId="96" xfId="0" applyNumberFormat="1" applyFont="1" applyFill="1" applyBorder="1" applyAlignment="1">
      <alignment horizontal="center" vertical="center" wrapText="1"/>
    </xf>
    <xf numFmtId="10" fontId="31" fillId="8" borderId="97" xfId="0" applyNumberFormat="1" applyFont="1" applyFill="1" applyBorder="1" applyAlignment="1">
      <alignment horizontal="center" vertical="center" wrapText="1"/>
    </xf>
    <xf numFmtId="10" fontId="31" fillId="4" borderId="47" xfId="0" applyNumberFormat="1" applyFont="1" applyFill="1" applyBorder="1" applyAlignment="1">
      <alignment horizontal="center" vertical="center" wrapText="1"/>
    </xf>
    <xf numFmtId="3" fontId="33" fillId="12" borderId="54" xfId="0" applyNumberFormat="1" applyFont="1" applyFill="1" applyBorder="1" applyAlignment="1">
      <alignment horizontal="center" vertical="center" wrapText="1"/>
    </xf>
    <xf numFmtId="3" fontId="31" fillId="2" borderId="90" xfId="0" applyNumberFormat="1" applyFont="1" applyFill="1" applyBorder="1" applyAlignment="1">
      <alignment horizontal="center" vertical="center" wrapText="1"/>
    </xf>
    <xf numFmtId="10" fontId="31" fillId="4" borderId="91" xfId="0" applyNumberFormat="1" applyFont="1" applyFill="1" applyBorder="1" applyAlignment="1">
      <alignment horizontal="center" vertical="center" wrapText="1"/>
    </xf>
    <xf numFmtId="10" fontId="31" fillId="8" borderId="50" xfId="0" applyNumberFormat="1" applyFont="1" applyFill="1" applyBorder="1" applyAlignment="1">
      <alignment horizontal="center" vertical="center" wrapText="1"/>
    </xf>
    <xf numFmtId="3" fontId="31" fillId="3" borderId="54" xfId="0" applyNumberFormat="1" applyFont="1" applyFill="1" applyBorder="1" applyAlignment="1">
      <alignment horizontal="center" vertical="center" wrapText="1"/>
    </xf>
    <xf numFmtId="3" fontId="31" fillId="2" borderId="36" xfId="0" applyNumberFormat="1" applyFont="1" applyFill="1" applyBorder="1" applyAlignment="1">
      <alignment horizontal="center" vertical="center" wrapText="1"/>
    </xf>
    <xf numFmtId="10" fontId="31" fillId="8" borderId="37" xfId="0" applyNumberFormat="1" applyFont="1" applyFill="1" applyBorder="1" applyAlignment="1">
      <alignment horizontal="center" vertical="center" wrapText="1"/>
    </xf>
    <xf numFmtId="3" fontId="31" fillId="2" borderId="72" xfId="0" applyNumberFormat="1" applyFont="1" applyFill="1" applyBorder="1" applyAlignment="1">
      <alignment horizontal="center" vertical="center" wrapText="1"/>
    </xf>
    <xf numFmtId="3" fontId="31" fillId="3" borderId="71" xfId="0" applyNumberFormat="1" applyFont="1" applyFill="1" applyBorder="1" applyAlignment="1">
      <alignment horizontal="center" vertical="center" wrapText="1"/>
    </xf>
    <xf numFmtId="3" fontId="31" fillId="3" borderId="55" xfId="0" applyNumberFormat="1" applyFont="1" applyFill="1" applyBorder="1" applyAlignment="1">
      <alignment horizontal="center" vertical="center" wrapText="1"/>
    </xf>
    <xf numFmtId="3" fontId="31" fillId="5" borderId="98" xfId="0" applyNumberFormat="1" applyFont="1" applyFill="1" applyBorder="1" applyAlignment="1">
      <alignment horizontal="center" vertical="center" wrapText="1"/>
    </xf>
    <xf numFmtId="3" fontId="31" fillId="5" borderId="99" xfId="0" applyNumberFormat="1" applyFont="1" applyFill="1" applyBorder="1" applyAlignment="1">
      <alignment horizontal="center" vertical="center" wrapText="1"/>
    </xf>
    <xf numFmtId="3" fontId="31" fillId="5" borderId="100" xfId="0" applyNumberFormat="1" applyFont="1" applyFill="1" applyBorder="1" applyAlignment="1">
      <alignment horizontal="center" vertical="center" wrapText="1"/>
    </xf>
    <xf numFmtId="3" fontId="31" fillId="5" borderId="101" xfId="0" applyNumberFormat="1" applyFont="1" applyFill="1" applyBorder="1" applyAlignment="1">
      <alignment horizontal="center" vertical="center" wrapText="1"/>
    </xf>
    <xf numFmtId="3" fontId="31" fillId="2" borderId="40" xfId="0" applyNumberFormat="1" applyFont="1" applyFill="1" applyBorder="1" applyAlignment="1">
      <alignment horizontal="center" vertical="center" wrapText="1"/>
    </xf>
    <xf numFmtId="10" fontId="31" fillId="4" borderId="73" xfId="0" applyNumberFormat="1" applyFont="1" applyFill="1" applyBorder="1" applyAlignment="1">
      <alignment horizontal="center" vertical="center" wrapText="1"/>
    </xf>
    <xf numFmtId="10" fontId="31" fillId="4" borderId="74" xfId="0" applyNumberFormat="1" applyFont="1" applyFill="1" applyBorder="1" applyAlignment="1">
      <alignment horizontal="center" vertical="center" wrapText="1"/>
    </xf>
    <xf numFmtId="10" fontId="31" fillId="8" borderId="75" xfId="0" applyNumberFormat="1" applyFont="1" applyFill="1" applyBorder="1" applyAlignment="1">
      <alignment horizontal="center" vertical="center" wrapText="1"/>
    </xf>
    <xf numFmtId="10" fontId="31" fillId="4" borderId="17" xfId="0" applyNumberFormat="1" applyFont="1" applyFill="1" applyBorder="1" applyAlignment="1">
      <alignment horizontal="center" vertical="center" wrapText="1"/>
    </xf>
    <xf numFmtId="0" fontId="21" fillId="3" borderId="25" xfId="0" applyFont="1" applyFill="1" applyBorder="1" applyAlignment="1">
      <alignment horizontal="justify" vertical="center" wrapText="1"/>
    </xf>
    <xf numFmtId="164" fontId="21" fillId="3" borderId="65" xfId="0" applyNumberFormat="1" applyFont="1" applyFill="1" applyBorder="1" applyAlignment="1">
      <alignment horizontal="center" vertical="center" wrapText="1"/>
    </xf>
    <xf numFmtId="44" fontId="20" fillId="2" borderId="51" xfId="1" applyFont="1" applyFill="1" applyBorder="1" applyAlignment="1">
      <alignment horizontal="center" vertical="center" wrapText="1"/>
    </xf>
    <xf numFmtId="44" fontId="20" fillId="2" borderId="1" xfId="1" applyFont="1" applyFill="1" applyBorder="1" applyAlignment="1">
      <alignment horizontal="center" vertical="center" wrapText="1"/>
    </xf>
    <xf numFmtId="44" fontId="20" fillId="2" borderId="36" xfId="1" applyFont="1" applyFill="1" applyBorder="1" applyAlignment="1">
      <alignment horizontal="center" vertical="center" wrapText="1"/>
    </xf>
    <xf numFmtId="44" fontId="20" fillId="2" borderId="41" xfId="1" applyFont="1" applyFill="1" applyBorder="1" applyAlignment="1">
      <alignment horizontal="center" vertical="center" wrapText="1"/>
    </xf>
    <xf numFmtId="44" fontId="20" fillId="2" borderId="42" xfId="1" applyFont="1" applyFill="1" applyBorder="1" applyAlignment="1">
      <alignment horizontal="center" vertical="center" wrapText="1"/>
    </xf>
    <xf numFmtId="10" fontId="34" fillId="4" borderId="12" xfId="0" applyNumberFormat="1" applyFont="1" applyFill="1" applyBorder="1" applyAlignment="1">
      <alignment horizontal="center" vertical="center" wrapText="1"/>
    </xf>
    <xf numFmtId="10" fontId="34" fillId="4" borderId="11" xfId="0" applyNumberFormat="1" applyFont="1" applyFill="1" applyBorder="1" applyAlignment="1">
      <alignment horizontal="center" vertical="center" wrapText="1"/>
    </xf>
    <xf numFmtId="10" fontId="34" fillId="4" borderId="31" xfId="0" applyNumberFormat="1" applyFont="1" applyFill="1" applyBorder="1" applyAlignment="1">
      <alignment horizontal="center" vertical="center" wrapText="1"/>
    </xf>
    <xf numFmtId="10" fontId="35" fillId="4" borderId="13" xfId="0" applyNumberFormat="1" applyFont="1" applyFill="1" applyBorder="1" applyAlignment="1">
      <alignment horizontal="center" vertical="center" wrapText="1"/>
    </xf>
    <xf numFmtId="44" fontId="20" fillId="2" borderId="2" xfId="1" applyFont="1" applyFill="1" applyBorder="1" applyAlignment="1">
      <alignment horizontal="center" vertical="center" wrapText="1"/>
    </xf>
    <xf numFmtId="0" fontId="21" fillId="3" borderId="33" xfId="0" applyFont="1" applyFill="1" applyBorder="1" applyAlignment="1">
      <alignment horizontal="justify" vertical="center" wrapText="1"/>
    </xf>
    <xf numFmtId="164" fontId="21" fillId="3" borderId="68" xfId="0" applyNumberFormat="1" applyFont="1" applyFill="1" applyBorder="1" applyAlignment="1">
      <alignment horizontal="center" vertical="center" wrapText="1"/>
    </xf>
    <xf numFmtId="44" fontId="20" fillId="2" borderId="22" xfId="1" applyFont="1" applyFill="1" applyBorder="1" applyAlignment="1">
      <alignment horizontal="center" vertical="center" wrapText="1"/>
    </xf>
    <xf numFmtId="44" fontId="20" fillId="2" borderId="23" xfId="1" applyFont="1" applyFill="1" applyBorder="1" applyAlignment="1">
      <alignment horizontal="center" vertical="center" wrapText="1"/>
    </xf>
    <xf numFmtId="44" fontId="20" fillId="2" borderId="40" xfId="1" applyFont="1" applyFill="1" applyBorder="1" applyAlignment="1">
      <alignment horizontal="center" vertical="center" wrapText="1"/>
    </xf>
    <xf numFmtId="44" fontId="20" fillId="2" borderId="43" xfId="1" applyFont="1" applyFill="1" applyBorder="1" applyAlignment="1">
      <alignment horizontal="center" vertical="center" wrapText="1"/>
    </xf>
    <xf numFmtId="44" fontId="20" fillId="2" borderId="44" xfId="1" applyFont="1" applyFill="1" applyBorder="1" applyAlignment="1">
      <alignment horizontal="center" vertical="center" wrapText="1"/>
    </xf>
    <xf numFmtId="10" fontId="34" fillId="4" borderId="19" xfId="0" applyNumberFormat="1" applyFont="1" applyFill="1" applyBorder="1" applyAlignment="1">
      <alignment horizontal="center" vertical="center" wrapText="1"/>
    </xf>
    <xf numFmtId="10" fontId="34" fillId="4" borderId="20" xfId="0" applyNumberFormat="1" applyFont="1" applyFill="1" applyBorder="1" applyAlignment="1">
      <alignment horizontal="center" vertical="center" wrapText="1"/>
    </xf>
    <xf numFmtId="10" fontId="35" fillId="4" borderId="21" xfId="0" applyNumberFormat="1" applyFont="1" applyFill="1" applyBorder="1" applyAlignment="1">
      <alignment horizontal="center" vertical="center" wrapText="1"/>
    </xf>
    <xf numFmtId="10" fontId="35" fillId="4" borderId="19" xfId="0" applyNumberFormat="1" applyFont="1" applyFill="1" applyBorder="1" applyAlignment="1">
      <alignment horizontal="center" vertical="center" wrapText="1"/>
    </xf>
    <xf numFmtId="10" fontId="35" fillId="4" borderId="20" xfId="0" applyNumberFormat="1" applyFont="1" applyFill="1" applyBorder="1" applyAlignment="1">
      <alignment horizontal="center" vertical="center" wrapText="1"/>
    </xf>
    <xf numFmtId="0" fontId="27" fillId="0" borderId="120"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65" xfId="0" applyFont="1" applyBorder="1" applyAlignment="1">
      <alignment horizontal="center" vertical="center" wrapText="1"/>
    </xf>
    <xf numFmtId="2" fontId="6" fillId="12" borderId="16" xfId="0" applyNumberFormat="1" applyFont="1" applyFill="1" applyBorder="1" applyAlignment="1">
      <alignment horizontal="center" vertical="center" wrapText="1"/>
    </xf>
    <xf numFmtId="2" fontId="6" fillId="12" borderId="15" xfId="0" applyNumberFormat="1" applyFont="1" applyFill="1" applyBorder="1" applyAlignment="1">
      <alignment horizontal="center" vertical="center" wrapText="1"/>
    </xf>
    <xf numFmtId="2" fontId="7" fillId="9" borderId="14" xfId="0" applyNumberFormat="1" applyFont="1" applyFill="1" applyBorder="1" applyAlignment="1">
      <alignment horizontal="center" vertical="center" wrapText="1"/>
    </xf>
    <xf numFmtId="2" fontId="7" fillId="9" borderId="63" xfId="0" applyNumberFormat="1" applyFont="1" applyFill="1" applyBorder="1" applyAlignment="1">
      <alignment horizontal="center" vertical="center" wrapText="1"/>
    </xf>
    <xf numFmtId="2" fontId="7" fillId="9" borderId="17" xfId="0" applyNumberFormat="1" applyFont="1" applyFill="1" applyBorder="1" applyAlignment="1">
      <alignment horizontal="center" vertical="center" wrapText="1"/>
    </xf>
    <xf numFmtId="2" fontId="7" fillId="9" borderId="64" xfId="0" applyNumberFormat="1" applyFont="1" applyFill="1" applyBorder="1" applyAlignment="1">
      <alignment horizontal="center" vertical="center" wrapText="1"/>
    </xf>
    <xf numFmtId="0" fontId="27" fillId="0" borderId="121" xfId="0" applyFont="1" applyBorder="1" applyAlignment="1">
      <alignment horizontal="center" vertical="center" wrapText="1"/>
    </xf>
    <xf numFmtId="0" fontId="27" fillId="0" borderId="6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3" fillId="9" borderId="16" xfId="0" applyFont="1" applyFill="1" applyBorder="1" applyAlignment="1">
      <alignment horizontal="center" vertical="center" wrapText="1"/>
    </xf>
    <xf numFmtId="0" fontId="13" fillId="9" borderId="69"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12" fillId="10" borderId="76"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0" xfId="0" applyFont="1" applyFill="1" applyAlignment="1">
      <alignment horizontal="center"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2" fontId="12" fillId="9" borderId="7" xfId="0" applyNumberFormat="1" applyFont="1" applyFill="1" applyBorder="1" applyAlignment="1">
      <alignment horizontal="center" vertical="center" wrapText="1"/>
    </xf>
    <xf numFmtId="2" fontId="12" fillId="9" borderId="8" xfId="0" applyNumberFormat="1" applyFont="1" applyFill="1" applyBorder="1" applyAlignment="1">
      <alignment horizontal="center" vertical="center" wrapText="1"/>
    </xf>
    <xf numFmtId="2" fontId="12" fillId="9" borderId="9" xfId="0" applyNumberFormat="1"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2" fontId="8" fillId="9" borderId="14" xfId="0" applyNumberFormat="1" applyFont="1" applyFill="1" applyBorder="1" applyAlignment="1">
      <alignment horizontal="center" vertical="center" wrapText="1"/>
    </xf>
    <xf numFmtId="2" fontId="8" fillId="9" borderId="3" xfId="0" applyNumberFormat="1" applyFont="1" applyFill="1" applyBorder="1" applyAlignment="1">
      <alignment horizontal="center" vertical="center" wrapText="1"/>
    </xf>
    <xf numFmtId="2" fontId="8" fillId="9" borderId="28" xfId="0" applyNumberFormat="1" applyFont="1" applyFill="1" applyBorder="1" applyAlignment="1">
      <alignment horizontal="center" vertical="center" wrapText="1"/>
    </xf>
    <xf numFmtId="2" fontId="8" fillId="9" borderId="0" xfId="0" applyNumberFormat="1" applyFont="1" applyFill="1" applyAlignment="1">
      <alignment horizontal="center" vertical="center" wrapText="1"/>
    </xf>
    <xf numFmtId="0" fontId="13" fillId="9" borderId="15"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34" xfId="0" applyFont="1" applyBorder="1" applyAlignment="1">
      <alignment horizontal="center" vertical="top" wrapText="1"/>
    </xf>
    <xf numFmtId="0" fontId="11" fillId="0" borderId="34" xfId="0" applyFont="1" applyBorder="1" applyAlignment="1">
      <alignment horizontal="center" vertical="top"/>
    </xf>
    <xf numFmtId="0" fontId="12" fillId="10" borderId="1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2" fontId="7" fillId="9" borderId="7" xfId="0" applyNumberFormat="1" applyFont="1" applyFill="1" applyBorder="1" applyAlignment="1">
      <alignment horizontal="center" vertical="center" wrapText="1"/>
    </xf>
    <xf numFmtId="2" fontId="7" fillId="9" borderId="8" xfId="0" applyNumberFormat="1" applyFont="1" applyFill="1" applyBorder="1" applyAlignment="1">
      <alignment horizontal="center" vertical="center" wrapText="1"/>
    </xf>
    <xf numFmtId="2" fontId="7" fillId="9" borderId="9" xfId="0" applyNumberFormat="1"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0" fillId="0" borderId="6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0" xfId="0" applyAlignment="1">
      <alignment horizontal="center" vertical="top" wrapText="1"/>
    </xf>
    <xf numFmtId="2" fontId="8" fillId="9" borderId="63" xfId="0" applyNumberFormat="1" applyFont="1" applyFill="1" applyBorder="1" applyAlignment="1">
      <alignment horizontal="center" vertical="center" wrapText="1"/>
    </xf>
    <xf numFmtId="2" fontId="8" fillId="9" borderId="69" xfId="0" applyNumberFormat="1" applyFont="1" applyFill="1" applyBorder="1" applyAlignment="1">
      <alignment horizontal="center" vertical="center" wrapText="1"/>
    </xf>
    <xf numFmtId="0" fontId="0" fillId="0" borderId="0" xfId="0" applyAlignment="1">
      <alignment horizontal="justify" vertical="center" wrapText="1"/>
    </xf>
  </cellXfs>
  <cellStyles count="2">
    <cellStyle name="Moneda" xfId="1" builtinId="4"/>
    <cellStyle name="Normal" xfId="0" builtinId="0"/>
  </cellStyles>
  <dxfs count="67">
    <dxf>
      <font>
        <color rgb="FF9C5700"/>
      </font>
      <fill>
        <patternFill>
          <bgColor rgb="FFFFEB9C"/>
        </patternFill>
      </fill>
    </dxf>
    <dxf>
      <fill>
        <patternFill>
          <bgColor theme="9" tint="0.39994506668294322"/>
        </patternFill>
      </fill>
    </dxf>
    <dxf>
      <fill>
        <patternFill>
          <bgColor rgb="FFFF5555"/>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ont>
        <color rgb="FF9C5700"/>
      </font>
      <fill>
        <patternFill>
          <bgColor rgb="FFFFEB9C"/>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5555"/>
      <color rgb="FF98DEF4"/>
      <color rgb="FF30BDE9"/>
      <color rgb="FFEAB91F"/>
      <color rgb="FFFFEB9C"/>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462762</xdr:colOff>
      <xdr:row>0</xdr:row>
      <xdr:rowOff>130841</xdr:rowOff>
    </xdr:from>
    <xdr:ext cx="1908462" cy="2923796"/>
    <xdr:pic>
      <xdr:nvPicPr>
        <xdr:cNvPr id="2" name="Imagen 1">
          <a:extLst>
            <a:ext uri="{FF2B5EF4-FFF2-40B4-BE49-F238E27FC236}">
              <a16:creationId xmlns:a16="http://schemas.microsoft.com/office/drawing/2014/main" id="{B44ECC4B-B9E4-489F-9918-18A48C8E58C3}"/>
            </a:ext>
          </a:extLst>
        </xdr:cNvPr>
        <xdr:cNvPicPr>
          <a:picLocks noChangeAspect="1"/>
        </xdr:cNvPicPr>
      </xdr:nvPicPr>
      <xdr:blipFill>
        <a:blip xmlns:r="http://schemas.openxmlformats.org/officeDocument/2006/relationships" r:embed="rId1"/>
        <a:stretch>
          <a:fillRect/>
        </a:stretch>
      </xdr:blipFill>
      <xdr:spPr>
        <a:xfrm>
          <a:off x="1231446" y="130841"/>
          <a:ext cx="1908462" cy="2923796"/>
        </a:xfrm>
        <a:prstGeom prst="rect">
          <a:avLst/>
        </a:prstGeom>
      </xdr:spPr>
    </xdr:pic>
    <xdr:clientData/>
  </xdr:oneCellAnchor>
  <xdr:oneCellAnchor>
    <xdr:from>
      <xdr:col>2</xdr:col>
      <xdr:colOff>952667</xdr:colOff>
      <xdr:row>2</xdr:row>
      <xdr:rowOff>147554</xdr:rowOff>
    </xdr:from>
    <xdr:ext cx="2079359" cy="2148987"/>
    <xdr:pic>
      <xdr:nvPicPr>
        <xdr:cNvPr id="3" name="Imagen 2">
          <a:extLst>
            <a:ext uri="{FF2B5EF4-FFF2-40B4-BE49-F238E27FC236}">
              <a16:creationId xmlns:a16="http://schemas.microsoft.com/office/drawing/2014/main" id="{0FE9C971-A9B0-4E3C-811F-BFEC58DC166C}"/>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626351" y="515186"/>
          <a:ext cx="2079359" cy="2148987"/>
        </a:xfrm>
        <a:prstGeom prst="rect">
          <a:avLst/>
        </a:prstGeom>
      </xdr:spPr>
    </xdr:pic>
    <xdr:clientData/>
  </xdr:oneCellAnchor>
  <xdr:oneCellAnchor>
    <xdr:from>
      <xdr:col>23</xdr:col>
      <xdr:colOff>1351472</xdr:colOff>
      <xdr:row>1</xdr:row>
      <xdr:rowOff>89856</xdr:rowOff>
    </xdr:from>
    <xdr:ext cx="3506278" cy="3159767"/>
    <xdr:pic>
      <xdr:nvPicPr>
        <xdr:cNvPr id="4" name="Imagen 3">
          <a:extLst>
            <a:ext uri="{FF2B5EF4-FFF2-40B4-BE49-F238E27FC236}">
              <a16:creationId xmlns:a16="http://schemas.microsoft.com/office/drawing/2014/main" id="{84E0E105-F3A1-43A2-9743-1089C2F89738}"/>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3"/>
        <a:stretch>
          <a:fillRect/>
        </a:stretch>
      </xdr:blipFill>
      <xdr:spPr>
        <a:xfrm>
          <a:off x="33355472" y="280356"/>
          <a:ext cx="3506278" cy="3159767"/>
        </a:xfrm>
        <a:prstGeom prst="rect">
          <a:avLst/>
        </a:prstGeom>
      </xdr:spPr>
    </xdr:pic>
    <xdr:clientData/>
  </xdr:oneCellAnchor>
  <xdr:twoCellAnchor>
    <xdr:from>
      <xdr:col>1</xdr:col>
      <xdr:colOff>1017588</xdr:colOff>
      <xdr:row>30</xdr:row>
      <xdr:rowOff>2017761</xdr:rowOff>
    </xdr:from>
    <xdr:to>
      <xdr:col>3</xdr:col>
      <xdr:colOff>3443617</xdr:colOff>
      <xdr:row>31</xdr:row>
      <xdr:rowOff>372718</xdr:rowOff>
    </xdr:to>
    <xdr:sp macro="" textlink="">
      <xdr:nvSpPr>
        <xdr:cNvPr id="5" name="CuadroTexto 3">
          <a:extLst>
            <a:ext uri="{FF2B5EF4-FFF2-40B4-BE49-F238E27FC236}">
              <a16:creationId xmlns:a16="http://schemas.microsoft.com/office/drawing/2014/main" id="{66FA6B33-D03E-4A22-8CA3-D028E6CC1185}"/>
            </a:ext>
          </a:extLst>
        </xdr:cNvPr>
        <xdr:cNvSpPr txBox="1"/>
      </xdr:nvSpPr>
      <xdr:spPr>
        <a:xfrm>
          <a:off x="1763023" y="54032544"/>
          <a:ext cx="7478420" cy="1792239"/>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latin typeface="Arial" panose="020B0604020202020204" pitchFamily="34" charset="0"/>
              <a:cs typeface="Arial" panose="020B0604020202020204" pitchFamily="34" charset="0"/>
            </a:rPr>
            <a:t>____________________________________</a:t>
          </a:r>
        </a:p>
        <a:p>
          <a:pPr algn="ctr"/>
          <a:r>
            <a:rPr lang="es-MX" sz="2400">
              <a:latin typeface="Arial" panose="020B0604020202020204" pitchFamily="34" charset="0"/>
              <a:cs typeface="Arial" panose="020B0604020202020204" pitchFamily="34" charset="0"/>
            </a:rPr>
            <a:t>ELABORÓ</a:t>
          </a:r>
        </a:p>
        <a:p>
          <a:pPr algn="ctr"/>
          <a:r>
            <a:rPr lang="es-MX" sz="2400">
              <a:latin typeface="Arial" panose="020B0604020202020204" pitchFamily="34" charset="0"/>
              <a:cs typeface="Arial" panose="020B0604020202020204" pitchFamily="34" charset="0"/>
            </a:rPr>
            <a:t>Lic. Indira Gaxiola Félix.</a:t>
          </a:r>
        </a:p>
        <a:p>
          <a:pPr algn="ctr"/>
          <a:r>
            <a:rPr lang="es-MX" sz="2400">
              <a:latin typeface="Arial" panose="020B0604020202020204" pitchFamily="34" charset="0"/>
              <a:cs typeface="Arial" panose="020B0604020202020204" pitchFamily="34" charset="0"/>
            </a:rPr>
            <a:t>Dirección de Vinculación y Seguimiento con Instancias de la SMSCyT de Benito Juárez.</a:t>
          </a:r>
        </a:p>
      </xdr:txBody>
    </xdr:sp>
    <xdr:clientData/>
  </xdr:twoCellAnchor>
  <xdr:twoCellAnchor>
    <xdr:from>
      <xdr:col>5</xdr:col>
      <xdr:colOff>416495</xdr:colOff>
      <xdr:row>30</xdr:row>
      <xdr:rowOff>2197007</xdr:rowOff>
    </xdr:from>
    <xdr:to>
      <xdr:col>10</xdr:col>
      <xdr:colOff>1325216</xdr:colOff>
      <xdr:row>31</xdr:row>
      <xdr:rowOff>331304</xdr:rowOff>
    </xdr:to>
    <xdr:sp macro="" textlink="">
      <xdr:nvSpPr>
        <xdr:cNvPr id="10" name="CuadroTexto 6">
          <a:extLst>
            <a:ext uri="{FF2B5EF4-FFF2-40B4-BE49-F238E27FC236}">
              <a16:creationId xmlns:a16="http://schemas.microsoft.com/office/drawing/2014/main" id="{8220F0E7-91DB-426F-AFBB-F5C2097A1B4F}"/>
            </a:ext>
          </a:extLst>
        </xdr:cNvPr>
        <xdr:cNvSpPr txBox="1"/>
      </xdr:nvSpPr>
      <xdr:spPr>
        <a:xfrm>
          <a:off x="13130299" y="54211790"/>
          <a:ext cx="9398395" cy="1571579"/>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solidFill>
                <a:sysClr val="windowText" lastClr="000000"/>
              </a:solidFill>
              <a:latin typeface="Arial" panose="020B0604020202020204" pitchFamily="34" charset="0"/>
              <a:cs typeface="Arial" panose="020B0604020202020204" pitchFamily="34" charset="0"/>
            </a:rPr>
            <a:t>________________________________</a:t>
          </a:r>
          <a:br>
            <a:rPr lang="es-MX" sz="2400">
              <a:solidFill>
                <a:sysClr val="windowText" lastClr="000000"/>
              </a:solidFill>
              <a:latin typeface="Arial" panose="020B0604020202020204" pitchFamily="34" charset="0"/>
              <a:cs typeface="Arial" panose="020B0604020202020204" pitchFamily="34" charset="0"/>
            </a:rPr>
          </a:br>
          <a:r>
            <a:rPr lang="es-MX" sz="2400">
              <a:solidFill>
                <a:sysClr val="windowText" lastClr="000000"/>
              </a:solidFill>
              <a:latin typeface="Arial" panose="020B0604020202020204" pitchFamily="34" charset="0"/>
              <a:cs typeface="Arial" panose="020B0604020202020204" pitchFamily="34" charset="0"/>
            </a:rPr>
            <a:t>PRESUPUESTACIÓN Y CONTROL</a:t>
          </a:r>
        </a:p>
        <a:p>
          <a:pPr algn="ctr"/>
          <a:r>
            <a:rPr lang="es-MX" sz="2400">
              <a:solidFill>
                <a:sysClr val="windowText" lastClr="000000"/>
              </a:solidFill>
              <a:latin typeface="Arial" panose="020B0604020202020204" pitchFamily="34" charset="0"/>
              <a:cs typeface="Arial" panose="020B0604020202020204" pitchFamily="34" charset="0"/>
            </a:rPr>
            <a:t>Lic.</a:t>
          </a:r>
          <a:r>
            <a:rPr lang="es-MX" sz="2400" baseline="0">
              <a:solidFill>
                <a:sysClr val="windowText" lastClr="000000"/>
              </a:solidFill>
              <a:latin typeface="Arial" panose="020B0604020202020204" pitchFamily="34" charset="0"/>
              <a:cs typeface="Arial" panose="020B0604020202020204" pitchFamily="34" charset="0"/>
            </a:rPr>
            <a:t> Edgar López Hernández</a:t>
          </a:r>
          <a:endParaRPr lang="es-MX" sz="2400">
            <a:solidFill>
              <a:sysClr val="windowText" lastClr="000000"/>
            </a:solidFill>
            <a:latin typeface="Arial" panose="020B0604020202020204" pitchFamily="34" charset="0"/>
            <a:cs typeface="Arial" panose="020B0604020202020204" pitchFamily="34" charset="0"/>
          </a:endParaRPr>
        </a:p>
        <a:p>
          <a:pPr algn="ctr"/>
          <a:r>
            <a:rPr lang="es-MX" sz="2400">
              <a:solidFill>
                <a:sysClr val="windowText" lastClr="000000"/>
              </a:solidFill>
              <a:latin typeface="Arial" panose="020B0604020202020204" pitchFamily="34" charset="0"/>
              <a:cs typeface="Arial" panose="020B0604020202020204" pitchFamily="34" charset="0"/>
            </a:rPr>
            <a:t>Dirección Administrativa de la SMSCYT de Benito Juárez.</a:t>
          </a:r>
        </a:p>
      </xdr:txBody>
    </xdr:sp>
    <xdr:clientData/>
  </xdr:twoCellAnchor>
  <xdr:twoCellAnchor>
    <xdr:from>
      <xdr:col>13</xdr:col>
      <xdr:colOff>120770</xdr:colOff>
      <xdr:row>30</xdr:row>
      <xdr:rowOff>2061131</xdr:rowOff>
    </xdr:from>
    <xdr:to>
      <xdr:col>20</xdr:col>
      <xdr:colOff>270960</xdr:colOff>
      <xdr:row>31</xdr:row>
      <xdr:rowOff>165653</xdr:rowOff>
    </xdr:to>
    <xdr:sp macro="" textlink="">
      <xdr:nvSpPr>
        <xdr:cNvPr id="11" name="CuadroTexto 5">
          <a:extLst>
            <a:ext uri="{FF2B5EF4-FFF2-40B4-BE49-F238E27FC236}">
              <a16:creationId xmlns:a16="http://schemas.microsoft.com/office/drawing/2014/main" id="{7082CF6F-AC67-43C5-859C-29A16330FA7A}"/>
            </a:ext>
          </a:extLst>
        </xdr:cNvPr>
        <xdr:cNvSpPr txBox="1"/>
      </xdr:nvSpPr>
      <xdr:spPr>
        <a:xfrm>
          <a:off x="25548379" y="54075914"/>
          <a:ext cx="10006494" cy="1541804"/>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latin typeface="Arial" panose="020B0604020202020204" pitchFamily="34" charset="0"/>
              <a:cs typeface="Arial" panose="020B0604020202020204" pitchFamily="34" charset="0"/>
            </a:rPr>
            <a:t>__________________________________</a:t>
          </a:r>
        </a:p>
        <a:p>
          <a:pPr algn="ctr"/>
          <a:r>
            <a:rPr lang="es-MX" sz="2400">
              <a:solidFill>
                <a:sysClr val="windowText" lastClr="000000"/>
              </a:solidFill>
              <a:latin typeface="Arial" panose="020B0604020202020204" pitchFamily="34" charset="0"/>
              <a:cs typeface="Arial" panose="020B0604020202020204" pitchFamily="34" charset="0"/>
            </a:rPr>
            <a:t>REVISÓ</a:t>
          </a:r>
        </a:p>
        <a:p>
          <a:pPr algn="ctr"/>
          <a:r>
            <a:rPr lang="es-MX" sz="2400" kern="1200">
              <a:solidFill>
                <a:schemeClr val="dk1"/>
              </a:solidFill>
              <a:effectLst/>
              <a:latin typeface="Arial" panose="020B0604020202020204" pitchFamily="34" charset="0"/>
              <a:ea typeface="+mn-ea"/>
              <a:cs typeface="Arial" panose="020B0604020202020204" pitchFamily="34" charset="0"/>
            </a:rPr>
            <a:t>Lic. José Fernando Díaz Nuñez</a:t>
          </a:r>
          <a:endParaRPr lang="es-MX" sz="2400">
            <a:effectLst/>
            <a:latin typeface="Arial" panose="020B0604020202020204" pitchFamily="34" charset="0"/>
            <a:cs typeface="Arial" panose="020B0604020202020204" pitchFamily="34" charset="0"/>
          </a:endParaRPr>
        </a:p>
        <a:p>
          <a:pPr algn="ctr"/>
          <a:r>
            <a:rPr lang="es-MX" sz="2400" kern="1200">
              <a:solidFill>
                <a:schemeClr val="dk1"/>
              </a:solidFill>
              <a:effectLst/>
              <a:latin typeface="Arial" panose="020B0604020202020204" pitchFamily="34" charset="0"/>
              <a:ea typeface="+mn-ea"/>
              <a:cs typeface="Arial" panose="020B0604020202020204" pitchFamily="34" charset="0"/>
            </a:rPr>
            <a:t>Dirección General de Planeación Municipal</a:t>
          </a:r>
          <a:endParaRPr lang="es-MX" sz="2400">
            <a:effectLst/>
            <a:latin typeface="Arial" panose="020B0604020202020204" pitchFamily="34" charset="0"/>
            <a:cs typeface="Arial" panose="020B0604020202020204" pitchFamily="34" charset="0"/>
          </a:endParaRPr>
        </a:p>
      </xdr:txBody>
    </xdr:sp>
    <xdr:clientData/>
  </xdr:twoCellAnchor>
  <xdr:twoCellAnchor>
    <xdr:from>
      <xdr:col>22</xdr:col>
      <xdr:colOff>331304</xdr:colOff>
      <xdr:row>30</xdr:row>
      <xdr:rowOff>2029238</xdr:rowOff>
    </xdr:from>
    <xdr:to>
      <xdr:col>23</xdr:col>
      <xdr:colOff>9525000</xdr:colOff>
      <xdr:row>31</xdr:row>
      <xdr:rowOff>579783</xdr:rowOff>
    </xdr:to>
    <xdr:sp macro="" textlink="">
      <xdr:nvSpPr>
        <xdr:cNvPr id="12" name="CuadroTexto 11">
          <a:extLst>
            <a:ext uri="{FF2B5EF4-FFF2-40B4-BE49-F238E27FC236}">
              <a16:creationId xmlns:a16="http://schemas.microsoft.com/office/drawing/2014/main" id="{3BE2F34E-27CF-4B38-9D55-F6A36D1B2809}"/>
            </a:ext>
          </a:extLst>
        </xdr:cNvPr>
        <xdr:cNvSpPr txBox="1"/>
      </xdr:nvSpPr>
      <xdr:spPr>
        <a:xfrm>
          <a:off x="38431304" y="54044021"/>
          <a:ext cx="10601739" cy="1987827"/>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b="0">
              <a:solidFill>
                <a:sysClr val="windowText" lastClr="000000"/>
              </a:solidFill>
              <a:latin typeface="Arial" panose="020B0604020202020204" pitchFamily="34" charset="0"/>
              <a:cs typeface="Arial" panose="020B0604020202020204" pitchFamily="34" charset="0"/>
            </a:rPr>
            <a:t>_____________________________________</a:t>
          </a:r>
        </a:p>
        <a:p>
          <a:pPr algn="ctr"/>
          <a:r>
            <a:rPr lang="es-MX" sz="2400" b="0">
              <a:solidFill>
                <a:sysClr val="windowText" lastClr="000000"/>
              </a:solidFill>
              <a:latin typeface="Arial" panose="020B0604020202020204" pitchFamily="34" charset="0"/>
              <a:cs typeface="Arial" panose="020B0604020202020204" pitchFamily="34" charset="0"/>
            </a:rPr>
            <a:t>AUTORIZÓ</a:t>
          </a:r>
          <a:endParaRPr lang="es-MX" sz="2400" b="0">
            <a:solidFill>
              <a:sysClr val="windowText" lastClr="000000"/>
            </a:solidFill>
            <a:effectLst/>
            <a:latin typeface="Arial" panose="020B0604020202020204" pitchFamily="34" charset="0"/>
            <a:cs typeface="Arial" panose="020B0604020202020204" pitchFamily="34" charset="0"/>
          </a:endParaRPr>
        </a:p>
        <a:p>
          <a:pPr algn="ctr"/>
          <a:r>
            <a:rPr lang="es-ES" sz="2400" b="0">
              <a:solidFill>
                <a:sysClr val="windowText" lastClr="000000"/>
              </a:solidFill>
              <a:effectLst/>
              <a:latin typeface="Arial" panose="020B0604020202020204" pitchFamily="34" charset="0"/>
              <a:cs typeface="Arial" panose="020B0604020202020204" pitchFamily="34" charset="0"/>
            </a:rPr>
            <a:t>Lic. Jaime Padilla Barrientos.</a:t>
          </a:r>
          <a:endParaRPr lang="es-MX" sz="2400" b="0">
            <a:solidFill>
              <a:sysClr val="windowText" lastClr="000000"/>
            </a:solidFill>
            <a:effectLst/>
            <a:latin typeface="Arial" panose="020B0604020202020204" pitchFamily="34" charset="0"/>
            <a:cs typeface="Arial" panose="020B0604020202020204" pitchFamily="34" charset="0"/>
          </a:endParaRPr>
        </a:p>
        <a:p>
          <a:pPr algn="ctr"/>
          <a:r>
            <a:rPr lang="es-MX" sz="2400">
              <a:solidFill>
                <a:sysClr val="windowText" lastClr="000000"/>
              </a:solidFill>
              <a:effectLst/>
              <a:latin typeface="Arial" panose="020B0604020202020204" pitchFamily="34" charset="0"/>
              <a:cs typeface="Arial" panose="020B0604020202020204" pitchFamily="34" charset="0"/>
            </a:rPr>
            <a:t>Secretaria Municipal de Seguridad Ciudadana y Tránsito de Benito Juárez.</a:t>
          </a:r>
          <a:endParaRPr lang="es-MX" sz="2400" baseline="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1205506</xdr:colOff>
      <xdr:row>3</xdr:row>
      <xdr:rowOff>0</xdr:rowOff>
    </xdr:from>
    <xdr:to>
      <xdr:col>23</xdr:col>
      <xdr:colOff>3676054</xdr:colOff>
      <xdr:row>10</xdr:row>
      <xdr:rowOff>11152</xdr:rowOff>
    </xdr:to>
    <xdr:pic>
      <xdr:nvPicPr>
        <xdr:cNvPr id="2" name="Imagen 1">
          <a:extLst>
            <a:ext uri="{FF2B5EF4-FFF2-40B4-BE49-F238E27FC236}">
              <a16:creationId xmlns:a16="http://schemas.microsoft.com/office/drawing/2014/main" id="{85C9496C-626A-435C-8609-0180D7C4D876}"/>
            </a:ext>
          </a:extLst>
        </xdr:cNvPr>
        <xdr:cNvPicPr>
          <a:picLocks noChangeAspect="1"/>
        </xdr:cNvPicPr>
      </xdr:nvPicPr>
      <xdr:blipFill>
        <a:blip xmlns:r="http://schemas.openxmlformats.org/officeDocument/2006/relationships" r:embed="rId1"/>
        <a:stretch>
          <a:fillRect/>
        </a:stretch>
      </xdr:blipFill>
      <xdr:spPr>
        <a:xfrm>
          <a:off x="31365466" y="556260"/>
          <a:ext cx="3712608" cy="2411452"/>
        </a:xfrm>
        <a:prstGeom prst="rect">
          <a:avLst/>
        </a:prstGeom>
      </xdr:spPr>
    </xdr:pic>
    <xdr:clientData/>
  </xdr:twoCellAnchor>
  <xdr:twoCellAnchor editAs="oneCell">
    <xdr:from>
      <xdr:col>1</xdr:col>
      <xdr:colOff>123538</xdr:colOff>
      <xdr:row>0</xdr:row>
      <xdr:rowOff>47288</xdr:rowOff>
    </xdr:from>
    <xdr:to>
      <xdr:col>2</xdr:col>
      <xdr:colOff>967064</xdr:colOff>
      <xdr:row>11</xdr:row>
      <xdr:rowOff>177800</xdr:rowOff>
    </xdr:to>
    <xdr:pic>
      <xdr:nvPicPr>
        <xdr:cNvPr id="3" name="Imagen 2">
          <a:extLst>
            <a:ext uri="{FF2B5EF4-FFF2-40B4-BE49-F238E27FC236}">
              <a16:creationId xmlns:a16="http://schemas.microsoft.com/office/drawing/2014/main" id="{D27B386C-37DC-4DFE-8207-DF56BB11499C}"/>
            </a:ext>
          </a:extLst>
        </xdr:cNvPr>
        <xdr:cNvPicPr>
          <a:picLocks noChangeAspect="1"/>
        </xdr:cNvPicPr>
      </xdr:nvPicPr>
      <xdr:blipFill>
        <a:blip xmlns:r="http://schemas.openxmlformats.org/officeDocument/2006/relationships" r:embed="rId2"/>
        <a:stretch>
          <a:fillRect/>
        </a:stretch>
      </xdr:blipFill>
      <xdr:spPr>
        <a:xfrm>
          <a:off x="908398" y="47288"/>
          <a:ext cx="2169406" cy="3201372"/>
        </a:xfrm>
        <a:prstGeom prst="rect">
          <a:avLst/>
        </a:prstGeom>
      </xdr:spPr>
    </xdr:pic>
    <xdr:clientData/>
  </xdr:twoCellAnchor>
  <xdr:twoCellAnchor editAs="oneCell">
    <xdr:from>
      <xdr:col>2</xdr:col>
      <xdr:colOff>1266825</xdr:colOff>
      <xdr:row>2</xdr:row>
      <xdr:rowOff>180975</xdr:rowOff>
    </xdr:from>
    <xdr:to>
      <xdr:col>3</xdr:col>
      <xdr:colOff>952500</xdr:colOff>
      <xdr:row>8</xdr:row>
      <xdr:rowOff>95250</xdr:rowOff>
    </xdr:to>
    <xdr:pic>
      <xdr:nvPicPr>
        <xdr:cNvPr id="4" name="Imagen 3">
          <a:extLst>
            <a:ext uri="{FF2B5EF4-FFF2-40B4-BE49-F238E27FC236}">
              <a16:creationId xmlns:a16="http://schemas.microsoft.com/office/drawing/2014/main" id="{EC738D32-577E-4F8C-AB8F-A3546B50B7A6}"/>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3"/>
        <a:srcRect l="5984" t="2830" r="4724" b="3150"/>
        <a:stretch/>
      </xdr:blipFill>
      <xdr:spPr>
        <a:xfrm>
          <a:off x="3377565" y="546735"/>
          <a:ext cx="2146935" cy="2139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259609</xdr:colOff>
      <xdr:row>1</xdr:row>
      <xdr:rowOff>115323</xdr:rowOff>
    </xdr:from>
    <xdr:to>
      <xdr:col>2</xdr:col>
      <xdr:colOff>836175</xdr:colOff>
      <xdr:row>11</xdr:row>
      <xdr:rowOff>22679</xdr:rowOff>
    </xdr:to>
    <xdr:pic>
      <xdr:nvPicPr>
        <xdr:cNvPr id="3" name="Imagen 2">
          <a:extLst>
            <a:ext uri="{FF2B5EF4-FFF2-40B4-BE49-F238E27FC236}">
              <a16:creationId xmlns:a16="http://schemas.microsoft.com/office/drawing/2014/main" id="{67E39108-6BFE-4630-92EC-595D6F7FB555}"/>
            </a:ext>
          </a:extLst>
        </xdr:cNvPr>
        <xdr:cNvPicPr>
          <a:picLocks noChangeAspect="1"/>
        </xdr:cNvPicPr>
      </xdr:nvPicPr>
      <xdr:blipFill>
        <a:blip xmlns:r="http://schemas.openxmlformats.org/officeDocument/2006/relationships" r:embed="rId1"/>
        <a:stretch>
          <a:fillRect/>
        </a:stretch>
      </xdr:blipFill>
      <xdr:spPr>
        <a:xfrm>
          <a:off x="1030680" y="296752"/>
          <a:ext cx="1869245" cy="2832891"/>
        </a:xfrm>
        <a:prstGeom prst="rect">
          <a:avLst/>
        </a:prstGeom>
      </xdr:spPr>
    </xdr:pic>
    <xdr:clientData/>
  </xdr:twoCellAnchor>
  <xdr:twoCellAnchor editAs="oneCell">
    <xdr:from>
      <xdr:col>2</xdr:col>
      <xdr:colOff>1516289</xdr:colOff>
      <xdr:row>2</xdr:row>
      <xdr:rowOff>44904</xdr:rowOff>
    </xdr:from>
    <xdr:to>
      <xdr:col>3</xdr:col>
      <xdr:colOff>1201964</xdr:colOff>
      <xdr:row>7</xdr:row>
      <xdr:rowOff>163286</xdr:rowOff>
    </xdr:to>
    <xdr:pic>
      <xdr:nvPicPr>
        <xdr:cNvPr id="4" name="Imagen 3">
          <a:extLst>
            <a:ext uri="{FF2B5EF4-FFF2-40B4-BE49-F238E27FC236}">
              <a16:creationId xmlns:a16="http://schemas.microsoft.com/office/drawing/2014/main" id="{0EC9AF46-45B2-4024-AB1D-04DE9CC3027B}"/>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580039" y="407761"/>
          <a:ext cx="2066925" cy="2182132"/>
        </a:xfrm>
        <a:prstGeom prst="rect">
          <a:avLst/>
        </a:prstGeom>
      </xdr:spPr>
    </xdr:pic>
    <xdr:clientData/>
  </xdr:twoCellAnchor>
  <xdr:twoCellAnchor editAs="oneCell">
    <xdr:from>
      <xdr:col>23</xdr:col>
      <xdr:colOff>464203</xdr:colOff>
      <xdr:row>1</xdr:row>
      <xdr:rowOff>81500</xdr:rowOff>
    </xdr:from>
    <xdr:to>
      <xdr:col>23</xdr:col>
      <xdr:colOff>3008034</xdr:colOff>
      <xdr:row>7</xdr:row>
      <xdr:rowOff>181428</xdr:rowOff>
    </xdr:to>
    <xdr:pic>
      <xdr:nvPicPr>
        <xdr:cNvPr id="5" name="Imagen 4">
          <a:extLst>
            <a:ext uri="{FF2B5EF4-FFF2-40B4-BE49-F238E27FC236}">
              <a16:creationId xmlns:a16="http://schemas.microsoft.com/office/drawing/2014/main" id="{BCB335AC-51DB-4D70-9A2D-8348F9973C9E}"/>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3"/>
        <a:stretch>
          <a:fillRect/>
        </a:stretch>
      </xdr:blipFill>
      <xdr:spPr>
        <a:xfrm>
          <a:off x="30989560" y="262929"/>
          <a:ext cx="2543831" cy="23451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EF6F-9D84-44FD-9AF0-1D40FD17B844}">
  <sheetPr>
    <pageSetUpPr fitToPage="1"/>
  </sheetPr>
  <dimension ref="B1:AB44"/>
  <sheetViews>
    <sheetView tabSelected="1" topLeftCell="F4" zoomScale="43" zoomScaleNormal="35" zoomScaleSheetLayoutView="23" workbookViewId="0">
      <selection activeCell="U19" sqref="U19"/>
    </sheetView>
  </sheetViews>
  <sheetFormatPr baseColWidth="10" defaultColWidth="11.44140625" defaultRowHeight="17.399999999999999" x14ac:dyDescent="0.3"/>
  <cols>
    <col min="2" max="2" width="28.5546875" customWidth="1"/>
    <col min="3" max="3" width="47" customWidth="1"/>
    <col min="4" max="4" width="78" customWidth="1"/>
    <col min="5" max="5" width="25.5546875" customWidth="1"/>
    <col min="6" max="6" width="43" customWidth="1"/>
    <col min="7" max="23" width="21.33203125" customWidth="1"/>
    <col min="24" max="24" width="151.44140625" style="154" customWidth="1"/>
  </cols>
  <sheetData>
    <row r="1" spans="2:24" ht="14.4" x14ac:dyDescent="0.3">
      <c r="X1"/>
    </row>
    <row r="2" spans="2:24" ht="14.4" x14ac:dyDescent="0.3">
      <c r="X2"/>
    </row>
    <row r="3" spans="2:24" ht="14.4" x14ac:dyDescent="0.3">
      <c r="X3"/>
    </row>
    <row r="4" spans="2:24" ht="63" customHeight="1" x14ac:dyDescent="0.3">
      <c r="D4" s="129" t="s">
        <v>87</v>
      </c>
      <c r="E4" s="129"/>
      <c r="F4" s="129"/>
      <c r="G4" s="129"/>
      <c r="H4" s="129"/>
      <c r="I4" s="129"/>
      <c r="J4" s="129"/>
      <c r="K4" s="129"/>
      <c r="L4" s="129"/>
      <c r="M4" s="129"/>
      <c r="N4" s="129"/>
      <c r="O4" s="129"/>
      <c r="P4" s="129"/>
      <c r="Q4" s="129"/>
      <c r="R4" s="129"/>
      <c r="S4" s="129"/>
      <c r="T4" s="129"/>
      <c r="U4" s="129"/>
      <c r="V4" s="129"/>
      <c r="W4" s="129"/>
      <c r="X4"/>
    </row>
    <row r="5" spans="2:24" ht="30" customHeight="1" x14ac:dyDescent="0.3">
      <c r="D5" s="129" t="s">
        <v>0</v>
      </c>
      <c r="E5" s="129"/>
      <c r="F5" s="129"/>
      <c r="G5" s="129"/>
      <c r="H5" s="129"/>
      <c r="I5" s="129"/>
      <c r="J5" s="129"/>
      <c r="K5" s="129"/>
      <c r="L5" s="129"/>
      <c r="M5" s="129"/>
      <c r="N5" s="129"/>
      <c r="O5" s="129"/>
      <c r="P5" s="129"/>
      <c r="Q5" s="129"/>
      <c r="R5" s="129"/>
      <c r="S5" s="129"/>
      <c r="T5" s="129"/>
      <c r="U5" s="129"/>
      <c r="V5" s="129"/>
      <c r="W5" s="129"/>
      <c r="X5"/>
    </row>
    <row r="6" spans="2:24" ht="26.25" customHeight="1" x14ac:dyDescent="0.3">
      <c r="D6" s="129" t="s">
        <v>73</v>
      </c>
      <c r="E6" s="129"/>
      <c r="F6" s="129"/>
      <c r="G6" s="129"/>
      <c r="H6" s="129"/>
      <c r="I6" s="129"/>
      <c r="J6" s="129"/>
      <c r="K6" s="129"/>
      <c r="L6" s="129"/>
      <c r="M6" s="129"/>
      <c r="N6" s="129"/>
      <c r="O6" s="129"/>
      <c r="P6" s="129"/>
      <c r="Q6" s="129"/>
      <c r="R6" s="129"/>
      <c r="S6" s="129"/>
      <c r="T6" s="129"/>
      <c r="U6" s="129"/>
      <c r="V6" s="129"/>
      <c r="W6" s="129"/>
      <c r="X6"/>
    </row>
    <row r="7" spans="2:24" ht="26.25" customHeight="1" x14ac:dyDescent="0.3">
      <c r="D7" s="129" t="s">
        <v>74</v>
      </c>
      <c r="E7" s="129"/>
      <c r="F7" s="129"/>
      <c r="G7" s="129"/>
      <c r="H7" s="129"/>
      <c r="I7" s="129"/>
      <c r="J7" s="129"/>
      <c r="K7" s="129"/>
      <c r="L7" s="129"/>
      <c r="M7" s="129"/>
      <c r="N7" s="129"/>
      <c r="O7" s="129"/>
      <c r="P7" s="129"/>
      <c r="Q7" s="129"/>
      <c r="R7" s="129"/>
      <c r="S7" s="129"/>
      <c r="T7" s="129"/>
      <c r="U7" s="129"/>
      <c r="V7" s="129"/>
      <c r="W7" s="129"/>
      <c r="X7"/>
    </row>
    <row r="8" spans="2:24" ht="15.75" customHeight="1" x14ac:dyDescent="0.3">
      <c r="D8" s="128"/>
      <c r="E8" s="128"/>
      <c r="F8" s="128"/>
      <c r="G8" s="128"/>
      <c r="H8" s="128"/>
      <c r="I8" s="128"/>
      <c r="J8" s="128"/>
      <c r="K8" s="128"/>
      <c r="L8" s="128"/>
      <c r="M8" s="128"/>
      <c r="N8" s="128"/>
      <c r="O8" s="128"/>
      <c r="P8" s="128"/>
      <c r="Q8" s="128"/>
      <c r="R8" s="128"/>
      <c r="S8" s="128"/>
      <c r="T8" s="128"/>
      <c r="U8" s="128"/>
      <c r="V8" s="128"/>
      <c r="W8" s="128"/>
      <c r="X8"/>
    </row>
    <row r="9" spans="2:24" ht="14.4" x14ac:dyDescent="0.3">
      <c r="X9"/>
    </row>
    <row r="10" spans="2:24" ht="14.4" x14ac:dyDescent="0.3">
      <c r="X10"/>
    </row>
    <row r="11" spans="2:24" ht="9" customHeight="1" thickBot="1" x14ac:dyDescent="0.35">
      <c r="X11"/>
    </row>
    <row r="12" spans="2:24" ht="26.25" customHeight="1" thickBot="1" x14ac:dyDescent="0.35">
      <c r="G12" s="275" t="s">
        <v>3</v>
      </c>
      <c r="H12" s="276"/>
      <c r="I12" s="276"/>
      <c r="J12" s="276"/>
      <c r="K12" s="276"/>
      <c r="L12" s="276"/>
      <c r="M12" s="276"/>
      <c r="N12" s="276"/>
      <c r="O12" s="276"/>
      <c r="P12" s="276"/>
      <c r="Q12" s="276"/>
      <c r="R12" s="276"/>
      <c r="S12" s="276"/>
      <c r="T12" s="276"/>
      <c r="U12" s="276"/>
      <c r="V12" s="276"/>
      <c r="W12" s="277"/>
      <c r="X12"/>
    </row>
    <row r="13" spans="2:24" ht="57" customHeight="1" thickBot="1" x14ac:dyDescent="0.35">
      <c r="B13" s="268" t="s">
        <v>4</v>
      </c>
      <c r="C13" s="268" t="s">
        <v>5</v>
      </c>
      <c r="D13" s="278" t="s">
        <v>6</v>
      </c>
      <c r="E13" s="279"/>
      <c r="F13" s="280"/>
      <c r="G13" s="272" t="s">
        <v>7</v>
      </c>
      <c r="H13" s="273"/>
      <c r="I13" s="273"/>
      <c r="J13" s="273"/>
      <c r="K13" s="274"/>
      <c r="L13" s="278" t="s">
        <v>8</v>
      </c>
      <c r="M13" s="279"/>
      <c r="N13" s="279"/>
      <c r="O13" s="280"/>
      <c r="P13" s="281" t="s">
        <v>9</v>
      </c>
      <c r="Q13" s="282"/>
      <c r="R13" s="282"/>
      <c r="S13" s="283"/>
      <c r="T13" s="282" t="s">
        <v>10</v>
      </c>
      <c r="U13" s="282"/>
      <c r="V13" s="282"/>
      <c r="W13" s="283"/>
      <c r="X13" s="266" t="s">
        <v>11</v>
      </c>
    </row>
    <row r="14" spans="2:24" ht="143.25" customHeight="1" thickBot="1" x14ac:dyDescent="0.35">
      <c r="B14" s="269"/>
      <c r="C14" s="269"/>
      <c r="D14" s="110" t="s">
        <v>12</v>
      </c>
      <c r="E14" s="110" t="s">
        <v>13</v>
      </c>
      <c r="F14" s="112" t="s">
        <v>14</v>
      </c>
      <c r="G14" s="113" t="s">
        <v>15</v>
      </c>
      <c r="H14" s="114" t="s">
        <v>16</v>
      </c>
      <c r="I14" s="115" t="s">
        <v>17</v>
      </c>
      <c r="J14" s="116" t="s">
        <v>18</v>
      </c>
      <c r="K14" s="117" t="s">
        <v>19</v>
      </c>
      <c r="L14" s="118" t="s">
        <v>16</v>
      </c>
      <c r="M14" s="119" t="s">
        <v>17</v>
      </c>
      <c r="N14" s="120" t="s">
        <v>18</v>
      </c>
      <c r="O14" s="121" t="s">
        <v>19</v>
      </c>
      <c r="P14" s="118" t="s">
        <v>16</v>
      </c>
      <c r="Q14" s="152" t="s">
        <v>17</v>
      </c>
      <c r="R14" s="120" t="s">
        <v>18</v>
      </c>
      <c r="S14" s="153" t="s">
        <v>19</v>
      </c>
      <c r="T14" s="118" t="s">
        <v>16</v>
      </c>
      <c r="U14" s="152" t="s">
        <v>17</v>
      </c>
      <c r="V14" s="120" t="s">
        <v>18</v>
      </c>
      <c r="W14" s="153" t="s">
        <v>19</v>
      </c>
      <c r="X14" s="267"/>
    </row>
    <row r="15" spans="2:24" ht="165.75" customHeight="1" x14ac:dyDescent="0.3">
      <c r="B15" s="124" t="s">
        <v>77</v>
      </c>
      <c r="C15" s="125" t="s">
        <v>84</v>
      </c>
      <c r="D15" s="125" t="s">
        <v>85</v>
      </c>
      <c r="E15" s="126" t="s">
        <v>23</v>
      </c>
      <c r="F15" s="127" t="s">
        <v>86</v>
      </c>
      <c r="G15" s="179">
        <v>0.95332642657968703</v>
      </c>
      <c r="H15" s="180">
        <v>0.23830000000000001</v>
      </c>
      <c r="I15" s="181">
        <v>0.23830000000000001</v>
      </c>
      <c r="J15" s="181">
        <v>0.23830000000000001</v>
      </c>
      <c r="K15" s="182">
        <v>0.23830000000000001</v>
      </c>
      <c r="L15" s="180">
        <v>0.23830000000000001</v>
      </c>
      <c r="M15" s="181">
        <v>0.23830000000000001</v>
      </c>
      <c r="N15" s="181">
        <v>0.23830000000000001</v>
      </c>
      <c r="O15" s="183"/>
      <c r="P15" s="184">
        <f t="shared" ref="P15:R16" si="0">IFERROR((L15/H15),"100%")</f>
        <v>1</v>
      </c>
      <c r="Q15" s="185">
        <f t="shared" si="0"/>
        <v>1</v>
      </c>
      <c r="R15" s="185">
        <f>IFERROR((N15/J15),"100%")</f>
        <v>1</v>
      </c>
      <c r="S15" s="186"/>
      <c r="T15" s="187">
        <f>IFERROR((L15/$G$15),"No Programado")</f>
        <v>0.2499668459364594</v>
      </c>
      <c r="U15" s="185">
        <f>IFERROR(((L15+M15)/$G$15),"No Programado")</f>
        <v>0.49993369187291881</v>
      </c>
      <c r="V15" s="185">
        <f>IFERROR(((L15+M15+N15)/$G$15),"No Programado")</f>
        <v>0.74990053780937826</v>
      </c>
      <c r="W15" s="166"/>
      <c r="X15" s="167" t="s">
        <v>139</v>
      </c>
    </row>
    <row r="16" spans="2:24" ht="23.4" hidden="1" customHeight="1" x14ac:dyDescent="0.3">
      <c r="B16" s="270" t="s">
        <v>26</v>
      </c>
      <c r="C16" s="271"/>
      <c r="D16" s="271"/>
      <c r="E16" s="271"/>
      <c r="F16" s="271"/>
      <c r="G16" s="188"/>
      <c r="H16" s="189"/>
      <c r="I16" s="190"/>
      <c r="J16" s="190"/>
      <c r="K16" s="191"/>
      <c r="L16" s="192"/>
      <c r="M16" s="190"/>
      <c r="N16" s="190"/>
      <c r="O16" s="193"/>
      <c r="P16" s="194" t="str">
        <f t="shared" si="0"/>
        <v>100%</v>
      </c>
      <c r="Q16" s="195" t="str">
        <f t="shared" si="0"/>
        <v>100%</v>
      </c>
      <c r="R16" s="196" t="str">
        <f t="shared" si="0"/>
        <v>100%</v>
      </c>
      <c r="S16" s="197" t="str">
        <f>IFERROR((O16/K16),"100%")</f>
        <v>100%</v>
      </c>
      <c r="T16" s="194" t="str">
        <f>IFERROR((L16/$G$16),"No Programado")</f>
        <v>No Programado</v>
      </c>
      <c r="U16" s="198" t="str">
        <f>IFERROR((L16+M16)/$G$16, "No Programado")</f>
        <v>No Programado</v>
      </c>
      <c r="V16" s="196" t="str">
        <f>IFERROR((M16+N16+L16)/$G$16, "No Programado")</f>
        <v>No Programado</v>
      </c>
      <c r="W16" s="168" t="str">
        <f>IFERROR((N16+O16+M16+L16)/$G$16, "No Programado")</f>
        <v>No Programado</v>
      </c>
      <c r="X16" s="169"/>
    </row>
    <row r="17" spans="2:28" ht="387.75" customHeight="1" x14ac:dyDescent="0.3">
      <c r="B17" s="130" t="s">
        <v>78</v>
      </c>
      <c r="C17" s="131" t="s">
        <v>88</v>
      </c>
      <c r="D17" s="132" t="s">
        <v>89</v>
      </c>
      <c r="E17" s="133" t="s">
        <v>75</v>
      </c>
      <c r="F17" s="134" t="s">
        <v>90</v>
      </c>
      <c r="G17" s="199">
        <v>13066</v>
      </c>
      <c r="H17" s="200">
        <v>3268</v>
      </c>
      <c r="I17" s="201">
        <v>3267</v>
      </c>
      <c r="J17" s="201">
        <v>3266</v>
      </c>
      <c r="K17" s="202">
        <v>3265</v>
      </c>
      <c r="L17" s="203">
        <v>2894</v>
      </c>
      <c r="M17" s="201">
        <v>2994</v>
      </c>
      <c r="N17" s="201">
        <v>3383</v>
      </c>
      <c r="O17" s="204"/>
      <c r="P17" s="206">
        <f>IFERROR((L17-H17)/H17,"ND")</f>
        <v>-0.11444308445532436</v>
      </c>
      <c r="Q17" s="196">
        <f>IFERROR((M17-I17)/I17,"ND")</f>
        <v>-8.356290174471992E-2</v>
      </c>
      <c r="R17" s="196">
        <f>IFERROR((N17-J17)/J17,"ND")</f>
        <v>3.5823637477036131E-2</v>
      </c>
      <c r="S17" s="205"/>
      <c r="T17" s="206">
        <f>IFERROR((((L17)-(G17))/(G17)),"ND")</f>
        <v>-0.778509107607531</v>
      </c>
      <c r="U17" s="196">
        <f>IFERROR((((L17+M17)-(G17))/(G17)),"ND")</f>
        <v>-0.54936476350834229</v>
      </c>
      <c r="V17" s="196">
        <f>IFERROR((((L17+M17+N17)-(G17))/(G17)),"ND")</f>
        <v>-0.29044849227001379</v>
      </c>
      <c r="W17" s="170"/>
      <c r="X17" s="171" t="s">
        <v>140</v>
      </c>
      <c r="AB17" s="39"/>
    </row>
    <row r="18" spans="2:28" ht="253.5" customHeight="1" x14ac:dyDescent="0.3">
      <c r="B18" s="135" t="s">
        <v>79</v>
      </c>
      <c r="C18" s="136" t="s">
        <v>91</v>
      </c>
      <c r="D18" s="136" t="s">
        <v>92</v>
      </c>
      <c r="E18" s="137" t="s">
        <v>75</v>
      </c>
      <c r="F18" s="138" t="s">
        <v>93</v>
      </c>
      <c r="G18" s="207">
        <v>2176</v>
      </c>
      <c r="H18" s="200">
        <v>543</v>
      </c>
      <c r="I18" s="201">
        <v>546</v>
      </c>
      <c r="J18" s="201">
        <v>545</v>
      </c>
      <c r="K18" s="202">
        <v>542</v>
      </c>
      <c r="L18" s="203">
        <v>303</v>
      </c>
      <c r="M18" s="201">
        <v>308</v>
      </c>
      <c r="N18" s="201">
        <v>995</v>
      </c>
      <c r="O18" s="208"/>
      <c r="P18" s="209">
        <f t="shared" ref="P18:R29" si="1">IFERROR((L18/H18),"100%")</f>
        <v>0.55801104972375692</v>
      </c>
      <c r="Q18" s="196">
        <f t="shared" si="1"/>
        <v>0.5641025641025641</v>
      </c>
      <c r="R18" s="196">
        <f>IFERROR((N18/J18),"100%")</f>
        <v>1.8256880733944953</v>
      </c>
      <c r="S18" s="210"/>
      <c r="T18" s="209">
        <f>IFERROR((L18/$G$18),"No Programado")</f>
        <v>0.13924632352941177</v>
      </c>
      <c r="U18" s="196">
        <f>IFERROR((L18+M18)/G18, "No Programado")</f>
        <v>0.28079044117647056</v>
      </c>
      <c r="V18" s="196">
        <f>IFERROR((L18+M18+N18)/G18, "No Programado")</f>
        <v>0.73805147058823528</v>
      </c>
      <c r="W18" s="172"/>
      <c r="X18" s="173" t="s">
        <v>141</v>
      </c>
    </row>
    <row r="19" spans="2:28" ht="253.5" customHeight="1" x14ac:dyDescent="0.3">
      <c r="B19" s="139" t="s">
        <v>76</v>
      </c>
      <c r="C19" s="140" t="s">
        <v>94</v>
      </c>
      <c r="D19" s="140" t="s">
        <v>95</v>
      </c>
      <c r="E19" s="141" t="s">
        <v>75</v>
      </c>
      <c r="F19" s="142" t="s">
        <v>96</v>
      </c>
      <c r="G19" s="211">
        <v>2202</v>
      </c>
      <c r="H19" s="200">
        <v>545</v>
      </c>
      <c r="I19" s="201">
        <v>550</v>
      </c>
      <c r="J19" s="201">
        <v>554</v>
      </c>
      <c r="K19" s="202">
        <v>553</v>
      </c>
      <c r="L19" s="203">
        <v>634</v>
      </c>
      <c r="M19" s="201">
        <v>664</v>
      </c>
      <c r="N19" s="201">
        <v>564</v>
      </c>
      <c r="O19" s="212"/>
      <c r="P19" s="206">
        <f t="shared" si="1"/>
        <v>1.1633027522935779</v>
      </c>
      <c r="Q19" s="196">
        <f t="shared" si="1"/>
        <v>1.2072727272727273</v>
      </c>
      <c r="R19" s="196">
        <f>IFERROR((N19/J19),"100%")</f>
        <v>1.0180505415162455</v>
      </c>
      <c r="S19" s="213"/>
      <c r="T19" s="209">
        <f t="shared" ref="T19:T29" si="2">IFERROR((L19/$G$18),"No Programado")</f>
        <v>0.29136029411764708</v>
      </c>
      <c r="U19" s="196">
        <f t="shared" ref="U19:U29" si="3">IFERROR((L19+M19)/G19, "No Programado")</f>
        <v>0.58946412352406907</v>
      </c>
      <c r="V19" s="196">
        <f>IFERROR((L19+M19+N19)/G19, "No Programado")</f>
        <v>0.84559491371480477</v>
      </c>
      <c r="W19" s="174"/>
      <c r="X19" s="175" t="s">
        <v>142</v>
      </c>
    </row>
    <row r="20" spans="2:28" ht="253.5" customHeight="1" x14ac:dyDescent="0.3">
      <c r="B20" s="135" t="s">
        <v>80</v>
      </c>
      <c r="C20" s="143" t="s">
        <v>97</v>
      </c>
      <c r="D20" s="144" t="s">
        <v>98</v>
      </c>
      <c r="E20" s="137" t="s">
        <v>75</v>
      </c>
      <c r="F20" s="138" t="s">
        <v>93</v>
      </c>
      <c r="G20" s="207">
        <v>8760</v>
      </c>
      <c r="H20" s="200">
        <v>2160</v>
      </c>
      <c r="I20" s="201">
        <v>2184</v>
      </c>
      <c r="J20" s="201">
        <v>2208</v>
      </c>
      <c r="K20" s="202">
        <v>2208</v>
      </c>
      <c r="L20" s="203">
        <v>2179</v>
      </c>
      <c r="M20" s="201">
        <v>2184</v>
      </c>
      <c r="N20" s="201">
        <v>2208</v>
      </c>
      <c r="O20" s="214"/>
      <c r="P20" s="206">
        <f t="shared" si="1"/>
        <v>1.0087962962962962</v>
      </c>
      <c r="Q20" s="196">
        <f t="shared" si="1"/>
        <v>1</v>
      </c>
      <c r="R20" s="196">
        <f>IFERROR((N20/J20),"100%")</f>
        <v>1</v>
      </c>
      <c r="S20" s="213"/>
      <c r="T20" s="209">
        <f t="shared" si="2"/>
        <v>1.0013786764705883</v>
      </c>
      <c r="U20" s="196">
        <f t="shared" si="3"/>
        <v>0.49805936073059359</v>
      </c>
      <c r="V20" s="196">
        <f>IFERROR((L20+M20+N20)/G20, "No Programado")</f>
        <v>0.75011415525114156</v>
      </c>
      <c r="W20" s="174"/>
      <c r="X20" s="176" t="s">
        <v>143</v>
      </c>
    </row>
    <row r="21" spans="2:28" ht="253.5" customHeight="1" x14ac:dyDescent="0.3">
      <c r="B21" s="139" t="s">
        <v>76</v>
      </c>
      <c r="C21" s="145" t="s">
        <v>99</v>
      </c>
      <c r="D21" s="140" t="s">
        <v>100</v>
      </c>
      <c r="E21" s="146" t="s">
        <v>75</v>
      </c>
      <c r="F21" s="142" t="s">
        <v>101</v>
      </c>
      <c r="G21" s="215">
        <v>1140</v>
      </c>
      <c r="H21" s="200">
        <v>360</v>
      </c>
      <c r="I21" s="201">
        <v>360</v>
      </c>
      <c r="J21" s="201">
        <v>360</v>
      </c>
      <c r="K21" s="202">
        <v>360</v>
      </c>
      <c r="L21" s="203">
        <v>360</v>
      </c>
      <c r="M21" s="201">
        <v>362</v>
      </c>
      <c r="N21" s="201">
        <v>274</v>
      </c>
      <c r="O21" s="214"/>
      <c r="P21" s="206">
        <f t="shared" si="1"/>
        <v>1</v>
      </c>
      <c r="Q21" s="196">
        <f t="shared" si="1"/>
        <v>1.0055555555555555</v>
      </c>
      <c r="R21" s="196">
        <f t="shared" si="1"/>
        <v>0.76111111111111107</v>
      </c>
      <c r="S21" s="213"/>
      <c r="T21" s="209">
        <f t="shared" si="2"/>
        <v>0.16544117647058823</v>
      </c>
      <c r="U21" s="196">
        <f t="shared" si="3"/>
        <v>0.6333333333333333</v>
      </c>
      <c r="V21" s="196">
        <f t="shared" ref="V19:V29" si="4">IFERROR((L21+M21+N21)/G21, "No Programado")</f>
        <v>0.87368421052631584</v>
      </c>
      <c r="W21" s="174"/>
      <c r="X21" s="176" t="s">
        <v>144</v>
      </c>
    </row>
    <row r="22" spans="2:28" ht="253.5" customHeight="1" x14ac:dyDescent="0.3">
      <c r="B22" s="139" t="s">
        <v>76</v>
      </c>
      <c r="C22" s="145" t="s">
        <v>102</v>
      </c>
      <c r="D22" s="140" t="s">
        <v>103</v>
      </c>
      <c r="E22" s="146" t="s">
        <v>75</v>
      </c>
      <c r="F22" s="142" t="s">
        <v>104</v>
      </c>
      <c r="G22" s="215">
        <v>10950</v>
      </c>
      <c r="H22" s="200">
        <v>2706</v>
      </c>
      <c r="I22" s="201">
        <v>2733</v>
      </c>
      <c r="J22" s="201">
        <v>2757</v>
      </c>
      <c r="K22" s="202">
        <v>2754</v>
      </c>
      <c r="L22" s="203">
        <v>2589</v>
      </c>
      <c r="M22" s="201">
        <v>2724</v>
      </c>
      <c r="N22" s="201">
        <v>2730</v>
      </c>
      <c r="O22" s="214"/>
      <c r="P22" s="206">
        <f t="shared" si="1"/>
        <v>0.9567627494456763</v>
      </c>
      <c r="Q22" s="196">
        <f t="shared" si="1"/>
        <v>0.99670691547749724</v>
      </c>
      <c r="R22" s="196">
        <f>IFERROR((N22/J22),"100%")</f>
        <v>0.99020674646354734</v>
      </c>
      <c r="S22" s="213"/>
      <c r="T22" s="209">
        <f t="shared" si="2"/>
        <v>1.189797794117647</v>
      </c>
      <c r="U22" s="196">
        <f t="shared" si="3"/>
        <v>0.48520547945205478</v>
      </c>
      <c r="V22" s="196">
        <f>IFERROR((L22+M22+N22)/G22, "No Programado")</f>
        <v>0.73452054794520549</v>
      </c>
      <c r="W22" s="174"/>
      <c r="X22" s="176" t="s">
        <v>145</v>
      </c>
    </row>
    <row r="23" spans="2:28" ht="253.5" customHeight="1" x14ac:dyDescent="0.3">
      <c r="B23" s="135" t="s">
        <v>81</v>
      </c>
      <c r="C23" s="143" t="s">
        <v>105</v>
      </c>
      <c r="D23" s="136" t="s">
        <v>106</v>
      </c>
      <c r="E23" s="137" t="s">
        <v>75</v>
      </c>
      <c r="F23" s="138" t="s">
        <v>107</v>
      </c>
      <c r="G23" s="207">
        <v>1460</v>
      </c>
      <c r="H23" s="200">
        <v>364</v>
      </c>
      <c r="I23" s="201">
        <v>364</v>
      </c>
      <c r="J23" s="201">
        <v>368</v>
      </c>
      <c r="K23" s="202">
        <v>364</v>
      </c>
      <c r="L23" s="203">
        <v>365</v>
      </c>
      <c r="M23" s="201">
        <v>360</v>
      </c>
      <c r="N23" s="201">
        <v>364</v>
      </c>
      <c r="O23" s="214"/>
      <c r="P23" s="206">
        <f t="shared" si="1"/>
        <v>1.0027472527472527</v>
      </c>
      <c r="Q23" s="196">
        <f t="shared" si="1"/>
        <v>0.98901098901098905</v>
      </c>
      <c r="R23" s="196">
        <f>IFERROR((N23/J23),"100%")</f>
        <v>0.98913043478260865</v>
      </c>
      <c r="S23" s="213"/>
      <c r="T23" s="209">
        <f t="shared" si="2"/>
        <v>0.16773897058823528</v>
      </c>
      <c r="U23" s="196">
        <f t="shared" si="3"/>
        <v>0.49657534246575341</v>
      </c>
      <c r="V23" s="196">
        <f>IFERROR((L23+M23+N23)/G23, "No Programado")</f>
        <v>0.74589041095890407</v>
      </c>
      <c r="W23" s="174"/>
      <c r="X23" s="176" t="s">
        <v>146</v>
      </c>
    </row>
    <row r="24" spans="2:28" ht="202.5" customHeight="1" x14ac:dyDescent="0.3">
      <c r="B24" s="139" t="s">
        <v>76</v>
      </c>
      <c r="C24" s="140" t="s">
        <v>108</v>
      </c>
      <c r="D24" s="140" t="s">
        <v>109</v>
      </c>
      <c r="E24" s="146" t="s">
        <v>75</v>
      </c>
      <c r="F24" s="142" t="s">
        <v>110</v>
      </c>
      <c r="G24" s="215">
        <v>2932</v>
      </c>
      <c r="H24" s="200">
        <v>728</v>
      </c>
      <c r="I24" s="201">
        <v>728</v>
      </c>
      <c r="J24" s="201">
        <v>736</v>
      </c>
      <c r="K24" s="202">
        <v>728</v>
      </c>
      <c r="L24" s="203">
        <v>729</v>
      </c>
      <c r="M24" s="201">
        <v>718</v>
      </c>
      <c r="N24" s="201">
        <v>727</v>
      </c>
      <c r="O24" s="214"/>
      <c r="P24" s="206">
        <f t="shared" si="1"/>
        <v>1.0013736263736264</v>
      </c>
      <c r="Q24" s="196">
        <f t="shared" si="1"/>
        <v>0.98626373626373631</v>
      </c>
      <c r="R24" s="196">
        <f>IFERROR((N24/J24),"100%")</f>
        <v>0.98777173913043481</v>
      </c>
      <c r="S24" s="213"/>
      <c r="T24" s="209">
        <f t="shared" si="2"/>
        <v>0.33501838235294118</v>
      </c>
      <c r="U24" s="196">
        <f t="shared" si="3"/>
        <v>0.49351978171896316</v>
      </c>
      <c r="V24" s="196">
        <f>IFERROR((L24+M24+N24)/G24, "No Programado")</f>
        <v>0.74147339699863579</v>
      </c>
      <c r="W24" s="174"/>
      <c r="X24" s="176" t="s">
        <v>147</v>
      </c>
    </row>
    <row r="25" spans="2:28" ht="236.25" customHeight="1" x14ac:dyDescent="0.3">
      <c r="B25" s="139" t="s">
        <v>76</v>
      </c>
      <c r="C25" s="140" t="s">
        <v>111</v>
      </c>
      <c r="D25" s="140" t="s">
        <v>112</v>
      </c>
      <c r="E25" s="146" t="s">
        <v>75</v>
      </c>
      <c r="F25" s="147" t="s">
        <v>113</v>
      </c>
      <c r="G25" s="215">
        <v>4</v>
      </c>
      <c r="H25" s="200">
        <v>1</v>
      </c>
      <c r="I25" s="201">
        <v>1</v>
      </c>
      <c r="J25" s="201">
        <v>1</v>
      </c>
      <c r="K25" s="202">
        <v>1</v>
      </c>
      <c r="L25" s="203">
        <v>1</v>
      </c>
      <c r="M25" s="201">
        <v>1</v>
      </c>
      <c r="N25" s="201">
        <v>1</v>
      </c>
      <c r="O25" s="214"/>
      <c r="P25" s="206">
        <f t="shared" si="1"/>
        <v>1</v>
      </c>
      <c r="Q25" s="196">
        <f t="shared" si="1"/>
        <v>1</v>
      </c>
      <c r="R25" s="196">
        <f>IFERROR((N25/J25),"100%")</f>
        <v>1</v>
      </c>
      <c r="S25" s="213"/>
      <c r="T25" s="209">
        <f t="shared" si="2"/>
        <v>4.5955882352941176E-4</v>
      </c>
      <c r="U25" s="196">
        <f t="shared" si="3"/>
        <v>0.5</v>
      </c>
      <c r="V25" s="196">
        <f>IFERROR((L25+M25+N25)/G25, "No Programado")</f>
        <v>0.75</v>
      </c>
      <c r="W25" s="174"/>
      <c r="X25" s="176" t="s">
        <v>148</v>
      </c>
    </row>
    <row r="26" spans="2:28" ht="245.25" customHeight="1" x14ac:dyDescent="0.3">
      <c r="B26" s="135" t="s">
        <v>82</v>
      </c>
      <c r="C26" s="143" t="s">
        <v>114</v>
      </c>
      <c r="D26" s="136" t="s">
        <v>115</v>
      </c>
      <c r="E26" s="137" t="s">
        <v>75</v>
      </c>
      <c r="F26" s="138" t="s">
        <v>116</v>
      </c>
      <c r="G26" s="207">
        <v>1590</v>
      </c>
      <c r="H26" s="200">
        <v>0</v>
      </c>
      <c r="I26" s="201">
        <v>550</v>
      </c>
      <c r="J26" s="201">
        <v>880</v>
      </c>
      <c r="K26" s="202">
        <v>160</v>
      </c>
      <c r="L26" s="203">
        <v>100</v>
      </c>
      <c r="M26" s="201">
        <v>413</v>
      </c>
      <c r="N26" s="201">
        <v>281</v>
      </c>
      <c r="O26" s="214"/>
      <c r="P26" s="206" t="str">
        <f t="shared" si="1"/>
        <v>100%</v>
      </c>
      <c r="Q26" s="196">
        <f t="shared" si="1"/>
        <v>0.75090909090909086</v>
      </c>
      <c r="R26" s="196">
        <f>IFERROR((N26/J26),"100%")</f>
        <v>0.31931818181818183</v>
      </c>
      <c r="S26" s="213"/>
      <c r="T26" s="209">
        <f t="shared" si="2"/>
        <v>4.595588235294118E-2</v>
      </c>
      <c r="U26" s="196">
        <f t="shared" si="3"/>
        <v>0.32264150943396225</v>
      </c>
      <c r="V26" s="196">
        <f>IFERROR((L26+M26+N26)/G26, "No Programado")</f>
        <v>0.49937106918238994</v>
      </c>
      <c r="W26" s="174"/>
      <c r="X26" s="176" t="s">
        <v>149</v>
      </c>
    </row>
    <row r="27" spans="2:28" ht="249.75" customHeight="1" x14ac:dyDescent="0.3">
      <c r="B27" s="139" t="s">
        <v>76</v>
      </c>
      <c r="C27" s="140" t="s">
        <v>117</v>
      </c>
      <c r="D27" s="140" t="s">
        <v>118</v>
      </c>
      <c r="E27" s="146" t="s">
        <v>75</v>
      </c>
      <c r="F27" s="142" t="s">
        <v>119</v>
      </c>
      <c r="G27" s="215">
        <v>150</v>
      </c>
      <c r="H27" s="200">
        <v>0</v>
      </c>
      <c r="I27" s="201">
        <v>0</v>
      </c>
      <c r="J27" s="201">
        <v>85</v>
      </c>
      <c r="K27" s="202">
        <v>65</v>
      </c>
      <c r="L27" s="203">
        <v>0</v>
      </c>
      <c r="M27" s="201">
        <v>0</v>
      </c>
      <c r="N27" s="201">
        <v>35</v>
      </c>
      <c r="O27" s="214"/>
      <c r="P27" s="206" t="str">
        <f t="shared" si="1"/>
        <v>100%</v>
      </c>
      <c r="Q27" s="196" t="str">
        <f t="shared" si="1"/>
        <v>100%</v>
      </c>
      <c r="R27" s="196">
        <f>IFERROR((N27/J27),"100%")</f>
        <v>0.41176470588235292</v>
      </c>
      <c r="S27" s="213"/>
      <c r="T27" s="209">
        <f t="shared" si="2"/>
        <v>0</v>
      </c>
      <c r="U27" s="196">
        <f t="shared" si="3"/>
        <v>0</v>
      </c>
      <c r="V27" s="196">
        <f>IFERROR((L27+M27+N27)/G27, "No Programado")</f>
        <v>0.23333333333333334</v>
      </c>
      <c r="W27" s="174"/>
      <c r="X27" s="176" t="s">
        <v>150</v>
      </c>
    </row>
    <row r="28" spans="2:28" ht="255.75" customHeight="1" x14ac:dyDescent="0.3">
      <c r="B28" s="135" t="s">
        <v>83</v>
      </c>
      <c r="C28" s="136" t="s">
        <v>120</v>
      </c>
      <c r="D28" s="136" t="s">
        <v>121</v>
      </c>
      <c r="E28" s="137" t="s">
        <v>75</v>
      </c>
      <c r="F28" s="138" t="s">
        <v>122</v>
      </c>
      <c r="G28" s="207">
        <v>1465</v>
      </c>
      <c r="H28" s="200">
        <v>366</v>
      </c>
      <c r="I28" s="201">
        <v>367</v>
      </c>
      <c r="J28" s="201">
        <v>367</v>
      </c>
      <c r="K28" s="202">
        <v>365</v>
      </c>
      <c r="L28" s="203">
        <v>139</v>
      </c>
      <c r="M28" s="201">
        <v>103</v>
      </c>
      <c r="N28" s="201">
        <v>101</v>
      </c>
      <c r="O28" s="214"/>
      <c r="P28" s="206">
        <f t="shared" si="1"/>
        <v>0.3797814207650273</v>
      </c>
      <c r="Q28" s="196">
        <f t="shared" si="1"/>
        <v>0.28065395095367845</v>
      </c>
      <c r="R28" s="196">
        <f>IFERROR((N28/J28),"100%")</f>
        <v>0.27520435967302453</v>
      </c>
      <c r="S28" s="213"/>
      <c r="T28" s="209">
        <f t="shared" si="2"/>
        <v>6.387867647058823E-2</v>
      </c>
      <c r="U28" s="196">
        <f t="shared" si="3"/>
        <v>0.16518771331058021</v>
      </c>
      <c r="V28" s="196">
        <f>IFERROR((L28+M28+N28)/G28, "No Programado")</f>
        <v>0.2341296928327645</v>
      </c>
      <c r="W28" s="174"/>
      <c r="X28" s="176" t="s">
        <v>151</v>
      </c>
    </row>
    <row r="29" spans="2:28" ht="202.5" customHeight="1" thickBot="1" x14ac:dyDescent="0.35">
      <c r="B29" s="148" t="s">
        <v>76</v>
      </c>
      <c r="C29" s="149" t="s">
        <v>123</v>
      </c>
      <c r="D29" s="149" t="s">
        <v>124</v>
      </c>
      <c r="E29" s="150" t="s">
        <v>75</v>
      </c>
      <c r="F29" s="151" t="s">
        <v>125</v>
      </c>
      <c r="G29" s="216">
        <v>378</v>
      </c>
      <c r="H29" s="217">
        <v>95</v>
      </c>
      <c r="I29" s="218">
        <v>94</v>
      </c>
      <c r="J29" s="218">
        <v>95</v>
      </c>
      <c r="K29" s="219">
        <v>94</v>
      </c>
      <c r="L29" s="220">
        <v>90</v>
      </c>
      <c r="M29" s="218">
        <v>97</v>
      </c>
      <c r="N29" s="218">
        <v>89</v>
      </c>
      <c r="O29" s="221"/>
      <c r="P29" s="222">
        <f t="shared" si="1"/>
        <v>0.94736842105263153</v>
      </c>
      <c r="Q29" s="223">
        <f t="shared" si="1"/>
        <v>1.0319148936170213</v>
      </c>
      <c r="R29" s="223">
        <f>IFERROR((N29/J29),"100%")</f>
        <v>0.93684210526315792</v>
      </c>
      <c r="S29" s="224"/>
      <c r="T29" s="225">
        <f t="shared" si="2"/>
        <v>4.1360294117647058E-2</v>
      </c>
      <c r="U29" s="223">
        <f t="shared" si="3"/>
        <v>0.49470899470899471</v>
      </c>
      <c r="V29" s="223">
        <f>IFERROR((L29+M29+N29)/G29, "No Programado")</f>
        <v>0.73015873015873012</v>
      </c>
      <c r="W29" s="177"/>
      <c r="X29" s="178" t="s">
        <v>152</v>
      </c>
    </row>
    <row r="30" spans="2:28" ht="409.6" customHeight="1" x14ac:dyDescent="0.3"/>
    <row r="31" spans="2:28" ht="271.5" customHeight="1" x14ac:dyDescent="0.3"/>
    <row r="32" spans="2:28" ht="75.75" customHeight="1" x14ac:dyDescent="0.3"/>
    <row r="33" spans="3:24" ht="47.25" customHeight="1" x14ac:dyDescent="0.3">
      <c r="C33" s="262"/>
      <c r="D33" s="263"/>
      <c r="J33" s="264"/>
      <c r="K33" s="265"/>
      <c r="L33" s="265"/>
      <c r="M33" s="265"/>
      <c r="N33" s="265"/>
      <c r="O33" s="265"/>
      <c r="W33" s="123"/>
      <c r="X33" s="155"/>
    </row>
    <row r="35" spans="3:24" ht="35.25" customHeight="1" thickBot="1" x14ac:dyDescent="0.35"/>
    <row r="36" spans="3:24" ht="45" customHeight="1" thickBot="1" x14ac:dyDescent="0.35">
      <c r="D36" s="158" t="s">
        <v>35</v>
      </c>
      <c r="E36" s="159"/>
      <c r="F36" s="159"/>
      <c r="G36" s="159"/>
      <c r="H36" s="159"/>
      <c r="I36" s="159"/>
      <c r="J36" s="159"/>
      <c r="K36" s="159"/>
      <c r="L36" s="159"/>
      <c r="M36" s="159"/>
      <c r="N36" s="159"/>
      <c r="O36" s="159"/>
      <c r="P36" s="159"/>
      <c r="Q36" s="159"/>
      <c r="R36" s="159"/>
      <c r="S36" s="159"/>
      <c r="T36" s="159"/>
      <c r="U36" s="159"/>
      <c r="V36" s="159"/>
      <c r="W36" s="160"/>
    </row>
    <row r="37" spans="3:24" ht="47.25" customHeight="1" thickBot="1" x14ac:dyDescent="0.35">
      <c r="D37" s="161" t="s">
        <v>36</v>
      </c>
      <c r="E37" s="254" t="s">
        <v>126</v>
      </c>
      <c r="F37" s="158" t="s">
        <v>37</v>
      </c>
      <c r="G37" s="159"/>
      <c r="H37" s="159"/>
      <c r="I37" s="160"/>
      <c r="J37" s="163" t="s">
        <v>38</v>
      </c>
      <c r="K37" s="164"/>
      <c r="L37" s="164"/>
      <c r="M37" s="165"/>
      <c r="N37" s="163" t="s">
        <v>39</v>
      </c>
      <c r="O37" s="164"/>
      <c r="P37" s="164"/>
      <c r="Q37" s="165"/>
      <c r="R37" s="163" t="s">
        <v>40</v>
      </c>
      <c r="S37" s="164"/>
      <c r="T37" s="164"/>
      <c r="U37" s="164"/>
      <c r="V37" s="256" t="s">
        <v>127</v>
      </c>
      <c r="W37" s="257"/>
    </row>
    <row r="38" spans="3:24" s="122" customFormat="1" ht="47.25" customHeight="1" thickBot="1" x14ac:dyDescent="0.35">
      <c r="D38" s="162"/>
      <c r="E38" s="255"/>
      <c r="F38" s="18" t="s">
        <v>128</v>
      </c>
      <c r="G38" s="156" t="s">
        <v>129</v>
      </c>
      <c r="H38" s="19" t="s">
        <v>130</v>
      </c>
      <c r="I38" s="156" t="s">
        <v>131</v>
      </c>
      <c r="J38" s="18" t="s">
        <v>128</v>
      </c>
      <c r="K38" s="156" t="s">
        <v>129</v>
      </c>
      <c r="L38" s="19" t="s">
        <v>130</v>
      </c>
      <c r="M38" s="156" t="s">
        <v>131</v>
      </c>
      <c r="N38" s="18" t="s">
        <v>128</v>
      </c>
      <c r="O38" s="156" t="s">
        <v>129</v>
      </c>
      <c r="P38" s="19" t="s">
        <v>130</v>
      </c>
      <c r="Q38" s="156" t="s">
        <v>131</v>
      </c>
      <c r="R38" s="18" t="s">
        <v>128</v>
      </c>
      <c r="S38" s="156" t="s">
        <v>129</v>
      </c>
      <c r="T38" s="19" t="s">
        <v>130</v>
      </c>
      <c r="U38" s="157" t="s">
        <v>131</v>
      </c>
      <c r="V38" s="258"/>
      <c r="W38" s="259"/>
      <c r="X38" s="154"/>
    </row>
    <row r="39" spans="3:24" ht="53.25" customHeight="1" x14ac:dyDescent="0.3">
      <c r="D39" s="226" t="s">
        <v>132</v>
      </c>
      <c r="E39" s="227">
        <v>1000000</v>
      </c>
      <c r="F39" s="228">
        <v>250000</v>
      </c>
      <c r="G39" s="229">
        <v>250000</v>
      </c>
      <c r="H39" s="229">
        <v>250000</v>
      </c>
      <c r="I39" s="230">
        <v>250000</v>
      </c>
      <c r="J39" s="231">
        <v>24429</v>
      </c>
      <c r="K39" s="231">
        <v>120790</v>
      </c>
      <c r="L39" s="231">
        <v>23892.93</v>
      </c>
      <c r="M39" s="232" t="s">
        <v>133</v>
      </c>
      <c r="N39" s="233">
        <f>IFERROR((J39/F39),"NO APLICA")</f>
        <v>9.7715999999999997E-2</v>
      </c>
      <c r="O39" s="234">
        <f>IFERROR((K39/G39),"NO APLICA")</f>
        <v>0.48315999999999998</v>
      </c>
      <c r="P39" s="234">
        <f>IFERROR((L39/H39),"NO APLICA")</f>
        <v>9.5571719999999999E-2</v>
      </c>
      <c r="Q39" s="235" t="str">
        <f>IFERROR((M39/I39),"NO APLICA")</f>
        <v>NO APLICA</v>
      </c>
      <c r="R39" s="233">
        <f>IFERROR(((J39)/(F39)),"NO APLICA")</f>
        <v>9.7715999999999997E-2</v>
      </c>
      <c r="S39" s="234">
        <f>IFERROR(((J39+K39)/(F39+G39)),"NO APLICA")</f>
        <v>0.29043799999999997</v>
      </c>
      <c r="T39" s="234">
        <f>IFERROR(((J39+K39+L39)/(F39+G39+H39)),"NO APLICA")</f>
        <v>0.22548257333333332</v>
      </c>
      <c r="U39" s="235" t="str">
        <f>IFERROR(((J39+K39+L39+M39)/(F39+G39+H39+I39)),"NO APLICA")</f>
        <v>NO APLICA</v>
      </c>
      <c r="V39" s="260" t="s">
        <v>134</v>
      </c>
      <c r="W39" s="261"/>
    </row>
    <row r="40" spans="3:24" ht="49.5" customHeight="1" x14ac:dyDescent="0.3">
      <c r="D40" s="226" t="s">
        <v>135</v>
      </c>
      <c r="E40" s="227">
        <v>13500000</v>
      </c>
      <c r="F40" s="228">
        <v>3375000</v>
      </c>
      <c r="G40" s="229">
        <v>3375000</v>
      </c>
      <c r="H40" s="229">
        <v>3375000</v>
      </c>
      <c r="I40" s="230">
        <v>3375000</v>
      </c>
      <c r="J40" s="231">
        <v>1153647</v>
      </c>
      <c r="K40" s="231">
        <v>1781712</v>
      </c>
      <c r="L40" s="231">
        <v>1312835.53</v>
      </c>
      <c r="M40" s="232" t="s">
        <v>133</v>
      </c>
      <c r="N40" s="233">
        <f>IFERROR((J40/F40),"NO APLICA")</f>
        <v>0.34182133333333331</v>
      </c>
      <c r="O40" s="234">
        <f>IFERROR((K40/G40),"NO APLICA")</f>
        <v>0.52791466666666664</v>
      </c>
      <c r="P40" s="234">
        <f>IFERROR((L40/H40),"NO APLICA")</f>
        <v>0.38898830518518518</v>
      </c>
      <c r="Q40" s="236" t="str">
        <f t="shared" ref="Q40:Q43" si="5">IFERROR((M40/I40),"NO APLICA")</f>
        <v>NO APLICA</v>
      </c>
      <c r="R40" s="233">
        <f t="shared" ref="R40:R42" si="6">IFERROR(((J40)/(F40)),"NO APLICA")</f>
        <v>0.34182133333333331</v>
      </c>
      <c r="S40" s="234">
        <f t="shared" ref="S40:S42" si="7">IFERROR(((J40+K40)/(F40+G40)),"NO APLICA")</f>
        <v>0.43486799999999998</v>
      </c>
      <c r="T40" s="234">
        <f t="shared" ref="T40:T42" si="8">IFERROR(((J40+K40+L40)/(F40+G40+H40)),"NO APLICA")</f>
        <v>0.41957476839506175</v>
      </c>
      <c r="U40" s="236" t="str">
        <f>IFERROR(((J40+K40+L40+M40)/(F40+G40+H40+I40)),"NO APLICA")</f>
        <v>NO APLICA</v>
      </c>
      <c r="V40" s="252" t="s">
        <v>134</v>
      </c>
      <c r="W40" s="253"/>
    </row>
    <row r="41" spans="3:24" ht="49.5" customHeight="1" x14ac:dyDescent="0.3">
      <c r="D41" s="226" t="s">
        <v>136</v>
      </c>
      <c r="E41" s="227">
        <v>320500000</v>
      </c>
      <c r="F41" s="228">
        <v>80125000</v>
      </c>
      <c r="G41" s="229">
        <v>80125000</v>
      </c>
      <c r="H41" s="229">
        <v>80125000</v>
      </c>
      <c r="I41" s="230">
        <v>80125000</v>
      </c>
      <c r="J41" s="237">
        <v>51003163</v>
      </c>
      <c r="K41" s="231">
        <v>51069944</v>
      </c>
      <c r="L41" s="231">
        <v>41988231.869999997</v>
      </c>
      <c r="M41" s="232" t="s">
        <v>133</v>
      </c>
      <c r="N41" s="233">
        <f t="shared" ref="N41:P43" si="9">IFERROR((J41/F41),"NO APLICA")</f>
        <v>0.63654493603744144</v>
      </c>
      <c r="O41" s="234">
        <f t="shared" si="9"/>
        <v>0.63737839625585024</v>
      </c>
      <c r="P41" s="234">
        <f t="shared" si="9"/>
        <v>0.52403409510140397</v>
      </c>
      <c r="Q41" s="236" t="str">
        <f t="shared" si="5"/>
        <v>NO APLICA</v>
      </c>
      <c r="R41" s="233">
        <f t="shared" si="6"/>
        <v>0.63654493603744144</v>
      </c>
      <c r="S41" s="234">
        <f t="shared" si="7"/>
        <v>0.63696166614664584</v>
      </c>
      <c r="T41" s="234">
        <f t="shared" si="8"/>
        <v>0.59931914246489859</v>
      </c>
      <c r="U41" s="236" t="str">
        <f t="shared" ref="U41:U42" si="10">IFERROR(((J41+K41+L41+M41)/(F41+G41+H41+I41)),"NO APLICA")</f>
        <v>NO APLICA</v>
      </c>
      <c r="V41" s="252" t="s">
        <v>134</v>
      </c>
      <c r="W41" s="253"/>
    </row>
    <row r="42" spans="3:24" ht="49.5" customHeight="1" x14ac:dyDescent="0.3">
      <c r="D42" s="226" t="s">
        <v>137</v>
      </c>
      <c r="E42" s="227">
        <v>500000</v>
      </c>
      <c r="F42" s="228">
        <v>125000</v>
      </c>
      <c r="G42" s="229">
        <v>125000</v>
      </c>
      <c r="H42" s="229">
        <v>125000</v>
      </c>
      <c r="I42" s="230">
        <v>125000</v>
      </c>
      <c r="J42" s="237">
        <v>0</v>
      </c>
      <c r="K42" s="231" t="s">
        <v>133</v>
      </c>
      <c r="L42" s="231" t="s">
        <v>133</v>
      </c>
      <c r="M42" s="232" t="s">
        <v>133</v>
      </c>
      <c r="N42" s="233">
        <f t="shared" si="9"/>
        <v>0</v>
      </c>
      <c r="O42" s="234" t="str">
        <f t="shared" si="9"/>
        <v>NO APLICA</v>
      </c>
      <c r="P42" s="234" t="str">
        <f t="shared" si="9"/>
        <v>NO APLICA</v>
      </c>
      <c r="Q42" s="236" t="str">
        <f t="shared" si="5"/>
        <v>NO APLICA</v>
      </c>
      <c r="R42" s="233">
        <f t="shared" si="6"/>
        <v>0</v>
      </c>
      <c r="S42" s="234" t="str">
        <f t="shared" si="7"/>
        <v>NO APLICA</v>
      </c>
      <c r="T42" s="234" t="str">
        <f t="shared" si="8"/>
        <v>NO APLICA</v>
      </c>
      <c r="U42" s="236" t="str">
        <f t="shared" si="10"/>
        <v>NO APLICA</v>
      </c>
      <c r="V42" s="252" t="s">
        <v>134</v>
      </c>
      <c r="W42" s="253"/>
    </row>
    <row r="43" spans="3:24" ht="49.5" customHeight="1" thickBot="1" x14ac:dyDescent="0.35">
      <c r="D43" s="238" t="s">
        <v>138</v>
      </c>
      <c r="E43" s="239">
        <v>18000000</v>
      </c>
      <c r="F43" s="240">
        <v>4500000</v>
      </c>
      <c r="G43" s="241">
        <v>4500000</v>
      </c>
      <c r="H43" s="241">
        <v>4500000</v>
      </c>
      <c r="I43" s="242">
        <v>4500000</v>
      </c>
      <c r="J43" s="240">
        <v>0</v>
      </c>
      <c r="K43" s="243">
        <v>286978</v>
      </c>
      <c r="L43" s="243">
        <v>302325.58</v>
      </c>
      <c r="M43" s="244" t="s">
        <v>133</v>
      </c>
      <c r="N43" s="245">
        <f t="shared" si="9"/>
        <v>0</v>
      </c>
      <c r="O43" s="246">
        <f t="shared" si="9"/>
        <v>6.3772888888888893E-2</v>
      </c>
      <c r="P43" s="246">
        <f t="shared" si="9"/>
        <v>6.7183462222222226E-2</v>
      </c>
      <c r="Q43" s="247" t="str">
        <f t="shared" si="5"/>
        <v>NO APLICA</v>
      </c>
      <c r="R43" s="248">
        <f>IFERROR(J43/E43,"NO APLICA")</f>
        <v>0</v>
      </c>
      <c r="S43" s="249">
        <f>IFERROR(((J43+K43)/(F43+G43)),"NO APLICA")</f>
        <v>3.1886444444444446E-2</v>
      </c>
      <c r="T43" s="249">
        <f>IFERROR(((J43+K43+L43)/(F43+G43+H43)),"NO APLICA")</f>
        <v>4.3652117037037044E-2</v>
      </c>
      <c r="U43" s="247" t="str">
        <f>IFERROR(((J43+K43+L43+M43)/(F43+G43+H43+I43)),"NO APLICA")</f>
        <v>NO APLICA</v>
      </c>
      <c r="V43" s="250" t="s">
        <v>134</v>
      </c>
      <c r="W43" s="251"/>
    </row>
    <row r="44" spans="3:24" ht="49.5" customHeight="1" x14ac:dyDescent="0.3"/>
  </sheetData>
  <mergeCells count="19">
    <mergeCell ref="G12:W12"/>
    <mergeCell ref="D13:F13"/>
    <mergeCell ref="L13:O13"/>
    <mergeCell ref="P13:S13"/>
    <mergeCell ref="T13:W13"/>
    <mergeCell ref="C33:D33"/>
    <mergeCell ref="J33:O33"/>
    <mergeCell ref="X13:X14"/>
    <mergeCell ref="B13:B14"/>
    <mergeCell ref="B16:F16"/>
    <mergeCell ref="G13:K13"/>
    <mergeCell ref="C13:C14"/>
    <mergeCell ref="V43:W43"/>
    <mergeCell ref="V42:W42"/>
    <mergeCell ref="V41:W41"/>
    <mergeCell ref="V40:W40"/>
    <mergeCell ref="E37:E38"/>
    <mergeCell ref="V37:W38"/>
    <mergeCell ref="V39:W39"/>
  </mergeCells>
  <conditionalFormatting sqref="F39:I43">
    <cfRule type="containsBlanks" dxfId="66" priority="8">
      <formula>LEN(TRIM(F39))=0</formula>
    </cfRule>
  </conditionalFormatting>
  <conditionalFormatting sqref="H15">
    <cfRule type="cellIs" priority="27" operator="equal">
      <formula>"NO DISPONIBLE"</formula>
    </cfRule>
  </conditionalFormatting>
  <conditionalFormatting sqref="H16:K29">
    <cfRule type="containsBlanks" dxfId="65" priority="63">
      <formula>LEN(TRIM(H16))=0</formula>
    </cfRule>
  </conditionalFormatting>
  <conditionalFormatting sqref="I15:K15">
    <cfRule type="cellIs" dxfId="64" priority="26" operator="equal">
      <formula>"NO DISPONIBLE"</formula>
    </cfRule>
  </conditionalFormatting>
  <conditionalFormatting sqref="J39:M43">
    <cfRule type="containsBlanks" dxfId="63" priority="2">
      <formula>LEN(TRIM(J39))=0</formula>
    </cfRule>
  </conditionalFormatting>
  <conditionalFormatting sqref="L15">
    <cfRule type="cellIs" priority="25" operator="equal">
      <formula>"NO DISPONIBLE"</formula>
    </cfRule>
  </conditionalFormatting>
  <conditionalFormatting sqref="L16:O29">
    <cfRule type="containsBlanks" dxfId="62" priority="64">
      <formula>LEN(TRIM(L16))=0</formula>
    </cfRule>
  </conditionalFormatting>
  <conditionalFormatting sqref="M15:N15">
    <cfRule type="cellIs" dxfId="61" priority="1" operator="equal">
      <formula>"NO DISPONIBLE"</formula>
    </cfRule>
  </conditionalFormatting>
  <conditionalFormatting sqref="N39:U43">
    <cfRule type="cellIs" dxfId="60" priority="3" operator="equal">
      <formula>"NO APLICA"</formula>
    </cfRule>
    <cfRule type="cellIs" dxfId="59" priority="4" operator="between">
      <formula>0.7</formula>
      <formula>1.2</formula>
    </cfRule>
    <cfRule type="cellIs" dxfId="58" priority="5" operator="between">
      <formula>0.5</formula>
      <formula>0.7</formula>
    </cfRule>
    <cfRule type="cellIs" dxfId="57" priority="6" operator="lessThan">
      <formula>0.5</formula>
    </cfRule>
    <cfRule type="cellIs" dxfId="56" priority="7" operator="greaterThan">
      <formula>1.2</formula>
    </cfRule>
  </conditionalFormatting>
  <conditionalFormatting sqref="O15:R15">
    <cfRule type="containsBlanks" dxfId="55" priority="14">
      <formula>LEN(TRIM(O15))=0</formula>
    </cfRule>
  </conditionalFormatting>
  <conditionalFormatting sqref="P17:R17">
    <cfRule type="cellIs" dxfId="8" priority="28" stopIfTrue="1" operator="greaterThanOrEqual">
      <formula>0.1</formula>
    </cfRule>
    <cfRule type="cellIs" dxfId="7" priority="29" stopIfTrue="1" operator="lessThanOrEqual">
      <formula>0</formula>
    </cfRule>
    <cfRule type="cellIs" dxfId="6" priority="30" stopIfTrue="1" operator="between">
      <formula>0</formula>
      <formula>0.1</formula>
    </cfRule>
  </conditionalFormatting>
  <conditionalFormatting sqref="P15:R15">
    <cfRule type="cellIs" dxfId="54" priority="9" operator="equal">
      <formula>"100%"</formula>
    </cfRule>
    <cfRule type="cellIs" dxfId="53" priority="10" operator="lessThan">
      <formula>0.5</formula>
    </cfRule>
    <cfRule type="cellIs" dxfId="52" priority="11" operator="between">
      <formula>0.5</formula>
      <formula>0.7</formula>
    </cfRule>
    <cfRule type="cellIs" dxfId="51" priority="12" operator="between">
      <formula>0.7</formula>
      <formula>1.2</formula>
    </cfRule>
    <cfRule type="cellIs" dxfId="50" priority="13" operator="greaterThanOrEqual">
      <formula>1.2</formula>
    </cfRule>
  </conditionalFormatting>
  <conditionalFormatting sqref="P16:S16 P17:R29">
    <cfRule type="cellIs" dxfId="5" priority="57" operator="equal">
      <formula>"100%"</formula>
    </cfRule>
    <cfRule type="cellIs" dxfId="4" priority="59" operator="between">
      <formula>0.5</formula>
      <formula>0.7</formula>
    </cfRule>
    <cfRule type="cellIs" dxfId="3" priority="61" operator="greaterThanOrEqual">
      <formula>1.2</formula>
    </cfRule>
  </conditionalFormatting>
  <conditionalFormatting sqref="P16:S16 P17:R29">
    <cfRule type="cellIs" dxfId="2" priority="58" operator="lessThan">
      <formula>0.5</formula>
    </cfRule>
    <cfRule type="cellIs" dxfId="1" priority="60" operator="between">
      <formula>0.7</formula>
      <formula>1.2</formula>
    </cfRule>
    <cfRule type="containsBlanks" dxfId="0" priority="62">
      <formula>LEN(TRIM(P16))=0</formula>
    </cfRule>
  </conditionalFormatting>
  <printOptions horizontalCentered="1"/>
  <pageMargins left="0.35433070866141736" right="0.35433070866141736" top="0.35433070866141736" bottom="0.31496062992125984" header="0.31496062992125984" footer="0.31496062992125984"/>
  <pageSetup paperSize="14" scale="21" fitToHeight="0" orientation="landscape" r:id="rId1"/>
  <rowBreaks count="1" manualBreakCount="1">
    <brk id="23"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F3DE-E863-47A1-9213-B2C087EF599C}">
  <dimension ref="B3:AB34"/>
  <sheetViews>
    <sheetView topLeftCell="D14" zoomScale="80" zoomScaleNormal="80" workbookViewId="0">
      <selection activeCell="I17" sqref="I17"/>
    </sheetView>
  </sheetViews>
  <sheetFormatPr baseColWidth="10" defaultColWidth="11.44140625" defaultRowHeight="14.4" x14ac:dyDescent="0.3"/>
  <cols>
    <col min="2" max="2" width="19.33203125" customWidth="1"/>
    <col min="3" max="3" width="35.88671875" customWidth="1"/>
    <col min="4" max="6" width="31.44140625" customWidth="1"/>
    <col min="7" max="15" width="16.88671875" customWidth="1"/>
    <col min="16" max="23" width="18.109375" customWidth="1"/>
    <col min="24" max="24" width="61.88671875" customWidth="1"/>
  </cols>
  <sheetData>
    <row r="3" spans="2:24" ht="15" thickBot="1" x14ac:dyDescent="0.35"/>
    <row r="4" spans="2:24" ht="63" customHeight="1" x14ac:dyDescent="0.3">
      <c r="E4" s="284" t="s">
        <v>41</v>
      </c>
      <c r="F4" s="285"/>
      <c r="G4" s="285"/>
      <c r="H4" s="285"/>
      <c r="I4" s="285"/>
      <c r="J4" s="285"/>
      <c r="K4" s="285"/>
      <c r="L4" s="285"/>
      <c r="M4" s="285"/>
      <c r="N4" s="285"/>
      <c r="O4" s="285"/>
      <c r="P4" s="285"/>
      <c r="Q4" s="285"/>
      <c r="R4" s="285"/>
      <c r="S4" s="285"/>
    </row>
    <row r="5" spans="2:24" ht="30" customHeight="1" x14ac:dyDescent="0.3">
      <c r="E5" s="286" t="s">
        <v>0</v>
      </c>
      <c r="F5" s="287"/>
      <c r="G5" s="287"/>
      <c r="H5" s="287"/>
      <c r="I5" s="287"/>
      <c r="J5" s="287"/>
      <c r="K5" s="287"/>
      <c r="L5" s="287"/>
      <c r="M5" s="287"/>
      <c r="N5" s="287"/>
      <c r="O5" s="287"/>
      <c r="P5" s="287"/>
      <c r="Q5" s="287"/>
      <c r="R5" s="287"/>
      <c r="S5" s="287"/>
    </row>
    <row r="6" spans="2:24" ht="26.25" customHeight="1" x14ac:dyDescent="0.3">
      <c r="E6" s="286" t="s">
        <v>1</v>
      </c>
      <c r="F6" s="287"/>
      <c r="G6" s="287"/>
      <c r="H6" s="287"/>
      <c r="I6" s="287"/>
      <c r="J6" s="287"/>
      <c r="K6" s="287"/>
      <c r="L6" s="287"/>
      <c r="M6" s="287"/>
      <c r="N6" s="287"/>
      <c r="O6" s="287"/>
      <c r="P6" s="287"/>
      <c r="Q6" s="287"/>
      <c r="R6" s="287"/>
      <c r="S6" s="287"/>
    </row>
    <row r="7" spans="2:24" ht="26.25" customHeight="1" x14ac:dyDescent="0.3">
      <c r="E7" s="286" t="s">
        <v>2</v>
      </c>
      <c r="F7" s="287"/>
      <c r="G7" s="287"/>
      <c r="H7" s="287"/>
      <c r="I7" s="287"/>
      <c r="J7" s="287"/>
      <c r="K7" s="287"/>
      <c r="L7" s="287"/>
      <c r="M7" s="287"/>
      <c r="N7" s="287"/>
      <c r="O7" s="287"/>
      <c r="P7" s="287"/>
      <c r="Q7" s="287"/>
      <c r="R7" s="287"/>
      <c r="S7" s="287"/>
    </row>
    <row r="8" spans="2:24" ht="15.75" customHeight="1" thickBot="1" x14ac:dyDescent="0.35">
      <c r="E8" s="62"/>
      <c r="F8" s="63"/>
      <c r="G8" s="63"/>
      <c r="H8" s="63"/>
      <c r="I8" s="63"/>
      <c r="J8" s="63"/>
      <c r="K8" s="63"/>
      <c r="L8" s="63"/>
      <c r="M8" s="63"/>
      <c r="N8" s="63"/>
      <c r="O8" s="63"/>
      <c r="P8" s="63"/>
      <c r="Q8" s="63"/>
      <c r="R8" s="63"/>
      <c r="S8" s="63"/>
    </row>
    <row r="11" spans="2:24" ht="9" customHeight="1" thickBot="1" x14ac:dyDescent="0.35"/>
    <row r="12" spans="2:24" ht="26.25" customHeight="1" thickBot="1" x14ac:dyDescent="0.35">
      <c r="G12" s="275" t="s">
        <v>42</v>
      </c>
      <c r="H12" s="276"/>
      <c r="I12" s="276"/>
      <c r="J12" s="276"/>
      <c r="K12" s="276"/>
      <c r="L12" s="276"/>
      <c r="M12" s="276"/>
      <c r="N12" s="276"/>
      <c r="O12" s="276"/>
      <c r="P12" s="276"/>
      <c r="Q12" s="276"/>
      <c r="R12" s="276"/>
      <c r="S12" s="276"/>
      <c r="T12" s="276"/>
      <c r="U12" s="276"/>
      <c r="V12" s="276"/>
      <c r="W12" s="277"/>
    </row>
    <row r="13" spans="2:24" ht="57" customHeight="1" thickBot="1" x14ac:dyDescent="0.35">
      <c r="B13" s="268" t="s">
        <v>4</v>
      </c>
      <c r="C13" s="268" t="s">
        <v>5</v>
      </c>
      <c r="D13" s="278" t="s">
        <v>6</v>
      </c>
      <c r="E13" s="279"/>
      <c r="F13" s="280"/>
      <c r="G13" s="272" t="s">
        <v>43</v>
      </c>
      <c r="H13" s="273"/>
      <c r="I13" s="273"/>
      <c r="J13" s="273"/>
      <c r="K13" s="274"/>
      <c r="L13" s="278" t="s">
        <v>44</v>
      </c>
      <c r="M13" s="279"/>
      <c r="N13" s="279"/>
      <c r="O13" s="280"/>
      <c r="P13" s="281" t="s">
        <v>45</v>
      </c>
      <c r="Q13" s="282"/>
      <c r="R13" s="282"/>
      <c r="S13" s="283"/>
      <c r="T13" s="282" t="s">
        <v>46</v>
      </c>
      <c r="U13" s="282"/>
      <c r="V13" s="282"/>
      <c r="W13" s="283"/>
      <c r="X13" s="266" t="s">
        <v>47</v>
      </c>
    </row>
    <row r="14" spans="2:24" ht="143.25" customHeight="1" thickBot="1" x14ac:dyDescent="0.35">
      <c r="B14" s="294"/>
      <c r="C14" s="294"/>
      <c r="D14" s="65" t="s">
        <v>12</v>
      </c>
      <c r="E14" s="65" t="s">
        <v>13</v>
      </c>
      <c r="F14" s="64" t="s">
        <v>14</v>
      </c>
      <c r="G14" s="71" t="s">
        <v>15</v>
      </c>
      <c r="H14" s="54" t="s">
        <v>16</v>
      </c>
      <c r="I14" s="72" t="s">
        <v>17</v>
      </c>
      <c r="J14" s="53" t="s">
        <v>18</v>
      </c>
      <c r="K14" s="73" t="s">
        <v>19</v>
      </c>
      <c r="L14" s="8" t="s">
        <v>16</v>
      </c>
      <c r="M14" s="74" t="s">
        <v>17</v>
      </c>
      <c r="N14" s="4" t="s">
        <v>18</v>
      </c>
      <c r="O14" s="75" t="s">
        <v>19</v>
      </c>
      <c r="P14" s="8" t="s">
        <v>16</v>
      </c>
      <c r="Q14" s="76" t="s">
        <v>17</v>
      </c>
      <c r="R14" s="4" t="s">
        <v>18</v>
      </c>
      <c r="S14" s="77" t="s">
        <v>19</v>
      </c>
      <c r="T14" s="4" t="s">
        <v>16</v>
      </c>
      <c r="U14" s="76" t="s">
        <v>17</v>
      </c>
      <c r="V14" s="4" t="s">
        <v>18</v>
      </c>
      <c r="W14" s="77" t="s">
        <v>19</v>
      </c>
      <c r="X14" s="288"/>
    </row>
    <row r="15" spans="2:24" ht="165.75" customHeight="1" thickBot="1" x14ac:dyDescent="0.35">
      <c r="B15" s="85" t="s">
        <v>20</v>
      </c>
      <c r="C15" s="86" t="s">
        <v>21</v>
      </c>
      <c r="D15" s="86" t="s">
        <v>22</v>
      </c>
      <c r="E15" s="87" t="s">
        <v>23</v>
      </c>
      <c r="F15" s="88" t="s">
        <v>24</v>
      </c>
      <c r="G15" s="96" t="s">
        <v>25</v>
      </c>
      <c r="H15" s="89" t="s">
        <v>25</v>
      </c>
      <c r="I15" s="90" t="s">
        <v>25</v>
      </c>
      <c r="J15" s="90" t="s">
        <v>25</v>
      </c>
      <c r="K15" s="91" t="s">
        <v>25</v>
      </c>
      <c r="L15" s="89" t="s">
        <v>25</v>
      </c>
      <c r="M15" s="90" t="s">
        <v>25</v>
      </c>
      <c r="N15" s="90" t="s">
        <v>25</v>
      </c>
      <c r="O15" s="91" t="s">
        <v>25</v>
      </c>
      <c r="P15" s="89" t="s">
        <v>25</v>
      </c>
      <c r="Q15" s="90" t="s">
        <v>25</v>
      </c>
      <c r="R15" s="90" t="s">
        <v>25</v>
      </c>
      <c r="S15" s="91" t="s">
        <v>25</v>
      </c>
      <c r="T15" s="89" t="s">
        <v>25</v>
      </c>
      <c r="U15" s="90" t="s">
        <v>25</v>
      </c>
      <c r="V15" s="90" t="s">
        <v>25</v>
      </c>
      <c r="W15" s="91" t="s">
        <v>25</v>
      </c>
      <c r="X15" s="95" t="s">
        <v>48</v>
      </c>
    </row>
    <row r="16" spans="2:24" ht="23.4" customHeight="1" x14ac:dyDescent="0.3">
      <c r="B16" s="289" t="s">
        <v>26</v>
      </c>
      <c r="C16" s="290"/>
      <c r="D16" s="290"/>
      <c r="E16" s="290"/>
      <c r="F16" s="290"/>
      <c r="G16" s="58"/>
      <c r="H16" s="55">
        <v>20</v>
      </c>
      <c r="I16" s="45">
        <v>20</v>
      </c>
      <c r="J16" s="45"/>
      <c r="K16" s="46"/>
      <c r="L16" s="44"/>
      <c r="M16" s="45"/>
      <c r="N16" s="45"/>
      <c r="O16" s="47"/>
      <c r="P16" s="48">
        <f>IFERROR((L16/H16),"100%")</f>
        <v>0</v>
      </c>
      <c r="Q16" s="43">
        <f>IFERROR((M16/I16),"100%")</f>
        <v>0</v>
      </c>
      <c r="R16" s="43" t="str">
        <f>IFERROR((N16/J16),"100%")</f>
        <v>100%</v>
      </c>
      <c r="S16" s="24" t="str">
        <f>IFERROR((O16/K16),"100%")</f>
        <v>100%</v>
      </c>
      <c r="T16" s="48" t="str">
        <f>IFERROR((L16/$G$16),"No Programado")</f>
        <v>No Programado</v>
      </c>
      <c r="U16" s="93" t="str">
        <f>IFERROR((L16+M16)/$G$16, "No Programado")</f>
        <v>No Programado</v>
      </c>
      <c r="V16" s="43" t="str">
        <f>IFERROR((M16+N16+L16)/$G$16, "No Programado")</f>
        <v>No Programado</v>
      </c>
      <c r="W16" s="24" t="str">
        <f>IFERROR((N16+O16+M16+L16)/$G$16, "No Programado")</f>
        <v>No Programado</v>
      </c>
      <c r="X16" s="52"/>
    </row>
    <row r="17" spans="2:28" ht="23.4" customHeight="1" x14ac:dyDescent="0.3">
      <c r="B17" s="66" t="s">
        <v>27</v>
      </c>
      <c r="C17" s="67"/>
      <c r="D17" s="67"/>
      <c r="E17" s="68"/>
      <c r="F17" s="69" t="s">
        <v>28</v>
      </c>
      <c r="G17" s="70"/>
      <c r="H17" s="55"/>
      <c r="I17" s="45"/>
      <c r="J17" s="45"/>
      <c r="K17" s="46"/>
      <c r="L17" s="44"/>
      <c r="M17" s="45"/>
      <c r="N17" s="45"/>
      <c r="O17" s="47"/>
      <c r="P17" s="49"/>
      <c r="Q17" s="50"/>
      <c r="R17" s="50"/>
      <c r="S17" s="51"/>
      <c r="T17" s="49"/>
      <c r="U17" s="92"/>
      <c r="V17" s="50"/>
      <c r="W17" s="51"/>
      <c r="X17" s="104" t="s">
        <v>29</v>
      </c>
      <c r="AB17" s="39"/>
    </row>
    <row r="18" spans="2:28" ht="23.4" customHeight="1" x14ac:dyDescent="0.3">
      <c r="B18" s="78" t="s">
        <v>30</v>
      </c>
      <c r="C18" s="79"/>
      <c r="D18" s="80"/>
      <c r="E18" s="81"/>
      <c r="F18" s="82" t="s">
        <v>28</v>
      </c>
      <c r="G18" s="83"/>
      <c r="H18" s="56"/>
      <c r="I18" s="21"/>
      <c r="J18" s="21"/>
      <c r="K18" s="22"/>
      <c r="L18" s="20"/>
      <c r="M18" s="21"/>
      <c r="N18" s="21"/>
      <c r="O18" s="23"/>
      <c r="P18" s="49"/>
      <c r="Q18" s="50"/>
      <c r="R18" s="50"/>
      <c r="S18" s="51"/>
      <c r="T18" s="49"/>
      <c r="U18" s="92"/>
      <c r="V18" s="50"/>
      <c r="W18" s="51"/>
      <c r="X18" s="105" t="s">
        <v>29</v>
      </c>
    </row>
    <row r="19" spans="2:28" ht="23.4" customHeight="1" x14ac:dyDescent="0.3">
      <c r="B19" s="9" t="s">
        <v>31</v>
      </c>
      <c r="C19" s="5"/>
      <c r="D19" s="6"/>
      <c r="E19" s="7"/>
      <c r="F19" s="108" t="s">
        <v>28</v>
      </c>
      <c r="G19" s="59"/>
      <c r="H19" s="56"/>
      <c r="I19" s="21"/>
      <c r="J19" s="21"/>
      <c r="K19" s="22"/>
      <c r="L19" s="20"/>
      <c r="M19" s="21"/>
      <c r="N19" s="21"/>
      <c r="O19" s="23"/>
      <c r="P19" s="49"/>
      <c r="Q19" s="50"/>
      <c r="R19" s="50"/>
      <c r="S19" s="51"/>
      <c r="T19" s="49"/>
      <c r="U19" s="92"/>
      <c r="V19" s="50"/>
      <c r="W19" s="51"/>
      <c r="X19" s="106" t="s">
        <v>29</v>
      </c>
    </row>
    <row r="20" spans="2:28" ht="23.4" customHeight="1" thickBot="1" x14ac:dyDescent="0.35">
      <c r="B20" s="13" t="s">
        <v>31</v>
      </c>
      <c r="C20" s="14"/>
      <c r="D20" s="15"/>
      <c r="E20" s="16"/>
      <c r="F20" s="109" t="s">
        <v>28</v>
      </c>
      <c r="G20" s="60"/>
      <c r="H20" s="57"/>
      <c r="I20" s="26"/>
      <c r="J20" s="26"/>
      <c r="K20" s="27"/>
      <c r="L20" s="25"/>
      <c r="M20" s="26"/>
      <c r="N20" s="26"/>
      <c r="O20" s="28"/>
      <c r="P20" s="49"/>
      <c r="Q20" s="50"/>
      <c r="R20" s="50"/>
      <c r="S20" s="51"/>
      <c r="T20" s="49"/>
      <c r="U20" s="92"/>
      <c r="V20" s="50"/>
      <c r="W20" s="51"/>
      <c r="X20" s="107" t="s">
        <v>29</v>
      </c>
    </row>
    <row r="24" spans="2:28" ht="47.25" customHeight="1" x14ac:dyDescent="0.3">
      <c r="C24" s="291" t="s">
        <v>32</v>
      </c>
      <c r="D24" s="291"/>
      <c r="J24" s="292" t="s">
        <v>33</v>
      </c>
      <c r="K24" s="293"/>
      <c r="L24" s="293"/>
      <c r="M24" s="293"/>
      <c r="N24" s="293"/>
      <c r="O24" s="293"/>
      <c r="W24" s="291" t="s">
        <v>34</v>
      </c>
      <c r="X24" s="291"/>
    </row>
    <row r="26" spans="2:28" ht="15" thickBot="1" x14ac:dyDescent="0.35"/>
    <row r="27" spans="2:28" ht="15" thickBot="1" x14ac:dyDescent="0.35">
      <c r="E27" s="295" t="s">
        <v>35</v>
      </c>
      <c r="F27" s="296"/>
      <c r="G27" s="296"/>
      <c r="H27" s="296"/>
      <c r="I27" s="296"/>
      <c r="J27" s="296"/>
      <c r="K27" s="296"/>
      <c r="L27" s="296"/>
      <c r="M27" s="296"/>
      <c r="N27" s="296"/>
      <c r="O27" s="296"/>
      <c r="P27" s="296"/>
      <c r="Q27" s="296"/>
      <c r="R27" s="296"/>
      <c r="S27" s="296"/>
      <c r="T27" s="296"/>
      <c r="U27" s="296"/>
      <c r="V27" s="296"/>
      <c r="W27" s="296"/>
      <c r="X27" s="297"/>
    </row>
    <row r="28" spans="2:28" ht="30.6" customHeight="1" thickBot="1" x14ac:dyDescent="0.35">
      <c r="E28" s="254" t="s">
        <v>36</v>
      </c>
      <c r="F28" s="254" t="s">
        <v>49</v>
      </c>
      <c r="G28" s="295" t="s">
        <v>37</v>
      </c>
      <c r="H28" s="296"/>
      <c r="I28" s="296"/>
      <c r="J28" s="297"/>
      <c r="K28" s="298" t="s">
        <v>38</v>
      </c>
      <c r="L28" s="299"/>
      <c r="M28" s="299"/>
      <c r="N28" s="300"/>
      <c r="O28" s="298" t="s">
        <v>39</v>
      </c>
      <c r="P28" s="299"/>
      <c r="Q28" s="299"/>
      <c r="R28" s="300"/>
      <c r="S28" s="298" t="s">
        <v>40</v>
      </c>
      <c r="T28" s="299"/>
      <c r="U28" s="299"/>
      <c r="V28" s="299"/>
      <c r="W28" s="256" t="s">
        <v>50</v>
      </c>
      <c r="X28" s="257"/>
    </row>
    <row r="29" spans="2:28" ht="28.2" thickBot="1" x14ac:dyDescent="0.35">
      <c r="E29" s="255"/>
      <c r="F29" s="255"/>
      <c r="G29" s="18" t="s">
        <v>51</v>
      </c>
      <c r="H29" s="84" t="s">
        <v>52</v>
      </c>
      <c r="I29" s="19" t="s">
        <v>53</v>
      </c>
      <c r="J29" s="84" t="s">
        <v>54</v>
      </c>
      <c r="K29" s="18" t="s">
        <v>51</v>
      </c>
      <c r="L29" s="84" t="s">
        <v>52</v>
      </c>
      <c r="M29" s="19" t="s">
        <v>53</v>
      </c>
      <c r="N29" s="84" t="s">
        <v>54</v>
      </c>
      <c r="O29" s="18" t="s">
        <v>51</v>
      </c>
      <c r="P29" s="84" t="s">
        <v>52</v>
      </c>
      <c r="Q29" s="19" t="s">
        <v>53</v>
      </c>
      <c r="R29" s="84" t="s">
        <v>54</v>
      </c>
      <c r="S29" s="18" t="s">
        <v>51</v>
      </c>
      <c r="T29" s="84" t="s">
        <v>52</v>
      </c>
      <c r="U29" s="19" t="s">
        <v>53</v>
      </c>
      <c r="V29" s="94" t="s">
        <v>54</v>
      </c>
      <c r="W29" s="258"/>
      <c r="X29" s="259"/>
    </row>
    <row r="30" spans="2:28" x14ac:dyDescent="0.3">
      <c r="E30" s="101"/>
      <c r="F30" s="98"/>
      <c r="G30" s="61"/>
      <c r="H30" s="45"/>
      <c r="I30" s="45"/>
      <c r="J30" s="47"/>
      <c r="K30" s="61"/>
      <c r="L30" s="45"/>
      <c r="M30" s="45"/>
      <c r="N30" s="47"/>
      <c r="O30" s="1" t="str">
        <f>IFERROR((K30/G30),"NO APLICA")</f>
        <v>NO APLICA</v>
      </c>
      <c r="P30" s="2" t="str">
        <f>IFERROR((L30/H30),"NO APLICA")</f>
        <v>NO APLICA</v>
      </c>
      <c r="Q30" s="2" t="str">
        <f>IFERROR((M30/I30),"NO APLICA")</f>
        <v>NO APLICA</v>
      </c>
      <c r="R30" s="17" t="str">
        <f>IFERROR((N30/J30),"NO APLICA")</f>
        <v>NO APLICA</v>
      </c>
      <c r="S30" s="1" t="str">
        <f>IFERROR(((K30)/(G30)),"NO APLICA")</f>
        <v>NO APLICA</v>
      </c>
      <c r="T30" s="2" t="str">
        <f>IFERROR(((K30+L30)/(G30+H30)),"NO APLICA")</f>
        <v>NO APLICA</v>
      </c>
      <c r="U30" s="2" t="str">
        <f>IFERROR(((K30+L30+M30)/(G30+H30+I30)),"NO APLICA")</f>
        <v>NO APLICA</v>
      </c>
      <c r="V30" s="17" t="str">
        <f>IFERROR(((K30+L30+M30+N30)/(G30+H30+I30+J30)),"NO APLICA")</f>
        <v>NO APLICA</v>
      </c>
      <c r="W30" s="301"/>
      <c r="X30" s="302"/>
    </row>
    <row r="31" spans="2:28" x14ac:dyDescent="0.3">
      <c r="E31" s="102"/>
      <c r="F31" s="99">
        <v>0</v>
      </c>
      <c r="G31" s="97"/>
      <c r="H31" s="30"/>
      <c r="I31" s="30"/>
      <c r="J31" s="31"/>
      <c r="K31" s="29"/>
      <c r="L31" s="32"/>
      <c r="M31" s="32"/>
      <c r="N31" s="33"/>
      <c r="O31" s="1" t="str">
        <f>IFERROR(K31/G31,"NO APLICA")</f>
        <v>NO APLICA</v>
      </c>
      <c r="P31" s="2" t="str">
        <f t="shared" ref="P31:R33" si="0">IFERROR((L31/H31),"NO APLICA")</f>
        <v>NO APLICA</v>
      </c>
      <c r="Q31" s="2" t="str">
        <f t="shared" si="0"/>
        <v>NO APLICA</v>
      </c>
      <c r="R31" s="3" t="str">
        <f t="shared" si="0"/>
        <v>NO APLICA</v>
      </c>
      <c r="S31" s="1" t="str">
        <f>IFERROR(K31/F31,"NO APLICA")</f>
        <v>NO APLICA</v>
      </c>
      <c r="T31" s="2" t="str">
        <f>IFERROR(((K31+L31)/(G31+H31)),"NO APLICA")</f>
        <v>NO APLICA</v>
      </c>
      <c r="U31" s="2" t="str">
        <f t="shared" ref="U31:U33" si="1">IFERROR(((K31+L31+M31)/(G31+H31+I31)),"NO APLICA")</f>
        <v>NO APLICA</v>
      </c>
      <c r="V31" s="3" t="str">
        <f t="shared" ref="V31:V33" si="2">IFERROR(((K31+L31+M31+N31)/(G31+H31+I31+J31)),"NO APLICA")</f>
        <v>NO APLICA</v>
      </c>
      <c r="W31" s="303"/>
      <c r="X31" s="304"/>
    </row>
    <row r="32" spans="2:28" x14ac:dyDescent="0.3">
      <c r="E32" s="102"/>
      <c r="F32" s="99">
        <v>0</v>
      </c>
      <c r="G32" s="29"/>
      <c r="H32" s="30"/>
      <c r="I32" s="30"/>
      <c r="J32" s="31"/>
      <c r="K32" s="29"/>
      <c r="L32" s="32"/>
      <c r="M32" s="32"/>
      <c r="N32" s="33"/>
      <c r="O32" s="1" t="str">
        <f>IFERROR(K32/G32,"NO APLICA")</f>
        <v>NO APLICA</v>
      </c>
      <c r="P32" s="2" t="str">
        <f t="shared" si="0"/>
        <v>NO APLICA</v>
      </c>
      <c r="Q32" s="2" t="str">
        <f t="shared" si="0"/>
        <v>NO APLICA</v>
      </c>
      <c r="R32" s="3" t="str">
        <f>IFERROR((N32/J32),"NO APLICA")</f>
        <v>NO APLICA</v>
      </c>
      <c r="S32" s="1" t="str">
        <f>IFERROR(K32/F32,"NO APLICA")</f>
        <v>NO APLICA</v>
      </c>
      <c r="T32" s="2" t="str">
        <f t="shared" ref="T32:T33" si="3">IFERROR(((K32+L32)/(G32+H32)),"NO APLICA")</f>
        <v>NO APLICA</v>
      </c>
      <c r="U32" s="2" t="str">
        <f t="shared" si="1"/>
        <v>NO APLICA</v>
      </c>
      <c r="V32" s="3" t="str">
        <f t="shared" si="2"/>
        <v>NO APLICA</v>
      </c>
      <c r="W32" s="305"/>
      <c r="X32" s="306"/>
    </row>
    <row r="33" spans="2:24" ht="15" thickBot="1" x14ac:dyDescent="0.35">
      <c r="E33" s="103"/>
      <c r="F33" s="100"/>
      <c r="G33" s="34"/>
      <c r="H33" s="35"/>
      <c r="I33" s="35"/>
      <c r="J33" s="36"/>
      <c r="K33" s="34"/>
      <c r="L33" s="37"/>
      <c r="M33" s="37"/>
      <c r="N33" s="38"/>
      <c r="O33" s="10" t="str">
        <f>IFERROR(K33/G33,"NO APLICA")</f>
        <v>NO APLICA</v>
      </c>
      <c r="P33" s="11" t="str">
        <f>IFERROR((L33/H33),"NO APLICA")</f>
        <v>NO APLICA</v>
      </c>
      <c r="Q33" s="11" t="str">
        <f>IFERROR((M33/I33),"NO APLICA")</f>
        <v>NO APLICA</v>
      </c>
      <c r="R33" s="12" t="str">
        <f t="shared" si="0"/>
        <v>NO APLICA</v>
      </c>
      <c r="S33" s="10" t="str">
        <f>IFERROR(K33/F33,"NO APLICA")</f>
        <v>NO APLICA</v>
      </c>
      <c r="T33" s="11" t="str">
        <f t="shared" si="3"/>
        <v>NO APLICA</v>
      </c>
      <c r="U33" s="11" t="str">
        <f t="shared" si="1"/>
        <v>NO APLICA</v>
      </c>
      <c r="V33" s="12" t="str">
        <f t="shared" si="2"/>
        <v>NO APLICA</v>
      </c>
      <c r="W33" s="307"/>
      <c r="X33" s="308"/>
    </row>
    <row r="34" spans="2:24" ht="25.5" customHeight="1" x14ac:dyDescent="0.3">
      <c r="B34" s="309"/>
      <c r="C34" s="309"/>
    </row>
  </sheetData>
  <mergeCells count="30">
    <mergeCell ref="W30:X30"/>
    <mergeCell ref="W31:X31"/>
    <mergeCell ref="W32:X32"/>
    <mergeCell ref="W33:X33"/>
    <mergeCell ref="B34:C34"/>
    <mergeCell ref="E27:X27"/>
    <mergeCell ref="E28:E29"/>
    <mergeCell ref="F28:F29"/>
    <mergeCell ref="G28:J28"/>
    <mergeCell ref="K28:N28"/>
    <mergeCell ref="O28:R28"/>
    <mergeCell ref="S28:V28"/>
    <mergeCell ref="W28:X29"/>
    <mergeCell ref="P13:S13"/>
    <mergeCell ref="T13:W13"/>
    <mergeCell ref="X13:X14"/>
    <mergeCell ref="B16:F16"/>
    <mergeCell ref="C24:D24"/>
    <mergeCell ref="J24:O24"/>
    <mergeCell ref="W24:X24"/>
    <mergeCell ref="B13:B14"/>
    <mergeCell ref="C13:C14"/>
    <mergeCell ref="D13:F13"/>
    <mergeCell ref="G13:K13"/>
    <mergeCell ref="L13:O13"/>
    <mergeCell ref="E4:S4"/>
    <mergeCell ref="E5:S5"/>
    <mergeCell ref="E6:S6"/>
    <mergeCell ref="E7:S7"/>
    <mergeCell ref="G12:W12"/>
  </mergeCells>
  <conditionalFormatting sqref="G30:J33">
    <cfRule type="containsBlanks" dxfId="49" priority="20">
      <formula>LEN(TRIM(G30))=0</formula>
    </cfRule>
  </conditionalFormatting>
  <conditionalFormatting sqref="H15">
    <cfRule type="cellIs" priority="19" operator="equal">
      <formula>"NO DISPONIBLE"</formula>
    </cfRule>
  </conditionalFormatting>
  <conditionalFormatting sqref="H16:K20">
    <cfRule type="containsBlanks" dxfId="48" priority="28">
      <formula>LEN(TRIM(H16))=0</formula>
    </cfRule>
  </conditionalFormatting>
  <conditionalFormatting sqref="I15:K15">
    <cfRule type="cellIs" dxfId="47" priority="18" operator="equal">
      <formula>"NO DISPONIBLE"</formula>
    </cfRule>
  </conditionalFormatting>
  <conditionalFormatting sqref="K30:N33">
    <cfRule type="containsBlanks" dxfId="46" priority="21">
      <formula>LEN(TRIM(K30))=0</formula>
    </cfRule>
  </conditionalFormatting>
  <conditionalFormatting sqref="L15">
    <cfRule type="cellIs" priority="17" operator="equal">
      <formula>"NO DISPONIBLE"</formula>
    </cfRule>
  </conditionalFormatting>
  <conditionalFormatting sqref="L16:O20">
    <cfRule type="containsBlanks" dxfId="45" priority="29">
      <formula>LEN(TRIM(L16))=0</formula>
    </cfRule>
  </conditionalFormatting>
  <conditionalFormatting sqref="M15:O15">
    <cfRule type="cellIs" dxfId="44" priority="16" operator="equal">
      <formula>"NO DISPONIBLE"</formula>
    </cfRule>
  </conditionalFormatting>
  <conditionalFormatting sqref="O30:V33">
    <cfRule type="cellIs" dxfId="43" priority="7" operator="equal">
      <formula>"NO APLICA"</formula>
    </cfRule>
    <cfRule type="cellIs" dxfId="42" priority="8" operator="between">
      <formula>0.7</formula>
      <formula>1.2</formula>
    </cfRule>
    <cfRule type="cellIs" dxfId="41" priority="9" operator="between">
      <formula>0.5</formula>
      <formula>0.7</formula>
    </cfRule>
    <cfRule type="cellIs" dxfId="40" priority="10" operator="lessThan">
      <formula>0.5</formula>
    </cfRule>
    <cfRule type="cellIs" dxfId="39" priority="11" operator="greaterThan">
      <formula>1.2</formula>
    </cfRule>
  </conditionalFormatting>
  <conditionalFormatting sqref="P15">
    <cfRule type="cellIs" priority="15" operator="equal">
      <formula>"NO DISPONIBLE"</formula>
    </cfRule>
  </conditionalFormatting>
  <conditionalFormatting sqref="P16:S16">
    <cfRule type="cellIs" dxfId="38" priority="1" stopIfTrue="1" operator="equal">
      <formula>"100%"</formula>
    </cfRule>
    <cfRule type="cellIs" dxfId="37" priority="2" stopIfTrue="1" operator="lessThan">
      <formula>0.5</formula>
    </cfRule>
    <cfRule type="cellIs" dxfId="36" priority="3" stopIfTrue="1" operator="between">
      <formula>0.5</formula>
      <formula>0.7</formula>
    </cfRule>
    <cfRule type="cellIs" dxfId="35" priority="4" stopIfTrue="1" operator="between">
      <formula>0.7</formula>
      <formula>1.2</formula>
    </cfRule>
    <cfRule type="cellIs" dxfId="34" priority="5" stopIfTrue="1" operator="greaterThanOrEqual">
      <formula>1.2</formula>
    </cfRule>
    <cfRule type="containsBlanks" dxfId="33" priority="6" stopIfTrue="1">
      <formula>LEN(TRIM(P16))=0</formula>
    </cfRule>
  </conditionalFormatting>
  <conditionalFormatting sqref="Q15:S15">
    <cfRule type="cellIs" dxfId="32" priority="14" operator="equal">
      <formula>"NO DISPONIBLE"</formula>
    </cfRule>
  </conditionalFormatting>
  <conditionalFormatting sqref="T15">
    <cfRule type="cellIs" priority="13" operator="equal">
      <formula>"NO DISPONIBLE"</formula>
    </cfRule>
  </conditionalFormatting>
  <conditionalFormatting sqref="U15:W15">
    <cfRule type="cellIs" dxfId="31" priority="12" operator="equal">
      <formula>"NO DISPONIBLE"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1E17-CDAE-4AB1-B458-3F9B8DCE8866}">
  <dimension ref="B3:AB34"/>
  <sheetViews>
    <sheetView zoomScale="42" zoomScaleNormal="42" workbookViewId="0">
      <selection activeCell="E4" sqref="E4:X8"/>
    </sheetView>
  </sheetViews>
  <sheetFormatPr baseColWidth="10" defaultColWidth="11.44140625" defaultRowHeight="14.4" x14ac:dyDescent="0.3"/>
  <cols>
    <col min="2" max="2" width="19.33203125" customWidth="1"/>
    <col min="3" max="3" width="35.88671875" customWidth="1"/>
    <col min="4" max="6" width="31.44140625" customWidth="1"/>
    <col min="7" max="15" width="16.88671875" customWidth="1"/>
    <col min="16" max="23" width="18.109375" customWidth="1"/>
    <col min="24" max="24" width="61.88671875" customWidth="1"/>
  </cols>
  <sheetData>
    <row r="3" spans="2:24" ht="15" thickBot="1" x14ac:dyDescent="0.35"/>
    <row r="4" spans="2:24" ht="63" customHeight="1" x14ac:dyDescent="0.3">
      <c r="E4" s="284" t="s">
        <v>55</v>
      </c>
      <c r="F4" s="285"/>
      <c r="G4" s="285"/>
      <c r="H4" s="285"/>
      <c r="I4" s="285"/>
      <c r="J4" s="285"/>
      <c r="K4" s="285"/>
      <c r="L4" s="285"/>
      <c r="M4" s="285"/>
      <c r="N4" s="285"/>
      <c r="O4" s="285"/>
      <c r="P4" s="285"/>
      <c r="Q4" s="285"/>
      <c r="R4" s="285"/>
      <c r="S4" s="310"/>
    </row>
    <row r="5" spans="2:24" ht="30" customHeight="1" x14ac:dyDescent="0.3">
      <c r="E5" s="286" t="s">
        <v>0</v>
      </c>
      <c r="F5" s="287"/>
      <c r="G5" s="287"/>
      <c r="H5" s="287"/>
      <c r="I5" s="287"/>
      <c r="J5" s="287"/>
      <c r="K5" s="287"/>
      <c r="L5" s="287"/>
      <c r="M5" s="287"/>
      <c r="N5" s="287"/>
      <c r="O5" s="287"/>
      <c r="P5" s="287"/>
      <c r="Q5" s="287"/>
      <c r="R5" s="287"/>
      <c r="S5" s="311"/>
    </row>
    <row r="6" spans="2:24" ht="26.25" customHeight="1" x14ac:dyDescent="0.3">
      <c r="E6" s="286" t="s">
        <v>73</v>
      </c>
      <c r="F6" s="287"/>
      <c r="G6" s="287"/>
      <c r="H6" s="287"/>
      <c r="I6" s="287"/>
      <c r="J6" s="287"/>
      <c r="K6" s="287"/>
      <c r="L6" s="287"/>
      <c r="M6" s="287"/>
      <c r="N6" s="287"/>
      <c r="O6" s="287"/>
      <c r="P6" s="287"/>
      <c r="Q6" s="287"/>
      <c r="R6" s="287"/>
      <c r="S6" s="311"/>
    </row>
    <row r="7" spans="2:24" ht="26.25" customHeight="1" x14ac:dyDescent="0.3">
      <c r="E7" s="286" t="s">
        <v>74</v>
      </c>
      <c r="F7" s="287"/>
      <c r="G7" s="287"/>
      <c r="H7" s="287"/>
      <c r="I7" s="287"/>
      <c r="J7" s="287"/>
      <c r="K7" s="287"/>
      <c r="L7" s="287"/>
      <c r="M7" s="287"/>
      <c r="N7" s="287"/>
      <c r="O7" s="287"/>
      <c r="P7" s="287"/>
      <c r="Q7" s="287"/>
      <c r="R7" s="287"/>
      <c r="S7" s="311"/>
    </row>
    <row r="8" spans="2:24" ht="15.75" customHeight="1" thickBot="1" x14ac:dyDescent="0.35">
      <c r="E8" s="62"/>
      <c r="F8" s="63"/>
      <c r="G8" s="63"/>
      <c r="H8" s="63"/>
      <c r="I8" s="63"/>
      <c r="J8" s="63"/>
      <c r="K8" s="63"/>
      <c r="L8" s="63"/>
      <c r="M8" s="63"/>
      <c r="N8" s="63"/>
      <c r="O8" s="63"/>
      <c r="P8" s="63"/>
      <c r="Q8" s="63"/>
      <c r="R8" s="63"/>
      <c r="S8" s="111"/>
    </row>
    <row r="11" spans="2:24" ht="9" customHeight="1" thickBot="1" x14ac:dyDescent="0.35"/>
    <row r="12" spans="2:24" ht="26.25" customHeight="1" thickBot="1" x14ac:dyDescent="0.35">
      <c r="G12" s="275" t="s">
        <v>56</v>
      </c>
      <c r="H12" s="276"/>
      <c r="I12" s="276"/>
      <c r="J12" s="276"/>
      <c r="K12" s="276"/>
      <c r="L12" s="276"/>
      <c r="M12" s="276"/>
      <c r="N12" s="276"/>
      <c r="O12" s="276"/>
      <c r="P12" s="276"/>
      <c r="Q12" s="276"/>
      <c r="R12" s="276"/>
      <c r="S12" s="276"/>
      <c r="T12" s="276"/>
      <c r="U12" s="276"/>
      <c r="V12" s="276"/>
      <c r="W12" s="277"/>
    </row>
    <row r="13" spans="2:24" ht="57" customHeight="1" thickBot="1" x14ac:dyDescent="0.35">
      <c r="B13" s="268" t="s">
        <v>4</v>
      </c>
      <c r="C13" s="268" t="s">
        <v>5</v>
      </c>
      <c r="D13" s="278" t="s">
        <v>6</v>
      </c>
      <c r="E13" s="279"/>
      <c r="F13" s="280"/>
      <c r="G13" s="272" t="s">
        <v>57</v>
      </c>
      <c r="H13" s="273"/>
      <c r="I13" s="273"/>
      <c r="J13" s="273"/>
      <c r="K13" s="274"/>
      <c r="L13" s="278" t="s">
        <v>58</v>
      </c>
      <c r="M13" s="279"/>
      <c r="N13" s="279"/>
      <c r="O13" s="280"/>
      <c r="P13" s="281" t="s">
        <v>59</v>
      </c>
      <c r="Q13" s="282"/>
      <c r="R13" s="282"/>
      <c r="S13" s="283"/>
      <c r="T13" s="282" t="s">
        <v>60</v>
      </c>
      <c r="U13" s="282"/>
      <c r="V13" s="282"/>
      <c r="W13" s="283"/>
      <c r="X13" s="266" t="s">
        <v>61</v>
      </c>
    </row>
    <row r="14" spans="2:24" ht="143.25" customHeight="1" thickBot="1" x14ac:dyDescent="0.35">
      <c r="B14" s="294"/>
      <c r="C14" s="294"/>
      <c r="D14" s="65" t="s">
        <v>12</v>
      </c>
      <c r="E14" s="65" t="s">
        <v>13</v>
      </c>
      <c r="F14" s="64" t="s">
        <v>14</v>
      </c>
      <c r="G14" s="71" t="s">
        <v>15</v>
      </c>
      <c r="H14" s="54" t="s">
        <v>16</v>
      </c>
      <c r="I14" s="72" t="s">
        <v>17</v>
      </c>
      <c r="J14" s="53" t="s">
        <v>18</v>
      </c>
      <c r="K14" s="73" t="s">
        <v>19</v>
      </c>
      <c r="L14" s="8" t="s">
        <v>16</v>
      </c>
      <c r="M14" s="74" t="s">
        <v>17</v>
      </c>
      <c r="N14" s="4" t="s">
        <v>18</v>
      </c>
      <c r="O14" s="75" t="s">
        <v>19</v>
      </c>
      <c r="P14" s="8" t="s">
        <v>16</v>
      </c>
      <c r="Q14" s="76" t="s">
        <v>17</v>
      </c>
      <c r="R14" s="4" t="s">
        <v>18</v>
      </c>
      <c r="S14" s="77" t="s">
        <v>19</v>
      </c>
      <c r="T14" s="4" t="s">
        <v>16</v>
      </c>
      <c r="U14" s="76" t="s">
        <v>17</v>
      </c>
      <c r="V14" s="4" t="s">
        <v>18</v>
      </c>
      <c r="W14" s="77" t="s">
        <v>19</v>
      </c>
      <c r="X14" s="288"/>
    </row>
    <row r="15" spans="2:24" ht="165.75" customHeight="1" thickBot="1" x14ac:dyDescent="0.35">
      <c r="B15" s="85" t="s">
        <v>20</v>
      </c>
      <c r="C15" s="86" t="s">
        <v>21</v>
      </c>
      <c r="D15" s="86" t="s">
        <v>22</v>
      </c>
      <c r="E15" s="87" t="s">
        <v>23</v>
      </c>
      <c r="F15" s="88" t="s">
        <v>24</v>
      </c>
      <c r="G15" s="96" t="s">
        <v>25</v>
      </c>
      <c r="H15" s="89" t="s">
        <v>25</v>
      </c>
      <c r="I15" s="90" t="s">
        <v>25</v>
      </c>
      <c r="J15" s="90" t="s">
        <v>25</v>
      </c>
      <c r="K15" s="91" t="s">
        <v>25</v>
      </c>
      <c r="L15" s="89" t="s">
        <v>25</v>
      </c>
      <c r="M15" s="90" t="s">
        <v>25</v>
      </c>
      <c r="N15" s="90" t="s">
        <v>25</v>
      </c>
      <c r="O15" s="91" t="s">
        <v>25</v>
      </c>
      <c r="P15" s="89" t="s">
        <v>25</v>
      </c>
      <c r="Q15" s="90" t="s">
        <v>25</v>
      </c>
      <c r="R15" s="90" t="s">
        <v>25</v>
      </c>
      <c r="S15" s="91" t="s">
        <v>25</v>
      </c>
      <c r="T15" s="89" t="s">
        <v>25</v>
      </c>
      <c r="U15" s="90" t="s">
        <v>25</v>
      </c>
      <c r="V15" s="90" t="s">
        <v>25</v>
      </c>
      <c r="W15" s="91" t="s">
        <v>25</v>
      </c>
      <c r="X15" s="95" t="s">
        <v>62</v>
      </c>
    </row>
    <row r="16" spans="2:24" ht="23.4" customHeight="1" x14ac:dyDescent="0.3">
      <c r="B16" s="289" t="s">
        <v>26</v>
      </c>
      <c r="C16" s="290"/>
      <c r="D16" s="290"/>
      <c r="E16" s="290"/>
      <c r="F16" s="290"/>
      <c r="G16" s="58"/>
      <c r="H16" s="55"/>
      <c r="I16" s="45"/>
      <c r="J16" s="45"/>
      <c r="K16" s="46"/>
      <c r="L16" s="44"/>
      <c r="M16" s="45"/>
      <c r="N16" s="45"/>
      <c r="O16" s="47"/>
      <c r="P16" s="48" t="str">
        <f>IFERROR((L16/H16),"100%")</f>
        <v>100%</v>
      </c>
      <c r="Q16" s="43" t="str">
        <f>IFERROR((M16/I16),"100%")</f>
        <v>100%</v>
      </c>
      <c r="R16" s="43" t="str">
        <f>IFERROR((N16/J16),"100%")</f>
        <v>100%</v>
      </c>
      <c r="S16" s="24" t="str">
        <f>IFERROR((O16/K16),"100%")</f>
        <v>100%</v>
      </c>
      <c r="T16" s="48" t="str">
        <f>IFERROR((L16/$G$16),"No Programado")</f>
        <v>No Programado</v>
      </c>
      <c r="U16" s="93" t="str">
        <f>IFERROR((L16+M16)/$G$16, "No Programado")</f>
        <v>No Programado</v>
      </c>
      <c r="V16" s="43" t="str">
        <f>IFERROR((M16+N16+L16)/$G$16, "No Programado")</f>
        <v>No Programado</v>
      </c>
      <c r="W16" s="24" t="str">
        <f>IFERROR((N16+O16+M16+L16)/$G$16, "No Programado")</f>
        <v>No Programado</v>
      </c>
      <c r="X16" s="52"/>
    </row>
    <row r="17" spans="2:28" ht="23.4" customHeight="1" x14ac:dyDescent="0.3">
      <c r="B17" s="66" t="s">
        <v>27</v>
      </c>
      <c r="C17" s="67"/>
      <c r="D17" s="67"/>
      <c r="E17" s="68"/>
      <c r="F17" s="69" t="s">
        <v>28</v>
      </c>
      <c r="G17" s="70"/>
      <c r="H17" s="55"/>
      <c r="I17" s="45"/>
      <c r="J17" s="45"/>
      <c r="K17" s="46"/>
      <c r="L17" s="44"/>
      <c r="M17" s="45"/>
      <c r="N17" s="45"/>
      <c r="O17" s="47"/>
      <c r="P17" s="49"/>
      <c r="Q17" s="50"/>
      <c r="R17" s="50"/>
      <c r="S17" s="51"/>
      <c r="T17" s="49"/>
      <c r="U17" s="92"/>
      <c r="V17" s="50"/>
      <c r="W17" s="51"/>
      <c r="X17" s="104" t="s">
        <v>29</v>
      </c>
      <c r="AB17" s="39"/>
    </row>
    <row r="18" spans="2:28" ht="23.4" customHeight="1" x14ac:dyDescent="0.3">
      <c r="B18" s="78" t="s">
        <v>30</v>
      </c>
      <c r="C18" s="79"/>
      <c r="D18" s="80"/>
      <c r="E18" s="81"/>
      <c r="F18" s="82" t="s">
        <v>28</v>
      </c>
      <c r="G18" s="83"/>
      <c r="H18" s="56"/>
      <c r="I18" s="21"/>
      <c r="J18" s="21"/>
      <c r="K18" s="22"/>
      <c r="L18" s="20"/>
      <c r="M18" s="21"/>
      <c r="N18" s="21"/>
      <c r="O18" s="23"/>
      <c r="P18" s="49"/>
      <c r="Q18" s="50"/>
      <c r="R18" s="50"/>
      <c r="S18" s="51"/>
      <c r="T18" s="49"/>
      <c r="U18" s="92"/>
      <c r="V18" s="50"/>
      <c r="W18" s="51"/>
      <c r="X18" s="105" t="s">
        <v>29</v>
      </c>
    </row>
    <row r="19" spans="2:28" ht="23.4" customHeight="1" x14ac:dyDescent="0.3">
      <c r="B19" s="9" t="s">
        <v>31</v>
      </c>
      <c r="C19" s="5"/>
      <c r="D19" s="6"/>
      <c r="E19" s="7"/>
      <c r="F19" s="108" t="s">
        <v>28</v>
      </c>
      <c r="G19" s="59"/>
      <c r="H19" s="56"/>
      <c r="I19" s="21"/>
      <c r="J19" s="21"/>
      <c r="K19" s="22"/>
      <c r="L19" s="20"/>
      <c r="M19" s="21"/>
      <c r="N19" s="21"/>
      <c r="O19" s="23"/>
      <c r="P19" s="49"/>
      <c r="Q19" s="50"/>
      <c r="R19" s="50"/>
      <c r="S19" s="51"/>
      <c r="T19" s="49"/>
      <c r="U19" s="92"/>
      <c r="V19" s="50"/>
      <c r="W19" s="51"/>
      <c r="X19" s="106" t="s">
        <v>29</v>
      </c>
    </row>
    <row r="20" spans="2:28" ht="23.4" customHeight="1" thickBot="1" x14ac:dyDescent="0.35">
      <c r="B20" s="13" t="s">
        <v>31</v>
      </c>
      <c r="C20" s="14"/>
      <c r="D20" s="15"/>
      <c r="E20" s="16"/>
      <c r="F20" s="109" t="s">
        <v>28</v>
      </c>
      <c r="G20" s="60"/>
      <c r="H20" s="57"/>
      <c r="I20" s="26"/>
      <c r="J20" s="26"/>
      <c r="K20" s="27"/>
      <c r="L20" s="25"/>
      <c r="M20" s="26"/>
      <c r="N20" s="26"/>
      <c r="O20" s="28"/>
      <c r="P20" s="49"/>
      <c r="Q20" s="50"/>
      <c r="R20" s="50"/>
      <c r="S20" s="51"/>
      <c r="T20" s="49"/>
      <c r="U20" s="92"/>
      <c r="V20" s="50"/>
      <c r="W20" s="51"/>
      <c r="X20" s="107" t="s">
        <v>29</v>
      </c>
    </row>
    <row r="24" spans="2:28" ht="47.25" customHeight="1" x14ac:dyDescent="0.3">
      <c r="C24" s="291" t="s">
        <v>32</v>
      </c>
      <c r="D24" s="291"/>
      <c r="J24" s="292" t="s">
        <v>33</v>
      </c>
      <c r="K24" s="293"/>
      <c r="L24" s="293"/>
      <c r="M24" s="293"/>
      <c r="N24" s="293"/>
      <c r="O24" s="293"/>
      <c r="W24" s="291" t="s">
        <v>34</v>
      </c>
      <c r="X24" s="291"/>
    </row>
    <row r="26" spans="2:28" ht="15" thickBot="1" x14ac:dyDescent="0.35"/>
    <row r="27" spans="2:28" ht="15" thickBot="1" x14ac:dyDescent="0.35">
      <c r="E27" s="295" t="s">
        <v>35</v>
      </c>
      <c r="F27" s="296"/>
      <c r="G27" s="296"/>
      <c r="H27" s="296"/>
      <c r="I27" s="296"/>
      <c r="J27" s="296"/>
      <c r="K27" s="296"/>
      <c r="L27" s="296"/>
      <c r="M27" s="296"/>
      <c r="N27" s="296"/>
      <c r="O27" s="296"/>
      <c r="P27" s="296"/>
      <c r="Q27" s="296"/>
      <c r="R27" s="296"/>
      <c r="S27" s="296"/>
      <c r="T27" s="296"/>
      <c r="U27" s="296"/>
      <c r="V27" s="296"/>
      <c r="W27" s="296"/>
      <c r="X27" s="297"/>
    </row>
    <row r="28" spans="2:28" ht="30.6" customHeight="1" thickBot="1" x14ac:dyDescent="0.35">
      <c r="E28" s="254" t="s">
        <v>36</v>
      </c>
      <c r="F28" s="254" t="s">
        <v>63</v>
      </c>
      <c r="G28" s="295" t="s">
        <v>37</v>
      </c>
      <c r="H28" s="296"/>
      <c r="I28" s="296"/>
      <c r="J28" s="297"/>
      <c r="K28" s="298" t="s">
        <v>38</v>
      </c>
      <c r="L28" s="299"/>
      <c r="M28" s="299"/>
      <c r="N28" s="300"/>
      <c r="O28" s="298" t="s">
        <v>39</v>
      </c>
      <c r="P28" s="299"/>
      <c r="Q28" s="299"/>
      <c r="R28" s="300"/>
      <c r="S28" s="298" t="s">
        <v>40</v>
      </c>
      <c r="T28" s="299"/>
      <c r="U28" s="299"/>
      <c r="V28" s="299"/>
      <c r="W28" s="256" t="s">
        <v>64</v>
      </c>
      <c r="X28" s="257"/>
    </row>
    <row r="29" spans="2:28" ht="28.2" thickBot="1" x14ac:dyDescent="0.35">
      <c r="E29" s="255"/>
      <c r="F29" s="255"/>
      <c r="G29" s="18" t="s">
        <v>65</v>
      </c>
      <c r="H29" s="84" t="s">
        <v>66</v>
      </c>
      <c r="I29" s="19" t="s">
        <v>67</v>
      </c>
      <c r="J29" s="84" t="s">
        <v>68</v>
      </c>
      <c r="K29" s="18" t="s">
        <v>65</v>
      </c>
      <c r="L29" s="84" t="s">
        <v>66</v>
      </c>
      <c r="M29" s="19" t="s">
        <v>67</v>
      </c>
      <c r="N29" s="84" t="s">
        <v>68</v>
      </c>
      <c r="O29" s="18" t="s">
        <v>65</v>
      </c>
      <c r="P29" s="84" t="s">
        <v>66</v>
      </c>
      <c r="Q29" s="19" t="s">
        <v>67</v>
      </c>
      <c r="R29" s="84" t="s">
        <v>68</v>
      </c>
      <c r="S29" s="18" t="s">
        <v>65</v>
      </c>
      <c r="T29" s="84" t="s">
        <v>66</v>
      </c>
      <c r="U29" s="19" t="s">
        <v>67</v>
      </c>
      <c r="V29" s="94" t="s">
        <v>68</v>
      </c>
      <c r="W29" s="258"/>
      <c r="X29" s="259"/>
    </row>
    <row r="30" spans="2:28" x14ac:dyDescent="0.3">
      <c r="E30" s="101"/>
      <c r="F30" s="98"/>
      <c r="G30" s="61"/>
      <c r="H30" s="45"/>
      <c r="I30" s="45"/>
      <c r="J30" s="47"/>
      <c r="K30" s="61"/>
      <c r="L30" s="45"/>
      <c r="M30" s="45"/>
      <c r="N30" s="47"/>
      <c r="O30" s="1" t="str">
        <f>IFERROR((K30/G30),"NO APLICA")</f>
        <v>NO APLICA</v>
      </c>
      <c r="P30" s="2" t="str">
        <f>IFERROR((L30/H30),"NO APLICA")</f>
        <v>NO APLICA</v>
      </c>
      <c r="Q30" s="2" t="str">
        <f>IFERROR((M30/I30),"NO APLICA")</f>
        <v>NO APLICA</v>
      </c>
      <c r="R30" s="17" t="str">
        <f>IFERROR((N30/J30),"NO APLICA")</f>
        <v>NO APLICA</v>
      </c>
      <c r="S30" s="1" t="str">
        <f>IFERROR(((K30)/(G30)),"NO APLICA")</f>
        <v>NO APLICA</v>
      </c>
      <c r="T30" s="2" t="str">
        <f>IFERROR(((K30+L30)/(G30+H30)),"NO APLICA")</f>
        <v>NO APLICA</v>
      </c>
      <c r="U30" s="2" t="str">
        <f>IFERROR(((K30+L30+M30)/(G30+H30+I30)),"NO APLICA")</f>
        <v>NO APLICA</v>
      </c>
      <c r="V30" s="17" t="str">
        <f>IFERROR(((K30+L30+M30+N30)/(G30+H30+I30+J30)),"NO APLICA")</f>
        <v>NO APLICA</v>
      </c>
      <c r="W30" s="301"/>
      <c r="X30" s="302"/>
    </row>
    <row r="31" spans="2:28" x14ac:dyDescent="0.3">
      <c r="E31" s="102"/>
      <c r="F31" s="99">
        <v>0</v>
      </c>
      <c r="G31" s="97"/>
      <c r="H31" s="30"/>
      <c r="I31" s="30"/>
      <c r="J31" s="31"/>
      <c r="K31" s="29"/>
      <c r="L31" s="32"/>
      <c r="M31" s="32"/>
      <c r="N31" s="33"/>
      <c r="O31" s="1" t="str">
        <f>IFERROR(K31/G31,"NO APLICA")</f>
        <v>NO APLICA</v>
      </c>
      <c r="P31" s="2" t="str">
        <f t="shared" ref="P31:R33" si="0">IFERROR((L31/H31),"NO APLICA")</f>
        <v>NO APLICA</v>
      </c>
      <c r="Q31" s="2" t="str">
        <f t="shared" si="0"/>
        <v>NO APLICA</v>
      </c>
      <c r="R31" s="3" t="str">
        <f t="shared" si="0"/>
        <v>NO APLICA</v>
      </c>
      <c r="S31" s="1" t="str">
        <f>IFERROR(K31/F31,"NO APLICA")</f>
        <v>NO APLICA</v>
      </c>
      <c r="T31" s="2" t="str">
        <f>IFERROR(((K31+L31)/(G31+H31)),"NO APLICA")</f>
        <v>NO APLICA</v>
      </c>
      <c r="U31" s="2" t="str">
        <f t="shared" ref="U31:U33" si="1">IFERROR(((K31+L31+M31)/(G31+H31+I31)),"NO APLICA")</f>
        <v>NO APLICA</v>
      </c>
      <c r="V31" s="3" t="str">
        <f t="shared" ref="V31:V33" si="2">IFERROR(((K31+L31+M31+N31)/(G31+H31+I31+J31)),"NO APLICA")</f>
        <v>NO APLICA</v>
      </c>
      <c r="W31" s="303"/>
      <c r="X31" s="304"/>
    </row>
    <row r="32" spans="2:28" x14ac:dyDescent="0.3">
      <c r="E32" s="102"/>
      <c r="F32" s="99">
        <v>0</v>
      </c>
      <c r="G32" s="29"/>
      <c r="H32" s="30"/>
      <c r="I32" s="30"/>
      <c r="J32" s="31"/>
      <c r="K32" s="29"/>
      <c r="L32" s="32"/>
      <c r="M32" s="32"/>
      <c r="N32" s="33"/>
      <c r="O32" s="1" t="str">
        <f>IFERROR(K32/G32,"NO APLICA")</f>
        <v>NO APLICA</v>
      </c>
      <c r="P32" s="2" t="str">
        <f t="shared" si="0"/>
        <v>NO APLICA</v>
      </c>
      <c r="Q32" s="2" t="str">
        <f t="shared" si="0"/>
        <v>NO APLICA</v>
      </c>
      <c r="R32" s="3" t="str">
        <f>IFERROR((N32/J32),"NO APLICA")</f>
        <v>NO APLICA</v>
      </c>
      <c r="S32" s="1" t="str">
        <f>IFERROR(K32/F32,"NO APLICA")</f>
        <v>NO APLICA</v>
      </c>
      <c r="T32" s="2" t="str">
        <f t="shared" ref="T32:T33" si="3">IFERROR(((K32+L32)/(G32+H32)),"NO APLICA")</f>
        <v>NO APLICA</v>
      </c>
      <c r="U32" s="2" t="str">
        <f t="shared" si="1"/>
        <v>NO APLICA</v>
      </c>
      <c r="V32" s="3" t="str">
        <f t="shared" si="2"/>
        <v>NO APLICA</v>
      </c>
      <c r="W32" s="305"/>
      <c r="X32" s="306"/>
    </row>
    <row r="33" spans="2:24" ht="15" thickBot="1" x14ac:dyDescent="0.35">
      <c r="E33" s="103"/>
      <c r="F33" s="100"/>
      <c r="G33" s="34"/>
      <c r="H33" s="35"/>
      <c r="I33" s="35"/>
      <c r="J33" s="36"/>
      <c r="K33" s="34"/>
      <c r="L33" s="37"/>
      <c r="M33" s="37"/>
      <c r="N33" s="38"/>
      <c r="O33" s="10" t="str">
        <f>IFERROR(K33/G33,"NO APLICA")</f>
        <v>NO APLICA</v>
      </c>
      <c r="P33" s="11" t="str">
        <f>IFERROR((L33/H33),"NO APLICA")</f>
        <v>NO APLICA</v>
      </c>
      <c r="Q33" s="11" t="str">
        <f>IFERROR((M33/I33),"NO APLICA")</f>
        <v>NO APLICA</v>
      </c>
      <c r="R33" s="12" t="str">
        <f t="shared" si="0"/>
        <v>NO APLICA</v>
      </c>
      <c r="S33" s="10" t="str">
        <f>IFERROR(K33/F33,"NO APLICA")</f>
        <v>NO APLICA</v>
      </c>
      <c r="T33" s="11" t="str">
        <f t="shared" si="3"/>
        <v>NO APLICA</v>
      </c>
      <c r="U33" s="11" t="str">
        <f t="shared" si="1"/>
        <v>NO APLICA</v>
      </c>
      <c r="V33" s="12" t="str">
        <f t="shared" si="2"/>
        <v>NO APLICA</v>
      </c>
      <c r="W33" s="307"/>
      <c r="X33" s="308"/>
    </row>
    <row r="34" spans="2:24" ht="25.5" customHeight="1" x14ac:dyDescent="0.3">
      <c r="B34" s="309"/>
      <c r="C34" s="309"/>
    </row>
  </sheetData>
  <mergeCells count="30">
    <mergeCell ref="W30:X30"/>
    <mergeCell ref="W31:X31"/>
    <mergeCell ref="W32:X32"/>
    <mergeCell ref="W33:X33"/>
    <mergeCell ref="B34:C34"/>
    <mergeCell ref="E27:X27"/>
    <mergeCell ref="E28:E29"/>
    <mergeCell ref="F28:F29"/>
    <mergeCell ref="G28:J28"/>
    <mergeCell ref="K28:N28"/>
    <mergeCell ref="O28:R28"/>
    <mergeCell ref="S28:V28"/>
    <mergeCell ref="W28:X29"/>
    <mergeCell ref="P13:S13"/>
    <mergeCell ref="T13:W13"/>
    <mergeCell ref="X13:X14"/>
    <mergeCell ref="B16:F16"/>
    <mergeCell ref="C24:D24"/>
    <mergeCell ref="J24:O24"/>
    <mergeCell ref="W24:X24"/>
    <mergeCell ref="B13:B14"/>
    <mergeCell ref="C13:C14"/>
    <mergeCell ref="D13:F13"/>
    <mergeCell ref="G13:K13"/>
    <mergeCell ref="L13:O13"/>
    <mergeCell ref="E4:S4"/>
    <mergeCell ref="E5:S5"/>
    <mergeCell ref="E6:S6"/>
    <mergeCell ref="E7:S7"/>
    <mergeCell ref="G12:W12"/>
  </mergeCells>
  <conditionalFormatting sqref="G30:J33">
    <cfRule type="containsBlanks" dxfId="30" priority="20">
      <formula>LEN(TRIM(G30))=0</formula>
    </cfRule>
  </conditionalFormatting>
  <conditionalFormatting sqref="H15">
    <cfRule type="cellIs" priority="19" operator="equal">
      <formula>"NO DISPONIBLE"</formula>
    </cfRule>
  </conditionalFormatting>
  <conditionalFormatting sqref="H16:K20">
    <cfRule type="containsBlanks" dxfId="29" priority="28">
      <formula>LEN(TRIM(H16))=0</formula>
    </cfRule>
  </conditionalFormatting>
  <conditionalFormatting sqref="I15:K15">
    <cfRule type="cellIs" dxfId="28" priority="18" operator="equal">
      <formula>"NO DISPONIBLE"</formula>
    </cfRule>
  </conditionalFormatting>
  <conditionalFormatting sqref="K30:N33">
    <cfRule type="containsBlanks" dxfId="27" priority="21">
      <formula>LEN(TRIM(K30))=0</formula>
    </cfRule>
  </conditionalFormatting>
  <conditionalFormatting sqref="L15">
    <cfRule type="cellIs" priority="17" operator="equal">
      <formula>"NO DISPONIBLE"</formula>
    </cfRule>
  </conditionalFormatting>
  <conditionalFormatting sqref="L16:O20">
    <cfRule type="containsBlanks" dxfId="26" priority="29">
      <formula>LEN(TRIM(L16))=0</formula>
    </cfRule>
  </conditionalFormatting>
  <conditionalFormatting sqref="M15:O15">
    <cfRule type="cellIs" dxfId="25" priority="16" operator="equal">
      <formula>"NO DISPONIBLE"</formula>
    </cfRule>
  </conditionalFormatting>
  <conditionalFormatting sqref="O30:V33">
    <cfRule type="cellIs" dxfId="24" priority="7" operator="equal">
      <formula>"NO APLICA"</formula>
    </cfRule>
    <cfRule type="cellIs" dxfId="23" priority="8" operator="between">
      <formula>0.7</formula>
      <formula>1.2</formula>
    </cfRule>
    <cfRule type="cellIs" dxfId="22" priority="9" operator="between">
      <formula>0.5</formula>
      <formula>0.7</formula>
    </cfRule>
    <cfRule type="cellIs" dxfId="21" priority="10" operator="lessThan">
      <formula>0.5</formula>
    </cfRule>
    <cfRule type="cellIs" dxfId="20" priority="11" operator="greaterThan">
      <formula>1.2</formula>
    </cfRule>
  </conditionalFormatting>
  <conditionalFormatting sqref="P15">
    <cfRule type="cellIs" priority="15" operator="equal">
      <formula>"NO DISPONIBLE"</formula>
    </cfRule>
  </conditionalFormatting>
  <conditionalFormatting sqref="P16:S16">
    <cfRule type="cellIs" dxfId="19" priority="1" stopIfTrue="1" operator="equal">
      <formula>"100%"</formula>
    </cfRule>
    <cfRule type="cellIs" dxfId="18" priority="2" stopIfTrue="1" operator="lessThan">
      <formula>0.5</formula>
    </cfRule>
    <cfRule type="cellIs" dxfId="17" priority="3" stopIfTrue="1" operator="between">
      <formula>0.5</formula>
      <formula>0.7</formula>
    </cfRule>
    <cfRule type="cellIs" dxfId="16" priority="4" stopIfTrue="1" operator="between">
      <formula>0.7</formula>
      <formula>1.2</formula>
    </cfRule>
    <cfRule type="cellIs" dxfId="15" priority="5" stopIfTrue="1" operator="greaterThanOrEqual">
      <formula>1.2</formula>
    </cfRule>
    <cfRule type="containsBlanks" dxfId="14" priority="6" stopIfTrue="1">
      <formula>LEN(TRIM(P16))=0</formula>
    </cfRule>
  </conditionalFormatting>
  <conditionalFormatting sqref="Q15:S15">
    <cfRule type="cellIs" dxfId="13" priority="14" operator="equal">
      <formula>"NO DISPONIBLE"</formula>
    </cfRule>
  </conditionalFormatting>
  <conditionalFormatting sqref="T15">
    <cfRule type="cellIs" priority="13" operator="equal">
      <formula>"NO DISPONIBLE"</formula>
    </cfRule>
  </conditionalFormatting>
  <conditionalFormatting sqref="U15:W15">
    <cfRule type="cellIs" dxfId="12" priority="12" operator="equal">
      <formula>"NO DISPONIBLE"</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44140625" defaultRowHeight="14.4" x14ac:dyDescent="0.3"/>
  <cols>
    <col min="1" max="1" width="20.33203125" customWidth="1"/>
    <col min="2" max="2" width="34.6640625" customWidth="1"/>
  </cols>
  <sheetData>
    <row r="1" spans="1:2" x14ac:dyDescent="0.3">
      <c r="A1" s="39" t="s">
        <v>69</v>
      </c>
    </row>
    <row r="3" spans="1:2" ht="120" customHeight="1" x14ac:dyDescent="0.3">
      <c r="A3" s="312" t="s">
        <v>70</v>
      </c>
      <c r="B3" s="312"/>
    </row>
    <row r="5" spans="1:2" ht="43.2" x14ac:dyDescent="0.3">
      <c r="A5" s="40"/>
      <c r="B5" s="41" t="s">
        <v>71</v>
      </c>
    </row>
    <row r="6" spans="1:2" ht="57.6" x14ac:dyDescent="0.3">
      <c r="A6" s="42"/>
      <c r="B6" s="41" t="s">
        <v>72</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SEGUIMIENTO 2025</vt:lpstr>
      <vt:lpstr>SEGUIMIENTO 2026</vt:lpstr>
      <vt:lpstr>SEGUIMIENTO 2027</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dc:creator>
  <cp:keywords/>
  <dc:description/>
  <cp:lastModifiedBy>Camila Alejandra Olivas Silvente</cp:lastModifiedBy>
  <cp:revision/>
  <cp:lastPrinted>2025-10-06T21:47:52Z</cp:lastPrinted>
  <dcterms:created xsi:type="dcterms:W3CDTF">2021-02-22T21:43:21Z</dcterms:created>
  <dcterms:modified xsi:type="dcterms:W3CDTF">2025-10-07T17:31:50Z</dcterms:modified>
  <cp:category/>
  <cp:contentStatus/>
</cp:coreProperties>
</file>