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E:\AVANCE MIR 2024\"/>
    </mc:Choice>
  </mc:AlternateContent>
  <xr:revisionPtr revIDLastSave="0" documentId="13_ncr:1_{62D997A1-E8FE-4EC6-8A7E-0C5214A8886C}" xr6:coauthVersionLast="47" xr6:coauthVersionMax="47" xr10:uidLastSave="{00000000-0000-0000-0000-000000000000}"/>
  <bookViews>
    <workbookView xWindow="-120" yWindow="-120" windowWidth="24240" windowHeight="13140" xr2:uid="{00000000-000D-0000-FFFF-FFFF00000000}"/>
  </bookViews>
  <sheets>
    <sheet name="SEGUIMIENTO EJE 3" sheetId="1" r:id="rId1"/>
    <sheet name="Instrucciones" sheetId="3" r:id="rId2"/>
  </sheets>
  <definedNames>
    <definedName name="ADFASDF">#REF!</definedName>
    <definedName name="_xlnm.Print_Area" localSheetId="0">'SEGUIMIENTO EJE 3'!$B$3:$W$110</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1" l="1"/>
  <c r="T15" i="1"/>
  <c r="T16" i="1"/>
  <c r="P15" i="1"/>
  <c r="Q15" i="1"/>
  <c r="S15" i="1"/>
  <c r="R15" i="1"/>
  <c r="G41" i="1" l="1"/>
  <c r="T105" i="1" l="1"/>
  <c r="Q105"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7" i="1" l="1"/>
  <c r="Q18" i="1"/>
  <c r="Q19" i="1"/>
  <c r="Q20" i="1"/>
  <c r="Q21" i="1"/>
  <c r="Q22" i="1"/>
  <c r="Q23" i="1"/>
  <c r="Q24" i="1"/>
  <c r="Q25" i="1"/>
  <c r="Q26" i="1"/>
  <c r="Q27" i="1"/>
  <c r="Q28" i="1"/>
  <c r="T17" i="1" l="1"/>
  <c r="T18" i="1"/>
  <c r="T19" i="1"/>
  <c r="T20" i="1"/>
  <c r="T21" i="1"/>
  <c r="T22" i="1"/>
  <c r="T23" i="1"/>
  <c r="T24" i="1"/>
  <c r="T25" i="1"/>
  <c r="T26" i="1"/>
  <c r="T27" i="1"/>
  <c r="T28" i="1"/>
  <c r="V15" i="1"/>
  <c r="U15" i="1"/>
  <c r="V131" i="1" l="1"/>
  <c r="V119" i="1"/>
  <c r="V120" i="1"/>
  <c r="V121" i="1"/>
  <c r="V122" i="1"/>
  <c r="V123" i="1"/>
  <c r="V124" i="1"/>
  <c r="V125" i="1"/>
  <c r="V126" i="1"/>
  <c r="V127" i="1"/>
  <c r="V128" i="1"/>
  <c r="V129" i="1"/>
  <c r="V130" i="1"/>
  <c r="V118" i="1"/>
  <c r="U118" i="1"/>
  <c r="T118" i="1"/>
  <c r="S118" i="1"/>
  <c r="R131" i="1"/>
  <c r="R119" i="1"/>
  <c r="R120" i="1"/>
  <c r="R121" i="1"/>
  <c r="R122" i="1"/>
  <c r="R123" i="1"/>
  <c r="R124" i="1"/>
  <c r="R125" i="1"/>
  <c r="R126" i="1"/>
  <c r="R127" i="1"/>
  <c r="R128" i="1"/>
  <c r="R129" i="1"/>
  <c r="R130" i="1"/>
  <c r="R118" i="1"/>
  <c r="Q118" i="1"/>
  <c r="O118" i="1"/>
  <c r="P97" i="1"/>
  <c r="G76" i="1" l="1"/>
  <c r="G68" i="1" l="1"/>
  <c r="P21" i="1" l="1"/>
  <c r="P19" i="1"/>
  <c r="P18" i="1"/>
  <c r="P17" i="1"/>
  <c r="V16" i="1" l="1"/>
  <c r="S16" i="1"/>
  <c r="Q131" i="1" l="1"/>
  <c r="Q129" i="1"/>
  <c r="Q119" i="1"/>
  <c r="Q120" i="1"/>
  <c r="Q121" i="1"/>
  <c r="Q122" i="1"/>
  <c r="Q123" i="1"/>
  <c r="Q124" i="1"/>
  <c r="Q125" i="1"/>
  <c r="Q126" i="1"/>
  <c r="Q127" i="1"/>
  <c r="Q128" i="1"/>
  <c r="Q130" i="1"/>
  <c r="P118" i="1"/>
  <c r="U131" i="1"/>
  <c r="U130" i="1"/>
  <c r="U119" i="1"/>
  <c r="U120" i="1"/>
  <c r="U121" i="1"/>
  <c r="U122" i="1"/>
  <c r="U123" i="1"/>
  <c r="U124" i="1"/>
  <c r="U125" i="1"/>
  <c r="U126" i="1"/>
  <c r="U127" i="1"/>
  <c r="U128" i="1"/>
  <c r="U129" i="1"/>
  <c r="R106" i="1" l="1"/>
  <c r="G42" i="1" l="1"/>
  <c r="P29" i="1" l="1"/>
  <c r="P30" i="1"/>
  <c r="G28" i="1"/>
  <c r="U16" i="1" l="1"/>
  <c r="R16" i="1"/>
  <c r="T131" i="1"/>
  <c r="T119" i="1"/>
  <c r="T120" i="1"/>
  <c r="T121" i="1"/>
  <c r="T122" i="1"/>
  <c r="T123" i="1"/>
  <c r="T124" i="1"/>
  <c r="T125" i="1"/>
  <c r="T126" i="1"/>
  <c r="T127" i="1"/>
  <c r="T128" i="1"/>
  <c r="T129" i="1"/>
  <c r="T130" i="1"/>
  <c r="S131" i="1"/>
  <c r="P23" i="1"/>
  <c r="P22" i="1"/>
  <c r="S119" i="1" l="1"/>
  <c r="S120" i="1"/>
  <c r="S121" i="1"/>
  <c r="S122" i="1"/>
  <c r="S123" i="1"/>
  <c r="S124" i="1"/>
  <c r="S125" i="1"/>
  <c r="S126" i="1"/>
  <c r="S127" i="1"/>
  <c r="S128" i="1"/>
  <c r="S129" i="1"/>
  <c r="S130" i="1"/>
  <c r="P45" i="1"/>
  <c r="P126" i="1"/>
  <c r="P131" i="1"/>
  <c r="O131" i="1"/>
  <c r="O119" i="1"/>
  <c r="O120" i="1"/>
  <c r="O121" i="1"/>
  <c r="O122" i="1"/>
  <c r="O123" i="1"/>
  <c r="O124" i="1"/>
  <c r="O125" i="1"/>
  <c r="O126" i="1"/>
  <c r="O127" i="1"/>
  <c r="O128" i="1"/>
  <c r="O129" i="1"/>
  <c r="O130" i="1"/>
  <c r="P119" i="1"/>
  <c r="P120" i="1"/>
  <c r="P121" i="1"/>
  <c r="P122" i="1"/>
  <c r="P123" i="1"/>
  <c r="P124" i="1"/>
  <c r="P125" i="1"/>
  <c r="P127" i="1"/>
  <c r="P128" i="1"/>
  <c r="P129" i="1"/>
  <c r="P130" i="1"/>
  <c r="G33" i="1" l="1"/>
  <c r="Q106" i="1" l="1"/>
  <c r="P16" i="1"/>
  <c r="U117" i="1" l="1"/>
  <c r="T117" i="1"/>
  <c r="S117" i="1"/>
  <c r="R117" i="1"/>
  <c r="Q117" i="1"/>
  <c r="P117" i="1"/>
  <c r="O117" i="1"/>
  <c r="V117" i="1" s="1"/>
  <c r="G88" i="1" l="1"/>
  <c r="G21" i="1"/>
  <c r="G20" i="1"/>
  <c r="P95" i="1"/>
  <c r="P96" i="1"/>
  <c r="P98" i="1"/>
  <c r="P99" i="1"/>
  <c r="P100" i="1"/>
  <c r="P101" i="1"/>
  <c r="P102" i="1"/>
  <c r="P103" i="1"/>
  <c r="P104" i="1"/>
  <c r="P105" i="1"/>
  <c r="P88" i="1"/>
  <c r="P89" i="1"/>
  <c r="P90" i="1"/>
  <c r="P91" i="1"/>
  <c r="P92" i="1"/>
  <c r="P93" i="1"/>
  <c r="P26" i="1"/>
  <c r="P27" i="1"/>
  <c r="P28" i="1"/>
  <c r="P61" i="1"/>
  <c r="P66" i="1"/>
  <c r="P67" i="1"/>
  <c r="G22" i="1"/>
  <c r="G23" i="1"/>
  <c r="G24" i="1"/>
  <c r="G25" i="1"/>
  <c r="G26" i="1"/>
  <c r="G27" i="1"/>
  <c r="G29" i="1"/>
  <c r="G30" i="1"/>
  <c r="G31" i="1"/>
  <c r="G32" i="1"/>
  <c r="G34" i="1"/>
  <c r="G35" i="1"/>
  <c r="G36" i="1"/>
  <c r="G37" i="1"/>
  <c r="G38" i="1"/>
  <c r="G39" i="1"/>
  <c r="G40" i="1"/>
  <c r="G43" i="1"/>
  <c r="G44" i="1"/>
  <c r="G45" i="1"/>
  <c r="G46" i="1"/>
  <c r="G47" i="1"/>
  <c r="G48" i="1"/>
  <c r="G49" i="1"/>
  <c r="G50" i="1"/>
  <c r="G51" i="1"/>
  <c r="G52" i="1"/>
  <c r="G53" i="1"/>
  <c r="G54" i="1"/>
  <c r="G55" i="1"/>
  <c r="G56" i="1"/>
  <c r="G57" i="1"/>
  <c r="G58" i="1"/>
  <c r="G59" i="1"/>
  <c r="G60" i="1"/>
  <c r="G61" i="1"/>
  <c r="G62" i="1"/>
  <c r="G63" i="1"/>
  <c r="G64" i="1"/>
  <c r="G65" i="1"/>
  <c r="G66" i="1"/>
  <c r="G67" i="1"/>
  <c r="G69" i="1"/>
  <c r="G70" i="1"/>
  <c r="G71" i="1"/>
  <c r="G72" i="1"/>
  <c r="G73" i="1"/>
  <c r="G74" i="1"/>
  <c r="G75" i="1"/>
  <c r="G77" i="1"/>
  <c r="G78" i="1"/>
  <c r="G79" i="1"/>
  <c r="G80" i="1"/>
  <c r="G81" i="1"/>
  <c r="G82" i="1"/>
  <c r="G83" i="1"/>
  <c r="G84" i="1"/>
  <c r="G85" i="1"/>
  <c r="G86" i="1"/>
  <c r="G87" i="1"/>
  <c r="G89" i="1"/>
  <c r="G90" i="1"/>
  <c r="G91" i="1"/>
  <c r="G92" i="1"/>
  <c r="G93" i="1"/>
  <c r="G94" i="1"/>
  <c r="G95" i="1"/>
  <c r="G96" i="1"/>
  <c r="G97" i="1"/>
  <c r="G98" i="1"/>
  <c r="G99" i="1"/>
  <c r="G100" i="1"/>
  <c r="G101" i="1"/>
  <c r="G102" i="1"/>
  <c r="G103" i="1"/>
  <c r="G104" i="1"/>
  <c r="G105" i="1"/>
  <c r="G18" i="1"/>
  <c r="G19" i="1"/>
  <c r="P94" i="1" l="1"/>
  <c r="V106" i="1" l="1"/>
  <c r="U106" i="1"/>
  <c r="T106" i="1"/>
  <c r="S106" i="1"/>
  <c r="P71" i="1" l="1"/>
  <c r="P72" i="1"/>
  <c r="P73" i="1"/>
  <c r="P74" i="1"/>
  <c r="P75" i="1"/>
  <c r="P76" i="1"/>
  <c r="P77" i="1"/>
  <c r="P78" i="1"/>
  <c r="P79" i="1"/>
  <c r="P80" i="1"/>
  <c r="P81" i="1"/>
  <c r="P82" i="1"/>
  <c r="P83" i="1"/>
  <c r="P84" i="1"/>
  <c r="P85" i="1"/>
  <c r="P86" i="1"/>
  <c r="P87" i="1"/>
  <c r="P31" i="1" l="1"/>
  <c r="P32" i="1"/>
  <c r="P33" i="1"/>
  <c r="P34" i="1"/>
  <c r="P35" i="1"/>
  <c r="P36" i="1"/>
  <c r="P37" i="1"/>
  <c r="P38" i="1"/>
  <c r="P39" i="1"/>
  <c r="P40" i="1"/>
  <c r="P41" i="1"/>
  <c r="P42" i="1"/>
  <c r="P43" i="1"/>
  <c r="P44" i="1"/>
  <c r="P46" i="1"/>
  <c r="P47" i="1"/>
  <c r="P48" i="1"/>
  <c r="P49" i="1"/>
  <c r="P50" i="1"/>
  <c r="P51" i="1"/>
  <c r="P52" i="1"/>
  <c r="P53" i="1"/>
  <c r="P54" i="1"/>
  <c r="P55" i="1"/>
  <c r="P56" i="1"/>
  <c r="P57" i="1"/>
  <c r="P58" i="1"/>
  <c r="P59" i="1"/>
  <c r="P60" i="1"/>
  <c r="P62" i="1"/>
  <c r="P63" i="1"/>
  <c r="P64" i="1"/>
  <c r="P65" i="1"/>
  <c r="P68" i="1"/>
  <c r="P69" i="1"/>
  <c r="P70" i="1"/>
  <c r="P20" i="1"/>
  <c r="P24" i="1"/>
  <c r="P25" i="1"/>
  <c r="P106" i="1" l="1"/>
  <c r="Q16" i="1"/>
</calcChain>
</file>

<file path=xl/sharedStrings.xml><?xml version="1.0" encoding="utf-8"?>
<sst xmlns="http://schemas.openxmlformats.org/spreadsheetml/2006/main" count="618" uniqueCount="420">
  <si>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</si>
  <si>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</si>
  <si>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</si>
  <si>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</si>
  <si>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</si>
  <si>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</si>
  <si>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</si>
  <si>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</si>
  <si>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</si>
  <si>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</si>
  <si>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</si>
  <si>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</si>
  <si>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r>
      <rPr>
        <b/>
        <sz val="11"/>
        <color theme="1"/>
        <rFont val="Arial"/>
        <family val="2"/>
      </rPr>
      <t>IMSMA:</t>
    </r>
    <r>
      <rPr>
        <sz val="11"/>
        <color theme="1"/>
        <rFont val="Arial"/>
        <family val="2"/>
      </rPr>
      <t xml:space="preserve"> Índice del Manejo Sustentable del Medio Ambiente. </t>
    </r>
  </si>
  <si>
    <t>PRESUPUESTO ANUAL AUTORIZADO</t>
  </si>
  <si>
    <t>PLANEACIÓN TRIMESTRAL DE EJECUCIÓN DEL PRESUPUESTO</t>
  </si>
  <si>
    <t>EJECUCIÓN  DEL PRESUPUESTO AUTORIZADO</t>
  </si>
  <si>
    <t>AVANCE TRIMESTRAL EN LA EJECUCIÓN DEL PRESUPUESTO</t>
  </si>
  <si>
    <t>AVANCE ACUMULADO ANUAL DE LA  EJECUCIÓN DEL PRESUPUESTO</t>
  </si>
  <si>
    <t>SEGUIMIENTO A LA EJECUCIÓN DEL PRESUPUESTO AUTORIZADO</t>
  </si>
  <si>
    <t>UNIDAD ADMINISTRATIVA</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</si>
  <si>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</si>
  <si>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</si>
  <si>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</si>
  <si>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</si>
  <si>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</si>
  <si>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Trimestral</t>
  </si>
  <si>
    <t>Actividad</t>
  </si>
  <si>
    <r>
      <t xml:space="preserve">POSPS: </t>
    </r>
    <r>
      <rPr>
        <sz val="11"/>
        <color theme="1"/>
        <rFont val="Arial"/>
        <family val="2"/>
      </rPr>
      <t>Porcentaje de Obra y Servicios Públicos  supervisados.</t>
    </r>
  </si>
  <si>
    <r>
      <t>POPR:</t>
    </r>
    <r>
      <rPr>
        <sz val="11"/>
        <color theme="0"/>
        <rFont val="Arial"/>
        <family val="2"/>
      </rPr>
      <t xml:space="preserve"> porcentaje de obras publicas realizadas.</t>
    </r>
  </si>
  <si>
    <r>
      <t xml:space="preserve">PPI: </t>
    </r>
    <r>
      <rPr>
        <sz val="11"/>
        <color theme="0"/>
        <rFont val="Arial"/>
        <family val="2"/>
      </rPr>
      <t>Porcentaje de programas Implementados.</t>
    </r>
  </si>
  <si>
    <r>
      <t xml:space="preserve">Unidad de medida del indicador:
</t>
    </r>
    <r>
      <rPr>
        <sz val="11"/>
        <color theme="0"/>
        <rFont val="Arial"/>
        <family val="2"/>
      </rPr>
      <t xml:space="preserve">Porcentaje. </t>
    </r>
    <r>
      <rPr>
        <b/>
        <sz val="11"/>
        <color theme="0"/>
        <rFont val="Arial"/>
        <family val="2"/>
      </rPr>
      <t xml:space="preserve">
Unidad de medida:
</t>
    </r>
    <r>
      <rPr>
        <sz val="11"/>
        <color theme="0"/>
        <rFont val="Arial"/>
        <family val="2"/>
      </rPr>
      <t>Obras.</t>
    </r>
  </si>
  <si>
    <r>
      <t xml:space="preserve">Unidad de medida del indicador:
</t>
    </r>
    <r>
      <rPr>
        <sz val="11"/>
        <color theme="0"/>
        <rFont val="Arial"/>
        <family val="2"/>
      </rPr>
      <t xml:space="preserve">Porcentaje. </t>
    </r>
    <r>
      <rPr>
        <b/>
        <sz val="11"/>
        <color theme="0"/>
        <rFont val="Arial"/>
        <family val="2"/>
      </rPr>
      <t xml:space="preserve">
Unidad de medida:
</t>
    </r>
    <r>
      <rPr>
        <sz val="11"/>
        <color theme="0"/>
        <rFont val="Arial"/>
        <family val="2"/>
      </rPr>
      <t>Programas.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</si>
  <si>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Obra y Servicios.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</si>
  <si>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Actividades.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</si>
  <si>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Obra Pública.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</si>
  <si>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Actividades.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</si>
  <si>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</si>
  <si>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 xml:space="preserve">Unidad de medida del indicador:R: </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</si>
  <si>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Permisos.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</si>
  <si>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Expedientes</t>
    </r>
  </si>
  <si>
    <r>
      <rPr>
        <b/>
        <sz val="11"/>
        <color theme="1"/>
        <rFont val="Arial"/>
        <family val="2"/>
      </rPr>
      <t>PAAO:</t>
    </r>
    <r>
      <rPr>
        <sz val="11"/>
        <color theme="1"/>
        <rFont val="Arial"/>
        <family val="2"/>
      </rPr>
      <t xml:space="preserve"> Porcentaje de Actividades Administrativas y de Operatividad realizadas.</t>
    </r>
  </si>
  <si>
    <r>
      <rPr>
        <b/>
        <sz val="11"/>
        <color theme="1"/>
        <rFont val="Arial"/>
        <family val="2"/>
      </rPr>
      <t xml:space="preserve">POPE: </t>
    </r>
    <r>
      <rPr>
        <sz val="11"/>
        <color theme="1"/>
        <rFont val="Arial"/>
        <family val="2"/>
      </rPr>
      <t>Porcentaje de Obra Pública entregada.</t>
    </r>
  </si>
  <si>
    <r>
      <rPr>
        <b/>
        <sz val="11"/>
        <color theme="1"/>
        <rFont val="Arial"/>
        <family val="2"/>
      </rPr>
      <t>PAAP:</t>
    </r>
    <r>
      <rPr>
        <sz val="11"/>
        <color theme="1"/>
        <rFont val="Arial"/>
        <family val="2"/>
      </rPr>
      <t xml:space="preserve"> Porcentaje de asistencia a actividades programadas.</t>
    </r>
  </si>
  <si>
    <r>
      <rPr>
        <b/>
        <sz val="11"/>
        <color theme="1"/>
        <rFont val="Arial"/>
        <family val="2"/>
      </rPr>
      <t>PSCA:</t>
    </r>
    <r>
      <rPr>
        <sz val="11"/>
        <color theme="1"/>
        <rFont val="Arial"/>
        <family val="2"/>
      </rPr>
      <t xml:space="preserve"> Porcentaje de Solicitudes Ciudadanas Atendidas.</t>
    </r>
  </si>
  <si>
    <r>
      <rPr>
        <b/>
        <sz val="11"/>
        <color theme="1"/>
        <rFont val="Arial"/>
        <family val="2"/>
      </rPr>
      <t>PSCC</t>
    </r>
    <r>
      <rPr>
        <sz val="11"/>
        <color theme="1"/>
        <rFont val="Arial"/>
        <family val="2"/>
      </rPr>
      <t>: Porcentaje de Solicitudes Ciudadanas Canalizadas.</t>
    </r>
  </si>
  <si>
    <r>
      <rPr>
        <b/>
        <sz val="11"/>
        <color theme="1"/>
        <rFont val="Arial"/>
        <family val="2"/>
      </rPr>
      <t>PSMR:</t>
    </r>
    <r>
      <rPr>
        <sz val="11"/>
        <color theme="1"/>
        <rFont val="Arial"/>
        <family val="2"/>
      </rPr>
      <t xml:space="preserve"> Porcentaje de solicitudes de mantenimiento realizadas.</t>
    </r>
  </si>
  <si>
    <r>
      <rPr>
        <b/>
        <sz val="11"/>
        <color theme="1"/>
        <rFont val="Arial"/>
        <family val="2"/>
      </rPr>
      <t>PER:</t>
    </r>
    <r>
      <rPr>
        <sz val="11"/>
        <color theme="1"/>
        <rFont val="Arial"/>
        <family val="2"/>
      </rPr>
      <t xml:space="preserve"> Porcentaje de expedientes resueltos. </t>
    </r>
  </si>
  <si>
    <r>
      <rPr>
        <b/>
        <sz val="11"/>
        <color theme="1"/>
        <rFont val="Arial"/>
        <family val="2"/>
      </rPr>
      <t>PPOPA</t>
    </r>
    <r>
      <rPr>
        <sz val="11"/>
        <color theme="1"/>
        <rFont val="Arial"/>
        <family val="2"/>
      </rPr>
      <t>: Porcentaje de Permisos de Obra Privada autorizados.</t>
    </r>
  </si>
  <si>
    <t>SECRETARÍA MUNICIPAL DE OBRAS PÚBLICAS Y SERVICIOS</t>
  </si>
  <si>
    <t xml:space="preserve"> Componente
(Dirección de Pozos y Limpieza de Playas)</t>
  </si>
  <si>
    <r>
      <t xml:space="preserve">PMPPR: </t>
    </r>
    <r>
      <rPr>
        <sz val="11"/>
        <color theme="1"/>
        <rFont val="Arial"/>
        <family val="2"/>
      </rPr>
      <t xml:space="preserve">Porcentaje del mantenimiento de los pozos pluviales  realizado. </t>
    </r>
  </si>
  <si>
    <r>
      <t xml:space="preserve"> 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Pozos</t>
    </r>
  </si>
  <si>
    <r>
      <t>PMCPLR:</t>
    </r>
    <r>
      <rPr>
        <sz val="11"/>
        <color theme="1"/>
        <rFont val="Arial"/>
        <family val="2"/>
      </rPr>
      <t xml:space="preserve"> Porcentaje  de metros cuadrados de  playas limpias realizado.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</si>
  <si>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Metros cuadrados</t>
    </r>
  </si>
  <si>
    <r>
      <t xml:space="preserve">PPPR: </t>
    </r>
    <r>
      <rPr>
        <sz val="11"/>
        <color theme="1"/>
        <rFont val="Arial"/>
        <family val="2"/>
      </rPr>
      <t>Porcentaje de los pozos pluviales restaurados.</t>
    </r>
  </si>
  <si>
    <t>Trimestral.</t>
  </si>
  <si>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Pozos Pluviales</t>
    </r>
  </si>
  <si>
    <r>
      <t xml:space="preserve">PSLSDP: </t>
    </r>
    <r>
      <rPr>
        <sz val="11"/>
        <color theme="1"/>
        <rFont val="Arial"/>
        <family val="2"/>
      </rPr>
      <t xml:space="preserve">Porcentaje de servicio de  limpieza   del sistema pluvial. </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</si>
  <si>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Servicios</t>
    </r>
  </si>
  <si>
    <r>
      <t xml:space="preserve">PMMLIP: </t>
    </r>
    <r>
      <rPr>
        <sz val="11"/>
        <color theme="1"/>
        <rFont val="Arial"/>
        <family val="2"/>
      </rPr>
      <t>Porcentaje de limpieza de metros lineales de interconexion de pozos realizados.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</si>
  <si>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Metros lineales</t>
    </r>
  </si>
  <si>
    <r>
      <t xml:space="preserve">PRAG: </t>
    </r>
    <r>
      <rPr>
        <sz val="11"/>
        <color theme="1"/>
        <rFont val="Arial"/>
        <family val="2"/>
      </rPr>
      <t>Porcentaje de recursos  administrativos gestionados.</t>
    </r>
  </si>
  <si>
    <r>
      <t xml:space="preserve">Unidad de medida del indicador: 
</t>
    </r>
    <r>
      <rPr>
        <sz val="11"/>
        <rFont val="Arial"/>
        <family val="2"/>
      </rPr>
      <t>Porcentaje</t>
    </r>
    <r>
      <rPr>
        <b/>
        <sz val="11"/>
        <rFont val="Arial"/>
        <family val="2"/>
      </rPr>
      <t xml:space="preserve">
Unidad de medida: 
</t>
    </r>
    <r>
      <rPr>
        <sz val="11"/>
        <rFont val="Arial"/>
        <family val="2"/>
      </rPr>
      <t>Recursos</t>
    </r>
  </si>
  <si>
    <r>
      <t xml:space="preserve">PKBRAPP: </t>
    </r>
    <r>
      <rPr>
        <sz val="11"/>
        <color theme="1"/>
        <rFont val="Arial"/>
        <family val="2"/>
      </rPr>
      <t xml:space="preserve">Porcentaje de Kilos de basura recolectado de los accesos a las playas públicas. </t>
    </r>
  </si>
  <si>
    <r>
      <t xml:space="preserve">Unidad de medida del indicador: 
</t>
    </r>
    <r>
      <rPr>
        <sz val="11"/>
        <rFont val="Arial"/>
        <family val="2"/>
      </rPr>
      <t>Porcentaje</t>
    </r>
    <r>
      <rPr>
        <b/>
        <sz val="11"/>
        <rFont val="Arial"/>
        <family val="2"/>
      </rPr>
      <t xml:space="preserve">
Unidad de medida: 
</t>
    </r>
    <r>
      <rPr>
        <sz val="11"/>
        <rFont val="Arial"/>
        <family val="2"/>
      </rPr>
      <t>Kilogramos</t>
    </r>
  </si>
  <si>
    <r>
      <t xml:space="preserve">PMCSPMRAPP: </t>
    </r>
    <r>
      <rPr>
        <sz val="11"/>
        <color theme="1"/>
        <rFont val="Arial"/>
        <family val="2"/>
      </rPr>
      <t xml:space="preserve">Porcentaje de metros cubicos de sargazo y pasto marino retirado de los accesos  a las playas publicas.  </t>
    </r>
  </si>
  <si>
    <r>
      <t xml:space="preserve">Unidad de medida del indicador: 
</t>
    </r>
    <r>
      <rPr>
        <sz val="11"/>
        <rFont val="Arial"/>
        <family val="2"/>
      </rPr>
      <t>Porcentaje</t>
    </r>
    <r>
      <rPr>
        <b/>
        <sz val="11"/>
        <rFont val="Arial"/>
        <family val="2"/>
      </rPr>
      <t xml:space="preserve">
Unidad de medida: 
</t>
    </r>
    <r>
      <rPr>
        <sz val="11"/>
        <rFont val="Arial"/>
        <family val="2"/>
      </rPr>
      <t xml:space="preserve">Metros cubicos </t>
    </r>
  </si>
  <si>
    <r>
      <rPr>
        <b/>
        <sz val="11"/>
        <color theme="1"/>
        <rFont val="Arial"/>
        <family val="2"/>
      </rPr>
      <t>PMPVEMMP:</t>
    </r>
    <r>
      <rPr>
        <sz val="11"/>
        <color theme="1"/>
        <rFont val="Arial"/>
        <family val="2"/>
      </rPr>
      <t xml:space="preserve"> Porcentaje de mantenimiento de parque vehicular, equipo menor y maquinaria pesada de la Dirección de pozos y Limpieza de playas. </t>
    </r>
  </si>
  <si>
    <t xml:space="preserve"> Trimestral.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</si>
  <si>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Mantenimientos</t>
    </r>
  </si>
  <si>
    <r>
      <t xml:space="preserve">PVR: </t>
    </r>
    <r>
      <rPr>
        <sz val="11"/>
        <color theme="1"/>
        <rFont val="Arial"/>
        <family val="2"/>
      </rPr>
      <t>Porcentaje de vehículos reparados.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</si>
  <si>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Vehículos</t>
    </r>
  </si>
  <si>
    <r>
      <rPr>
        <b/>
        <sz val="11"/>
        <color theme="1"/>
        <rFont val="Arial"/>
        <family val="2"/>
      </rPr>
      <t xml:space="preserve">PSMP: </t>
    </r>
    <r>
      <rPr>
        <sz val="11"/>
        <color theme="1"/>
        <rFont val="Arial"/>
        <family val="2"/>
      </rPr>
      <t>Porcentaje de servicio mecánico proporcionado.</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</si>
  <si>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Servicios mecanicos</t>
    </r>
  </si>
  <si>
    <r>
      <rPr>
        <b/>
        <sz val="11"/>
        <color theme="1"/>
        <rFont val="Arial"/>
        <family val="2"/>
      </rPr>
      <t>PSVR:</t>
    </r>
    <r>
      <rPr>
        <sz val="11"/>
        <color theme="1"/>
        <rFont val="Arial"/>
        <family val="2"/>
      </rPr>
      <t xml:space="preserve"> Porcentaje de servicios de vehículos realizados.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</si>
  <si>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Ordenes de servicio</t>
    </r>
  </si>
  <si>
    <r>
      <rPr>
        <b/>
        <sz val="11"/>
        <color theme="1"/>
        <rFont val="Arial"/>
        <family val="2"/>
      </rPr>
      <t xml:space="preserve">PSMITOD: </t>
    </r>
    <r>
      <rPr>
        <sz val="11"/>
        <color theme="1"/>
        <rFont val="Arial"/>
        <family val="2"/>
      </rPr>
      <t>Porcentaje de servicios de mantenimiento de las instalaciones del taller y oficinas deterioradas.</t>
    </r>
  </si>
  <si>
    <t>Componente
( Dirección de Taller Municipal)</t>
  </si>
  <si>
    <t>Componente
(Secretaría Municipal de Obras Públicas y Servicios)</t>
  </si>
  <si>
    <t>Propósito
(Secretaría Municipal de Obras Públicas y Servicios)</t>
  </si>
  <si>
    <t>Componente
(Dirección General Servicios Públicos)</t>
  </si>
  <si>
    <r>
      <rPr>
        <b/>
        <sz val="11"/>
        <color theme="1"/>
        <rFont val="Arial"/>
        <family val="2"/>
      </rPr>
      <t>PASRP:</t>
    </r>
    <r>
      <rPr>
        <sz val="11"/>
        <color theme="1"/>
        <rFont val="Arial"/>
        <family val="2"/>
      </rPr>
      <t xml:space="preserve"> Porcentaje de programas de servicios públicos realizados.</t>
    </r>
  </si>
  <si>
    <r>
      <rPr>
        <b/>
        <sz val="11"/>
        <color theme="1"/>
        <rFont val="Arial"/>
        <family val="2"/>
      </rPr>
      <t>PEI:</t>
    </r>
    <r>
      <rPr>
        <sz val="11"/>
        <color theme="1"/>
        <rFont val="Arial"/>
        <family val="2"/>
      </rPr>
      <t xml:space="preserve"> Porcentaje de establecimientos supervisados.</t>
    </r>
  </si>
  <si>
    <r>
      <rPr>
        <b/>
        <sz val="11"/>
        <color theme="1"/>
        <rFont val="Arial"/>
        <family val="2"/>
      </rPr>
      <t>PSCA:</t>
    </r>
    <r>
      <rPr>
        <sz val="11"/>
        <color theme="1"/>
        <rFont val="Arial"/>
        <family val="2"/>
      </rPr>
      <t xml:space="preserve"> Porcentaje de solicitudes ciudadanas atendidas.</t>
    </r>
  </si>
  <si>
    <r>
      <rPr>
        <b/>
        <sz val="11"/>
        <color theme="1"/>
        <rFont val="Arial"/>
        <family val="2"/>
      </rPr>
      <t>PTRN:</t>
    </r>
    <r>
      <rPr>
        <sz val="11"/>
        <color theme="1"/>
        <rFont val="Arial"/>
        <family val="2"/>
      </rPr>
      <t xml:space="preserve"> Porcentaje de trámites de recursos necesarios. </t>
    </r>
  </si>
  <si>
    <r>
      <rPr>
        <b/>
        <sz val="11"/>
        <color theme="1"/>
        <rFont val="Arial"/>
        <family val="2"/>
      </rPr>
      <t>PARSP</t>
    </r>
    <r>
      <rPr>
        <sz val="11"/>
        <color theme="1"/>
        <rFont val="Arial"/>
        <family val="2"/>
      </rPr>
      <t>:Porcentaje de actividades realizadas de Servicios públicos.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</si>
  <si>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Programas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</si>
  <si>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Actividades. </t>
    </r>
  </si>
  <si>
    <r>
      <rPr>
        <b/>
        <sz val="11"/>
        <color theme="1"/>
        <rFont val="Arial"/>
        <family val="2"/>
      </rPr>
      <t xml:space="preserve">Unidad de medida del indicado: </t>
    </r>
    <r>
      <rPr>
        <sz val="11"/>
        <color theme="1"/>
        <rFont val="Arial"/>
        <family val="2"/>
      </rPr>
      <t xml:space="preserve"> 
Porcentaje.                         
</t>
    </r>
    <r>
      <rPr>
        <b/>
        <sz val="11"/>
        <color theme="1"/>
        <rFont val="Arial"/>
        <family val="2"/>
      </rPr>
      <t xml:space="preserve">Unidad de medida:  </t>
    </r>
    <r>
      <rPr>
        <sz val="11"/>
        <color theme="1"/>
        <rFont val="Arial"/>
        <family val="2"/>
      </rPr>
      <t xml:space="preserve">
Tramites.</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</si>
  <si>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Solicitudes.</t>
    </r>
  </si>
  <si>
    <r>
      <rPr>
        <b/>
        <sz val="11"/>
        <color theme="1"/>
        <rFont val="Arial"/>
        <family val="2"/>
      </rPr>
      <t>Unidad de medida del indicado:</t>
    </r>
    <r>
      <rPr>
        <sz val="11"/>
        <color theme="1"/>
        <rFont val="Arial"/>
        <family val="2"/>
      </rPr>
      <t xml:space="preserve">  
Porcentaje.
</t>
    </r>
    <r>
      <rPr>
        <b/>
        <sz val="11"/>
        <color theme="1"/>
        <rFont val="Arial"/>
        <family val="2"/>
      </rPr>
      <t xml:space="preserve">Unidad de medida:
</t>
    </r>
    <r>
      <rPr>
        <sz val="11"/>
        <color theme="1"/>
        <rFont val="Arial"/>
        <family val="2"/>
      </rPr>
      <t>Establecimientos.</t>
    </r>
  </si>
  <si>
    <t>Secretaría Municipal de Obras Públicas y Servicios</t>
  </si>
  <si>
    <t>Dirección General Servicios Públicos</t>
  </si>
  <si>
    <t xml:space="preserve">Dirección de Taller Municipal </t>
  </si>
  <si>
    <t>Dirección de Alumbrado Público</t>
  </si>
  <si>
    <t>Dirección de Bacheo y Pipas</t>
  </si>
  <si>
    <t xml:space="preserve">Dirección de Pozos y Limpieza de Playas </t>
  </si>
  <si>
    <t xml:space="preserve">Dirección de Parques y Áreas Jardinadas </t>
  </si>
  <si>
    <t xml:space="preserve">Dirección de Atención a Demandas Emergentes </t>
  </si>
  <si>
    <t xml:space="preserve">Dirección de Supervisión del Sistema de Limpia </t>
  </si>
  <si>
    <t xml:space="preserve">Dirección General Obras Públicas </t>
  </si>
  <si>
    <t xml:space="preserve">Dirección de Proyectos </t>
  </si>
  <si>
    <t xml:space="preserve">Dirección de Licitaciones y Contratos </t>
  </si>
  <si>
    <t xml:space="preserve">Dirección de Construcción </t>
  </si>
  <si>
    <t>Componente
(Dirección de Alumbrado Público)</t>
  </si>
  <si>
    <r>
      <rPr>
        <b/>
        <sz val="11"/>
        <color theme="1"/>
        <rFont val="Arial"/>
        <family val="2"/>
      </rPr>
      <t>PAPM:</t>
    </r>
    <r>
      <rPr>
        <sz val="11"/>
        <color theme="1"/>
        <rFont val="Arial"/>
        <family val="2"/>
      </rPr>
      <t xml:space="preserve"> Porcentaje del Alumbrado Público Mejorado.</t>
    </r>
  </si>
  <si>
    <r>
      <rPr>
        <b/>
        <sz val="11"/>
        <color theme="1"/>
        <rFont val="Arial"/>
        <family val="2"/>
      </rPr>
      <t>PSAPR:</t>
    </r>
    <r>
      <rPr>
        <sz val="11"/>
        <color theme="1"/>
        <rFont val="Arial"/>
        <family val="2"/>
      </rPr>
      <t xml:space="preserve"> Porcentaje de supervisiones del sistema de alumbrado público realizadas.</t>
    </r>
  </si>
  <si>
    <r>
      <rPr>
        <b/>
        <sz val="11"/>
        <color theme="1"/>
        <rFont val="Arial"/>
        <family val="2"/>
      </rPr>
      <t>PRCA:</t>
    </r>
    <r>
      <rPr>
        <sz val="11"/>
        <color theme="1"/>
        <rFont val="Arial"/>
        <family val="2"/>
      </rPr>
      <t xml:space="preserve"> Porcentaje de Reportes ciudadanos del sistema de alumbrado público atendidos.</t>
    </r>
  </si>
  <si>
    <r>
      <rPr>
        <b/>
        <sz val="11"/>
        <color theme="1"/>
        <rFont val="Arial"/>
        <family val="2"/>
      </rPr>
      <t xml:space="preserve">PCSAR: </t>
    </r>
    <r>
      <rPr>
        <sz val="11"/>
        <color theme="1"/>
        <rFont val="Arial"/>
        <family val="2"/>
      </rPr>
      <t>Porcentaje de censo del sistema de alumbrado público realizado.</t>
    </r>
  </si>
  <si>
    <r>
      <rPr>
        <b/>
        <sz val="11"/>
        <color theme="1"/>
        <rFont val="Arial"/>
        <family val="2"/>
      </rPr>
      <t>PLR:</t>
    </r>
    <r>
      <rPr>
        <sz val="11"/>
        <color theme="1"/>
        <rFont val="Arial"/>
        <family val="2"/>
      </rPr>
      <t xml:space="preserve"> Porcentaje de Luminarias Reparadas.</t>
    </r>
  </si>
  <si>
    <r>
      <rPr>
        <b/>
        <sz val="11"/>
        <color theme="1"/>
        <rFont val="Arial"/>
        <family val="2"/>
      </rPr>
      <t>PPR:</t>
    </r>
    <r>
      <rPr>
        <sz val="11"/>
        <color theme="1"/>
        <rFont val="Arial"/>
        <family val="2"/>
      </rPr>
      <t xml:space="preserve"> Porcentaje de Postes Rehabilitados.</t>
    </r>
  </si>
  <si>
    <r>
      <rPr>
        <b/>
        <sz val="11"/>
        <color theme="1"/>
        <rFont val="Arial"/>
        <family val="2"/>
      </rPr>
      <t>PAPEF:</t>
    </r>
    <r>
      <rPr>
        <sz val="11"/>
        <color theme="1"/>
        <rFont val="Arial"/>
        <family val="2"/>
      </rPr>
      <t xml:space="preserve"> Porcentaje de alumbrado público entregado en fraccionamientos.</t>
    </r>
  </si>
  <si>
    <r>
      <rPr>
        <b/>
        <sz val="11"/>
        <color theme="1"/>
        <rFont val="Arial"/>
        <family val="2"/>
      </rPr>
      <t>PIEP:</t>
    </r>
    <r>
      <rPr>
        <sz val="11"/>
        <color theme="1"/>
        <rFont val="Arial"/>
        <family val="2"/>
      </rPr>
      <t xml:space="preserve"> Porcentaje de infraestructura eléctrica Proyectada.</t>
    </r>
  </si>
  <si>
    <t>Componente
( Dirección de Bacheo y Pipas )</t>
  </si>
  <si>
    <r>
      <t>PM2VB: P</t>
    </r>
    <r>
      <rPr>
        <sz val="11"/>
        <color theme="1"/>
        <rFont val="Arial"/>
        <family val="2"/>
      </rPr>
      <t>orcentaje de m2 de vialidades bacheadas.</t>
    </r>
  </si>
  <si>
    <r>
      <t xml:space="preserve">PLAPP: </t>
    </r>
    <r>
      <rPr>
        <sz val="11"/>
        <color theme="1"/>
        <rFont val="Arial"/>
        <family val="2"/>
      </rPr>
      <t>Porcentaje de Litros de Agua Potable Proporcionada.</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</si>
  <si>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Litros de agua potable</t>
    </r>
  </si>
  <si>
    <r>
      <t xml:space="preserve">PSSA: </t>
    </r>
    <r>
      <rPr>
        <sz val="11"/>
        <color theme="1"/>
        <rFont val="Arial"/>
        <family val="2"/>
      </rPr>
      <t>Porcentaje de solicitudes de servicio Atendidas.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</si>
  <si>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Solicitudes</t>
    </r>
  </si>
  <si>
    <r>
      <t xml:space="preserve">PROV: </t>
    </r>
    <r>
      <rPr>
        <sz val="11"/>
        <color theme="1"/>
        <rFont val="Arial"/>
        <family val="2"/>
      </rPr>
      <t>Porcentaje de Recepción de Obras de vialidades.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</si>
  <si>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Obras.</t>
    </r>
  </si>
  <si>
    <r>
      <t xml:space="preserve">PVO: </t>
    </r>
    <r>
      <rPr>
        <sz val="11"/>
        <color theme="1"/>
        <rFont val="Arial"/>
        <family val="2"/>
      </rPr>
      <t>Porcentaje de Vehículos Operando.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</si>
  <si>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Vehículos.
</t>
    </r>
  </si>
  <si>
    <r>
      <t xml:space="preserve">PPMO: </t>
    </r>
    <r>
      <rPr>
        <sz val="11"/>
        <color theme="1"/>
        <rFont val="Arial"/>
        <family val="2"/>
      </rPr>
      <t>Porcentaje del Parque de Maquinaria Operando.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</si>
  <si>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 xml:space="preserve">Maquinaria </t>
    </r>
  </si>
  <si>
    <r>
      <t xml:space="preserve">PEMO: </t>
    </r>
    <r>
      <rPr>
        <sz val="11"/>
        <color theme="1"/>
        <rFont val="Arial"/>
        <family val="2"/>
      </rPr>
      <t>Porcentaje de Equipo Menor Operando.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</si>
  <si>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Equipo menor.</t>
    </r>
  </si>
  <si>
    <r>
      <t xml:space="preserve">PAMID: </t>
    </r>
    <r>
      <rPr>
        <sz val="11"/>
        <color theme="1"/>
        <rFont val="Arial"/>
        <family val="2"/>
      </rPr>
      <t>Porcentaje de actividades de Mantenimiento de las Instalaciones Deterioradas.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</si>
  <si>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Mantenimiento.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</si>
  <si>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Luminarias.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</si>
  <si>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Reportes.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</si>
  <si>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t>
    </r>
    <r>
      <rPr>
        <sz val="11"/>
        <color theme="1"/>
        <rFont val="Arial"/>
        <family val="2"/>
      </rPr>
      <t xml:space="preserve">
Supervisión.</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</si>
  <si>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Censo.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</si>
  <si>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Luminarias.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</si>
  <si>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Postes.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</si>
  <si>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Alumbrado.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</si>
  <si>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Proyección de Infraestructura.</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</si>
  <si>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M2 de vialidades.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</si>
  <si>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t>
    </r>
  </si>
  <si>
    <t>Componente
(Dirección de Parques y Áreas Jardinadas)</t>
  </si>
  <si>
    <r>
      <t xml:space="preserve">PSMIPJR: </t>
    </r>
    <r>
      <rPr>
        <sz val="11"/>
        <color indexed="8"/>
        <rFont val="Arial"/>
        <family val="2"/>
      </rPr>
      <t>Porcentaje servicios de mantenimiento a la infraestructura  de parques y jardines realizados</t>
    </r>
    <r>
      <rPr>
        <b/>
        <sz val="11"/>
        <color indexed="8"/>
        <rFont val="Arial"/>
        <family val="2"/>
      </rPr>
      <t>.</t>
    </r>
  </si>
  <si>
    <r>
      <t xml:space="preserve">Unidad de medida del indicador: 
</t>
    </r>
    <r>
      <rPr>
        <sz val="11"/>
        <color indexed="8"/>
        <rFont val="Arial"/>
        <family val="2"/>
      </rPr>
      <t xml:space="preserve">Porcentaje   </t>
    </r>
    <r>
      <rPr>
        <b/>
        <sz val="11"/>
        <color indexed="8"/>
        <rFont val="Arial"/>
        <family val="2"/>
      </rPr>
      <t xml:space="preserve">                                                                                  
Unidad de medida: 
</t>
    </r>
    <r>
      <rPr>
        <sz val="11"/>
        <color indexed="8"/>
        <rFont val="Arial"/>
        <family val="2"/>
      </rPr>
      <t>Servicios</t>
    </r>
  </si>
  <si>
    <r>
      <t xml:space="preserve">PSLPEPR: </t>
    </r>
    <r>
      <rPr>
        <sz val="11"/>
        <color indexed="8"/>
        <rFont val="Arial"/>
        <family val="2"/>
      </rPr>
      <t>Porcentaje de  servicios de limpieza a parques y espacios públicos realizados.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</si>
  <si>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Servicios</t>
    </r>
  </si>
  <si>
    <r>
      <t xml:space="preserve">PPOS: </t>
    </r>
    <r>
      <rPr>
        <sz val="11"/>
        <color indexed="8"/>
        <rFont val="Arial"/>
        <family val="2"/>
      </rPr>
      <t>Porcentaje plantas de ornato sembradas</t>
    </r>
    <r>
      <rPr>
        <b/>
        <sz val="11"/>
        <color indexed="8"/>
        <rFont val="Arial"/>
        <family val="2"/>
      </rPr>
      <t>.</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</si>
  <si>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Plantas de ornato</t>
    </r>
  </si>
  <si>
    <r>
      <t xml:space="preserve">PAAEPFM: </t>
    </r>
    <r>
      <rPr>
        <sz val="11"/>
        <color indexed="8"/>
        <rFont val="Arial"/>
        <family val="2"/>
      </rPr>
      <t xml:space="preserve">Porcentaje  de avance en  acondicionamiento, equipamiento y pintado de fuentes y monumentos.  </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</si>
  <si>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Fuentes y monumentos</t>
    </r>
  </si>
  <si>
    <r>
      <t xml:space="preserve">PJIAER: </t>
    </r>
    <r>
      <rPr>
        <sz val="11"/>
        <color indexed="8"/>
        <rFont val="Arial"/>
        <family val="2"/>
      </rPr>
      <t>Porcentaje de juegos infantiles y aparatos de ejercitadores restaurados.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</si>
  <si>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Juegos y ejercitadores</t>
    </r>
  </si>
  <si>
    <r>
      <t xml:space="preserve">PMPV: </t>
    </r>
    <r>
      <rPr>
        <sz val="11"/>
        <color indexed="8"/>
        <rFont val="Arial"/>
        <family val="2"/>
      </rPr>
      <t>Porcentaje de mantenimiento del parque vehicular.</t>
    </r>
  </si>
  <si>
    <r>
      <t xml:space="preserve">PMMM: </t>
    </r>
    <r>
      <rPr>
        <sz val="11"/>
        <color indexed="8"/>
        <rFont val="Arial"/>
        <family val="2"/>
      </rPr>
      <t xml:space="preserve">Porcentaje de mantenimiento a maquinaria menor. </t>
    </r>
  </si>
  <si>
    <r>
      <t xml:space="preserve">PMLRG: </t>
    </r>
    <r>
      <rPr>
        <sz val="11"/>
        <color indexed="8"/>
        <rFont val="Arial"/>
        <family val="2"/>
      </rPr>
      <t>Porcentaje de metros lineales de reparación  en guarniciones.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</si>
  <si>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Metros lineales</t>
    </r>
  </si>
  <si>
    <r>
      <t xml:space="preserve">PMCREC: </t>
    </r>
    <r>
      <rPr>
        <sz val="11"/>
        <color indexed="8"/>
        <rFont val="Arial"/>
        <family val="2"/>
      </rPr>
      <t>Porcentaje de  de metros cuadrados  de reparacion de estructuras de concreto.</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</si>
  <si>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Metros cuadrados</t>
    </r>
  </si>
  <si>
    <r>
      <t xml:space="preserve">PDEA: </t>
    </r>
    <r>
      <rPr>
        <sz val="11"/>
        <color theme="1"/>
        <rFont val="Arial"/>
        <family val="2"/>
      </rPr>
      <t>Porcentaje de demandas emergentes atendidas</t>
    </r>
    <r>
      <rPr>
        <b/>
        <sz val="11"/>
        <color theme="1"/>
        <rFont val="Arial"/>
        <family val="2"/>
      </rPr>
      <t>.</t>
    </r>
  </si>
  <si>
    <r>
      <t xml:space="preserve">PRAG: </t>
    </r>
    <r>
      <rPr>
        <sz val="11"/>
        <color theme="1"/>
        <rFont val="Arial"/>
        <family val="2"/>
      </rPr>
      <t>Porcentaje de Recursos  Administrativos de contratos y arrendamientos Gestionados.</t>
    </r>
  </si>
  <si>
    <r>
      <t>PKLCAL:</t>
    </r>
    <r>
      <rPr>
        <sz val="11"/>
        <color theme="1"/>
        <rFont val="Arial"/>
        <family val="2"/>
      </rPr>
      <t xml:space="preserve"> Porcentaje  de Kilomestros Lineales de Calles y Avenidas Limpios.</t>
    </r>
  </si>
  <si>
    <r>
      <t xml:space="preserve">PMCAVACA: </t>
    </r>
    <r>
      <rPr>
        <sz val="11"/>
        <color theme="1"/>
        <rFont val="Arial"/>
        <family val="2"/>
      </rPr>
      <t>Porcentaje de Metros Cuadrados de Areas Verdes y Areas Comunes Atendidos.</t>
    </r>
  </si>
  <si>
    <r>
      <t xml:space="preserve">PTRDSVBC: </t>
    </r>
    <r>
      <rPr>
        <sz val="11"/>
        <color theme="1"/>
        <rFont val="Arial"/>
        <family val="2"/>
      </rPr>
      <t>Porcentaje de Tonelaje de Retiro de Desechos Sólidos y Vegetales de Basureros Clandestinos.</t>
    </r>
  </si>
  <si>
    <r>
      <t xml:space="preserve">PEPR: </t>
    </r>
    <r>
      <rPr>
        <sz val="11"/>
        <color theme="1"/>
        <rFont val="Arial"/>
        <family val="2"/>
      </rPr>
      <t>Porcentaje de Espacios Públicos Rescatados.</t>
    </r>
  </si>
  <si>
    <r>
      <t xml:space="preserve">PMCTVR: </t>
    </r>
    <r>
      <rPr>
        <sz val="11"/>
        <color theme="1"/>
        <rFont val="Arial"/>
        <family val="2"/>
      </rPr>
      <t>Porcentaje de Metros Cuadrados  de Terracerias para Vialidades Rastreados.</t>
    </r>
  </si>
  <si>
    <r>
      <t xml:space="preserve">PPVA: </t>
    </r>
    <r>
      <rPr>
        <sz val="11"/>
        <color theme="1"/>
        <rFont val="Arial"/>
        <family val="2"/>
      </rPr>
      <t>Porcentaje  de Parque Vehicular Atendidos.</t>
    </r>
  </si>
  <si>
    <r>
      <t xml:space="preserve">PMPA: </t>
    </r>
    <r>
      <rPr>
        <sz val="11"/>
        <color theme="1"/>
        <rFont val="Arial"/>
        <family val="2"/>
      </rPr>
      <t>Porcentaje de Maquinaria Pesada Atendidos.</t>
    </r>
  </si>
  <si>
    <r>
      <t xml:space="preserve">PEMA: </t>
    </r>
    <r>
      <rPr>
        <sz val="11"/>
        <color theme="1"/>
        <rFont val="Arial"/>
        <family val="2"/>
      </rPr>
      <t>Porcentaje de  Equipo Menor Atendido.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</si>
  <si>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Actividades.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</si>
  <si>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
Recursos Administrativos.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</si>
  <si>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Kilometros Lineales.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</si>
  <si>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Metros cuadrados.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</si>
  <si>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Toneladas.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</si>
  <si>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Espacios Públicos.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</si>
  <si>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Vehiculos.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</si>
  <si>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Maquinaria Pesada.</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</si>
  <si>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Equipo Menor.</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</si>
  <si>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M2 de Terraceria.</t>
    </r>
  </si>
  <si>
    <t>Componente
(Dirección de Atención a Demandas Emergentes)</t>
  </si>
  <si>
    <t>Componente
(Dirección de Supervisión de Sistema de Limpia)</t>
  </si>
  <si>
    <r>
      <rPr>
        <b/>
        <sz val="11"/>
        <color theme="1"/>
        <rFont val="Arial Nova Cond"/>
        <family val="2"/>
      </rPr>
      <t xml:space="preserve">POE: </t>
    </r>
    <r>
      <rPr>
        <sz val="11"/>
        <color theme="1"/>
        <rFont val="Arial Nova Cond"/>
        <family val="2"/>
      </rPr>
      <t>Porcentaje de Obras Ejercidas</t>
    </r>
  </si>
  <si>
    <r>
      <rPr>
        <b/>
        <sz val="11"/>
        <color theme="1"/>
        <rFont val="Arial Nova Cond"/>
        <family val="2"/>
      </rPr>
      <t xml:space="preserve">POUOM: </t>
    </r>
    <r>
      <rPr>
        <sz val="11"/>
        <color theme="1"/>
        <rFont val="Arial Nova Cond"/>
        <family val="2"/>
      </rPr>
      <t>Porcentaje de Obras de Urbanización para Optima Movilidad</t>
    </r>
  </si>
  <si>
    <r>
      <rPr>
        <b/>
        <sz val="11"/>
        <color theme="1"/>
        <rFont val="Arial Nova Cond"/>
        <family val="2"/>
      </rPr>
      <t>POSBSA:</t>
    </r>
    <r>
      <rPr>
        <sz val="11"/>
        <color theme="1"/>
        <rFont val="Arial Nova Cond"/>
        <family val="2"/>
      </rPr>
      <t xml:space="preserve"> Porcentaje de obras para servicios básicos y de saneamiento ambiental.</t>
    </r>
  </si>
  <si>
    <r>
      <rPr>
        <b/>
        <sz val="11"/>
        <color theme="1"/>
        <rFont val="Arial Nova Cond"/>
        <family val="2"/>
      </rPr>
      <t>POMIEP:</t>
    </r>
    <r>
      <rPr>
        <sz val="11"/>
        <color theme="1"/>
        <rFont val="Arial Nova Cond"/>
        <family val="2"/>
      </rPr>
      <t xml:space="preserve"> Porcentaje de Obras de Mejoramiento Integral de Espacios Públicos.</t>
    </r>
  </si>
  <si>
    <r>
      <rPr>
        <b/>
        <sz val="11"/>
        <color theme="1"/>
        <rFont val="Arial Nova Cond"/>
        <family val="2"/>
      </rPr>
      <t>POIPM:</t>
    </r>
    <r>
      <rPr>
        <sz val="11"/>
        <color theme="1"/>
        <rFont val="Arial Nova Cond"/>
        <family val="2"/>
      </rPr>
      <t xml:space="preserve"> Porcentaje de Obras en Inmuebles Públicos Municipales.</t>
    </r>
  </si>
  <si>
    <r>
      <rPr>
        <b/>
        <sz val="11"/>
        <color theme="1"/>
        <rFont val="Arial Nova Cond"/>
        <family val="2"/>
      </rPr>
      <t xml:space="preserve">PRMPV: </t>
    </r>
    <r>
      <rPr>
        <sz val="11"/>
        <color theme="1"/>
        <rFont val="Arial Nova Cond"/>
        <family val="2"/>
      </rPr>
      <t>Porcentaje de Reparación y Mantenimiento al parque vehicular</t>
    </r>
  </si>
  <si>
    <r>
      <rPr>
        <b/>
        <sz val="11"/>
        <color theme="1"/>
        <rFont val="Arial Nova Cond"/>
        <family val="2"/>
      </rPr>
      <t xml:space="preserve">PAOL: </t>
    </r>
    <r>
      <rPr>
        <sz val="11"/>
        <color theme="1"/>
        <rFont val="Arial Nova Cond"/>
        <family val="2"/>
      </rPr>
      <t>Porcentaje de Arrendamientos de Oficinas Laborables</t>
    </r>
  </si>
  <si>
    <r>
      <rPr>
        <b/>
        <sz val="11"/>
        <color theme="1"/>
        <rFont val="Arial Nova Cond"/>
        <family val="2"/>
      </rPr>
      <t>PEP:</t>
    </r>
    <r>
      <rPr>
        <sz val="11"/>
        <color theme="1"/>
        <rFont val="Arial Nova Cond"/>
        <family val="2"/>
      </rPr>
      <t xml:space="preserve"> Porcentaje de Equipamiento de Personal</t>
    </r>
  </si>
  <si>
    <t>Componente
Dirección de Proyectos</t>
  </si>
  <si>
    <r>
      <rPr>
        <b/>
        <sz val="11"/>
        <color theme="1"/>
        <rFont val="Arial Nova Cond"/>
        <family val="2"/>
      </rPr>
      <t xml:space="preserve">PETO: </t>
    </r>
    <r>
      <rPr>
        <sz val="11"/>
        <color theme="1"/>
        <rFont val="Arial Nova Cond"/>
        <family val="2"/>
      </rPr>
      <t>Porcentaje de Expedientes Técnicos de Obra.</t>
    </r>
  </si>
  <si>
    <r>
      <rPr>
        <b/>
        <sz val="11"/>
        <color theme="1"/>
        <rFont val="Arial Nova Cond"/>
        <family val="2"/>
      </rPr>
      <t>PGTMIAETE:</t>
    </r>
    <r>
      <rPr>
        <sz val="11"/>
        <color theme="1"/>
        <rFont val="Arial Nova Cond"/>
        <family val="2"/>
      </rPr>
      <t xml:space="preserve"> Porcentaje Gestion de Tramites en Materia de Impacto Ambiental para los Expedientes Técnicos Elaborados.</t>
    </r>
  </si>
  <si>
    <r>
      <rPr>
        <b/>
        <sz val="11"/>
        <color theme="1"/>
        <rFont val="Arial Nova Cond"/>
        <family val="2"/>
      </rPr>
      <t>PGTFSETE:</t>
    </r>
    <r>
      <rPr>
        <sz val="11"/>
        <color theme="1"/>
        <rFont val="Arial Nova Cond"/>
        <family val="2"/>
      </rPr>
      <t xml:space="preserve"> Porcentaje Gestion de Tramites de Factibilidad de Servicios para los Expedientes Técnicos Elaborados.</t>
    </r>
  </si>
  <si>
    <r>
      <rPr>
        <b/>
        <sz val="11"/>
        <color theme="1"/>
        <rFont val="Arial Nova Cond"/>
        <family val="2"/>
      </rPr>
      <t>PGLCETE:</t>
    </r>
    <r>
      <rPr>
        <sz val="11"/>
        <color theme="1"/>
        <rFont val="Arial Nova Cond"/>
        <family val="2"/>
      </rPr>
      <t xml:space="preserve"> Porcentaje Gestion de Licencias de Construccion para los Expedientes Técnicos Elaborados.</t>
    </r>
  </si>
  <si>
    <t>Componente
Dirección de Licitaciones y Contratos</t>
  </si>
  <si>
    <r>
      <rPr>
        <b/>
        <sz val="11"/>
        <color theme="1"/>
        <rFont val="Arial Nova Cond"/>
        <family val="2"/>
      </rPr>
      <t xml:space="preserve">PCR: </t>
    </r>
    <r>
      <rPr>
        <sz val="11"/>
        <color theme="1"/>
        <rFont val="Arial Nova Cond"/>
        <family val="2"/>
      </rPr>
      <t xml:space="preserve"> Porcentaje de contratos de obra publica realizados</t>
    </r>
  </si>
  <si>
    <r>
      <rPr>
        <b/>
        <sz val="11"/>
        <color theme="1"/>
        <rFont val="Arial Nova Cond"/>
        <family val="2"/>
      </rPr>
      <t>PPAOPP:</t>
    </r>
    <r>
      <rPr>
        <sz val="11"/>
        <color theme="1"/>
        <rFont val="Arial Nova Cond"/>
        <family val="2"/>
      </rPr>
      <t xml:space="preserve"> Porcentaje  de los Procedimientos de Adjudicacion de Obras Públicas Proyectadas en beneficio de los benitojuarences</t>
    </r>
  </si>
  <si>
    <t>Componente
Dirección de Construcción</t>
  </si>
  <si>
    <r>
      <rPr>
        <b/>
        <sz val="11"/>
        <color theme="1"/>
        <rFont val="Arial Nova Cond"/>
        <family val="2"/>
      </rPr>
      <t xml:space="preserve">PIEOPC: </t>
    </r>
    <r>
      <rPr>
        <sz val="11"/>
        <color theme="1"/>
        <rFont val="Arial Nova Cond"/>
        <family val="2"/>
      </rPr>
      <t>Porcentaje  Inicio de Ejecucion de las Obras Públicas Contratadas</t>
    </r>
  </si>
  <si>
    <r>
      <rPr>
        <b/>
        <sz val="11"/>
        <color theme="1"/>
        <rFont val="Arial Nova Cond"/>
        <family val="2"/>
      </rPr>
      <t xml:space="preserve">PISAFOPE: </t>
    </r>
    <r>
      <rPr>
        <sz val="11"/>
        <color theme="1"/>
        <rFont val="Arial Nova Cond"/>
        <family val="2"/>
      </rPr>
      <t>Porcentaje de informes de supervision de avance físico de las obras publicas en ejecucion</t>
    </r>
  </si>
  <si>
    <t>Componente
Dirección de Control y Seguimiento de Obra</t>
  </si>
  <si>
    <r>
      <rPr>
        <b/>
        <sz val="11"/>
        <color theme="1"/>
        <rFont val="Arial Nova Cond"/>
        <family val="2"/>
      </rPr>
      <t>PFOPE:</t>
    </r>
    <r>
      <rPr>
        <sz val="11"/>
        <color theme="1"/>
        <rFont val="Arial Nova Cond"/>
        <family val="2"/>
      </rPr>
      <t xml:space="preserve"> Promedio de Facturacion de las obras pública ejecutadas</t>
    </r>
  </si>
  <si>
    <r>
      <rPr>
        <b/>
        <sz val="11"/>
        <color theme="1"/>
        <rFont val="Arial Nova Cond"/>
        <family val="2"/>
      </rPr>
      <t xml:space="preserve">PGEAFIN: </t>
    </r>
    <r>
      <rPr>
        <sz val="11"/>
        <color theme="1"/>
        <rFont val="Arial Nova Cond"/>
        <family val="2"/>
      </rPr>
      <t>Promedio de la gestion del avance financiero de las obras públicas</t>
    </r>
  </si>
  <si>
    <t>Componente
(Dirección General de Obras Públicas)</t>
  </si>
  <si>
    <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Servicio de mantenimiento</t>
    </r>
  </si>
  <si>
    <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</si>
  <si>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</si>
  <si>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</si>
  <si>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Dictamenes</t>
    </r>
  </si>
  <si>
    <t>Unidad de medida del indicador: 
Porcentaje
Unidad de medida: 
Equipamiento</t>
  </si>
  <si>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Oficinas Arrendadas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</si>
  <si>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Experientes Tecnicos de Obra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</si>
  <si>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Tramites en Materia de Impacto Ambiental</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</si>
  <si>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Tramites de Factibilidad de Servicios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</si>
  <si>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Gestiones de Licencias de Construccion</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</si>
  <si>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Contratos de Obra Publica</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</si>
  <si>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Procedimientos de Adjudicacion de Obras  Pùblicas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</si>
  <si>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Actas de Inicio de Obra Publica</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</si>
  <si>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Informes de supervision de avance fisico.</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</si>
  <si>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 xml:space="preserve">Facturas de obras  Públicas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</si>
  <si>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Gestion de tramites de pago de estimaciones.</t>
    </r>
  </si>
  <si>
    <r>
      <t xml:space="preserve">PSR: </t>
    </r>
    <r>
      <rPr>
        <sz val="11"/>
        <color theme="1"/>
        <rFont val="Arial"/>
        <family val="2"/>
      </rPr>
      <t>Porcentaje de supervisiones realizadas.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</si>
  <si>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Supervisiones. </t>
    </r>
  </si>
  <si>
    <r>
      <rPr>
        <b/>
        <sz val="11"/>
        <color theme="1"/>
        <rFont val="Arial"/>
        <family val="2"/>
      </rPr>
      <t>PER:</t>
    </r>
    <r>
      <rPr>
        <sz val="11"/>
        <color theme="1"/>
        <rFont val="Arial"/>
        <family val="2"/>
      </rPr>
      <t xml:space="preserve"> Porcentaje de encuestas realizadas.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</si>
  <si>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Encuestas. </t>
    </r>
  </si>
  <si>
    <r>
      <rPr>
        <b/>
        <sz val="11"/>
        <color theme="1"/>
        <rFont val="Arial"/>
        <family val="2"/>
      </rPr>
      <t>PSRRRS</t>
    </r>
    <r>
      <rPr>
        <sz val="11"/>
        <color theme="1"/>
        <rFont val="Arial"/>
        <family val="2"/>
      </rPr>
      <t>: Porcentaje de supervision de las rutas de recoleccion de residuos solidos.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</si>
  <si>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Rutas.</t>
    </r>
  </si>
  <si>
    <r>
      <rPr>
        <b/>
        <sz val="11"/>
        <color theme="1"/>
        <rFont val="Arial"/>
        <family val="2"/>
      </rPr>
      <t>PTRDF</t>
    </r>
    <r>
      <rPr>
        <sz val="11"/>
        <color theme="1"/>
        <rFont val="Arial"/>
        <family val="2"/>
      </rPr>
      <t>: Porcentaje de tonelaje de residuos que recibe el sitio de disposicion final.</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</si>
  <si>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Tonelaje.</t>
    </r>
  </si>
  <si>
    <r>
      <rPr>
        <b/>
        <sz val="11"/>
        <color theme="1"/>
        <rFont val="Arial"/>
        <family val="2"/>
      </rPr>
      <t>PBCSE</t>
    </r>
    <r>
      <rPr>
        <sz val="11"/>
        <color theme="1"/>
        <rFont val="Arial"/>
        <family val="2"/>
      </rPr>
      <t>: Porcentaje de basureros clandestinos supervisados y eliminados.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</si>
  <si>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Supervision.</t>
    </r>
  </si>
  <si>
    <r>
      <rPr>
        <b/>
        <sz val="11"/>
        <color theme="1"/>
        <rFont val="Arial"/>
        <family val="2"/>
      </rPr>
      <t>PMPVSL:</t>
    </r>
    <r>
      <rPr>
        <sz val="11"/>
        <color theme="1"/>
        <rFont val="Arial"/>
        <family val="2"/>
      </rPr>
      <t xml:space="preserve"> Porcentaje de mantenimiento de parque vehicular de la direccion de Supervision de sistema de limpia.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</si>
  <si>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Mantenimiento. </t>
    </r>
  </si>
  <si>
    <t>Dirección de Control y Seguimiento</t>
  </si>
  <si>
    <t>ANUAL</t>
  </si>
  <si>
    <r>
      <rPr>
        <b/>
        <sz val="11"/>
        <color theme="1"/>
        <rFont val="Arial"/>
        <family val="2"/>
      </rPr>
      <t>PASOPD</t>
    </r>
    <r>
      <rPr>
        <sz val="11"/>
        <color theme="1"/>
        <rFont val="Arial"/>
        <family val="2"/>
      </rPr>
      <t>: Porcentaje de actividades de servicios y obra pública difundidas.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</si>
  <si>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Actividades Difundidas.</t>
    </r>
  </si>
  <si>
    <t xml:space="preserve">ELABORÓ
C. Oscar Alfredo Velazquez Lemus
Coordinación Administrativa de la Secretaría Municipal de Obras Públicas y Servicios </t>
  </si>
  <si>
    <t>SEGUIMIENTO DE AVANCE EN CUMPLIMIENTO DE METAS Y OBJETIVOS 2024</t>
  </si>
  <si>
    <r>
      <t xml:space="preserve">3.1.1.1  </t>
    </r>
    <r>
      <rPr>
        <sz val="11"/>
        <color theme="0"/>
        <rFont val="Arial"/>
        <family val="2"/>
      </rPr>
      <t>La población del Municipio de Benito Juárez reciben servicios públicos eficientes a través de la implementación de programas encaminados al mantenimiento  de la infraestructura urbana  y la creación de obra pública.</t>
    </r>
  </si>
  <si>
    <r>
      <t xml:space="preserve">3.1.1.1.1 </t>
    </r>
    <r>
      <rPr>
        <sz val="11"/>
        <color theme="1"/>
        <rFont val="Arial"/>
        <family val="2"/>
      </rPr>
      <t>Recorrido para supervisión de obra y servicios públicos.</t>
    </r>
  </si>
  <si>
    <r>
      <rPr>
        <b/>
        <sz val="11"/>
        <color theme="1"/>
        <rFont val="Arial"/>
        <family val="2"/>
      </rPr>
      <t>3.1.1.1.1.1</t>
    </r>
    <r>
      <rPr>
        <sz val="11"/>
        <color theme="1"/>
        <rFont val="Arial"/>
        <family val="2"/>
      </rPr>
      <t xml:space="preserve"> Implementación de estrategias en la planeación presupuestaria de actividades administrativas y operativas.</t>
    </r>
  </si>
  <si>
    <r>
      <rPr>
        <b/>
        <sz val="11"/>
        <color theme="1"/>
        <rFont val="Arial"/>
        <family val="2"/>
      </rPr>
      <t>3.1.1.1.1.2</t>
    </r>
    <r>
      <rPr>
        <sz val="11"/>
        <color theme="1"/>
        <rFont val="Arial"/>
        <family val="2"/>
      </rPr>
      <t xml:space="preserve"> Entrega de Obra Pública en coordinación con las dependencias municipales.</t>
    </r>
  </si>
  <si>
    <r>
      <rPr>
        <b/>
        <sz val="11"/>
        <color theme="1"/>
        <rFont val="Arial"/>
        <family val="2"/>
      </rPr>
      <t>3.1.1.1.1.3</t>
    </r>
    <r>
      <rPr>
        <sz val="11"/>
        <color theme="1"/>
        <rFont val="Arial"/>
        <family val="2"/>
      </rPr>
      <t xml:space="preserve"> Representación y Asistencia a actividades programadas con dependencias gubernamentales (CAPA, CFE) y  sector privado.</t>
    </r>
  </si>
  <si>
    <r>
      <rPr>
        <b/>
        <sz val="11"/>
        <color theme="1"/>
        <rFont val="Arial"/>
        <family val="2"/>
      </rPr>
      <t>3.1.1.1.1.4</t>
    </r>
    <r>
      <rPr>
        <sz val="11"/>
        <color theme="1"/>
        <rFont val="Arial"/>
        <family val="2"/>
      </rPr>
      <t xml:space="preserve"> Atención a las solicitudes ciudadanas para el mantenimiento de la infraestructura urbana y para la creación de la obra pública municipal.</t>
    </r>
  </si>
  <si>
    <r>
      <rPr>
        <b/>
        <sz val="11"/>
        <color theme="1"/>
        <rFont val="Arial"/>
        <family val="2"/>
      </rPr>
      <t>3.1.1.1.1.5</t>
    </r>
    <r>
      <rPr>
        <sz val="11"/>
        <color theme="1"/>
        <rFont val="Arial"/>
        <family val="2"/>
      </rPr>
      <t xml:space="preserve"> Autorización de Permisos de obra privada en vía pública.</t>
    </r>
  </si>
  <si>
    <r>
      <rPr>
        <b/>
        <sz val="11"/>
        <color theme="1"/>
        <rFont val="Arial"/>
        <family val="2"/>
      </rPr>
      <t>3.1.1.1.1.6</t>
    </r>
    <r>
      <rPr>
        <sz val="11"/>
        <color theme="1"/>
        <rFont val="Arial"/>
        <family val="2"/>
      </rPr>
      <t xml:space="preserve"> Resolución  de recursos de revisión, desahogo de pruebas y alegatos en  audiencias. </t>
    </r>
  </si>
  <si>
    <r>
      <rPr>
        <b/>
        <sz val="11"/>
        <color theme="1"/>
        <rFont val="Arial"/>
        <family val="2"/>
      </rPr>
      <t>3.1.1.1.1.7</t>
    </r>
    <r>
      <rPr>
        <sz val="11"/>
        <color theme="1"/>
        <rFont val="Arial"/>
        <family val="2"/>
      </rPr>
      <t xml:space="preserve"> Realización del mantenimiento de las instalaciones de la coordinación administrativa, equipos utilitarios y herramientas. </t>
    </r>
  </si>
  <si>
    <r>
      <rPr>
        <b/>
        <sz val="11"/>
        <color theme="1"/>
        <rFont val="Arial"/>
        <family val="2"/>
      </rPr>
      <t>3.1.1.1.1.8</t>
    </r>
    <r>
      <rPr>
        <sz val="11"/>
        <color theme="1"/>
        <rFont val="Arial"/>
        <family val="2"/>
      </rPr>
      <t xml:space="preserve"> Difusión de actividades de los servicios públicos y entrega de obra pública. </t>
    </r>
  </si>
  <si>
    <r>
      <rPr>
        <b/>
        <sz val="11"/>
        <color theme="1"/>
        <rFont val="Arial"/>
        <family val="2"/>
      </rPr>
      <t>3.1.1.1.2</t>
    </r>
    <r>
      <rPr>
        <sz val="11"/>
        <color theme="1"/>
        <rFont val="Arial"/>
        <family val="2"/>
      </rPr>
      <t xml:space="preserve"> Servicios de mantenimiento y conservación a la infraestructura urbana del municipio realizados.</t>
    </r>
  </si>
  <si>
    <r>
      <rPr>
        <b/>
        <sz val="11"/>
        <color theme="1"/>
        <rFont val="Arial"/>
        <family val="2"/>
      </rPr>
      <t>3.1.1.1.2.1</t>
    </r>
    <r>
      <rPr>
        <sz val="11"/>
        <color theme="1"/>
        <rFont val="Arial"/>
        <family val="2"/>
      </rPr>
      <t xml:space="preserve"> Ejecución de programas, acciones y medidas  para la operación y buen funcionamiento de los servicios públicos. </t>
    </r>
  </si>
  <si>
    <r>
      <rPr>
        <b/>
        <sz val="11"/>
        <color theme="1"/>
        <rFont val="Arial"/>
        <family val="2"/>
      </rPr>
      <t xml:space="preserve">3.1.1.1.2.2 </t>
    </r>
    <r>
      <rPr>
        <sz val="11"/>
        <color theme="1"/>
        <rFont val="Arial"/>
        <family val="2"/>
      </rPr>
      <t xml:space="preserve">Tramitación de recursos necesarios para la operación y buen funcionamiento de los programas de servicios públicos. </t>
    </r>
  </si>
  <si>
    <r>
      <rPr>
        <b/>
        <sz val="11"/>
        <color theme="1"/>
        <rFont val="Arial"/>
        <family val="2"/>
      </rPr>
      <t>3.1.1.1.2.3</t>
    </r>
    <r>
      <rPr>
        <sz val="11"/>
        <color theme="1"/>
        <rFont val="Arial"/>
        <family val="2"/>
      </rPr>
      <t xml:space="preserve"> Atención a las solicitudes de ciudadanas mediante reporta y aporta.</t>
    </r>
  </si>
  <si>
    <r>
      <rPr>
        <b/>
        <sz val="11"/>
        <color theme="1"/>
        <rFont val="Arial"/>
        <family val="2"/>
      </rPr>
      <t>3.1.1.1.2.4</t>
    </r>
    <r>
      <rPr>
        <sz val="11"/>
        <color theme="1"/>
        <rFont val="Arial"/>
        <family val="2"/>
      </rPr>
      <t xml:space="preserve"> Inspección de establecimientos que cumplen con las normativas establecidas en el regalmento de la Dirección de Servicios Públicos.</t>
    </r>
  </si>
  <si>
    <r>
      <rPr>
        <b/>
        <sz val="11"/>
        <color theme="1"/>
        <rFont val="Arial"/>
        <family val="2"/>
      </rPr>
      <t>3.1.1.1.3</t>
    </r>
    <r>
      <rPr>
        <sz val="11"/>
        <color theme="1"/>
        <rFont val="Arial"/>
        <family val="2"/>
      </rPr>
      <t xml:space="preserve"> Alumbrado Público del H. Ayuntamiento de Benito Juárez mejorado.</t>
    </r>
  </si>
  <si>
    <r>
      <rPr>
        <b/>
        <sz val="11"/>
        <color theme="1"/>
        <rFont val="Arial"/>
        <family val="2"/>
      </rPr>
      <t>3.1.1.1.3.1</t>
    </r>
    <r>
      <rPr>
        <sz val="11"/>
        <color theme="1"/>
        <rFont val="Arial"/>
        <family val="2"/>
      </rPr>
      <t xml:space="preserve"> Supervisión del sistema de Alumbrado Público a  la empresa Optima Energía.</t>
    </r>
  </si>
  <si>
    <r>
      <rPr>
        <b/>
        <sz val="11"/>
        <color theme="1"/>
        <rFont val="Arial"/>
        <family val="2"/>
      </rPr>
      <t>3.1.1.1.3.2</t>
    </r>
    <r>
      <rPr>
        <sz val="11"/>
        <color theme="1"/>
        <rFont val="Arial"/>
        <family val="2"/>
      </rPr>
      <t xml:space="preserve"> Supervisión de Reportes Ciudadanos del sistema de Alumbrado Público.</t>
    </r>
  </si>
  <si>
    <r>
      <rPr>
        <b/>
        <sz val="11"/>
        <color theme="1"/>
        <rFont val="Arial"/>
        <family val="2"/>
      </rPr>
      <t>3.1.1.1.3.3</t>
    </r>
    <r>
      <rPr>
        <sz val="11"/>
        <color theme="1"/>
        <rFont val="Arial"/>
        <family val="2"/>
      </rPr>
      <t xml:space="preserve"> Realización del Censo del sistema de alumbrado público del Municipio de Benito Juárez.</t>
    </r>
  </si>
  <si>
    <r>
      <rPr>
        <b/>
        <sz val="11"/>
        <color theme="1"/>
        <rFont val="Arial"/>
        <family val="2"/>
      </rPr>
      <t>3.1.1.1.3.4</t>
    </r>
    <r>
      <rPr>
        <sz val="11"/>
        <color theme="1"/>
        <rFont val="Arial"/>
        <family val="2"/>
      </rPr>
      <t xml:space="preserve"> Reparación y mantenimiento de las luminarias tipo Reflector en existencia.</t>
    </r>
  </si>
  <si>
    <r>
      <rPr>
        <b/>
        <sz val="11"/>
        <color theme="1"/>
        <rFont val="Arial"/>
        <family val="2"/>
      </rPr>
      <t>3.1.1.1.3.5</t>
    </r>
    <r>
      <rPr>
        <sz val="11"/>
        <color theme="1"/>
        <rFont val="Arial"/>
        <family val="2"/>
      </rPr>
      <t xml:space="preserve"> Rehabilitación y Mantenimiento de los postes.</t>
    </r>
  </si>
  <si>
    <r>
      <rPr>
        <b/>
        <sz val="11"/>
        <color theme="1"/>
        <rFont val="Arial"/>
        <family val="2"/>
      </rPr>
      <t>3.1.1.1.3.6</t>
    </r>
    <r>
      <rPr>
        <sz val="11"/>
        <color theme="1"/>
        <rFont val="Arial"/>
        <family val="2"/>
      </rPr>
      <t xml:space="preserve"> Verificación del sistema de alumbrado público que cumplan con las especificaciones establecidas para la entrega y Recepción de fraccionamientos nuevos en el Municipio de Benito Juárez.</t>
    </r>
  </si>
  <si>
    <r>
      <rPr>
        <b/>
        <sz val="11"/>
        <color theme="1"/>
        <rFont val="Arial"/>
        <family val="2"/>
      </rPr>
      <t xml:space="preserve">3.1.1.1.3.7 </t>
    </r>
    <r>
      <rPr>
        <sz val="11"/>
        <color theme="1"/>
        <rFont val="Arial"/>
        <family val="2"/>
      </rPr>
      <t>Proyección de infraestructura eléctrica en el Municipio de Benito Juárez.</t>
    </r>
  </si>
  <si>
    <r>
      <t xml:space="preserve">3.1.1.1.4 </t>
    </r>
    <r>
      <rPr>
        <sz val="11"/>
        <color theme="1"/>
        <rFont val="Arial"/>
        <family val="2"/>
      </rPr>
      <t xml:space="preserve">Bacheo de vialidades y suministro de agua potable proporcionados. </t>
    </r>
  </si>
  <si>
    <r>
      <t xml:space="preserve">3.1.1.1.4.1 </t>
    </r>
    <r>
      <rPr>
        <sz val="11"/>
        <color theme="1"/>
        <rFont val="Arial"/>
        <family val="2"/>
      </rPr>
      <t>Atención a las solicitudes de servicio recepcionados mediante llamadas telefonicas y redes sociales concluidas.</t>
    </r>
  </si>
  <si>
    <r>
      <t xml:space="preserve">3.1.1.1.4.2 </t>
    </r>
    <r>
      <rPr>
        <sz val="11"/>
        <color theme="1"/>
        <rFont val="Arial"/>
        <family val="2"/>
      </rPr>
      <t>Recepción de obras de vialidades.</t>
    </r>
  </si>
  <si>
    <r>
      <t xml:space="preserve">3.1.1.1.4.3 </t>
    </r>
    <r>
      <rPr>
        <sz val="11"/>
        <color theme="1"/>
        <rFont val="Arial"/>
        <family val="2"/>
      </rPr>
      <t xml:space="preserve">Implementación del mantenimiento preventivo y correctivo del parque vehicular, parque de maquinaria y equipo menor.  </t>
    </r>
  </si>
  <si>
    <r>
      <t xml:space="preserve">3.1.1.1.4.4 </t>
    </r>
    <r>
      <rPr>
        <sz val="11"/>
        <color theme="1"/>
        <rFont val="Arial"/>
        <family val="2"/>
      </rPr>
      <t xml:space="preserve">Mantenimiento de las  instalaciones, optimizando el buen funcionamiento para el cumplimiento de las prestaciones del servicio. </t>
    </r>
  </si>
  <si>
    <r>
      <t xml:space="preserve">3.1.1.1.5  </t>
    </r>
    <r>
      <rPr>
        <sz val="11"/>
        <color theme="1"/>
        <rFont val="Arial"/>
        <family val="2"/>
      </rPr>
      <t xml:space="preserve">Mantenimiento de pozos pluviales y limpieza de los accesos a playas públicas realizado. </t>
    </r>
  </si>
  <si>
    <r>
      <t xml:space="preserve">3.1.1.1.5.1 </t>
    </r>
    <r>
      <rPr>
        <sz val="11"/>
        <color theme="1"/>
        <rFont val="Arial"/>
        <family val="2"/>
      </rPr>
      <t xml:space="preserve">Restauración de  los pozos pluviales. </t>
    </r>
  </si>
  <si>
    <r>
      <t xml:space="preserve">3.1.1.1.5.2 </t>
    </r>
    <r>
      <rPr>
        <sz val="11"/>
        <color theme="1"/>
        <rFont val="Arial"/>
        <family val="2"/>
      </rPr>
      <t>Realización de servicio de la limpieza del sistema  pluvial.</t>
    </r>
  </si>
  <si>
    <r>
      <t xml:space="preserve">3.1.1.1.5.3 </t>
    </r>
    <r>
      <rPr>
        <sz val="11"/>
        <color theme="1"/>
        <rFont val="Arial"/>
        <family val="2"/>
      </rPr>
      <t xml:space="preserve">Gestión de recursos administrativos de la Dirección de pozos y limpieza de playas.  </t>
    </r>
  </si>
  <si>
    <r>
      <t xml:space="preserve">3.1.1.1.5.4 </t>
    </r>
    <r>
      <rPr>
        <sz val="11"/>
        <color theme="1"/>
        <rFont val="Arial"/>
        <family val="2"/>
      </rPr>
      <t xml:space="preserve">Realización de servicio de limpieza de los  accesos a playas públicas. </t>
    </r>
  </si>
  <si>
    <r>
      <t>3.1.1.1.5.5</t>
    </r>
    <r>
      <rPr>
        <sz val="11"/>
        <color theme="1"/>
        <rFont val="Arial"/>
        <family val="2"/>
      </rPr>
      <t xml:space="preserve"> Implementación del mantenimiento de parque vehicular, equipo menor y maquinaria pesada.</t>
    </r>
  </si>
  <si>
    <r>
      <t xml:space="preserve">3.1.1.1.6  </t>
    </r>
    <r>
      <rPr>
        <sz val="11"/>
        <color indexed="8"/>
        <rFont val="Arial"/>
        <family val="2"/>
      </rPr>
      <t>Mantenimiento de la Infraestructura de parques y jardines del municipio de Benito Juárez atendido.</t>
    </r>
  </si>
  <si>
    <r>
      <t xml:space="preserve">3.1.1.1.6.1 </t>
    </r>
    <r>
      <rPr>
        <sz val="11"/>
        <color indexed="8"/>
        <rFont val="Arial"/>
        <family val="2"/>
      </rPr>
      <t>Realización de servicios de limpieza a espacios públicos y parques.</t>
    </r>
  </si>
  <si>
    <r>
      <t xml:space="preserve">3.1.1.1.6.2 </t>
    </r>
    <r>
      <rPr>
        <sz val="11"/>
        <color indexed="8"/>
        <rFont val="Arial"/>
        <family val="2"/>
      </rPr>
      <t xml:space="preserve"> Realización del programa de sembrado de plantas de ornato y forestal para la infraestructura y buena imagen en parques y camellones</t>
    </r>
    <r>
      <rPr>
        <b/>
        <sz val="11"/>
        <color indexed="8"/>
        <rFont val="Arial"/>
        <family val="2"/>
      </rPr>
      <t>.</t>
    </r>
  </si>
  <si>
    <r>
      <t xml:space="preserve">3.1.1.1.6.3 </t>
    </r>
    <r>
      <rPr>
        <sz val="11"/>
        <color indexed="8"/>
        <rFont val="Arial"/>
        <family val="2"/>
      </rPr>
      <t xml:space="preserve">Realización del programa en acondicionamiento, equipamiento y pintado de fuentes y monumentos. </t>
    </r>
  </si>
  <si>
    <r>
      <t xml:space="preserve">3.1.1.1.6.4 </t>
    </r>
    <r>
      <rPr>
        <sz val="11"/>
        <color indexed="8"/>
        <rFont val="Arial"/>
        <family val="2"/>
      </rPr>
      <t>Restauración de juegos infantiles y aparatos de ejercicio beneficiando a la población del municipio de Benito Juárez.</t>
    </r>
  </si>
  <si>
    <r>
      <t xml:space="preserve">3.1.1.1.6.5 </t>
    </r>
    <r>
      <rPr>
        <sz val="11"/>
        <color indexed="8"/>
        <rFont val="Arial"/>
        <family val="2"/>
      </rPr>
      <t>Realización del mantenimiento preventivo y correctivo del parque vehicular.</t>
    </r>
  </si>
  <si>
    <r>
      <t xml:space="preserve">3.1.1.1.6.6 </t>
    </r>
    <r>
      <rPr>
        <sz val="11"/>
        <color indexed="8"/>
        <rFont val="Arial"/>
        <family val="2"/>
      </rPr>
      <t>Realización del mantenimiento preventivo y correctivo de maquinaria menor.</t>
    </r>
  </si>
  <si>
    <r>
      <t xml:space="preserve">3.1.1.1.6.7 </t>
    </r>
    <r>
      <rPr>
        <sz val="11"/>
        <color indexed="8"/>
        <rFont val="Arial"/>
        <family val="2"/>
      </rPr>
      <t>Reparación de guarniciones en áreas de espacios publicos.</t>
    </r>
  </si>
  <si>
    <r>
      <t xml:space="preserve">3.1.1.1.6.8 </t>
    </r>
    <r>
      <rPr>
        <sz val="11"/>
        <color indexed="8"/>
        <rFont val="Arial"/>
        <family val="2"/>
      </rPr>
      <t>Reparacion de estructuras de concreto en  areas de espacios publicos.</t>
    </r>
  </si>
  <si>
    <r>
      <t>3.1.1.1.7</t>
    </r>
    <r>
      <rPr>
        <sz val="11"/>
        <color theme="1"/>
        <rFont val="Arial"/>
        <family val="2"/>
      </rPr>
      <t xml:space="preserve"> Demandas Emergentes Atendidas</t>
    </r>
  </si>
  <si>
    <r>
      <t xml:space="preserve">3.1.1.1.7.1 </t>
    </r>
    <r>
      <rPr>
        <sz val="11"/>
        <color theme="1"/>
        <rFont val="Arial"/>
        <family val="2"/>
      </rPr>
      <t>Gestión de recursos administrativos de contratos y arrendamientos de la Dirección de Atención a Demandas Emergentes.</t>
    </r>
  </si>
  <si>
    <r>
      <t xml:space="preserve">3.1.1.1.7.2  </t>
    </r>
    <r>
      <rPr>
        <sz val="11"/>
        <color theme="1"/>
        <rFont val="Arial"/>
        <family val="2"/>
      </rPr>
      <t>Realizar el Barrido y  limpieza  de calles y avenidas de la ciudad.</t>
    </r>
  </si>
  <si>
    <r>
      <t xml:space="preserve">3.1.1.1.7.3 </t>
    </r>
    <r>
      <rPr>
        <sz val="11"/>
        <color theme="1"/>
        <rFont val="Arial"/>
        <family val="2"/>
      </rPr>
      <t>Realizar el Chapeo, poda, deshierbe, desgajo en areas verdes y áreas comunes.</t>
    </r>
  </si>
  <si>
    <r>
      <t xml:space="preserve">3.1.1.1.7.4 </t>
    </r>
    <r>
      <rPr>
        <sz val="11"/>
        <color theme="1"/>
        <rFont val="Arial"/>
        <family val="2"/>
      </rPr>
      <t>Retiro de los desechos sólidos y vegetales de basureros clandestinos.</t>
    </r>
  </si>
  <si>
    <r>
      <t xml:space="preserve">3.1.1.1.7.5 </t>
    </r>
    <r>
      <rPr>
        <sz val="11"/>
        <color theme="1"/>
        <rFont val="Arial"/>
        <family val="2"/>
      </rPr>
      <t>Rescate de espacios públicos.</t>
    </r>
  </si>
  <si>
    <r>
      <t xml:space="preserve">3.1.1.1.7.6 </t>
    </r>
    <r>
      <rPr>
        <sz val="11"/>
        <color theme="1"/>
        <rFont val="Arial"/>
        <family val="2"/>
      </rPr>
      <t>Rastreo de terracerías para vialidades en zonas irregulares.</t>
    </r>
  </si>
  <si>
    <r>
      <t xml:space="preserve">3.1.1.1.7.7 </t>
    </r>
    <r>
      <rPr>
        <sz val="11"/>
        <color theme="1"/>
        <rFont val="Arial"/>
        <family val="2"/>
      </rPr>
      <t>Mantenimiento de parque vehicular.</t>
    </r>
  </si>
  <si>
    <r>
      <t xml:space="preserve">3.1.1.1.7.8  </t>
    </r>
    <r>
      <rPr>
        <sz val="11"/>
        <color theme="1"/>
        <rFont val="Arial"/>
        <family val="2"/>
      </rPr>
      <t>Mantenimiento de maquinaria pesada.</t>
    </r>
  </si>
  <si>
    <r>
      <t xml:space="preserve">3.1.1.1.7.9 </t>
    </r>
    <r>
      <rPr>
        <sz val="11"/>
        <color theme="1"/>
        <rFont val="Arial"/>
        <family val="2"/>
      </rPr>
      <t>Mantenimiento de equipo menor.</t>
    </r>
  </si>
  <si>
    <r>
      <t xml:space="preserve">3.1.1.1.8 </t>
    </r>
    <r>
      <rPr>
        <sz val="11"/>
        <color theme="1"/>
        <rFont val="Arial"/>
        <family val="2"/>
      </rPr>
      <t xml:space="preserve"> Recolección, manejo integral y disposición final de residuos sólidos supervisados.</t>
    </r>
  </si>
  <si>
    <r>
      <t xml:space="preserve">3.1.1.1.8.1 </t>
    </r>
    <r>
      <rPr>
        <sz val="11"/>
        <color theme="1"/>
        <rFont val="Arial"/>
        <family val="2"/>
      </rPr>
      <t xml:space="preserve"> Análisis de los resultados de las encuestas aplicadas a la población para identificar los aspectos suceptibles de mejora del servicio prestado por SIRESOL.</t>
    </r>
  </si>
  <si>
    <r>
      <t xml:space="preserve">3.1.1.1.8.2 </t>
    </r>
    <r>
      <rPr>
        <sz val="11"/>
        <color theme="1"/>
        <rFont val="Arial"/>
        <family val="2"/>
      </rPr>
      <t>Supervisión constante y eficiente de las rutas diarias del servicio prestado por SIRESOL.</t>
    </r>
  </si>
  <si>
    <r>
      <t xml:space="preserve">3.1.1.1.8.3  </t>
    </r>
    <r>
      <rPr>
        <sz val="11"/>
        <color theme="1"/>
        <rFont val="Arial"/>
        <family val="2"/>
      </rPr>
      <t>Supervisión de la disposición final de los residuos sólidos.</t>
    </r>
  </si>
  <si>
    <r>
      <t xml:space="preserve">3.1.1.1.8.4 </t>
    </r>
    <r>
      <rPr>
        <sz val="11"/>
        <color theme="1"/>
        <rFont val="Arial"/>
        <family val="2"/>
      </rPr>
      <t>Supervisión de basureros clandestinos, ejecutando la eliminación de manera oportuna.</t>
    </r>
  </si>
  <si>
    <r>
      <t xml:space="preserve">3.1.1.1.8.5 </t>
    </r>
    <r>
      <rPr>
        <sz val="11"/>
        <color theme="1"/>
        <rFont val="Arial"/>
        <family val="2"/>
      </rPr>
      <t xml:space="preserve">Mantenimiento preventivo del parque vehicular. </t>
    </r>
  </si>
  <si>
    <r>
      <t xml:space="preserve">3.1.1.1.9 </t>
    </r>
    <r>
      <rPr>
        <sz val="11"/>
        <color theme="1"/>
        <rFont val="Arial"/>
        <family val="2"/>
      </rPr>
      <t>Mantenimiento a los vehículos adscritos a la Secretaría Municipal de Obras Públicas y Servicios</t>
    </r>
    <r>
      <rPr>
        <b/>
        <sz val="11"/>
        <color theme="1"/>
        <rFont val="Arial"/>
        <family val="2"/>
      </rPr>
      <t>.</t>
    </r>
  </si>
  <si>
    <r>
      <t>3.1.1.1.9.1</t>
    </r>
    <r>
      <rPr>
        <sz val="11"/>
        <color theme="1"/>
        <rFont val="Arial"/>
        <family val="2"/>
      </rPr>
      <t xml:space="preserve"> Proporción del servicio mecánico del parque vehicular .</t>
    </r>
  </si>
  <si>
    <r>
      <t xml:space="preserve">3.1.1.1.9.2 </t>
    </r>
    <r>
      <rPr>
        <sz val="11"/>
        <color theme="1"/>
        <rFont val="Arial"/>
        <family val="2"/>
      </rPr>
      <t>Reparación y mantenimiento general al parque vehicular del H. Ayuntamiento de Benito Juárez.</t>
    </r>
  </si>
  <si>
    <r>
      <t xml:space="preserve">3.1.1.1.9.3 </t>
    </r>
    <r>
      <rPr>
        <sz val="11"/>
        <color theme="1"/>
        <rFont val="Arial"/>
        <family val="2"/>
      </rPr>
      <t xml:space="preserve">Mantenimiento de las  instalaciones de la Dirección del Taller Municipal para el buen funcionamiento en el cumplimiento de la prestación del servicio. </t>
    </r>
  </si>
  <si>
    <r>
      <rPr>
        <b/>
        <sz val="11"/>
        <color theme="1"/>
        <rFont val="Arial Nova Cond"/>
        <family val="2"/>
      </rPr>
      <t>3.1.1.1.10</t>
    </r>
    <r>
      <rPr>
        <sz val="11"/>
        <color theme="1"/>
        <rFont val="Arial Nova Cond"/>
        <family val="2"/>
      </rPr>
      <t xml:space="preserve"> Programa de infraestructura básica urbana, mejoramiento de imagen y obras públicas dignas, sustentables e inclusivas ejercidos por la Direccion General de Obras Públicas.</t>
    </r>
  </si>
  <si>
    <r>
      <rPr>
        <b/>
        <sz val="11"/>
        <color theme="1"/>
        <rFont val="Arial Nova Cond"/>
        <family val="2"/>
      </rPr>
      <t>3.1.1.1.10.1</t>
    </r>
    <r>
      <rPr>
        <sz val="11"/>
        <color theme="1"/>
        <rFont val="Arial Nova Cond"/>
        <family val="2"/>
      </rPr>
      <t xml:space="preserve">  Obras de urbanización para una óptima movilidad urbana motorizada y no motorizada, con un enfoque sustentable, inclusiva y de mejoramiento de imagen urbana.</t>
    </r>
  </si>
  <si>
    <r>
      <rPr>
        <b/>
        <sz val="11"/>
        <color theme="1"/>
        <rFont val="Arial Nova Cond"/>
        <family val="2"/>
      </rPr>
      <t>3.1.1.1.10.2</t>
    </r>
    <r>
      <rPr>
        <sz val="11"/>
        <color theme="1"/>
        <rFont val="Arial Nova Cond"/>
        <family val="2"/>
      </rPr>
      <t xml:space="preserve">  Obras para servicios básicos en zonas de rezago de alta prioridad y de saneamiento ambiental para una Municipio sustentable.</t>
    </r>
  </si>
  <si>
    <r>
      <rPr>
        <b/>
        <sz val="11"/>
        <color theme="1"/>
        <rFont val="Arial Nova Cond"/>
        <family val="2"/>
      </rPr>
      <t>3.1.1.1.10.3</t>
    </r>
    <r>
      <rPr>
        <sz val="11"/>
        <color theme="1"/>
        <rFont val="Arial Nova Cond"/>
        <family val="2"/>
      </rPr>
      <t xml:space="preserve"> Obras para mejoramiento integral de espacios públicos, recreativos, obras de fomento al deporte y al entorno de la infraestructura educativa para impulsar el desarrollo integral de la juventud y mitigación del vandalismo en el Municipio de Benito Juarez.</t>
    </r>
  </si>
  <si>
    <r>
      <rPr>
        <b/>
        <sz val="11"/>
        <color theme="1"/>
        <rFont val="Arial Nova Cond"/>
        <family val="2"/>
      </rPr>
      <t>3.1.1.1.10.5</t>
    </r>
    <r>
      <rPr>
        <sz val="11"/>
        <color theme="1"/>
        <rFont val="Arial Nova Cond"/>
        <family val="2"/>
      </rPr>
      <t xml:space="preserve">  Gestion de Reparaciones y Mantenimiento del Parque Vehicular.</t>
    </r>
  </si>
  <si>
    <r>
      <rPr>
        <b/>
        <sz val="11"/>
        <color theme="1"/>
        <rFont val="Arial Nova Cond"/>
        <family val="2"/>
      </rPr>
      <t xml:space="preserve">3.1.1.1.10.4 </t>
    </r>
    <r>
      <rPr>
        <sz val="11"/>
        <color theme="1"/>
        <rFont val="Arial Nova Cond"/>
        <family val="2"/>
      </rPr>
      <t xml:space="preserve">Obras en inmuebles públicos municipales que contribuyen a la mejora continua de la atención a la ciudadanía del Municipio de Benito Juarez. </t>
    </r>
  </si>
  <si>
    <r>
      <rPr>
        <b/>
        <sz val="11"/>
        <color theme="1"/>
        <rFont val="Arial Nova Cond"/>
        <family val="2"/>
      </rPr>
      <t>3.1.1.1.10.6</t>
    </r>
    <r>
      <rPr>
        <sz val="11"/>
        <color theme="1"/>
        <rFont val="Arial Nova Cond"/>
        <family val="2"/>
      </rPr>
      <t xml:space="preserve"> Arrendamientos de las Oficinas Laborales que ocupan la Dirección General y  las Direcciones de Area</t>
    </r>
  </si>
  <si>
    <r>
      <rPr>
        <b/>
        <sz val="11"/>
        <color theme="1"/>
        <rFont val="Arial Nova Cond"/>
        <family val="2"/>
      </rPr>
      <t xml:space="preserve">3.1.1.1.10.7 </t>
    </r>
    <r>
      <rPr>
        <sz val="11"/>
        <color theme="1"/>
        <rFont val="Arial Nova Cond"/>
        <family val="2"/>
      </rPr>
      <t>Equipamiento al Personal de las áreas de obras públicas para un mejor desempeño de sus labores</t>
    </r>
  </si>
  <si>
    <r>
      <rPr>
        <b/>
        <sz val="11"/>
        <color theme="1"/>
        <rFont val="Arial Nova Cond"/>
        <family val="2"/>
      </rPr>
      <t xml:space="preserve">3.1.1.1.11 </t>
    </r>
    <r>
      <rPr>
        <sz val="11"/>
        <color theme="1"/>
        <rFont val="Arial Nova Cond"/>
        <family val="2"/>
      </rPr>
      <t xml:space="preserve"> Expedientes tecnicos que garanticen la correcta gestión de los recursos publicos en materia de obra.</t>
    </r>
  </si>
  <si>
    <r>
      <rPr>
        <b/>
        <sz val="11"/>
        <color theme="1"/>
        <rFont val="Arial Nova Cond"/>
        <family val="2"/>
      </rPr>
      <t xml:space="preserve">3.1.1.1.11.1 </t>
    </r>
    <r>
      <rPr>
        <sz val="11"/>
        <color theme="1"/>
        <rFont val="Arial Nova Cond"/>
        <family val="2"/>
      </rPr>
      <t>Gestion de Tramites en Materia de Impacto Ambiental ante la Secretaria Municipal de Ecologia y Desarrollo Urbano, Secretaria de Medio Ambiente del Estado de Quintana Roo y la Secretaría de Medio Ambiente y Recursos Naturales, de las Obras proyectadas.</t>
    </r>
  </si>
  <si>
    <r>
      <rPr>
        <b/>
        <sz val="11"/>
        <color theme="1"/>
        <rFont val="Arial Nova Cond"/>
        <family val="2"/>
      </rPr>
      <t>3.1.1.1.11.3</t>
    </r>
    <r>
      <rPr>
        <sz val="11"/>
        <color theme="1"/>
        <rFont val="Arial Nova Cond"/>
        <family val="2"/>
      </rPr>
      <t xml:space="preserve"> Gestion de Licencias de Construccion ante la Direccion General de Desarrollo Urbano de las Obras proyectadas.</t>
    </r>
  </si>
  <si>
    <r>
      <rPr>
        <b/>
        <sz val="11"/>
        <color theme="1"/>
        <rFont val="Arial Nova Cond"/>
        <family val="2"/>
      </rPr>
      <t xml:space="preserve">3.1.1.1.11.2 </t>
    </r>
    <r>
      <rPr>
        <sz val="11"/>
        <color theme="1"/>
        <rFont val="Arial Nova Cond"/>
        <family val="2"/>
      </rPr>
      <t>Gestion de Tramites de Factibilidad de Servicios ante la Comision de Agua Potable y Alcantarillado del Estado de Quintana Roo, Aguakan, la Comision Nacional del Agua y la Comision Federal de Electricidad,  de las Obras proyectadas.</t>
    </r>
  </si>
  <si>
    <r>
      <rPr>
        <b/>
        <sz val="11"/>
        <color theme="1"/>
        <rFont val="Arial Nova Cond"/>
        <family val="2"/>
      </rPr>
      <t>3.1.1.1.12</t>
    </r>
    <r>
      <rPr>
        <sz val="11"/>
        <color theme="1"/>
        <rFont val="Arial Nova Cond"/>
        <family val="2"/>
      </rPr>
      <t xml:space="preserve"> Contratos de obra pública o servicios relacionados con las Mismas</t>
    </r>
  </si>
  <si>
    <r>
      <rPr>
        <b/>
        <sz val="11"/>
        <color theme="1"/>
        <rFont val="Arial Nova Cond"/>
        <family val="2"/>
      </rPr>
      <t xml:space="preserve">3.1.1.1.12.1 </t>
    </r>
    <r>
      <rPr>
        <sz val="11"/>
        <color theme="1"/>
        <rFont val="Arial Nova Cond"/>
        <family val="2"/>
      </rPr>
      <t xml:space="preserve"> Proyección de Procedimientos de Adjudicacion de Obras Publicas en beneficio de los benitojuarences</t>
    </r>
  </si>
  <si>
    <r>
      <rPr>
        <b/>
        <sz val="11"/>
        <color theme="1"/>
        <rFont val="Arial Nova Cond"/>
        <family val="2"/>
      </rPr>
      <t>3.1.1.1.13</t>
    </r>
    <r>
      <rPr>
        <sz val="11"/>
        <color theme="1"/>
        <rFont val="Arial Nova Cond"/>
        <family val="2"/>
      </rPr>
      <t xml:space="preserve">  Obras publicas  contratadas y ejecutadas en beneficio de los benitojuarences</t>
    </r>
  </si>
  <si>
    <r>
      <rPr>
        <b/>
        <sz val="11"/>
        <color theme="1"/>
        <rFont val="Arial Nova Cond"/>
        <family val="2"/>
      </rPr>
      <t xml:space="preserve">3.1.1.1.13.1 </t>
    </r>
    <r>
      <rPr>
        <sz val="11"/>
        <color theme="1"/>
        <rFont val="Arial Nova Cond"/>
        <family val="2"/>
      </rPr>
      <t xml:space="preserve">Supervision  del avance físico de las obras publicas de acuerdo al calendario. </t>
    </r>
  </si>
  <si>
    <r>
      <rPr>
        <b/>
        <sz val="11"/>
        <color theme="1"/>
        <rFont val="Arial Nova Cond"/>
        <family val="2"/>
      </rPr>
      <t xml:space="preserve">3.1.1.1.14 </t>
    </r>
    <r>
      <rPr>
        <sz val="11"/>
        <color theme="1"/>
        <rFont val="Arial Nova Cond"/>
        <family val="2"/>
      </rPr>
      <t xml:space="preserve"> Obras publicas  facturadas y ejecutadas en beneficio de los benitojuarences</t>
    </r>
  </si>
  <si>
    <r>
      <rPr>
        <b/>
        <sz val="11"/>
        <color theme="1"/>
        <rFont val="Arial Nova Cond"/>
        <family val="2"/>
      </rPr>
      <t>3.1.1.14.1</t>
    </r>
    <r>
      <rPr>
        <sz val="11"/>
        <color theme="1"/>
        <rFont val="Arial Nova Cond"/>
        <family val="2"/>
      </rPr>
      <t xml:space="preserve"> Gestión del avance financiero de las obras publicas 
 </t>
    </r>
  </si>
  <si>
    <t>TRIMESTRE 1 2024</t>
  </si>
  <si>
    <t>TRIMESTRE 2 2024</t>
  </si>
  <si>
    <t>TRIMESTRE 3 2024</t>
  </si>
  <si>
    <t>TRIMESTRE 4 2024</t>
  </si>
  <si>
    <t>JUSTIFICACION TRIMESTRAL Y ANUAL DE AVANCE DE RESULTADOS 2024</t>
  </si>
  <si>
    <t xml:space="preserve"> E-PPA 3.1 PROGRAMA DE INFRAESTRUCTURA BÁSICA URBANA, MEJORAMIENTO DE IMAGEN, SERVICIOS PÚBLICOS Y OBRAS PÚBLICAS DIGNAS, SUSTENTABLES E INCLUSIVAS</t>
  </si>
  <si>
    <t>Dervivado a que el Sistema de Contabilidad Gubernamental (OPERGOB) se encuentra cerrado y no se cuenta con el Estado de Ejercicio Presupuestal Ejercido del primer trimestre 2024 emitido por la Dirección Financiera, no se cuenta con el avance presupuestal ejercicdo en el primer trimestre.</t>
  </si>
  <si>
    <t>META PROGRAMADA 2024</t>
  </si>
  <si>
    <t>META ALCANZADA 2024</t>
  </si>
  <si>
    <t>AVANCE EN CUMPLIMIENTO DE METAS TRIMESTRAL Y ANUAL ACUMULADO 2024</t>
  </si>
  <si>
    <t>PORCENTAJE DE AVANCE TRIMESTRAL 2024</t>
  </si>
  <si>
    <t>PORCENTAJE DE AVANCE TRIMESTRAL ACUMULADO 2024</t>
  </si>
  <si>
    <t>JUSTIFICACION TRIMESTRAL DE AVANCE DE RESULTADOS 2024</t>
  </si>
  <si>
    <t>Anual</t>
  </si>
  <si>
    <r>
      <rPr>
        <b/>
        <sz val="11"/>
        <color theme="1"/>
        <rFont val="Arial"/>
        <family val="2"/>
      </rPr>
      <t xml:space="preserve">Unidad de medida del indicador: </t>
    </r>
    <r>
      <rPr>
        <sz val="11"/>
        <color theme="1"/>
        <rFont val="Arial"/>
        <family val="2"/>
      </rPr>
      <t xml:space="preserve">
Posición</t>
    </r>
  </si>
  <si>
    <t>NO DISPONIBLE</t>
  </si>
  <si>
    <r>
      <rPr>
        <b/>
        <sz val="11"/>
        <color theme="1"/>
        <rFont val="Arial"/>
        <family val="2"/>
      </rPr>
      <t>Este indicador se modificó en la actualización del Plan Municipal de Desarrollo 2021-2024.
Meta Trimestral</t>
    </r>
    <r>
      <rPr>
        <sz val="11"/>
        <color theme="1"/>
        <rFont val="Arial"/>
        <family val="2"/>
      </rPr>
      <t xml:space="preserve">: El Instituto Mexicano para la Competitividad A. C. IMCO actualiza y publica las posiciones que ocupa la ciudad de Cancún en Medio ambiente. En 2023 la posición que se logró fue la 22 superior a la esperada para el año. Queda la posibilidad de que en el 2024 se mejore esta posición.
</t>
    </r>
    <r>
      <rPr>
        <b/>
        <sz val="11"/>
        <color theme="1"/>
        <rFont val="Arial"/>
        <family val="2"/>
      </rPr>
      <t>Meta Anual</t>
    </r>
    <r>
      <rPr>
        <sz val="11"/>
        <color theme="1"/>
        <rFont val="Arial"/>
        <family val="2"/>
      </rPr>
      <t>: El avance anual se mantiene igual al avance trimestral ya que es un indicador ascendente no acumulativo.</t>
    </r>
  </si>
  <si>
    <r>
      <rPr>
        <b/>
        <sz val="11"/>
        <color theme="1"/>
        <rFont val="Arial"/>
        <family val="2"/>
      </rPr>
      <t xml:space="preserve">3.1.1 </t>
    </r>
    <r>
      <rPr>
        <sz val="11"/>
        <color theme="1"/>
        <rFont val="Arial"/>
        <family val="2"/>
      </rPr>
      <t xml:space="preserve">Contribuir a garantizar la preservación de la riqueza natural única que tiene nuestro municipio mediante un crecimiento ordenado, sostenible y con responsabilidad compartida mediante un crecimiento ordenado, sostenible y con responsabilidad compartida mediante la implementación de programas encaminados al mantenimiento de la infraestructura  urbana y la creación de obra pública.    </t>
    </r>
    <r>
      <rPr>
        <b/>
        <sz val="11"/>
        <color theme="1"/>
        <rFont val="Arial"/>
        <family val="2"/>
      </rPr>
      <t xml:space="preserve">                </t>
    </r>
  </si>
  <si>
    <t>AUTORIZÓ
Antonio Cabrera Anduaga
Secretaría Municipal de Obras Públicas Y servicios</t>
  </si>
  <si>
    <r>
      <rPr>
        <b/>
        <sz val="11"/>
        <color theme="1"/>
        <rFont val="Arial"/>
        <family val="2"/>
      </rPr>
      <t xml:space="preserve">Justificación Trimestral: </t>
    </r>
    <r>
      <rPr>
        <sz val="11"/>
        <color theme="1"/>
        <rFont val="Arial"/>
        <family val="2"/>
      </rPr>
      <t>Se supero la meta planeada en virtud de la operatividad del personal de la Coordinación de Difusión, en la cual se dan a conocer a la ciudadanía las acciones implementadas en las obras públicas y servicios, que benefician a este municipio.</t>
    </r>
  </si>
  <si>
    <r>
      <rPr>
        <b/>
        <sz val="11"/>
        <color indexed="8"/>
        <rFont val="Arial"/>
        <family val="2"/>
      </rPr>
      <t xml:space="preserve">Justificación Trimestral: </t>
    </r>
    <r>
      <rPr>
        <sz val="11"/>
        <color indexed="8"/>
        <rFont val="Arial"/>
        <family val="2"/>
      </rPr>
      <t xml:space="preserve">Debido a la falta de adquisición de material de pintura para las fuentes y monumentos, se realizó un avance del 125.00% de lo programado para esta actividad, esto debido a un gasto a comprobar del cual fue adquirido material de pintura. Se hace mención que no se encuentra habilitado el sistema OPERGOB para realizar la adquisición de material, mediante requisiciones.
</t>
    </r>
    <r>
      <rPr>
        <b/>
        <sz val="11"/>
        <color indexed="8"/>
        <rFont val="Arial"/>
        <family val="2"/>
      </rPr>
      <t/>
    </r>
  </si>
  <si>
    <r>
      <rPr>
        <b/>
        <sz val="11"/>
        <color theme="1"/>
        <rFont val="Arial"/>
        <family val="2"/>
      </rPr>
      <t>Justificacion Trimestral:</t>
    </r>
    <r>
      <rPr>
        <sz val="11"/>
        <color theme="1"/>
        <rFont val="Arial"/>
        <family val="2"/>
      </rPr>
      <t xml:space="preserve"> La meta alcanzada del  01 de Abril al 30 de Junio  2024, fue de un 101.97% ya que hubo mas participacion de la ciudadania con respecto a las rutas de residuos solidos.</t>
    </r>
  </si>
  <si>
    <r>
      <rPr>
        <b/>
        <sz val="11"/>
        <color theme="1"/>
        <rFont val="Arial"/>
        <family val="2"/>
      </rPr>
      <t>Justificacion Trimestral:</t>
    </r>
    <r>
      <rPr>
        <sz val="11"/>
        <color theme="1"/>
        <rFont val="Arial"/>
        <family val="2"/>
      </rPr>
      <t xml:space="preserve"> La meta alcanzada del  01 de Abril  al 30 de Junio 2024, fue de un 114.86% ya que hubo aumento de la supervision de rutas de recoleccion de residuos solidos.</t>
    </r>
  </si>
  <si>
    <r>
      <rPr>
        <b/>
        <sz val="11"/>
        <color theme="1"/>
        <rFont val="Arial"/>
        <family val="2"/>
      </rPr>
      <t>Justificacion Trimestral:</t>
    </r>
    <r>
      <rPr>
        <sz val="11"/>
        <color theme="1"/>
        <rFont val="Arial"/>
        <family val="2"/>
      </rPr>
      <t xml:space="preserve"> La meta alcanzada del 01 de Abril  al 30 de Junio 2024, fue de un 94.56% ya que la medición es trimestral, y por condiciones climáticas no se obtuvo el 100% que se esperaba.</t>
    </r>
  </si>
  <si>
    <r>
      <rPr>
        <b/>
        <sz val="11"/>
        <color theme="1"/>
        <rFont val="Arial"/>
        <family val="2"/>
      </rPr>
      <t>Justificacion Trimestral:</t>
    </r>
    <r>
      <rPr>
        <sz val="11"/>
        <color theme="1"/>
        <rFont val="Arial"/>
        <family val="2"/>
      </rPr>
      <t xml:space="preserve"> La meta alcanzada del  01 de Abril  al 30 de Junio 2024, fue de un 74.29 ya que la medición es trimestral, y por condiciones climáticas no se obtuvo el 100% que se esperaba.</t>
    </r>
  </si>
  <si>
    <r>
      <rPr>
        <b/>
        <sz val="11"/>
        <color theme="1"/>
        <rFont val="Arial"/>
        <family val="2"/>
      </rPr>
      <t xml:space="preserve">Justificacion Trimestral: </t>
    </r>
    <r>
      <rPr>
        <sz val="11"/>
        <color theme="1"/>
        <rFont val="Arial"/>
        <family val="2"/>
      </rPr>
      <t>La meta alcanzada del  01 de Abril  al 30 de Junio 2024, fue de un 80% ya que la medición es trimestral, y por condiciones climáticas no se obtuvo el 100% que se esperaba.</t>
    </r>
  </si>
  <si>
    <r>
      <rPr>
        <b/>
        <sz val="11"/>
        <color theme="1"/>
        <rFont val="Arial"/>
        <family val="2"/>
      </rPr>
      <t>Justificacion Trimestral:</t>
    </r>
    <r>
      <rPr>
        <sz val="11"/>
        <color theme="1"/>
        <rFont val="Arial"/>
        <family val="2"/>
      </rPr>
      <t xml:space="preserve"> La meta alcanzada del 1 Abril al 30 de Junio de 2024, fue de un 89.82% ya que la medición es trimestral, se alcanzo la meta derivado a se realizo el mantenimiento preventivo y  se esta realizando el trabajo operativo de manera normal en la diferentes direcciones </t>
    </r>
  </si>
  <si>
    <r>
      <rPr>
        <b/>
        <sz val="11"/>
        <color theme="1"/>
        <rFont val="Arial"/>
        <family val="2"/>
      </rPr>
      <t xml:space="preserve">Justificación Trimestral: </t>
    </r>
    <r>
      <rPr>
        <sz val="11"/>
        <color theme="1"/>
        <rFont val="Arial"/>
        <family val="2"/>
      </rPr>
      <t>Se observa el avance del 53.33% de la meta debido a que en la programación de la obra pública se planeó menos obras en el trimestre.</t>
    </r>
  </si>
  <si>
    <r>
      <rPr>
        <b/>
        <sz val="11"/>
        <color theme="1"/>
        <rFont val="Arial"/>
        <family val="2"/>
      </rPr>
      <t xml:space="preserve">Justificación Trimestral: </t>
    </r>
    <r>
      <rPr>
        <sz val="11"/>
        <color theme="1"/>
        <rFont val="Arial"/>
        <family val="2"/>
      </rPr>
      <t>Durante este segundo trimestre se cumplió con la meta programada derivado a que se implementaron acciones y programas necesarias para atender las principales necesidades de la población en materia de Servicios Públicos.</t>
    </r>
  </si>
  <si>
    <r>
      <rPr>
        <b/>
        <sz val="11"/>
        <color theme="1"/>
        <rFont val="Arial"/>
        <family val="2"/>
      </rPr>
      <t xml:space="preserve">Justificación Trimestral: </t>
    </r>
    <r>
      <rPr>
        <sz val="11"/>
        <color theme="1"/>
        <rFont val="Arial"/>
        <family val="2"/>
      </rPr>
      <t>Derivado a los avances y programación de los procesos de realización de Obras Públicas, no se cumplió con la meta programada en este segundo trimestre.</t>
    </r>
  </si>
  <si>
    <r>
      <rPr>
        <b/>
        <sz val="11"/>
        <color theme="1"/>
        <rFont val="Arial"/>
        <family val="2"/>
      </rPr>
      <t xml:space="preserve">Justificación Trimestral: </t>
    </r>
    <r>
      <rPr>
        <sz val="11"/>
        <color theme="1"/>
        <rFont val="Arial"/>
        <family val="2"/>
      </rPr>
      <t>Derivado a la coordinación y comunicación del personal de esta Secretaría en la implementación y aplicación de estrategias presupuestarias y coordinación con las unidades administrativas dependientes de esta Secretaría, se logró cumplir con la meta planeada.</t>
    </r>
  </si>
  <si>
    <r>
      <rPr>
        <b/>
        <sz val="11"/>
        <color theme="1"/>
        <rFont val="Arial"/>
        <family val="2"/>
      </rPr>
      <t xml:space="preserve">Justificación Trimestral: </t>
    </r>
    <r>
      <rPr>
        <sz val="11"/>
        <color theme="1"/>
        <rFont val="Arial"/>
        <family val="2"/>
      </rPr>
      <t>Derivado a que las Obras Públicas se encuentran en proceso de ejecución, no se logró el avance programado.</t>
    </r>
  </si>
  <si>
    <r>
      <rPr>
        <b/>
        <sz val="11"/>
        <color theme="1"/>
        <rFont val="Arial"/>
        <family val="2"/>
      </rPr>
      <t xml:space="preserve">Justificación Trimestral: </t>
    </r>
    <r>
      <rPr>
        <sz val="11"/>
        <color theme="1"/>
        <rFont val="Arial"/>
        <family val="2"/>
      </rPr>
      <t>No se logró la meta establecida debido que las Dependencias Gubernamentales no programaron actividades o eventos.</t>
    </r>
  </si>
  <si>
    <r>
      <rPr>
        <b/>
        <sz val="11"/>
        <color theme="1"/>
        <rFont val="Arial"/>
        <family val="2"/>
      </rPr>
      <t xml:space="preserve">Justificación Trimestral: </t>
    </r>
    <r>
      <rPr>
        <sz val="11"/>
        <color theme="1"/>
        <rFont val="Arial"/>
        <family val="2"/>
      </rPr>
      <t>Se logró el avance 21.60% de lo planeado en virtud de que se atendieron solicitudes y reportes ciudadanos imprescindibles para el mejoramiento de la imagen urbana de este municipio.</t>
    </r>
  </si>
  <si>
    <r>
      <rPr>
        <b/>
        <sz val="11"/>
        <color theme="1"/>
        <rFont val="Arial"/>
        <family val="2"/>
      </rPr>
      <t xml:space="preserve">Justificación Trimestral: </t>
    </r>
    <r>
      <rPr>
        <sz val="11"/>
        <color theme="1"/>
        <rFont val="Arial"/>
        <family val="2"/>
      </rPr>
      <t>Se logró y sobrepaso la meta planeada debido a la alta demanda de la ciudadanía e instituciones privadas, así como el cumplimiento de las disposiciones normativas para la autorización de permisos de Obra Pública.</t>
    </r>
  </si>
  <si>
    <r>
      <rPr>
        <b/>
        <sz val="11"/>
        <color theme="1"/>
        <rFont val="Arial"/>
        <family val="2"/>
      </rPr>
      <t xml:space="preserve">Justificación Trimestral: </t>
    </r>
    <r>
      <rPr>
        <sz val="11"/>
        <color theme="1"/>
        <rFont val="Arial"/>
        <family val="2"/>
      </rPr>
      <t>Durante este segundo trimestre no se cumplió con el avance programado, derivado a que existen expedientes en revisión por parte de las dependencias correspondientes.</t>
    </r>
  </si>
  <si>
    <r>
      <rPr>
        <b/>
        <sz val="11"/>
        <color theme="1"/>
        <rFont val="Arial"/>
        <family val="2"/>
      </rPr>
      <t xml:space="preserve">Justificación Trimestral: </t>
    </r>
    <r>
      <rPr>
        <sz val="11"/>
        <color theme="1"/>
        <rFont val="Arial"/>
        <family val="2"/>
      </rPr>
      <t>Se logró un avance del 100.00% en el mantenimiento de las instalaciones de la coordinación administrativa, equipos utilitarios y herramientas, debido a que se gestionaron los trámites necesarios para la expedición de los dictámenes en tiempo y forma por parte de la Dirección de Servicios Generales.</t>
    </r>
  </si>
  <si>
    <r>
      <rPr>
        <b/>
        <sz val="11"/>
        <color theme="1"/>
        <rFont val="Arial"/>
        <family val="2"/>
      </rPr>
      <t xml:space="preserve">Justificación Trimestral: </t>
    </r>
    <r>
      <rPr>
        <sz val="11"/>
        <color theme="1"/>
        <rFont val="Arial"/>
        <family val="2"/>
      </rPr>
      <t xml:space="preserve">Se logró un avance del 100% de la meta programada del trimestre, en el servicio de mantenimiento de los servicios públicos debido que se llevaron las brigadas en diferentes puntos del municipio, para el mejoramiento de la imagen urbana.  </t>
    </r>
  </si>
  <si>
    <r>
      <rPr>
        <b/>
        <sz val="11"/>
        <color theme="1"/>
        <rFont val="Arial"/>
        <family val="2"/>
      </rPr>
      <t xml:space="preserve">Justificación Trimestral: </t>
    </r>
    <r>
      <rPr>
        <sz val="11"/>
        <color theme="1"/>
        <rFont val="Arial"/>
        <family val="2"/>
      </rPr>
      <t>Se logró el avance programado al 100% en el cumplimiento en relación a la ejecución de programas, acciones y medidas para la operación y buen funcionamiento de los servicios públicos.</t>
    </r>
  </si>
  <si>
    <r>
      <rPr>
        <b/>
        <sz val="11"/>
        <color theme="1"/>
        <rFont val="Arial"/>
        <family val="2"/>
      </rPr>
      <t xml:space="preserve">Justificación Trimestral: </t>
    </r>
    <r>
      <rPr>
        <sz val="11"/>
        <color theme="1"/>
        <rFont val="Arial"/>
        <family val="2"/>
      </rPr>
      <t xml:space="preserve">Se logró un avance del 100% en la Tramitación de recursos necesarios para la operación y buen funcionamiento de los programas de servicios públicos. </t>
    </r>
  </si>
  <si>
    <r>
      <rPr>
        <b/>
        <sz val="11"/>
        <color theme="1"/>
        <rFont val="Arial"/>
        <family val="2"/>
      </rPr>
      <t xml:space="preserve">Justificación Trimestral: </t>
    </r>
    <r>
      <rPr>
        <sz val="11"/>
        <color theme="1"/>
        <rFont val="Arial"/>
        <family val="2"/>
      </rPr>
      <t>Se logró un avance del 99.24% de lo programado derivado a la atención oportuna de las solicitudes ciudadanas recepcionadas mediante el programa reporta y aporta.</t>
    </r>
  </si>
  <si>
    <r>
      <rPr>
        <b/>
        <sz val="11"/>
        <color theme="1"/>
        <rFont val="Arial"/>
        <family val="2"/>
      </rPr>
      <t xml:space="preserve">Justificación Trimestral: </t>
    </r>
    <r>
      <rPr>
        <sz val="11"/>
        <color theme="1"/>
        <rFont val="Arial"/>
        <family val="2"/>
      </rPr>
      <t>Se logró el avance del 51.81%, derivado a que se establecieron las estrategias necesarias para la inspección de establecimientos para su buen funcionamiento.</t>
    </r>
  </si>
  <si>
    <r>
      <rPr>
        <b/>
        <sz val="11"/>
        <color theme="1"/>
        <rFont val="Arial"/>
        <family val="2"/>
      </rPr>
      <t xml:space="preserve">Justificación Trimestral: </t>
    </r>
    <r>
      <rPr>
        <sz val="11"/>
        <color theme="1"/>
        <rFont val="Arial"/>
        <family val="2"/>
      </rPr>
      <t>En la Dirección de Alumbrado público se continuará con el mejoramiento del Sistema de Alumbrado público, con la reparación de luminarias. Obteniendo en este segundo trimestre un incremento de 33.77% de la meta planeada.</t>
    </r>
  </si>
  <si>
    <r>
      <rPr>
        <b/>
        <sz val="11"/>
        <color theme="1"/>
        <rFont val="Arial"/>
        <family val="2"/>
      </rPr>
      <t xml:space="preserve">Justificación Trimestral: </t>
    </r>
    <r>
      <rPr>
        <sz val="11"/>
        <color theme="1"/>
        <rFont val="Arial"/>
        <family val="2"/>
      </rPr>
      <t>En la Dirección de Alumbrado público se continuará con el mejoramiento del Sistema de Alumbrado público, con la reparación de luminarias. Obteniendo en este segundo trimestre un incremento de 51.90% de la meta planeada.</t>
    </r>
  </si>
  <si>
    <r>
      <rPr>
        <b/>
        <sz val="11"/>
        <color theme="1"/>
        <rFont val="Arial"/>
        <family val="2"/>
      </rPr>
      <t xml:space="preserve">Justificación Trimestral: </t>
    </r>
    <r>
      <rPr>
        <sz val="11"/>
        <color theme="1"/>
        <rFont val="Arial"/>
        <family val="2"/>
      </rPr>
      <t>En la Dirección de Alumbrado público se continua con la supervisión de los reportes ciudadanos del sistema del alumbrado público, presentando un avance del 46.40% en proporción a la meta planeada en el segundo trimestre.</t>
    </r>
  </si>
  <si>
    <r>
      <rPr>
        <b/>
        <sz val="11"/>
        <color theme="1"/>
        <rFont val="Arial"/>
        <family val="2"/>
      </rPr>
      <t xml:space="preserve">Justificación Trimestral: </t>
    </r>
    <r>
      <rPr>
        <sz val="11"/>
        <color theme="1"/>
        <rFont val="Arial"/>
        <family val="2"/>
      </rPr>
      <t xml:space="preserve">En la Dirección de Alumbrado público se realiza en censo del sistema del alumbrado público, cumpliendo con las metas planeadas y presentando un avance del 85.25% en proporción a la meta planeada del segundo trimestre.          </t>
    </r>
    <r>
      <rPr>
        <b/>
        <sz val="11"/>
        <color theme="1"/>
        <rFont val="Arial"/>
        <family val="2"/>
      </rPr>
      <t xml:space="preserve">                                </t>
    </r>
    <r>
      <rPr>
        <sz val="11"/>
        <color theme="1"/>
        <rFont val="Arial"/>
        <family val="2"/>
      </rPr>
      <t xml:space="preserve">                                       </t>
    </r>
  </si>
  <si>
    <r>
      <rPr>
        <b/>
        <sz val="11"/>
        <color theme="1"/>
        <rFont val="Arial"/>
        <family val="2"/>
      </rPr>
      <t xml:space="preserve">Justificación Trimestral: </t>
    </r>
    <r>
      <rPr>
        <sz val="11"/>
        <color theme="1"/>
        <rFont val="Arial"/>
        <family val="2"/>
      </rPr>
      <t xml:space="preserve">El sistema del alumbrado público se está modernizando con luminarias led por lo que la rehabilitación y mantenimiento de luminarias tipo reflector, no se logró el avance en proporción a la meta planeada en el segundo trimestre, presentando un avance del 23.44%.     </t>
    </r>
    <r>
      <rPr>
        <b/>
        <sz val="11"/>
        <color theme="1"/>
        <rFont val="Arial"/>
        <family val="2"/>
      </rPr>
      <t xml:space="preserve">                      </t>
    </r>
    <r>
      <rPr>
        <sz val="11"/>
        <color theme="1"/>
        <rFont val="Arial"/>
        <family val="2"/>
      </rPr>
      <t xml:space="preserve">                         </t>
    </r>
  </si>
  <si>
    <r>
      <rPr>
        <b/>
        <sz val="11"/>
        <color theme="1"/>
        <rFont val="Arial"/>
        <family val="2"/>
      </rPr>
      <t xml:space="preserve">Justificación Trimestral: </t>
    </r>
    <r>
      <rPr>
        <sz val="11"/>
        <color theme="1"/>
        <rFont val="Arial"/>
        <family val="2"/>
      </rPr>
      <t>En la Dirección de Alumbrado público se continua con la rehabilitación y mantenimiento de postes del sistema del alumbrado público. Por lo que logro en relación a la meta planeada para el segundo trimestre un 80.00%.</t>
    </r>
  </si>
  <si>
    <r>
      <rPr>
        <b/>
        <sz val="11"/>
        <color theme="1"/>
        <rFont val="Arial"/>
        <family val="2"/>
      </rPr>
      <t xml:space="preserve">Justificación Trimestral: </t>
    </r>
    <r>
      <rPr>
        <sz val="11"/>
        <color theme="1"/>
        <rFont val="Arial"/>
        <family val="2"/>
      </rPr>
      <t xml:space="preserve">En la Dirección de Alumbrado público se continua con los trabajos establecidos para la entrega recepción de fraccionamientos en relación al sistema del alumbrado público. Por lo que se logró un 104.35% más en relación a la meta planeada para el segundo trimestre.          </t>
    </r>
    <r>
      <rPr>
        <b/>
        <sz val="11"/>
        <color theme="1"/>
        <rFont val="Arial"/>
        <family val="2"/>
      </rPr>
      <t xml:space="preserve">       </t>
    </r>
    <r>
      <rPr>
        <sz val="11"/>
        <color theme="1"/>
        <rFont val="Arial"/>
        <family val="2"/>
      </rPr>
      <t xml:space="preserve">               </t>
    </r>
  </si>
  <si>
    <r>
      <rPr>
        <b/>
        <sz val="11"/>
        <color theme="1"/>
        <rFont val="Arial"/>
        <family val="2"/>
      </rPr>
      <t xml:space="preserve">Justificación Trimestral: </t>
    </r>
    <r>
      <rPr>
        <sz val="11"/>
        <color theme="1"/>
        <rFont val="Arial"/>
        <family val="2"/>
      </rPr>
      <t xml:space="preserve">En la Dirección de Alumbrado público se continua con la proyección de la infraestructura eléctrica, logrando un 122% en relación a la meta planeada para el segundo trimestre.               </t>
    </r>
    <r>
      <rPr>
        <b/>
        <sz val="11"/>
        <color theme="1"/>
        <rFont val="Arial"/>
        <family val="2"/>
      </rPr>
      <t xml:space="preserve">                                                                                                </t>
    </r>
    <r>
      <rPr>
        <sz val="11"/>
        <color theme="1"/>
        <rFont val="Arial"/>
        <family val="2"/>
      </rPr>
      <t xml:space="preserve">                                                                                                         </t>
    </r>
  </si>
  <si>
    <r>
      <rPr>
        <b/>
        <sz val="11"/>
        <color theme="1"/>
        <rFont val="Arial"/>
        <family val="2"/>
      </rPr>
      <t xml:space="preserve">Justificación Trimestral: </t>
    </r>
    <r>
      <rPr>
        <sz val="11"/>
        <color theme="1"/>
        <rFont val="Arial"/>
        <family val="2"/>
      </rPr>
      <t>La meta alcanzada del 01 de abril al 30 de junio 2024, fue de un 47.53 %, ya que la medición es trimestral, y por condiciones climáticas no se obtuvo el 100% que se esperaba.</t>
    </r>
  </si>
  <si>
    <r>
      <rPr>
        <b/>
        <sz val="11"/>
        <color theme="1"/>
        <rFont val="Arial"/>
        <family val="2"/>
      </rPr>
      <t xml:space="preserve">Justificación Trimestral: </t>
    </r>
    <r>
      <rPr>
        <sz val="11"/>
        <color theme="1"/>
        <rFont val="Arial"/>
        <family val="2"/>
      </rPr>
      <t xml:space="preserve">La meta alcanzada del 01 de abril al 30 de junio 2024, fue de un 890.92 %, este incremento se obtuvo en virtud de que la demanda del servicio de agua potable en las colonias irregulares es mayor derivado al aumento de población.
</t>
    </r>
  </si>
  <si>
    <r>
      <rPr>
        <b/>
        <sz val="11"/>
        <color theme="1"/>
        <rFont val="Arial"/>
        <family val="2"/>
      </rPr>
      <t xml:space="preserve">Justificación Trimestral: </t>
    </r>
    <r>
      <rPr>
        <sz val="11"/>
        <color theme="1"/>
        <rFont val="Arial"/>
        <family val="2"/>
      </rPr>
      <t>La meta alcanzada del 01 de abril al 30 de junio 2024, fue de un 118.02% derivado a la gran demanda de reportes recibidos.</t>
    </r>
  </si>
  <si>
    <r>
      <rPr>
        <b/>
        <sz val="11"/>
        <color theme="1"/>
        <rFont val="Arial"/>
        <family val="2"/>
      </rPr>
      <t xml:space="preserve">Justificación Trimestral: </t>
    </r>
    <r>
      <rPr>
        <sz val="11"/>
        <color theme="1"/>
        <rFont val="Arial"/>
        <family val="2"/>
      </rPr>
      <t>La meta alcanzada del 01 de abril al 30 de junio 2024, fue de un 50% ya que la medición es trimestral.</t>
    </r>
  </si>
  <si>
    <r>
      <rPr>
        <b/>
        <sz val="11"/>
        <color theme="1"/>
        <rFont val="Arial"/>
        <family val="2"/>
      </rPr>
      <t xml:space="preserve">Justificación Trimestral: </t>
    </r>
    <r>
      <rPr>
        <sz val="11"/>
        <color theme="1"/>
        <rFont val="Arial"/>
        <family val="2"/>
      </rPr>
      <t xml:space="preserve">La meta alcanzada del 01 de abril al 30 de junio 2024, fue de un 100%. 
</t>
    </r>
  </si>
  <si>
    <r>
      <rPr>
        <b/>
        <sz val="11"/>
        <color theme="1"/>
        <rFont val="Arial"/>
        <family val="2"/>
      </rPr>
      <t xml:space="preserve">Justificación Trimestral:  </t>
    </r>
    <r>
      <rPr>
        <sz val="11"/>
        <color theme="1"/>
        <rFont val="Arial"/>
        <family val="2"/>
      </rPr>
      <t>La meta alcanzada del 01 de abril al 30 de junio 2024, fue de un 50% debido a que la medición es trimestral.</t>
    </r>
  </si>
  <si>
    <r>
      <rPr>
        <b/>
        <sz val="11"/>
        <color theme="1"/>
        <rFont val="Arial"/>
        <family val="2"/>
      </rPr>
      <t xml:space="preserve">Justificación Trimestral: </t>
    </r>
    <r>
      <rPr>
        <sz val="11"/>
        <color theme="1"/>
        <rFont val="Arial"/>
        <family val="2"/>
      </rPr>
      <t>La meta alcanzada del 01 de abril al 30 de junio 2024, es de un 100 % ya que la medición es trimestral</t>
    </r>
  </si>
  <si>
    <r>
      <rPr>
        <b/>
        <sz val="11"/>
        <color theme="1"/>
        <rFont val="Arial"/>
        <family val="2"/>
      </rPr>
      <t xml:space="preserve">Justificación Trimestral: </t>
    </r>
    <r>
      <rPr>
        <sz val="11"/>
        <color theme="1"/>
        <rFont val="Arial"/>
        <family val="2"/>
      </rPr>
      <t xml:space="preserve">Se logró realizar 672 desazolves de los 680 programados en el segundo trimestre, alcanzando el 98.82% de la meta programada, por lo que se ha llegado al semáforo verde en el segundo trimestre.  </t>
    </r>
  </si>
  <si>
    <r>
      <rPr>
        <b/>
        <sz val="11"/>
        <color theme="1"/>
        <rFont val="Arial"/>
        <family val="2"/>
      </rPr>
      <t xml:space="preserve">Justificación Trimestral: </t>
    </r>
    <r>
      <rPr>
        <sz val="11"/>
        <color theme="1"/>
        <rFont val="Arial"/>
        <family val="2"/>
      </rPr>
      <t xml:space="preserve">Se logró realizar la limpieza de 4,561,650.66 M2 de playas, de los 5,125,000 M2 programados en el segundo trimestre, alcanzando el 89.01% de la meta programada, se ha logrado llegar al semáforo verde en este segundo trimestre.        </t>
    </r>
    <r>
      <rPr>
        <b/>
        <sz val="11"/>
        <color theme="1"/>
        <rFont val="Arial"/>
        <family val="2"/>
      </rPr>
      <t xml:space="preserve">                           </t>
    </r>
    <r>
      <rPr>
        <sz val="11"/>
        <color theme="1"/>
        <rFont val="Arial"/>
        <family val="2"/>
      </rPr>
      <t xml:space="preserve">                                 </t>
    </r>
  </si>
  <si>
    <r>
      <t xml:space="preserve">Justificación Trimestral: </t>
    </r>
    <r>
      <rPr>
        <sz val="11"/>
        <color theme="1"/>
        <rFont val="Arial"/>
        <family val="2"/>
      </rPr>
      <t xml:space="preserve">Se logró realizar 54 restauraciones de los 53 programados para el segundo trimestre, alcanzando el 101.89% rebasando la meta programada, se ha logrado alcanzar el semáforo verde en el segundo trimestre. </t>
    </r>
  </si>
  <si>
    <r>
      <t xml:space="preserve">Justificación Trimestral: </t>
    </r>
    <r>
      <rPr>
        <sz val="11"/>
        <color theme="1"/>
        <rFont val="Arial"/>
        <family val="2"/>
      </rPr>
      <t xml:space="preserve">Se logró realizar 4,577 limpiezas de los 5,425 programados en el segundo trimestre, alcanzando el 84.37% de la meta programada, se ha logrado alcanzar el semáforo verde en el segundo trimestre.   </t>
    </r>
  </si>
  <si>
    <r>
      <t xml:space="preserve">Justificación Trimestral: </t>
    </r>
    <r>
      <rPr>
        <sz val="11"/>
        <color theme="1"/>
        <rFont val="Arial"/>
        <family val="2"/>
      </rPr>
      <t xml:space="preserve">Se logró rebasar la meta programada realizando 1,350 ML de la limpieza de interconexión de los 900 ML programados para el segundo trimestre, por lo que se alcanzó el 150.00% rebasando la meta programada, se ha logrado el semáforo verde en el segundo trimestre.   </t>
    </r>
  </si>
  <si>
    <r>
      <t xml:space="preserve">Justificación Trimestral: </t>
    </r>
    <r>
      <rPr>
        <sz val="11"/>
        <color theme="1"/>
        <rFont val="Arial"/>
        <family val="2"/>
      </rPr>
      <t xml:space="preserve">Se logró realizar 10 gestiones admirativas de las 11 programadas en el segundo trimestre alcanzando el 90.91%alcanzando el semáforo verde en el segundo trimestre.  </t>
    </r>
  </si>
  <si>
    <r>
      <t xml:space="preserve">Justificación Trimestral: </t>
    </r>
    <r>
      <rPr>
        <sz val="11"/>
        <color theme="1"/>
        <rFont val="Arial"/>
        <family val="2"/>
      </rPr>
      <t xml:space="preserve">Se logró realizar el retiro de 136,620 Kg de basura de los 159,375 Kg programados en el segundo trimestre, alcanzando un 85.72% alcanzando el semáforo verde en el segundo trimestre.  </t>
    </r>
    <r>
      <rPr>
        <b/>
        <sz val="11"/>
        <color theme="1"/>
        <rFont val="Arial"/>
        <family val="2"/>
      </rPr>
      <t xml:space="preserve">                          </t>
    </r>
    <r>
      <rPr>
        <sz val="11"/>
        <color theme="1"/>
        <rFont val="Arial"/>
        <family val="2"/>
      </rPr>
      <t xml:space="preserve">  </t>
    </r>
    <r>
      <rPr>
        <b/>
        <sz val="11"/>
        <color theme="1"/>
        <rFont val="Arial"/>
        <family val="2"/>
      </rPr>
      <t xml:space="preserve">                  </t>
    </r>
  </si>
  <si>
    <r>
      <t xml:space="preserve">Justificación Trimestral: </t>
    </r>
    <r>
      <rPr>
        <sz val="11"/>
        <color theme="1"/>
        <rFont val="Arial"/>
        <family val="2"/>
      </rPr>
      <t xml:space="preserve">Se logró realizar el retiro de 3986.55 M3 de sargazo y pasto marino de las playas, de los 4,750 m3 programados en el segundo trimestre alcanzando un 83.93% alcanzando el semáforo verde en el segundo trimestre.  </t>
    </r>
    <r>
      <rPr>
        <b/>
        <sz val="11"/>
        <color theme="1"/>
        <rFont val="Arial"/>
        <family val="2"/>
      </rPr>
      <t xml:space="preserve">     </t>
    </r>
    <r>
      <rPr>
        <sz val="11"/>
        <color theme="1"/>
        <rFont val="Arial"/>
        <family val="2"/>
      </rPr>
      <t xml:space="preserve">    </t>
    </r>
  </si>
  <si>
    <r>
      <t xml:space="preserve">Justificación Trimestral: </t>
    </r>
    <r>
      <rPr>
        <sz val="11"/>
        <color theme="1"/>
        <rFont val="Arial"/>
        <family val="2"/>
      </rPr>
      <t xml:space="preserve">Se logró realizar 7 mantenimientos de los 9 programados en el segundo trimestre, alcanzando la meta programada en un 77.78% logrando llegar al semáforo verde en el segundo trimestre.  </t>
    </r>
    <r>
      <rPr>
        <b/>
        <sz val="11"/>
        <color theme="1"/>
        <rFont val="Arial"/>
        <family val="2"/>
      </rPr>
      <t xml:space="preserve">                                                        </t>
    </r>
  </si>
  <si>
    <r>
      <rPr>
        <b/>
        <sz val="11"/>
        <color indexed="8"/>
        <rFont val="Arial"/>
        <family val="2"/>
      </rPr>
      <t xml:space="preserve">Justificación Trimestral: </t>
    </r>
    <r>
      <rPr>
        <sz val="11"/>
        <color rgb="FF000000"/>
        <rFont val="Arial"/>
        <family val="2"/>
      </rPr>
      <t xml:space="preserve">Debido a la falta de adquisición de material de pintura, se realizó un avance del 6.67% del mantenimiento programado para esta actividad, se hace mención que no se encuentra habilitado el sistema OPERGOB para realizar la adquisición de material, mediante requisiciones.
</t>
    </r>
  </si>
  <si>
    <r>
      <rPr>
        <b/>
        <sz val="11"/>
        <color indexed="8"/>
        <rFont val="Arial"/>
        <family val="2"/>
      </rPr>
      <t xml:space="preserve">Justificación Trimestral: </t>
    </r>
    <r>
      <rPr>
        <sz val="11"/>
        <color rgb="FF000000"/>
        <rFont val="Arial"/>
        <family val="2"/>
      </rPr>
      <t xml:space="preserve">Se logró un avance del 91.30% del programado para esta actividad, donde es atendido de forma continua solicitudes de ciudadanos mediante el programa de "REPORTA Y APORTA", SUGEI y las áreas calendarizadas por la dirección. </t>
    </r>
    <r>
      <rPr>
        <sz val="11"/>
        <color indexed="8"/>
        <rFont val="Arial"/>
        <family val="2"/>
      </rPr>
      <t xml:space="preserve">
</t>
    </r>
  </si>
  <si>
    <r>
      <rPr>
        <b/>
        <sz val="11"/>
        <color indexed="8"/>
        <rFont val="Arial"/>
        <family val="2"/>
      </rPr>
      <t xml:space="preserve">Justificación Trimestral: </t>
    </r>
    <r>
      <rPr>
        <sz val="11"/>
        <color rgb="FF000000"/>
        <rFont val="Arial"/>
        <family val="2"/>
      </rPr>
      <t>Debido a la falta de adquisición de material para la siembra de plantas de ornato, no se presentó avance alguno de lo programado para esta actividad. Se hace mención que no se encuentra habilitado el sistema OPERGOB para realizar la adquisición de material, mediante requisiciones.</t>
    </r>
  </si>
  <si>
    <r>
      <rPr>
        <b/>
        <sz val="11"/>
        <color indexed="8"/>
        <rFont val="Arial"/>
        <family val="2"/>
      </rPr>
      <t xml:space="preserve">Justificación Trimestral: </t>
    </r>
    <r>
      <rPr>
        <sz val="11"/>
        <color rgb="FF000000"/>
        <rFont val="Arial"/>
        <family val="2"/>
      </rPr>
      <t>Debido a la falta de adquisición de material de pintura, se realizó un avance del 43.68% del mantenimiento programado para esta actividad mediante material de pintura adquirido de un gasto a comprobar, se hace mención que no se encuentra habilitado el sistema OPERGOB para realizar la adquisición de material, mediante requisiciones.</t>
    </r>
  </si>
  <si>
    <r>
      <rPr>
        <b/>
        <sz val="11"/>
        <color indexed="8"/>
        <rFont val="Arial"/>
        <family val="2"/>
      </rPr>
      <t xml:space="preserve">Justificación Trimestral: </t>
    </r>
    <r>
      <rPr>
        <sz val="11"/>
        <color rgb="FF000000"/>
        <rFont val="Arial"/>
        <family val="2"/>
      </rPr>
      <t>Se logró presentar un avance del 100.00% de avance para el mantenimiento del parque vehicular, el cual es realizado en la Dirección de Taller Municipal. Se hace mención que no se encuentra habilitado el sistema OPERGOB para realizar la adquisición de material (refacciones), mediante requisiciones.</t>
    </r>
  </si>
  <si>
    <r>
      <rPr>
        <b/>
        <sz val="11"/>
        <color indexed="8"/>
        <rFont val="Arial"/>
        <family val="2"/>
      </rPr>
      <t xml:space="preserve">Justificación Trimestral: </t>
    </r>
    <r>
      <rPr>
        <sz val="11"/>
        <color rgb="FF000000"/>
        <rFont val="Arial"/>
        <family val="2"/>
      </rPr>
      <t xml:space="preserve">Se logró presentar un avance del 76.92% para realizar el mantenimiento de maquinaria menor como lo son desbrozadoras, motosierras, podadoras, etc., las cuales son utilizadas para el mantenimiento en parques y espacios públicos. Se hace mención que fueron usadas refacciones adquiridas en el periodo anterior, así como material adquirido por resguardantes de maquinaria menor. Debido a que no se encuentra habilitado el sistema OPERGOB para realizar la adquisición de refacciones, mediante requisiciones.
</t>
    </r>
  </si>
  <si>
    <r>
      <rPr>
        <b/>
        <sz val="11"/>
        <color indexed="8"/>
        <rFont val="Arial"/>
        <family val="2"/>
      </rPr>
      <t xml:space="preserve">Justificación Trimestral:  </t>
    </r>
    <r>
      <rPr>
        <sz val="11"/>
        <color rgb="FF000000"/>
        <rFont val="Arial"/>
        <family val="2"/>
      </rPr>
      <t xml:space="preserve">Se logró presentar un avance del 25.00% con material adquirido mediante un gasto a comprobar. Se hace mención que no se encuentra habilitado el sistema OPERGOB para realizar la adquisición de material, mediante requisiciones.
</t>
    </r>
    <r>
      <rPr>
        <b/>
        <sz val="11"/>
        <color indexed="8"/>
        <rFont val="Arial"/>
        <family val="2"/>
      </rPr>
      <t xml:space="preserve">
</t>
    </r>
  </si>
  <si>
    <r>
      <rPr>
        <b/>
        <sz val="11"/>
        <color indexed="8"/>
        <rFont val="Arial"/>
        <family val="2"/>
      </rPr>
      <t xml:space="preserve">Justificación Trimestral:  </t>
    </r>
    <r>
      <rPr>
        <sz val="11"/>
        <color rgb="FF000000"/>
        <rFont val="Arial"/>
        <family val="2"/>
      </rPr>
      <t>Debido a la falta de adquisición de material de construcción, se realizó un avance del 1.67% del mantenimiento programado para esta actividad, se hace mención que no se encuentra habilitado el sistema OPERGOB para realizar la adquisición de material, mediante requisiciones.</t>
    </r>
    <r>
      <rPr>
        <b/>
        <sz val="11"/>
        <color indexed="8"/>
        <rFont val="Arial"/>
        <family val="2"/>
      </rPr>
      <t xml:space="preserve">
</t>
    </r>
  </si>
  <si>
    <r>
      <rPr>
        <b/>
        <sz val="11"/>
        <color theme="1"/>
        <rFont val="Arial"/>
        <family val="2"/>
      </rPr>
      <t xml:space="preserve">Justificación Trimestral: </t>
    </r>
    <r>
      <rPr>
        <sz val="11"/>
        <color theme="1"/>
        <rFont val="Arial"/>
        <family val="2"/>
      </rPr>
      <t xml:space="preserve">La meta alcanzada del 01 de abril al 30 de junio 2024, Se logro un avance del 155.56% partiendo de la meta planeada, el cual es mayor a lo planeado ya que los reportes de la ciudadanía están en aumento debido a los cambios climatológicos y al incremento de espacios públicos y obras. </t>
    </r>
    <r>
      <rPr>
        <b/>
        <sz val="11"/>
        <color theme="1"/>
        <rFont val="Arial"/>
        <family val="2"/>
      </rPr>
      <t xml:space="preserve">          </t>
    </r>
    <r>
      <rPr>
        <sz val="11"/>
        <color theme="1"/>
        <rFont val="Arial"/>
        <family val="2"/>
      </rPr>
      <t xml:space="preserve">         </t>
    </r>
  </si>
  <si>
    <r>
      <rPr>
        <b/>
        <sz val="11"/>
        <color theme="1"/>
        <rFont val="Arial"/>
        <family val="2"/>
      </rPr>
      <t xml:space="preserve">Justificación Trimestral: </t>
    </r>
    <r>
      <rPr>
        <sz val="11"/>
        <color theme="1"/>
        <rFont val="Arial"/>
        <family val="2"/>
      </rPr>
      <t>La meta alcanzada del 01 de abril al 30 de junio 2024, Se logro un avance del 100% partiendo de la meta planeada. el cual se encuentra en el rango de acuerdo a lo planeado.</t>
    </r>
  </si>
  <si>
    <r>
      <rPr>
        <b/>
        <sz val="11"/>
        <color theme="1"/>
        <rFont val="Arial"/>
        <family val="2"/>
      </rPr>
      <t xml:space="preserve">Justificación Trimestral: </t>
    </r>
    <r>
      <rPr>
        <sz val="11"/>
        <color theme="1"/>
        <rFont val="Arial"/>
        <family val="2"/>
      </rPr>
      <t>La meta alcanzada del 01 de abril al 30 de junio 2024, Se logro un avance del 50.97% partiendo de la meta planeada, es una cifra aceptable de acuerdo a lo planeado, ya que debido al COVID 19 el personal es muy vulnerable.</t>
    </r>
  </si>
  <si>
    <r>
      <rPr>
        <b/>
        <sz val="11"/>
        <color theme="1"/>
        <rFont val="Arial"/>
        <family val="2"/>
      </rPr>
      <t xml:space="preserve">Justificación Trimestral: </t>
    </r>
    <r>
      <rPr>
        <sz val="11"/>
        <color theme="1"/>
        <rFont val="Arial"/>
        <family val="2"/>
      </rPr>
      <t xml:space="preserve">La meta alcanzada del 01 de abril al 30 de junio 2024, Se logro un avance del 67.44% partiendo de la meta planeada. se mantiene un porcentaje casi del 100% de lo planeado ya que se trata de atender todos los reportes de la ciudadanía.  </t>
    </r>
  </si>
  <si>
    <r>
      <rPr>
        <b/>
        <sz val="11"/>
        <color theme="1"/>
        <rFont val="Arial"/>
        <family val="2"/>
      </rPr>
      <t xml:space="preserve">Justificación Trimestral: </t>
    </r>
    <r>
      <rPr>
        <sz val="11"/>
        <color theme="1"/>
        <rFont val="Arial"/>
        <family val="2"/>
      </rPr>
      <t>La meta alcanzada del 01 de abril al 30 de junio 2024, Se logro un avance del 169.19% partiendo de la meta planeada. debido al alza de los reportes de la ciudadanía y se prioriza dichos reportes para disminuir la delincuencia en zonas inseguras y minimizar zonas de alto riesgo para la salud de mujeres y niños. Al igual a los programas de descacharrización que programa la Presidencia Municipal.</t>
    </r>
  </si>
  <si>
    <r>
      <rPr>
        <b/>
        <sz val="11"/>
        <color theme="1"/>
        <rFont val="Arial"/>
        <family val="2"/>
      </rPr>
      <t xml:space="preserve">Justificación Trimestral: </t>
    </r>
    <r>
      <rPr>
        <sz val="11"/>
        <color theme="1"/>
        <rFont val="Arial"/>
        <family val="2"/>
      </rPr>
      <t xml:space="preserve"> La meta alcanzada del 01 de abril al 30 de junio 2024, Se logro un avance del 46.00% partiendo de la meta planeada. Debido al alza de reportes por parte de la ciudadanía, se priorizan de acuerdo a los riesgos sanitarios, violencia hacia las mujeres y niños por zonas inseguras.    </t>
    </r>
  </si>
  <si>
    <r>
      <rPr>
        <b/>
        <sz val="11"/>
        <color theme="1"/>
        <rFont val="Arial"/>
        <family val="2"/>
      </rPr>
      <t xml:space="preserve">Justificación Trimestral:  </t>
    </r>
    <r>
      <rPr>
        <sz val="11"/>
        <color theme="1"/>
        <rFont val="Arial"/>
        <family val="2"/>
      </rPr>
      <t xml:space="preserve">La meta alcanzada del 01 de abril al 30 de junio 2024, Se logro un avance del 27.67% partiendo de la meta planeada. Debido a la contingencia de playas con el tema de sargazos, se utilizan las maquinarias para recolección de las mismas.    </t>
    </r>
  </si>
  <si>
    <r>
      <rPr>
        <b/>
        <sz val="11"/>
        <color theme="1"/>
        <rFont val="Arial"/>
        <family val="2"/>
      </rPr>
      <t xml:space="preserve">Justificación Trimestral:  </t>
    </r>
    <r>
      <rPr>
        <sz val="11"/>
        <color theme="1"/>
        <rFont val="Arial"/>
        <family val="2"/>
      </rPr>
      <t xml:space="preserve">La meta alcanzada del 01 de abril al 30 de junio 2024, Se logro un avance del 90% partiendo de la meta planeada. Debido a la demanda de la operatividad se han solicitado constantemente mantenimiento vehicular. </t>
    </r>
  </si>
  <si>
    <r>
      <rPr>
        <b/>
        <sz val="11"/>
        <color theme="1"/>
        <rFont val="Arial"/>
        <family val="2"/>
      </rPr>
      <t xml:space="preserve">Justificación Trimestral: </t>
    </r>
    <r>
      <rPr>
        <sz val="11"/>
        <color theme="1"/>
        <rFont val="Arial"/>
        <family val="2"/>
      </rPr>
      <t>La meta alcanzada del 01 de abril al 30 de junio 2024, Se logro un avance del 100% partiendo de la meta planeada. Debido a la demanda de la operatividad se han solicitado constantemente mantenimiento de la maquinaria pesada.</t>
    </r>
  </si>
  <si>
    <r>
      <rPr>
        <b/>
        <sz val="11"/>
        <color theme="1"/>
        <rFont val="Arial"/>
        <family val="2"/>
      </rPr>
      <t xml:space="preserve">Justificación Trimestral: </t>
    </r>
    <r>
      <rPr>
        <sz val="11"/>
        <color theme="1"/>
        <rFont val="Arial"/>
        <family val="2"/>
      </rPr>
      <t>La meta alcanzada del 01 de abril al 30 de junio 2024, Se logro un avance del 91.67% partiendo de la meta planeada. Debido a la demanda de reportes y la operatividad de la dirección se han solicitado constantemente el mantenimiento de la maquinaria menor.</t>
    </r>
    <r>
      <rPr>
        <b/>
        <sz val="11"/>
        <color theme="1"/>
        <rFont val="Arial"/>
        <family val="2"/>
      </rPr>
      <t xml:space="preserve">          </t>
    </r>
    <r>
      <rPr>
        <sz val="11"/>
        <color theme="1"/>
        <rFont val="Arial"/>
        <family val="2"/>
      </rPr>
      <t xml:space="preserve">         </t>
    </r>
  </si>
  <si>
    <r>
      <rPr>
        <b/>
        <sz val="11"/>
        <color theme="1"/>
        <rFont val="Arial"/>
        <family val="2"/>
      </rPr>
      <t xml:space="preserve">Justificación Trimestral: Meta Trimestral: </t>
    </r>
    <r>
      <rPr>
        <sz val="11"/>
        <color theme="1"/>
        <rFont val="Arial"/>
        <family val="2"/>
      </rPr>
      <t>La meta alcanzada del 01 de abril al 30 de junio 2024, fue de un 80% ya que la medición es trimestral, y por condiciones climáticas no se obtuvo el 100% que se esperaba.</t>
    </r>
  </si>
  <si>
    <r>
      <rPr>
        <b/>
        <sz val="11"/>
        <color theme="1"/>
        <rFont val="Arial"/>
        <family val="2"/>
      </rPr>
      <t xml:space="preserve">Justificación Trimestral: </t>
    </r>
    <r>
      <rPr>
        <sz val="11"/>
        <color theme="1"/>
        <rFont val="Arial"/>
        <family val="2"/>
      </rPr>
      <t>La meta alcanzada del 1 de abril al 30 de junio 2024, fue de un 71.82% ya que la medición es trimestral, no se cumplió el meta derivado a que por falta de presupuesto no se realizó el mantenimiento preventivo direcciones.</t>
    </r>
  </si>
  <si>
    <r>
      <rPr>
        <b/>
        <sz val="11"/>
        <color theme="1"/>
        <rFont val="Arial"/>
        <family val="2"/>
      </rPr>
      <t xml:space="preserve">Justificación Trimestral: </t>
    </r>
    <r>
      <rPr>
        <sz val="11"/>
        <color theme="1"/>
        <rFont val="Arial"/>
        <family val="2"/>
      </rPr>
      <t>La meta alcanzada del 1 de abril al 30 de junio 2024, fue de un 125.25% ya que la medición es trimestral, se llegó a la meta programada derivado a que se realizó la programación trimestral de mantenimiento preventivo y correctivo de todas las direcciones de Dirección General de Servicios Públicos por lo cual no solicitan dictámenes para las reparaciones correspondientes.</t>
    </r>
  </si>
  <si>
    <r>
      <rPr>
        <b/>
        <sz val="11"/>
        <color theme="1"/>
        <rFont val="Arial"/>
        <family val="2"/>
      </rPr>
      <t xml:space="preserve">Justificación Trimestral: </t>
    </r>
    <r>
      <rPr>
        <sz val="11"/>
        <color theme="1"/>
        <rFont val="Arial"/>
        <family val="2"/>
      </rPr>
      <t>La meta alcanzada del 1 de abril al 30 de junio de 2024, fue de un 51.52% ya que la medición es trimestral, no se cumplió la meta a que no se han realizado las requisiciones correspondientes para poder dar el mantenimiento a instalaciones.</t>
    </r>
  </si>
  <si>
    <r>
      <rPr>
        <b/>
        <sz val="11"/>
        <color theme="1"/>
        <rFont val="Arial"/>
        <family val="2"/>
      </rPr>
      <t xml:space="preserve">Justificación Trimestral: </t>
    </r>
    <r>
      <rPr>
        <sz val="11"/>
        <color theme="1"/>
        <rFont val="Arial"/>
        <family val="2"/>
      </rPr>
      <t>Se observa el avance del 25.00% de la meta esto debido a que el comportamiento de la obra pública se manifestará entre el tercer y cuarto trimestre del ejercicio.</t>
    </r>
  </si>
  <si>
    <r>
      <rPr>
        <b/>
        <sz val="11"/>
        <color theme="1"/>
        <rFont val="Arial"/>
        <family val="2"/>
      </rPr>
      <t xml:space="preserve">Justificación Trimestral: </t>
    </r>
    <r>
      <rPr>
        <sz val="11"/>
        <color theme="1"/>
        <rFont val="Arial"/>
        <family val="2"/>
      </rPr>
      <t>Se observa el avance del 75.00% de la meta debido a que en la programación de la obra pública se realizó menos obras en este rubro.</t>
    </r>
  </si>
  <si>
    <r>
      <rPr>
        <b/>
        <sz val="11"/>
        <color theme="1"/>
        <rFont val="Arial"/>
        <family val="2"/>
      </rPr>
      <t xml:space="preserve">Justificación Trimestral: </t>
    </r>
    <r>
      <rPr>
        <sz val="11"/>
        <color theme="1"/>
        <rFont val="Arial"/>
        <family val="2"/>
      </rPr>
      <t>Se supera al 200% la meta planeada.</t>
    </r>
  </si>
  <si>
    <r>
      <rPr>
        <b/>
        <sz val="11"/>
        <color theme="1"/>
        <rFont val="Arial"/>
        <family val="2"/>
      </rPr>
      <t xml:space="preserve">Justificación Trimestral: </t>
    </r>
    <r>
      <rPr>
        <sz val="11"/>
        <color theme="1"/>
        <rFont val="Arial"/>
        <family val="2"/>
      </rPr>
      <t>Se observa el avance del 50.00% de la meta debido a que en la programación de la obra pública se realizó menos obras en este rubro.</t>
    </r>
  </si>
  <si>
    <r>
      <rPr>
        <b/>
        <sz val="11"/>
        <color theme="1"/>
        <rFont val="Arial"/>
        <family val="2"/>
      </rPr>
      <t xml:space="preserve">Justificación Trimestral: </t>
    </r>
    <r>
      <rPr>
        <sz val="11"/>
        <color theme="1"/>
        <rFont val="Arial"/>
        <family val="2"/>
      </rPr>
      <t>Se cumple al 100.00%, la meta realizada con la meta planeada.</t>
    </r>
  </si>
  <si>
    <r>
      <rPr>
        <b/>
        <sz val="11"/>
        <color theme="1"/>
        <rFont val="Arial"/>
        <family val="2"/>
      </rPr>
      <t xml:space="preserve">Justificación Trimestral: </t>
    </r>
    <r>
      <rPr>
        <sz val="11"/>
        <color theme="1"/>
        <rFont val="Arial"/>
        <family val="2"/>
      </rPr>
      <t xml:space="preserve">Se observa el avance del 64% de la meta planeada debido a la elaboración de expedientes del trimestre anterior. </t>
    </r>
  </si>
  <si>
    <r>
      <rPr>
        <b/>
        <sz val="11"/>
        <color theme="1"/>
        <rFont val="Arial"/>
        <family val="2"/>
      </rPr>
      <t xml:space="preserve">Justificación Trimestral: </t>
    </r>
    <r>
      <rPr>
        <sz val="11"/>
        <color theme="1"/>
        <rFont val="Arial"/>
        <family val="2"/>
      </rPr>
      <t xml:space="preserve">Se observa el avance del 58.33% de la meta debido a que en la programación de las obras las actividades se contemplan en el tercer y cuarto trimestre.
</t>
    </r>
  </si>
  <si>
    <r>
      <rPr>
        <b/>
        <sz val="11"/>
        <color theme="1"/>
        <rFont val="Arial"/>
        <family val="2"/>
      </rPr>
      <t xml:space="preserve">Justificación Trimestral: </t>
    </r>
    <r>
      <rPr>
        <sz val="11"/>
        <color theme="1"/>
        <rFont val="Arial"/>
        <family val="2"/>
      </rPr>
      <t>Se cumple la meta al 100% debido a los tipos de proyectos que se realizaron; se tuvieron que realizar 7 gestión adicionales.</t>
    </r>
  </si>
  <si>
    <r>
      <rPr>
        <b/>
        <sz val="11"/>
        <color theme="1"/>
        <rFont val="Arial"/>
        <family val="2"/>
      </rPr>
      <t xml:space="preserve">Justificación Trimestral: </t>
    </r>
    <r>
      <rPr>
        <sz val="11"/>
        <color theme="1"/>
        <rFont val="Arial"/>
        <family val="2"/>
      </rPr>
      <t>Se cuenta con un avance del 32.00% de la meta realizada, debido a que las actividades se reprogramaron para el tercer y cuarto trimestre.</t>
    </r>
  </si>
  <si>
    <r>
      <rPr>
        <b/>
        <sz val="11"/>
        <color theme="1"/>
        <rFont val="Arial"/>
        <family val="2"/>
      </rPr>
      <t xml:space="preserve">Justificación Trimestral: </t>
    </r>
    <r>
      <rPr>
        <sz val="11"/>
        <color theme="1"/>
        <rFont val="Arial"/>
        <family val="2"/>
      </rPr>
      <t>Se observa el avance del 43.75% de la meta planeada debido a la contratación del trimestre anterior y la reprogramación para el tercero y cuarto trimestre.</t>
    </r>
  </si>
  <si>
    <r>
      <rPr>
        <b/>
        <sz val="11"/>
        <color theme="1"/>
        <rFont val="Arial"/>
        <family val="2"/>
      </rPr>
      <t xml:space="preserve">Justificación Trimestral: </t>
    </r>
    <r>
      <rPr>
        <sz val="11"/>
        <color theme="1"/>
        <rFont val="Arial"/>
        <family val="2"/>
      </rPr>
      <t>Se observa el avance del 15.79% de las actividades realizada con las planeadas, debido a nuevos procedimientos para la adjudicación de obra.</t>
    </r>
  </si>
  <si>
    <r>
      <rPr>
        <b/>
        <sz val="11"/>
        <color theme="1"/>
        <rFont val="Arial"/>
        <family val="2"/>
      </rPr>
      <t xml:space="preserve">Justificación Trimestral: </t>
    </r>
    <r>
      <rPr>
        <sz val="11"/>
        <color theme="1"/>
        <rFont val="Arial"/>
        <family val="2"/>
      </rPr>
      <t>Se supera al 53.33% la meta debido a que en la programación de la obra pública se refleja en los últimos trimestres.</t>
    </r>
  </si>
  <si>
    <r>
      <rPr>
        <b/>
        <sz val="11"/>
        <color theme="1"/>
        <rFont val="Arial"/>
        <family val="2"/>
      </rPr>
      <t xml:space="preserve">Justificación Trimestral: </t>
    </r>
    <r>
      <rPr>
        <sz val="11"/>
        <color theme="1"/>
        <rFont val="Arial"/>
        <family val="2"/>
      </rPr>
      <t>Se observa un avance del 62.50% de la meta trimestral, debido a que el comportamiento de la obra pública se manifiesta en los trimestres posteriores del ejercicio y nos encontramos en el rango permitido.</t>
    </r>
  </si>
  <si>
    <r>
      <rPr>
        <b/>
        <sz val="11"/>
        <color theme="1"/>
        <rFont val="Arial"/>
        <family val="2"/>
      </rPr>
      <t xml:space="preserve">Justificación Trimestral: </t>
    </r>
    <r>
      <rPr>
        <sz val="11"/>
        <color theme="1"/>
        <rFont val="Arial"/>
        <family val="2"/>
      </rPr>
      <t>Se cumple al 100% de la meta trimestral, por lo que nos encontramos dentro del rango permitido.</t>
    </r>
  </si>
  <si>
    <r>
      <rPr>
        <b/>
        <sz val="11"/>
        <color theme="1"/>
        <rFont val="Arial"/>
        <family val="2"/>
      </rPr>
      <t xml:space="preserve">Justificación Trimestral: </t>
    </r>
    <r>
      <rPr>
        <sz val="11"/>
        <color theme="1"/>
        <rFont val="Arial"/>
        <family val="2"/>
      </rPr>
      <t>Se observa un avance del 76.92% por lo que nos encontramos en el rango permitido.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</si>
</sst>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2"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
      <sz val="11"/>
      <color theme="0"/>
      <name val="Arial"/>
      <family val="2"/>
    </font>
    <font>
      <sz val="11"/>
      <color indexed="8"/>
      <name val="Arial"/>
      <family val="2"/>
    </font>
    <font>
      <b/>
      <sz val="11"/>
      <color indexed="8"/>
      <name val="Arial"/>
      <family val="2"/>
    </font>
    <font>
      <b/>
      <sz val="11"/>
      <color theme="1"/>
      <name val="Arial Nova Cond"/>
      <family val="2"/>
    </font>
    <font>
      <sz val="11"/>
      <color theme="1"/>
      <name val="Arial Nova Cond"/>
      <family val="2"/>
    </font>
    <font>
      <b/>
      <sz val="14"/>
      <name val="Arial"/>
      <family val="2"/>
    </font>
    <font>
      <sz val="16"/>
      <color theme="1"/>
      <name val="Calibri"/>
      <family val="2"/>
      <scheme val="minor"/>
    </font>
    <font>
      <sz val="11"/>
      <color rgb="FF00000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theme="0" tint="-0.499984740745262"/>
        <bgColor indexed="64"/>
      </patternFill>
    </fill>
    <fill>
      <patternFill patternType="solid">
        <fgColor theme="7" tint="0.59999389629810485"/>
        <bgColor rgb="FF000000"/>
      </patternFill>
    </fill>
    <fill>
      <patternFill patternType="solid">
        <fgColor rgb="FF92D050"/>
        <bgColor indexed="64"/>
      </patternFill>
    </fill>
  </fills>
  <borders count="105">
    <border>
      <left/>
      <right/>
      <top/>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top style="thin">
        <color indexed="64"/>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dashed">
        <color theme="1"/>
      </right>
      <top style="dashed">
        <color theme="1"/>
      </top>
      <bottom/>
      <diagonal/>
    </border>
    <border>
      <left style="medium">
        <color indexed="64"/>
      </left>
      <right style="dashed">
        <color theme="1"/>
      </right>
      <top/>
      <bottom style="dashed">
        <color theme="1"/>
      </bottom>
      <diagonal/>
    </border>
    <border>
      <left style="dashed">
        <color theme="1"/>
      </left>
      <right style="dashed">
        <color theme="1"/>
      </right>
      <top style="dashed">
        <color theme="1"/>
      </top>
      <bottom/>
      <diagonal/>
    </border>
    <border>
      <left style="dashed">
        <color theme="1"/>
      </left>
      <right style="dashed">
        <color theme="1"/>
      </right>
      <top/>
      <bottom style="dashed">
        <color theme="1"/>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indexed="64"/>
      </top>
      <bottom/>
      <diagonal/>
    </border>
    <border>
      <left style="medium">
        <color indexed="64"/>
      </left>
      <right style="dotted">
        <color indexed="64"/>
      </right>
      <top style="dashed">
        <color theme="1"/>
      </top>
      <bottom style="dashed">
        <color theme="1"/>
      </bottom>
      <diagonal/>
    </border>
    <border>
      <left style="medium">
        <color indexed="64"/>
      </left>
      <right/>
      <top/>
      <bottom style="dotted">
        <color indexed="64"/>
      </bottom>
      <diagonal/>
    </border>
    <border>
      <left style="dashed">
        <color theme="1"/>
      </left>
      <right style="medium">
        <color indexed="64"/>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style="thin">
        <color indexed="64"/>
      </left>
      <right style="thin">
        <color indexed="64"/>
      </right>
      <top/>
      <bottom style="thin">
        <color indexed="64"/>
      </bottom>
      <diagonal/>
    </border>
    <border>
      <left style="medium">
        <color indexed="64"/>
      </left>
      <right style="dashed">
        <color theme="1"/>
      </right>
      <top/>
      <bottom/>
      <diagonal/>
    </border>
    <border>
      <left style="dashed">
        <color theme="1"/>
      </left>
      <right style="dashed">
        <color theme="1"/>
      </right>
      <top/>
      <bottom/>
      <diagonal/>
    </border>
    <border>
      <left/>
      <right style="dashed">
        <color theme="1"/>
      </right>
      <top style="dashed">
        <color theme="1"/>
      </top>
      <bottom style="dashed">
        <color theme="1"/>
      </bottom>
      <diagonal/>
    </border>
    <border>
      <left/>
      <right style="dashed">
        <color theme="1"/>
      </right>
      <top style="dashed">
        <color theme="1"/>
      </top>
      <bottom style="thin">
        <color indexed="64"/>
      </bottom>
      <diagonal/>
    </border>
    <border>
      <left/>
      <right style="medium">
        <color indexed="64"/>
      </right>
      <top style="medium">
        <color indexed="64"/>
      </top>
      <bottom/>
      <diagonal/>
    </border>
    <border>
      <left style="dashed">
        <color theme="1"/>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dashed">
        <color theme="1"/>
      </right>
      <top style="dashed">
        <color theme="1"/>
      </top>
      <bottom/>
      <diagonal/>
    </border>
    <border>
      <left/>
      <right style="dashed">
        <color theme="1"/>
      </right>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diagonal/>
    </border>
    <border>
      <left style="medium">
        <color indexed="64"/>
      </left>
      <right style="medium">
        <color indexed="64"/>
      </right>
      <top style="thin">
        <color indexed="64"/>
      </top>
      <bottom style="dashed">
        <color theme="1"/>
      </bottom>
      <diagonal/>
    </border>
    <border>
      <left style="medium">
        <color indexed="64"/>
      </left>
      <right style="medium">
        <color indexed="64"/>
      </right>
      <top style="thin">
        <color indexed="64"/>
      </top>
      <bottom style="medium">
        <color indexed="64"/>
      </bottom>
      <diagonal/>
    </border>
    <border>
      <left style="medium">
        <color indexed="64"/>
      </left>
      <right style="dashed">
        <color theme="1"/>
      </right>
      <top/>
      <bottom style="medium">
        <color indexed="64"/>
      </bottom>
      <diagonal/>
    </border>
    <border>
      <left style="dashed">
        <color theme="1"/>
      </left>
      <right style="dashed">
        <color theme="1"/>
      </right>
      <top/>
      <bottom style="medium">
        <color indexed="64"/>
      </bottom>
      <diagonal/>
    </border>
    <border>
      <left style="dashed">
        <color theme="1"/>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dashed">
        <color theme="1"/>
      </right>
      <top style="medium">
        <color indexed="64"/>
      </top>
      <bottom/>
      <diagonal/>
    </border>
    <border>
      <left style="dashed">
        <color theme="1"/>
      </left>
      <right style="dashed">
        <color theme="1"/>
      </right>
      <top style="medium">
        <color indexed="64"/>
      </top>
      <bottom/>
      <diagonal/>
    </border>
    <border>
      <left style="dashed">
        <color theme="1"/>
      </left>
      <right/>
      <top style="medium">
        <color indexed="64"/>
      </top>
      <bottom/>
      <diagonal/>
    </border>
    <border>
      <left/>
      <right style="dotted">
        <color indexed="64"/>
      </right>
      <top style="medium">
        <color indexed="64"/>
      </top>
      <bottom style="dotted">
        <color indexed="64"/>
      </bottom>
      <diagonal/>
    </border>
    <border>
      <left style="dashed">
        <color theme="1"/>
      </left>
      <right/>
      <top style="medium">
        <color indexed="64"/>
      </top>
      <bottom style="dotted">
        <color theme="1"/>
      </bottom>
      <diagonal/>
    </border>
    <border>
      <left style="dotted">
        <color indexed="64"/>
      </left>
      <right style="dotted">
        <color indexed="64"/>
      </right>
      <top style="medium">
        <color indexed="64"/>
      </top>
      <bottom style="dotted">
        <color indexed="64"/>
      </bottom>
      <diagonal/>
    </border>
    <border>
      <left style="medium">
        <color indexed="64"/>
      </left>
      <right style="dashed">
        <color indexed="64"/>
      </right>
      <top style="medium">
        <color indexed="64"/>
      </top>
      <bottom style="dashed">
        <color theme="1"/>
      </bottom>
      <diagonal/>
    </border>
    <border>
      <left style="dashed">
        <color indexed="64"/>
      </left>
      <right style="dashed">
        <color indexed="64"/>
      </right>
      <top style="medium">
        <color indexed="64"/>
      </top>
      <bottom style="dashed">
        <color theme="1"/>
      </bottom>
      <diagonal/>
    </border>
    <border>
      <left style="dashed">
        <color indexed="64"/>
      </left>
      <right style="medium">
        <color indexed="64"/>
      </right>
      <top style="medium">
        <color indexed="64"/>
      </top>
      <bottom style="dashed">
        <color theme="1"/>
      </bottom>
      <diagonal/>
    </border>
    <border>
      <left style="dotted">
        <color indexed="64"/>
      </left>
      <right style="dotted">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ashed">
        <color theme="1"/>
      </right>
      <top style="dotted">
        <color indexed="64"/>
      </top>
      <bottom style="dotted">
        <color indexed="64"/>
      </bottom>
      <diagonal/>
    </border>
    <border>
      <left style="dotted">
        <color indexed="64"/>
      </left>
      <right style="dashed">
        <color indexed="64"/>
      </right>
      <top style="medium">
        <color indexed="64"/>
      </top>
      <bottom style="dotted">
        <color indexed="64"/>
      </bottom>
      <diagonal/>
    </border>
    <border>
      <left style="dotted">
        <color indexed="64"/>
      </left>
      <right style="dotted">
        <color indexed="64"/>
      </right>
      <top/>
      <bottom style="dotted">
        <color indexed="64"/>
      </bottom>
      <diagonal/>
    </border>
  </borders>
  <cellStyleXfs count="3">
    <xf numFmtId="0" fontId="0" fillId="0" borderId="0"/>
    <xf numFmtId="9" fontId="8" fillId="0" borderId="0" applyFont="0" applyFill="0" applyBorder="0" applyAlignment="0" applyProtection="0"/>
    <xf numFmtId="44" fontId="8" fillId="0" borderId="0" applyFont="0" applyFill="0" applyBorder="0" applyAlignment="0" applyProtection="0"/>
  </cellStyleXfs>
  <cellXfs count="227">
    <xf numFmtId="0" fontId="0" fillId="0" borderId="0" xfId="0"/>
    <xf numFmtId="0" fontId="5" fillId="6" borderId="1" xfId="0" applyFont="1" applyFill="1" applyBorder="1" applyAlignment="1">
      <alignment horizontal="left" vertical="center" wrapText="1"/>
    </xf>
    <xf numFmtId="0" fontId="5" fillId="6" borderId="7" xfId="0" applyFont="1" applyFill="1" applyBorder="1" applyAlignment="1">
      <alignment horizontal="left" vertical="center" wrapText="1"/>
    </xf>
    <xf numFmtId="0" fontId="3" fillId="3" borderId="7" xfId="0" applyFont="1" applyFill="1" applyBorder="1" applyAlignment="1">
      <alignment horizontal="left" vertical="center" wrapText="1"/>
    </xf>
    <xf numFmtId="0" fontId="4" fillId="7" borderId="1" xfId="0" applyFont="1" applyFill="1" applyBorder="1" applyAlignment="1">
      <alignment horizontal="justify" vertical="center" wrapText="1"/>
    </xf>
    <xf numFmtId="0" fontId="4" fillId="7" borderId="1" xfId="0" applyFont="1" applyFill="1" applyBorder="1" applyAlignment="1">
      <alignment horizontal="left" vertical="center" wrapText="1"/>
    </xf>
    <xf numFmtId="0" fontId="3" fillId="3" borderId="1" xfId="0" applyFont="1" applyFill="1" applyBorder="1" applyAlignment="1">
      <alignment horizontal="justify" vertical="center" wrapText="1"/>
    </xf>
    <xf numFmtId="0" fontId="3" fillId="3" borderId="13" xfId="0" applyFont="1" applyFill="1" applyBorder="1" applyAlignment="1">
      <alignment horizontal="left" vertical="center" wrapText="1"/>
    </xf>
    <xf numFmtId="0" fontId="3" fillId="3" borderId="15" xfId="0" applyFont="1" applyFill="1" applyBorder="1" applyAlignment="1">
      <alignment horizontal="justify" vertical="center" wrapText="1"/>
    </xf>
    <xf numFmtId="2" fontId="6" fillId="6" borderId="11" xfId="0" applyNumberFormat="1" applyFont="1" applyFill="1" applyBorder="1" applyAlignment="1">
      <alignment vertical="center" wrapText="1"/>
    </xf>
    <xf numFmtId="2" fontId="6" fillId="6" borderId="12" xfId="0" applyNumberFormat="1" applyFont="1" applyFill="1" applyBorder="1" applyAlignment="1">
      <alignment vertical="center" wrapText="1"/>
    </xf>
    <xf numFmtId="0" fontId="4" fillId="3" borderId="18" xfId="0" applyFont="1" applyFill="1" applyBorder="1" applyAlignment="1">
      <alignment horizontal="center" vertical="center" wrapText="1"/>
    </xf>
    <xf numFmtId="164" fontId="4" fillId="3" borderId="21"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2" fontId="3" fillId="7" borderId="19"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3" fontId="3" fillId="2" borderId="24"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25" xfId="0" applyNumberFormat="1" applyFont="1" applyFill="1" applyBorder="1" applyAlignment="1">
      <alignment horizontal="center" vertical="center" wrapText="1"/>
    </xf>
    <xf numFmtId="10" fontId="0" fillId="4" borderId="26" xfId="0" applyNumberFormat="1" applyFill="1" applyBorder="1" applyAlignment="1">
      <alignment horizontal="center" vertical="center" wrapText="1"/>
    </xf>
    <xf numFmtId="3" fontId="3" fillId="2" borderId="28"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16" xfId="0" applyNumberFormat="1" applyFont="1" applyFill="1" applyBorder="1" applyAlignment="1">
      <alignment horizontal="center" vertical="center" wrapText="1"/>
    </xf>
    <xf numFmtId="3" fontId="3" fillId="2" borderId="29" xfId="0" applyNumberFormat="1" applyFont="1" applyFill="1" applyBorder="1" applyAlignment="1">
      <alignment horizontal="center" vertical="center" wrapText="1"/>
    </xf>
    <xf numFmtId="44" fontId="3" fillId="2" borderId="32" xfId="2" applyFont="1" applyFill="1" applyBorder="1" applyAlignment="1">
      <alignment horizontal="center" vertical="center" wrapText="1"/>
    </xf>
    <xf numFmtId="44" fontId="3" fillId="2" borderId="33" xfId="2" applyFont="1" applyFill="1" applyBorder="1" applyAlignment="1">
      <alignment horizontal="center" vertical="center" wrapText="1"/>
    </xf>
    <xf numFmtId="44" fontId="3" fillId="2" borderId="34" xfId="2" applyFont="1" applyFill="1" applyBorder="1" applyAlignment="1">
      <alignment horizontal="center" vertical="center" wrapText="1"/>
    </xf>
    <xf numFmtId="44" fontId="3" fillId="2" borderId="35" xfId="2" applyFont="1" applyFill="1" applyBorder="1" applyAlignment="1">
      <alignment horizontal="center" vertical="center" wrapText="1"/>
    </xf>
    <xf numFmtId="44" fontId="3" fillId="2" borderId="36" xfId="2"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10" fontId="0" fillId="4" borderId="27" xfId="0" applyNumberFormat="1" applyFill="1" applyBorder="1" applyAlignment="1">
      <alignment horizontal="center" vertical="center" wrapText="1"/>
    </xf>
    <xf numFmtId="3" fontId="3" fillId="8" borderId="24" xfId="0" applyNumberFormat="1" applyFont="1" applyFill="1" applyBorder="1" applyAlignment="1">
      <alignment horizontal="center" vertical="center" wrapText="1"/>
    </xf>
    <xf numFmtId="3" fontId="3" fillId="8" borderId="1" xfId="0" applyNumberFormat="1" applyFont="1" applyFill="1" applyBorder="1" applyAlignment="1">
      <alignment horizontal="center" vertical="center" wrapText="1"/>
    </xf>
    <xf numFmtId="3" fontId="3" fillId="8" borderId="7" xfId="0" applyNumberFormat="1" applyFont="1" applyFill="1" applyBorder="1" applyAlignment="1">
      <alignment horizontal="center" vertical="center" wrapText="1"/>
    </xf>
    <xf numFmtId="3" fontId="3" fillId="8" borderId="25" xfId="0" applyNumberFormat="1" applyFont="1" applyFill="1" applyBorder="1" applyAlignment="1">
      <alignment horizontal="center" vertical="center" wrapText="1"/>
    </xf>
    <xf numFmtId="10" fontId="0" fillId="4" borderId="39" xfId="0" applyNumberFormat="1" applyFill="1" applyBorder="1" applyAlignment="1">
      <alignment horizontal="center" vertical="center" wrapText="1"/>
    </xf>
    <xf numFmtId="0" fontId="5" fillId="8" borderId="40" xfId="0" applyFont="1" applyFill="1" applyBorder="1" applyAlignment="1">
      <alignment horizontal="center" vertical="center" wrapText="1"/>
    </xf>
    <xf numFmtId="0" fontId="3" fillId="9" borderId="22" xfId="0" applyFont="1" applyFill="1" applyBorder="1" applyAlignment="1">
      <alignment horizontal="justify" vertical="center" wrapText="1"/>
    </xf>
    <xf numFmtId="0" fontId="4" fillId="3" borderId="43" xfId="0" applyFont="1" applyFill="1" applyBorder="1" applyAlignment="1">
      <alignment horizontal="justify" vertical="center" wrapText="1"/>
    </xf>
    <xf numFmtId="0" fontId="3" fillId="3" borderId="43" xfId="0" applyFont="1" applyFill="1" applyBorder="1" applyAlignment="1">
      <alignment horizontal="justify" vertical="center" wrapText="1"/>
    </xf>
    <xf numFmtId="0" fontId="3" fillId="3" borderId="45" xfId="0" applyFont="1" applyFill="1" applyBorder="1" applyAlignment="1">
      <alignment horizontal="left" vertical="center" wrapText="1"/>
    </xf>
    <xf numFmtId="3" fontId="3" fillId="2" borderId="46" xfId="0" applyNumberFormat="1" applyFont="1" applyFill="1" applyBorder="1" applyAlignment="1">
      <alignment horizontal="center" vertical="center" wrapText="1"/>
    </xf>
    <xf numFmtId="3" fontId="3" fillId="2" borderId="43" xfId="0" applyNumberFormat="1" applyFont="1" applyFill="1" applyBorder="1" applyAlignment="1">
      <alignment horizontal="center" vertical="center" wrapText="1"/>
    </xf>
    <xf numFmtId="3" fontId="3" fillId="2" borderId="45" xfId="0" applyNumberFormat="1" applyFont="1" applyFill="1" applyBorder="1" applyAlignment="1">
      <alignment horizontal="center" vertical="center" wrapText="1"/>
    </xf>
    <xf numFmtId="3" fontId="3" fillId="2" borderId="47"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7" borderId="7" xfId="0" applyFont="1" applyFill="1" applyBorder="1" applyAlignment="1">
      <alignment horizontal="left" vertical="center" wrapText="1"/>
    </xf>
    <xf numFmtId="0" fontId="4" fillId="3" borderId="49" xfId="0" applyFont="1" applyFill="1" applyBorder="1" applyAlignment="1">
      <alignment horizontal="center" vertical="center" wrapText="1"/>
    </xf>
    <xf numFmtId="0" fontId="4" fillId="3" borderId="13"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4" fillId="3" borderId="1" xfId="0" applyFont="1" applyFill="1" applyBorder="1" applyAlignment="1">
      <alignment horizontal="justify" vertical="center" wrapText="1"/>
    </xf>
    <xf numFmtId="0" fontId="3" fillId="7" borderId="1" xfId="0" applyFont="1" applyFill="1" applyBorder="1" applyAlignment="1">
      <alignment horizontal="justify" vertical="center" wrapText="1"/>
    </xf>
    <xf numFmtId="0" fontId="3" fillId="7" borderId="1" xfId="0" applyFont="1" applyFill="1" applyBorder="1" applyAlignment="1">
      <alignment horizontal="left" vertical="center" wrapText="1"/>
    </xf>
    <xf numFmtId="0" fontId="3" fillId="3" borderId="48" xfId="0" applyFont="1" applyFill="1" applyBorder="1" applyAlignment="1">
      <alignment horizontal="justify" vertical="center" wrapText="1"/>
    </xf>
    <xf numFmtId="0" fontId="4" fillId="3" borderId="50" xfId="0" applyFont="1" applyFill="1" applyBorder="1" applyAlignment="1">
      <alignment horizontal="center" vertical="center" wrapText="1"/>
    </xf>
    <xf numFmtId="164" fontId="4" fillId="3" borderId="22" xfId="0" applyNumberFormat="1" applyFont="1" applyFill="1" applyBorder="1" applyAlignment="1">
      <alignment horizontal="center" vertical="center" wrapText="1"/>
    </xf>
    <xf numFmtId="44" fontId="3" fillId="2" borderId="42" xfId="2" applyFont="1" applyFill="1" applyBorder="1" applyAlignment="1">
      <alignment horizontal="center" vertical="center" wrapText="1"/>
    </xf>
    <xf numFmtId="44" fontId="3" fillId="2" borderId="44" xfId="2" applyFont="1" applyFill="1" applyBorder="1" applyAlignment="1">
      <alignment horizontal="center" vertical="center" wrapText="1"/>
    </xf>
    <xf numFmtId="44" fontId="3" fillId="2" borderId="51" xfId="2" applyFont="1" applyFill="1" applyBorder="1" applyAlignment="1">
      <alignment horizontal="center" vertical="center" wrapText="1"/>
    </xf>
    <xf numFmtId="44" fontId="3" fillId="2" borderId="52" xfId="2" applyFont="1" applyFill="1" applyBorder="1" applyAlignment="1">
      <alignment horizontal="center" vertical="center" wrapText="1"/>
    </xf>
    <xf numFmtId="44" fontId="3" fillId="2" borderId="53" xfId="2" applyFont="1" applyFill="1" applyBorder="1" applyAlignment="1">
      <alignment horizontal="center" vertical="center" wrapText="1"/>
    </xf>
    <xf numFmtId="0" fontId="3" fillId="7" borderId="7" xfId="0" applyFont="1" applyFill="1" applyBorder="1" applyAlignment="1">
      <alignment horizontal="left" vertical="center" wrapText="1"/>
    </xf>
    <xf numFmtId="0" fontId="4" fillId="3" borderId="2" xfId="0" applyFont="1" applyFill="1" applyBorder="1" applyAlignment="1">
      <alignment horizontal="justify" vertical="center" wrapText="1"/>
    </xf>
    <xf numFmtId="0" fontId="3" fillId="7" borderId="17" xfId="0" applyFont="1" applyFill="1" applyBorder="1" applyAlignment="1">
      <alignment horizontal="justify" vertical="center" wrapText="1"/>
    </xf>
    <xf numFmtId="3" fontId="3" fillId="2" borderId="57" xfId="0" applyNumberFormat="1" applyFont="1" applyFill="1" applyBorder="1" applyAlignment="1">
      <alignment horizontal="center" vertical="center" wrapText="1"/>
    </xf>
    <xf numFmtId="0" fontId="3" fillId="3" borderId="15" xfId="0" applyFont="1" applyFill="1" applyBorder="1" applyAlignment="1">
      <alignment horizontal="center" vertical="center" wrapText="1"/>
    </xf>
    <xf numFmtId="0" fontId="4" fillId="3" borderId="45" xfId="0" applyFont="1" applyFill="1" applyBorder="1" applyAlignment="1">
      <alignment horizontal="left" vertical="center" wrapText="1"/>
    </xf>
    <xf numFmtId="3" fontId="3" fillId="2" borderId="58" xfId="0" applyNumberFormat="1" applyFont="1" applyFill="1" applyBorder="1" applyAlignment="1">
      <alignment horizontal="center" vertical="center" wrapText="1"/>
    </xf>
    <xf numFmtId="0" fontId="17" fillId="7" borderId="7"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4" fillId="7" borderId="7" xfId="0" applyFont="1" applyFill="1" applyBorder="1" applyAlignment="1">
      <alignment horizontal="justify" vertical="center" wrapText="1"/>
    </xf>
    <xf numFmtId="10" fontId="13" fillId="11" borderId="54" xfId="0" applyNumberFormat="1" applyFont="1" applyFill="1" applyBorder="1" applyAlignment="1">
      <alignment horizontal="center" vertical="center"/>
    </xf>
    <xf numFmtId="0" fontId="4" fillId="3" borderId="14" xfId="0" applyFont="1" applyFill="1" applyBorder="1" applyAlignment="1">
      <alignment horizontal="center" vertical="center" wrapText="1"/>
    </xf>
    <xf numFmtId="0" fontId="17" fillId="3" borderId="60" xfId="0" applyFont="1" applyFill="1" applyBorder="1" applyAlignment="1">
      <alignment horizontal="left" vertical="center" wrapText="1"/>
    </xf>
    <xf numFmtId="0" fontId="4" fillId="3" borderId="17" xfId="0" applyFont="1" applyFill="1" applyBorder="1" applyAlignment="1">
      <alignment horizontal="justify" vertical="center" wrapText="1"/>
    </xf>
    <xf numFmtId="0" fontId="3" fillId="3" borderId="17" xfId="0" applyFont="1" applyFill="1" applyBorder="1" applyAlignment="1">
      <alignment horizontal="justify" vertical="center" wrapText="1"/>
    </xf>
    <xf numFmtId="0" fontId="3" fillId="0" borderId="22" xfId="0" applyFont="1" applyBorder="1" applyAlignment="1">
      <alignment horizontal="justify" vertical="center" wrapText="1"/>
    </xf>
    <xf numFmtId="0" fontId="3" fillId="6" borderId="17" xfId="0" applyFont="1" applyFill="1" applyBorder="1" applyAlignment="1">
      <alignment horizontal="justify" vertical="center" wrapText="1"/>
    </xf>
    <xf numFmtId="2" fontId="6" fillId="6" borderId="63" xfId="0" applyNumberFormat="1" applyFont="1" applyFill="1" applyBorder="1" applyAlignment="1">
      <alignment vertical="center" wrapText="1"/>
    </xf>
    <xf numFmtId="0" fontId="19" fillId="12" borderId="19" xfId="0" applyFont="1" applyFill="1" applyBorder="1" applyAlignment="1">
      <alignment horizontal="center" vertical="center" wrapText="1"/>
    </xf>
    <xf numFmtId="0" fontId="4" fillId="3" borderId="7" xfId="0" applyFont="1" applyFill="1" applyBorder="1" applyAlignment="1">
      <alignment horizontal="left" vertical="center" wrapText="1"/>
    </xf>
    <xf numFmtId="3" fontId="3" fillId="8" borderId="57" xfId="0" applyNumberFormat="1" applyFont="1" applyFill="1" applyBorder="1" applyAlignment="1">
      <alignment horizontal="center" vertical="center" wrapText="1"/>
    </xf>
    <xf numFmtId="3" fontId="3" fillId="2" borderId="64" xfId="0" applyNumberFormat="1" applyFont="1" applyFill="1" applyBorder="1" applyAlignment="1">
      <alignment horizontal="center" vertical="center" wrapText="1"/>
    </xf>
    <xf numFmtId="3" fontId="3" fillId="2" borderId="65" xfId="0" applyNumberFormat="1" applyFont="1" applyFill="1" applyBorder="1" applyAlignment="1">
      <alignment horizontal="center" vertical="center" wrapText="1"/>
    </xf>
    <xf numFmtId="3" fontId="3" fillId="2" borderId="66" xfId="0" applyNumberFormat="1" applyFont="1" applyFill="1" applyBorder="1" applyAlignment="1">
      <alignment horizontal="center" vertical="center" wrapText="1"/>
    </xf>
    <xf numFmtId="0" fontId="5" fillId="8" borderId="67" xfId="0" applyFont="1" applyFill="1" applyBorder="1" applyAlignment="1">
      <alignment horizontal="center" vertical="center" wrapText="1"/>
    </xf>
    <xf numFmtId="3" fontId="5" fillId="6" borderId="68" xfId="0" applyNumberFormat="1" applyFont="1" applyFill="1" applyBorder="1" applyAlignment="1">
      <alignment horizontal="center" vertical="center" wrapText="1"/>
    </xf>
    <xf numFmtId="0" fontId="4" fillId="7" borderId="68" xfId="0" applyFont="1" applyFill="1" applyBorder="1" applyAlignment="1">
      <alignment horizontal="center" vertical="center" wrapText="1"/>
    </xf>
    <xf numFmtId="0" fontId="4" fillId="3" borderId="68" xfId="0" applyFont="1" applyFill="1" applyBorder="1" applyAlignment="1">
      <alignment horizontal="center" vertical="center" wrapText="1"/>
    </xf>
    <xf numFmtId="0" fontId="4" fillId="3" borderId="69"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1" fillId="3" borderId="70" xfId="0" applyFont="1" applyFill="1" applyBorder="1" applyAlignment="1">
      <alignment horizontal="center" vertical="center" wrapText="1"/>
    </xf>
    <xf numFmtId="0" fontId="17" fillId="7" borderId="68" xfId="0" applyFont="1" applyFill="1" applyBorder="1" applyAlignment="1">
      <alignment horizontal="center" vertical="center" wrapText="1"/>
    </xf>
    <xf numFmtId="0" fontId="17" fillId="3" borderId="70" xfId="0" applyFont="1" applyFill="1" applyBorder="1" applyAlignment="1">
      <alignment horizontal="center" vertical="center" wrapText="1"/>
    </xf>
    <xf numFmtId="0" fontId="17" fillId="3" borderId="71"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6" xfId="0" applyFont="1" applyFill="1" applyBorder="1" applyAlignment="1">
      <alignment horizontal="center" vertical="center" wrapText="1"/>
    </xf>
    <xf numFmtId="2" fontId="5" fillId="6" borderId="10"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3" fontId="4" fillId="3" borderId="68" xfId="0" applyNumberFormat="1" applyFont="1" applyFill="1" applyBorder="1" applyAlignment="1">
      <alignment horizontal="center" vertical="center" wrapText="1"/>
    </xf>
    <xf numFmtId="3" fontId="4" fillId="3" borderId="69" xfId="0" applyNumberFormat="1" applyFont="1" applyFill="1" applyBorder="1" applyAlignment="1">
      <alignment horizontal="center" vertical="center" wrapText="1"/>
    </xf>
    <xf numFmtId="3" fontId="17" fillId="7" borderId="68" xfId="0" applyNumberFormat="1" applyFont="1" applyFill="1" applyBorder="1" applyAlignment="1">
      <alignment horizontal="center" vertical="center" wrapText="1"/>
    </xf>
    <xf numFmtId="0" fontId="4" fillId="3" borderId="11" xfId="0" applyFont="1" applyFill="1" applyBorder="1" applyAlignment="1">
      <alignment horizontal="center" vertical="center" wrapText="1"/>
    </xf>
    <xf numFmtId="164" fontId="4" fillId="3" borderId="9" xfId="0" applyNumberFormat="1" applyFont="1" applyFill="1" applyBorder="1" applyAlignment="1">
      <alignment horizontal="center" vertical="center" wrapText="1"/>
    </xf>
    <xf numFmtId="44" fontId="3" fillId="2" borderId="72" xfId="2" applyFont="1" applyFill="1" applyBorder="1" applyAlignment="1">
      <alignment horizontal="center" vertical="center" wrapText="1"/>
    </xf>
    <xf numFmtId="44" fontId="3" fillId="2" borderId="73" xfId="2" applyFont="1" applyFill="1" applyBorder="1" applyAlignment="1">
      <alignment horizontal="center" vertical="center" wrapText="1"/>
    </xf>
    <xf numFmtId="44" fontId="3" fillId="2" borderId="74" xfId="2" applyFont="1" applyFill="1" applyBorder="1" applyAlignment="1">
      <alignment horizontal="center" vertical="center" wrapText="1"/>
    </xf>
    <xf numFmtId="0" fontId="3" fillId="0" borderId="9" xfId="0" applyFont="1" applyBorder="1" applyAlignment="1">
      <alignment horizontal="justify" vertical="center" wrapText="1"/>
    </xf>
    <xf numFmtId="0" fontId="15" fillId="7" borderId="17" xfId="0" applyFont="1" applyFill="1" applyBorder="1" applyAlignment="1">
      <alignment horizontal="justify" vertical="center" wrapText="1"/>
    </xf>
    <xf numFmtId="0" fontId="15" fillId="3" borderId="48" xfId="0" applyFont="1" applyFill="1" applyBorder="1" applyAlignment="1">
      <alignment horizontal="justify" vertical="center" wrapText="1"/>
    </xf>
    <xf numFmtId="10" fontId="0" fillId="4" borderId="75" xfId="0" applyNumberFormat="1" applyFill="1" applyBorder="1" applyAlignment="1">
      <alignment horizontal="center" vertical="center" wrapText="1"/>
    </xf>
    <xf numFmtId="10" fontId="0" fillId="4" borderId="30" xfId="0" applyNumberFormat="1" applyFill="1" applyBorder="1" applyAlignment="1">
      <alignment horizontal="center" vertical="center" wrapText="1"/>
    </xf>
    <xf numFmtId="10" fontId="0" fillId="4" borderId="61" xfId="0" applyNumberFormat="1" applyFill="1" applyBorder="1" applyAlignment="1">
      <alignment horizontal="center" vertical="center" wrapText="1"/>
    </xf>
    <xf numFmtId="3" fontId="4" fillId="7" borderId="68" xfId="0" applyNumberFormat="1" applyFont="1" applyFill="1" applyBorder="1" applyAlignment="1">
      <alignment horizontal="center" vertical="center" wrapText="1"/>
    </xf>
    <xf numFmtId="10" fontId="0" fillId="4" borderId="31" xfId="0" applyNumberFormat="1" applyFill="1" applyBorder="1" applyAlignment="1">
      <alignment horizontal="center" vertical="center" wrapText="1"/>
    </xf>
    <xf numFmtId="10" fontId="0" fillId="4" borderId="76" xfId="0" applyNumberFormat="1" applyFill="1" applyBorder="1" applyAlignment="1">
      <alignment horizontal="center" vertical="center" wrapText="1"/>
    </xf>
    <xf numFmtId="0" fontId="3" fillId="3" borderId="77" xfId="0" applyFont="1" applyFill="1" applyBorder="1" applyAlignment="1">
      <alignment horizontal="justify" vertical="center" wrapText="1"/>
    </xf>
    <xf numFmtId="10" fontId="20" fillId="4" borderId="78" xfId="0" applyNumberFormat="1" applyFont="1" applyFill="1" applyBorder="1" applyAlignment="1">
      <alignment horizontal="center" vertical="center" wrapText="1"/>
    </xf>
    <xf numFmtId="10" fontId="20" fillId="4" borderId="79" xfId="0" applyNumberFormat="1" applyFont="1" applyFill="1" applyBorder="1" applyAlignment="1">
      <alignment horizontal="center" vertical="center" wrapText="1"/>
    </xf>
    <xf numFmtId="10" fontId="20" fillId="4" borderId="80" xfId="0" applyNumberFormat="1" applyFont="1" applyFill="1" applyBorder="1" applyAlignment="1">
      <alignment horizontal="center" vertical="center" wrapText="1"/>
    </xf>
    <xf numFmtId="10" fontId="20" fillId="4" borderId="81" xfId="0" applyNumberFormat="1" applyFont="1" applyFill="1" applyBorder="1" applyAlignment="1">
      <alignment horizontal="center" vertical="center" wrapText="1"/>
    </xf>
    <xf numFmtId="3" fontId="3" fillId="8" borderId="15" xfId="0" applyNumberFormat="1" applyFont="1" applyFill="1" applyBorder="1" applyAlignment="1">
      <alignment horizontal="center" vertical="center" wrapText="1"/>
    </xf>
    <xf numFmtId="3" fontId="3" fillId="8" borderId="29" xfId="0" applyNumberFormat="1" applyFont="1" applyFill="1" applyBorder="1" applyAlignment="1">
      <alignment horizontal="center" vertical="center" wrapText="1"/>
    </xf>
    <xf numFmtId="0" fontId="1" fillId="3" borderId="82" xfId="0" applyFont="1" applyFill="1" applyBorder="1" applyAlignment="1">
      <alignment horizontal="center" vertical="center" wrapText="1"/>
    </xf>
    <xf numFmtId="0" fontId="4" fillId="7" borderId="83" xfId="0" applyFont="1" applyFill="1" applyBorder="1" applyAlignment="1">
      <alignment horizontal="center" vertical="center" wrapText="1"/>
    </xf>
    <xf numFmtId="0" fontId="1" fillId="3" borderId="83" xfId="0" applyFont="1" applyFill="1" applyBorder="1" applyAlignment="1">
      <alignment horizontal="center" vertical="center" wrapText="1"/>
    </xf>
    <xf numFmtId="0" fontId="4" fillId="7" borderId="84" xfId="0" applyFont="1" applyFill="1" applyBorder="1" applyAlignment="1">
      <alignment horizontal="center" vertical="center" wrapText="1"/>
    </xf>
    <xf numFmtId="0" fontId="1" fillId="2" borderId="82" xfId="0" applyFont="1" applyFill="1" applyBorder="1" applyAlignment="1">
      <alignment horizontal="center" vertical="center" wrapText="1"/>
    </xf>
    <xf numFmtId="0" fontId="1" fillId="8" borderId="83" xfId="0" applyFont="1" applyFill="1" applyBorder="1" applyAlignment="1">
      <alignment horizontal="center" vertical="center" wrapText="1"/>
    </xf>
    <xf numFmtId="0" fontId="1" fillId="2" borderId="83" xfId="0" applyFont="1" applyFill="1" applyBorder="1" applyAlignment="1">
      <alignment horizontal="center" vertical="center" wrapText="1"/>
    </xf>
    <xf numFmtId="0" fontId="1" fillId="8" borderId="84" xfId="0" applyFont="1" applyFill="1" applyBorder="1" applyAlignment="1">
      <alignment horizontal="center" vertical="center" wrapText="1"/>
    </xf>
    <xf numFmtId="0" fontId="1" fillId="8" borderId="85" xfId="0" applyFont="1" applyFill="1" applyBorder="1" applyAlignment="1">
      <alignment horizontal="center" vertical="center" wrapText="1"/>
    </xf>
    <xf numFmtId="0" fontId="1" fillId="2" borderId="86" xfId="0" applyFont="1" applyFill="1" applyBorder="1" applyAlignment="1">
      <alignment horizontal="center" vertical="center" wrapText="1"/>
    </xf>
    <xf numFmtId="0" fontId="17" fillId="7" borderId="1" xfId="0"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17" fillId="3" borderId="15" xfId="0" applyFont="1" applyFill="1" applyBorder="1" applyAlignment="1">
      <alignment horizontal="justify" vertical="center" wrapText="1"/>
    </xf>
    <xf numFmtId="1" fontId="4" fillId="3" borderId="69" xfId="0" applyNumberFormat="1" applyFont="1" applyFill="1" applyBorder="1" applyAlignment="1">
      <alignment horizontal="center" vertical="center" wrapText="1"/>
    </xf>
    <xf numFmtId="0" fontId="0" fillId="13" borderId="0" xfId="0" applyFill="1"/>
    <xf numFmtId="4" fontId="3" fillId="2" borderId="46" xfId="0" applyNumberFormat="1"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1" xfId="0" applyFont="1" applyBorder="1" applyAlignment="1">
      <alignment horizontal="justify" vertical="center" wrapText="1"/>
    </xf>
    <xf numFmtId="0" fontId="10" fillId="5" borderId="87" xfId="0" applyFont="1" applyFill="1" applyBorder="1" applyAlignment="1">
      <alignment horizontal="center" vertical="center" wrapText="1"/>
    </xf>
    <xf numFmtId="0" fontId="10" fillId="5" borderId="88" xfId="0" applyFont="1" applyFill="1" applyBorder="1" applyAlignment="1">
      <alignment horizontal="center" vertical="center" wrapText="1"/>
    </xf>
    <xf numFmtId="0" fontId="10" fillId="5" borderId="89" xfId="0" applyFont="1" applyFill="1" applyBorder="1" applyAlignment="1">
      <alignment horizontal="center" vertical="center" wrapText="1"/>
    </xf>
    <xf numFmtId="0" fontId="4" fillId="7" borderId="86" xfId="0" applyFont="1" applyFill="1" applyBorder="1" applyAlignment="1">
      <alignment horizontal="center" vertical="center" wrapText="1"/>
    </xf>
    <xf numFmtId="0" fontId="2" fillId="3" borderId="90" xfId="0" applyFont="1" applyFill="1" applyBorder="1" applyAlignment="1">
      <alignment horizontal="center" vertical="center" wrapText="1"/>
    </xf>
    <xf numFmtId="0" fontId="3" fillId="3" borderId="91" xfId="0" applyFont="1" applyFill="1" applyBorder="1" applyAlignment="1">
      <alignment horizontal="justify" vertical="center" wrapText="1"/>
    </xf>
    <xf numFmtId="0" fontId="4" fillId="3" borderId="91" xfId="0" applyFont="1" applyFill="1" applyBorder="1" applyAlignment="1">
      <alignment horizontal="justify" vertical="center" wrapText="1"/>
    </xf>
    <xf numFmtId="0" fontId="3" fillId="3" borderId="91" xfId="0" applyFont="1" applyFill="1" applyBorder="1" applyAlignment="1">
      <alignment horizontal="center" vertical="center" wrapText="1"/>
    </xf>
    <xf numFmtId="0" fontId="4" fillId="3" borderId="92" xfId="0" applyFont="1" applyFill="1" applyBorder="1" applyAlignment="1">
      <alignment horizontal="left" vertical="center" wrapText="1"/>
    </xf>
    <xf numFmtId="1" fontId="7" fillId="0" borderId="93" xfId="1" applyNumberFormat="1" applyFont="1" applyFill="1" applyBorder="1" applyAlignment="1">
      <alignment horizontal="center" vertical="center" wrapText="1"/>
    </xf>
    <xf numFmtId="1" fontId="3" fillId="0" borderId="94" xfId="1" applyNumberFormat="1" applyFont="1" applyFill="1" applyBorder="1" applyAlignment="1">
      <alignment horizontal="center" vertical="center" wrapText="1"/>
    </xf>
    <xf numFmtId="1" fontId="3" fillId="0" borderId="95" xfId="1" applyNumberFormat="1" applyFont="1" applyFill="1" applyBorder="1" applyAlignment="1">
      <alignment horizontal="center" vertical="center" wrapText="1"/>
    </xf>
    <xf numFmtId="1" fontId="7" fillId="0" borderId="96" xfId="1" applyNumberFormat="1" applyFont="1" applyFill="1" applyBorder="1" applyAlignment="1">
      <alignment horizontal="center" vertical="center" wrapText="1"/>
    </xf>
    <xf numFmtId="1" fontId="7" fillId="0" borderId="97" xfId="1" applyNumberFormat="1" applyFont="1" applyFill="1" applyBorder="1" applyAlignment="1">
      <alignment horizontal="center" vertical="center" wrapText="1"/>
    </xf>
    <xf numFmtId="1" fontId="7" fillId="3" borderId="98" xfId="1" applyNumberFormat="1" applyFont="1" applyFill="1" applyBorder="1" applyAlignment="1">
      <alignment horizontal="center" vertical="center" wrapText="1"/>
    </xf>
    <xf numFmtId="10" fontId="20" fillId="4" borderId="99" xfId="0" applyNumberFormat="1" applyFont="1" applyFill="1" applyBorder="1" applyAlignment="1">
      <alignment horizontal="center" vertical="center" wrapText="1"/>
    </xf>
    <xf numFmtId="10" fontId="20" fillId="4" borderId="101" xfId="0" applyNumberFormat="1" applyFont="1" applyFill="1" applyBorder="1" applyAlignment="1">
      <alignment horizontal="center" vertical="center" wrapText="1"/>
    </xf>
    <xf numFmtId="10" fontId="0" fillId="0" borderId="100" xfId="0" applyNumberFormat="1" applyBorder="1" applyAlignment="1">
      <alignment horizontal="center" vertical="center" wrapText="1"/>
    </xf>
    <xf numFmtId="10" fontId="20" fillId="4" borderId="102" xfId="0" applyNumberFormat="1" applyFont="1" applyFill="1" applyBorder="1" applyAlignment="1">
      <alignment horizontal="center" vertical="center" wrapText="1"/>
    </xf>
    <xf numFmtId="10" fontId="20" fillId="4" borderId="104" xfId="0" applyNumberFormat="1" applyFont="1" applyFill="1" applyBorder="1" applyAlignment="1">
      <alignment horizontal="center" vertical="center" wrapText="1"/>
    </xf>
    <xf numFmtId="10" fontId="0" fillId="0" borderId="103" xfId="0" applyNumberFormat="1" applyBorder="1" applyAlignment="1">
      <alignment horizontal="center" vertical="center" wrapText="1"/>
    </xf>
    <xf numFmtId="0" fontId="9" fillId="0" borderId="23" xfId="0" applyFont="1" applyBorder="1" applyAlignment="1">
      <alignment horizontal="center" vertical="top" wrapText="1"/>
    </xf>
    <xf numFmtId="0" fontId="9" fillId="0" borderId="23" xfId="0" applyFont="1" applyBorder="1" applyAlignment="1">
      <alignment horizontal="center" vertical="top"/>
    </xf>
    <xf numFmtId="0" fontId="9" fillId="0" borderId="23" xfId="0" applyFont="1" applyBorder="1" applyAlignment="1">
      <alignment horizontal="center" vertical="center" wrapText="1"/>
    </xf>
    <xf numFmtId="0" fontId="9" fillId="0" borderId="23" xfId="0" applyFont="1" applyBorder="1" applyAlignment="1">
      <alignment horizontal="center" vertical="center"/>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3" xfId="0" applyFont="1" applyFill="1" applyBorder="1" applyAlignment="1">
      <alignment horizontal="justify" vertical="center" wrapText="1"/>
    </xf>
    <xf numFmtId="0" fontId="4" fillId="3" borderId="44" xfId="0" applyFont="1" applyFill="1" applyBorder="1" applyAlignment="1">
      <alignment horizontal="justify" vertical="center" wrapText="1"/>
    </xf>
    <xf numFmtId="0" fontId="5" fillId="8" borderId="37" xfId="0" applyFont="1" applyFill="1" applyBorder="1" applyAlignment="1">
      <alignment horizontal="center" vertical="center" wrapText="1"/>
    </xf>
    <xf numFmtId="0" fontId="5" fillId="8" borderId="38" xfId="0" applyFont="1" applyFill="1" applyBorder="1" applyAlignment="1">
      <alignment horizontal="center" vertical="center" wrapText="1"/>
    </xf>
    <xf numFmtId="0" fontId="4" fillId="6" borderId="41"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5" fillId="6" borderId="43" xfId="0" applyFont="1" applyFill="1" applyBorder="1" applyAlignment="1">
      <alignment horizontal="justify" vertical="center" wrapText="1"/>
    </xf>
    <xf numFmtId="0" fontId="5" fillId="6" borderId="44" xfId="0" applyFont="1" applyFill="1" applyBorder="1" applyAlignment="1">
      <alignment horizontal="justify" vertical="center" wrapText="1"/>
    </xf>
    <xf numFmtId="0" fontId="3" fillId="3" borderId="43" xfId="0" applyFont="1" applyFill="1" applyBorder="1" applyAlignment="1">
      <alignment horizontal="justify" vertical="center" wrapText="1"/>
    </xf>
    <xf numFmtId="0" fontId="3" fillId="3" borderId="44" xfId="0" applyFont="1" applyFill="1" applyBorder="1" applyAlignment="1">
      <alignment horizontal="justify" vertical="center" wrapText="1"/>
    </xf>
    <xf numFmtId="0" fontId="4" fillId="7" borderId="41" xfId="0" applyFont="1" applyFill="1" applyBorder="1" applyAlignment="1">
      <alignment horizontal="center" vertical="center" wrapText="1"/>
    </xf>
    <xf numFmtId="0" fontId="4" fillId="7" borderId="42" xfId="0" applyFont="1" applyFill="1" applyBorder="1" applyAlignment="1">
      <alignment horizontal="center" vertical="center" wrapText="1"/>
    </xf>
    <xf numFmtId="0" fontId="4" fillId="7" borderId="43" xfId="0" applyFont="1" applyFill="1" applyBorder="1" applyAlignment="1">
      <alignment horizontal="justify" vertical="center" wrapText="1"/>
    </xf>
    <xf numFmtId="0" fontId="4" fillId="7" borderId="44" xfId="0" applyFont="1" applyFill="1" applyBorder="1" applyAlignment="1">
      <alignment horizontal="justify" vertical="center" wrapText="1"/>
    </xf>
    <xf numFmtId="0" fontId="4" fillId="3" borderId="55" xfId="0" applyFont="1" applyFill="1" applyBorder="1" applyAlignment="1">
      <alignment horizontal="center" vertical="center" wrapText="1"/>
    </xf>
    <xf numFmtId="0" fontId="4" fillId="3" borderId="56" xfId="0" applyFont="1" applyFill="1" applyBorder="1" applyAlignment="1">
      <alignment horizontal="justify" vertical="center" wrapText="1"/>
    </xf>
    <xf numFmtId="0" fontId="10" fillId="6" borderId="3" xfId="0" applyFont="1" applyFill="1" applyBorder="1" applyAlignment="1">
      <alignment horizontal="center" vertical="center" wrapText="1"/>
    </xf>
    <xf numFmtId="0" fontId="10" fillId="6" borderId="59" xfId="0" applyFont="1" applyFill="1" applyBorder="1" applyAlignment="1">
      <alignment horizontal="center" vertical="center" wrapText="1"/>
    </xf>
    <xf numFmtId="0" fontId="10" fillId="5" borderId="4"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59" xfId="0" applyFont="1" applyFill="1" applyBorder="1" applyAlignment="1">
      <alignment horizontal="center" vertical="center"/>
    </xf>
    <xf numFmtId="2" fontId="10" fillId="6" borderId="4" xfId="0" applyNumberFormat="1" applyFont="1" applyFill="1" applyBorder="1" applyAlignment="1">
      <alignment horizontal="center" vertical="center" wrapText="1"/>
    </xf>
    <xf numFmtId="2" fontId="10" fillId="6" borderId="5" xfId="0" applyNumberFormat="1" applyFont="1" applyFill="1" applyBorder="1" applyAlignment="1">
      <alignment horizontal="center" vertical="center" wrapText="1"/>
    </xf>
    <xf numFmtId="2" fontId="10" fillId="6" borderId="6" xfId="0" applyNumberFormat="1" applyFont="1" applyFill="1" applyBorder="1" applyAlignment="1">
      <alignment horizontal="center" vertical="center" wrapText="1"/>
    </xf>
    <xf numFmtId="0" fontId="11" fillId="6" borderId="59" xfId="0" applyFont="1" applyFill="1" applyBorder="1" applyAlignment="1">
      <alignment horizontal="center" vertical="center" wrapText="1"/>
    </xf>
    <xf numFmtId="0" fontId="11" fillId="6" borderId="63"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1" xfId="0" applyFont="1" applyFill="1" applyBorder="1" applyAlignment="1">
      <alignment horizontal="center" vertical="center" wrapText="1"/>
    </xf>
    <xf numFmtId="2" fontId="6" fillId="6" borderId="8" xfId="0" applyNumberFormat="1" applyFont="1" applyFill="1" applyBorder="1" applyAlignment="1">
      <alignment horizontal="center" vertical="center" wrapText="1"/>
    </xf>
    <xf numFmtId="2" fontId="6" fillId="6" borderId="3" xfId="0" applyNumberFormat="1" applyFont="1" applyFill="1" applyBorder="1" applyAlignment="1">
      <alignment horizontal="center" vertical="center" wrapText="1"/>
    </xf>
    <xf numFmtId="2" fontId="6" fillId="6" borderId="59" xfId="0" applyNumberFormat="1" applyFont="1" applyFill="1" applyBorder="1" applyAlignment="1">
      <alignment horizontal="center" vertical="center" wrapText="1"/>
    </xf>
    <xf numFmtId="2" fontId="6" fillId="6" borderId="20"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2" fontId="6" fillId="6" borderId="62" xfId="0" applyNumberFormat="1"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59"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2" fontId="4" fillId="7" borderId="10" xfId="0" applyNumberFormat="1" applyFont="1" applyFill="1" applyBorder="1" applyAlignment="1">
      <alignment horizontal="center" vertical="center" wrapText="1"/>
    </xf>
    <xf numFmtId="2" fontId="4" fillId="7" borderId="9" xfId="0" applyNumberFormat="1" applyFont="1" applyFill="1" applyBorder="1" applyAlignment="1">
      <alignment horizontal="center" vertical="center" wrapText="1"/>
    </xf>
    <xf numFmtId="2" fontId="5" fillId="6" borderId="4" xfId="0" applyNumberFormat="1" applyFont="1" applyFill="1" applyBorder="1" applyAlignment="1">
      <alignment horizontal="center" vertical="center" wrapText="1"/>
    </xf>
    <xf numFmtId="2" fontId="5" fillId="6" borderId="5" xfId="0" applyNumberFormat="1" applyFont="1" applyFill="1" applyBorder="1" applyAlignment="1">
      <alignment horizontal="center" vertical="center" wrapText="1"/>
    </xf>
    <xf numFmtId="2" fontId="5" fillId="6" borderId="6" xfId="0" applyNumberFormat="1" applyFont="1" applyFill="1" applyBorder="1" applyAlignment="1">
      <alignment horizontal="center" vertical="center" wrapText="1"/>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33">
    <dxf>
      <fill>
        <patternFill>
          <bgColor theme="9" tint="0.39994506668294322"/>
        </patternFill>
      </fill>
    </dxf>
    <dxf>
      <font>
        <color rgb="FF9C5700"/>
      </font>
      <fill>
        <patternFill>
          <bgColor rgb="FFFFEB9C"/>
        </patternFill>
      </fill>
    </dxf>
    <dxf>
      <fill>
        <patternFill patternType="none">
          <bgColor auto="1"/>
        </patternFill>
      </fill>
    </dxf>
    <dxf>
      <fill>
        <patternFill>
          <bgColor rgb="FFFF5353"/>
        </patternFill>
      </fill>
    </dxf>
    <dxf>
      <fill>
        <patternFill>
          <bgColor rgb="FFFFFF00"/>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patternType="none">
          <bgColor auto="1"/>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patternType="none">
          <bgColor auto="1"/>
        </patternFill>
      </fill>
    </dxf>
    <dxf>
      <fill>
        <patternFill>
          <bgColor theme="9" tint="0.39994506668294322"/>
        </patternFill>
      </fill>
    </dxf>
    <dxf>
      <fill>
        <patternFill>
          <bgColor rgb="FFFFFF00"/>
        </patternFill>
      </fill>
    </dxf>
    <dxf>
      <fill>
        <patternFill>
          <bgColor rgb="FFFF5353"/>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ont>
        <color rgb="FF9C5700"/>
      </font>
      <fill>
        <patternFill>
          <bgColor rgb="FFFFEB9C"/>
        </patternFill>
      </fill>
    </dxf>
    <dxf>
      <fill>
        <patternFill patternType="none">
          <bgColor auto="1"/>
        </patternFill>
      </fill>
    </dxf>
    <dxf>
      <font>
        <color rgb="FF006100"/>
      </font>
      <fill>
        <patternFill>
          <bgColor rgb="FFC6EFCE"/>
        </patternFill>
      </fill>
    </dxf>
  </dxfs>
  <tableStyles count="0" defaultTableStyle="TableStyleMedium2" defaultPivotStyle="PivotStyleLight16"/>
  <colors>
    <mruColors>
      <color rgb="FFFF5353"/>
      <color rgb="FFFF5555"/>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206088</xdr:colOff>
      <xdr:row>3</xdr:row>
      <xdr:rowOff>128932</xdr:rowOff>
    </xdr:from>
    <xdr:to>
      <xdr:col>2</xdr:col>
      <xdr:colOff>2098369</xdr:colOff>
      <xdr:row>6</xdr:row>
      <xdr:rowOff>187324</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8088" y="719482"/>
          <a:ext cx="3187681" cy="2001492"/>
        </a:xfrm>
        <a:prstGeom prst="rect">
          <a:avLst/>
        </a:prstGeom>
      </xdr:spPr>
    </xdr:pic>
    <xdr:clientData/>
  </xdr:twoCellAnchor>
  <xdr:twoCellAnchor editAs="oneCell">
    <xdr:from>
      <xdr:col>2</xdr:col>
      <xdr:colOff>2362201</xdr:colOff>
      <xdr:row>3</xdr:row>
      <xdr:rowOff>99492</xdr:rowOff>
    </xdr:from>
    <xdr:to>
      <xdr:col>3</xdr:col>
      <xdr:colOff>1977457</xdr:colOff>
      <xdr:row>6</xdr:row>
      <xdr:rowOff>195823</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19601" y="690042"/>
          <a:ext cx="2015556" cy="2039431"/>
        </a:xfrm>
        <a:prstGeom prst="rect">
          <a:avLst/>
        </a:prstGeom>
      </xdr:spPr>
    </xdr:pic>
    <xdr:clientData/>
  </xdr:twoCellAnchor>
  <xdr:twoCellAnchor>
    <xdr:from>
      <xdr:col>20</xdr:col>
      <xdr:colOff>1123950</xdr:colOff>
      <xdr:row>3</xdr:row>
      <xdr:rowOff>285750</xdr:rowOff>
    </xdr:from>
    <xdr:to>
      <xdr:col>23</xdr:col>
      <xdr:colOff>468086</xdr:colOff>
      <xdr:row>5</xdr:row>
      <xdr:rowOff>742950</xdr:rowOff>
    </xdr:to>
    <xdr:grpSp>
      <xdr:nvGrpSpPr>
        <xdr:cNvPr id="2" name="Grupo 1">
          <a:extLst>
            <a:ext uri="{FF2B5EF4-FFF2-40B4-BE49-F238E27FC236}">
              <a16:creationId xmlns:a16="http://schemas.microsoft.com/office/drawing/2014/main" id="{6108B623-F551-4FC0-8F85-FF547C655BEA}"/>
            </a:ext>
          </a:extLst>
        </xdr:cNvPr>
        <xdr:cNvGrpSpPr/>
      </xdr:nvGrpSpPr>
      <xdr:grpSpPr>
        <a:xfrm>
          <a:off x="28635325" y="873125"/>
          <a:ext cx="5884636" cy="1631950"/>
          <a:chOff x="849770" y="262723"/>
          <a:chExt cx="3552811" cy="1623224"/>
        </a:xfrm>
      </xdr:grpSpPr>
      <xdr:pic>
        <xdr:nvPicPr>
          <xdr:cNvPr id="6" name="Imagen 5">
            <a:extLst>
              <a:ext uri="{FF2B5EF4-FFF2-40B4-BE49-F238E27FC236}">
                <a16:creationId xmlns:a16="http://schemas.microsoft.com/office/drawing/2014/main" id="{43DB05D8-4F2D-D6AC-80D6-6D5E329F72E9}"/>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849770" y="262723"/>
            <a:ext cx="1121665" cy="1623224"/>
          </a:xfrm>
          <a:prstGeom prst="rect">
            <a:avLst/>
          </a:prstGeom>
        </xdr:spPr>
      </xdr:pic>
      <xdr:cxnSp macro="">
        <xdr:nvCxnSpPr>
          <xdr:cNvPr id="7" name="Conector recto 6">
            <a:extLst>
              <a:ext uri="{FF2B5EF4-FFF2-40B4-BE49-F238E27FC236}">
                <a16:creationId xmlns:a16="http://schemas.microsoft.com/office/drawing/2014/main" id="{97C24225-507C-BDED-8624-A2AF80926AE5}"/>
              </a:ext>
            </a:extLst>
          </xdr:cNvPr>
          <xdr:cNvCxnSpPr>
            <a:cxnSpLocks/>
          </xdr:cNvCxnSpPr>
        </xdr:nvCxnSpPr>
        <xdr:spPr>
          <a:xfrm>
            <a:off x="1971435" y="449238"/>
            <a:ext cx="0" cy="1278153"/>
          </a:xfrm>
          <a:prstGeom prst="line">
            <a:avLst/>
          </a:prstGeom>
          <a:noFill/>
          <a:ln w="9525" cap="flat" cmpd="sng" algn="ctr">
            <a:solidFill>
              <a:srgbClr val="969696"/>
            </a:solidFill>
            <a:prstDash val="solid"/>
            <a:miter lim="800000"/>
          </a:ln>
          <a:effectLst/>
        </xdr:spPr>
      </xdr:cxnSp>
      <xdr:sp macro="" textlink="">
        <xdr:nvSpPr>
          <xdr:cNvPr id="8" name="CuadroTexto 9">
            <a:extLst>
              <a:ext uri="{FF2B5EF4-FFF2-40B4-BE49-F238E27FC236}">
                <a16:creationId xmlns:a16="http://schemas.microsoft.com/office/drawing/2014/main" id="{927BAEA6-584B-3232-B24A-E3526AE7AA51}"/>
              </a:ext>
            </a:extLst>
          </xdr:cNvPr>
          <xdr:cNvSpPr txBox="1"/>
        </xdr:nvSpPr>
        <xdr:spPr>
          <a:xfrm>
            <a:off x="1971435" y="384600"/>
            <a:ext cx="2431146" cy="1342791"/>
          </a:xfrm>
          <a:prstGeom prst="rect">
            <a:avLst/>
          </a:prstGeom>
          <a:noFill/>
        </xdr:spPr>
        <xdr:txBody>
          <a:bodyPr wrap="square" rtlCol="0">
            <a:noAutofit/>
          </a:bodyPr>
          <a:lstStyle/>
          <a:p>
            <a:r>
              <a:rPr lang="es-MX" sz="2800" kern="1200">
                <a:solidFill>
                  <a:srgbClr val="000000"/>
                </a:solidFill>
                <a:effectLst/>
                <a:latin typeface="Calibri" panose="020F0502020204030204" pitchFamily="34" charset="0"/>
                <a:ea typeface="Times New Roman" panose="02020603050405020304" pitchFamily="18" charset="0"/>
              </a:rPr>
              <a:t>SECRETARÍA MUNICIPAL </a:t>
            </a:r>
            <a:endParaRPr lang="es-MX" sz="1100">
              <a:effectLst/>
              <a:latin typeface="Times New Roman" panose="02020603050405020304" pitchFamily="18" charset="0"/>
              <a:ea typeface="Times New Roman" panose="02020603050405020304" pitchFamily="18" charset="0"/>
            </a:endParaRPr>
          </a:p>
          <a:p>
            <a:r>
              <a:rPr lang="es-MX" sz="2800" b="1" kern="1200">
                <a:solidFill>
                  <a:srgbClr val="000000"/>
                </a:solidFill>
                <a:effectLst/>
                <a:latin typeface="Calibri" panose="020F0502020204030204" pitchFamily="34" charset="0"/>
                <a:ea typeface="Times New Roman" panose="02020603050405020304" pitchFamily="18" charset="0"/>
              </a:rPr>
              <a:t>DE OBRAS PÚBLICAS Y</a:t>
            </a:r>
            <a:endParaRPr lang="es-MX" sz="1100">
              <a:effectLst/>
              <a:latin typeface="Times New Roman" panose="02020603050405020304" pitchFamily="18" charset="0"/>
              <a:ea typeface="Times New Roman" panose="02020603050405020304" pitchFamily="18" charset="0"/>
            </a:endParaRPr>
          </a:p>
          <a:p>
            <a:r>
              <a:rPr lang="es-MX" sz="2800" b="1" kern="1200">
                <a:solidFill>
                  <a:srgbClr val="000000"/>
                </a:solidFill>
                <a:effectLst/>
                <a:latin typeface="Calibri" panose="020F0502020204030204" pitchFamily="34" charset="0"/>
                <a:ea typeface="Times New Roman" panose="02020603050405020304" pitchFamily="18" charset="0"/>
              </a:rPr>
              <a:t>SERVICIOS </a:t>
            </a:r>
            <a:endParaRPr lang="es-MX" sz="1100">
              <a:effectLst/>
              <a:latin typeface="Times New Roman" panose="02020603050405020304" pitchFamily="18" charset="0"/>
              <a:ea typeface="Times New Roman" panose="02020603050405020304" pitchFamily="18" charset="0"/>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131"/>
  <sheetViews>
    <sheetView tabSelected="1" view="pageBreakPreview" topLeftCell="A9" zoomScale="60" zoomScaleNormal="80" zoomScalePageLayoutView="30" workbookViewId="0">
      <selection activeCell="W106" sqref="W106"/>
    </sheetView>
  </sheetViews>
  <sheetFormatPr baseColWidth="10" defaultColWidth="11.42578125" defaultRowHeight="15" x14ac:dyDescent="0.25"/>
  <cols>
    <col min="2" max="2" width="19.28515625" customWidth="1"/>
    <col min="3" max="3" width="35.85546875" customWidth="1"/>
    <col min="4" max="6" width="31.42578125" customWidth="1"/>
    <col min="7" max="7" width="21.140625" customWidth="1"/>
    <col min="8" max="8" width="17.5703125" customWidth="1"/>
    <col min="9" max="9" width="17.85546875" customWidth="1"/>
    <col min="10" max="10" width="20" customWidth="1"/>
    <col min="11" max="15" width="16.85546875" customWidth="1"/>
    <col min="16" max="22" width="18.140625" customWidth="1"/>
    <col min="23" max="23" width="61.85546875" customWidth="1"/>
  </cols>
  <sheetData>
    <row r="3" spans="2:23" ht="15.75" thickBot="1" x14ac:dyDescent="0.3"/>
    <row r="4" spans="2:23" ht="63" customHeight="1" x14ac:dyDescent="0.25">
      <c r="E4" s="207" t="s">
        <v>235</v>
      </c>
      <c r="F4" s="208"/>
      <c r="G4" s="208"/>
      <c r="H4" s="208"/>
      <c r="I4" s="208"/>
      <c r="J4" s="208"/>
      <c r="K4" s="208"/>
      <c r="L4" s="208"/>
      <c r="M4" s="208"/>
      <c r="N4" s="208"/>
      <c r="O4" s="208"/>
      <c r="P4" s="208"/>
      <c r="Q4" s="208"/>
      <c r="R4" s="208"/>
      <c r="S4" s="209"/>
    </row>
    <row r="5" spans="2:23" ht="30" customHeight="1" x14ac:dyDescent="0.25">
      <c r="E5" s="210" t="s">
        <v>0</v>
      </c>
      <c r="F5" s="211"/>
      <c r="G5" s="211"/>
      <c r="H5" s="211"/>
      <c r="I5" s="211"/>
      <c r="J5" s="211"/>
      <c r="K5" s="211"/>
      <c r="L5" s="211"/>
      <c r="M5" s="211"/>
      <c r="N5" s="211"/>
      <c r="O5" s="211"/>
      <c r="P5" s="211"/>
      <c r="Q5" s="211"/>
      <c r="R5" s="211"/>
      <c r="S5" s="212"/>
    </row>
    <row r="6" spans="2:23" ht="60" customHeight="1" x14ac:dyDescent="0.25">
      <c r="E6" s="210" t="s">
        <v>322</v>
      </c>
      <c r="F6" s="211"/>
      <c r="G6" s="211"/>
      <c r="H6" s="211"/>
      <c r="I6" s="211"/>
      <c r="J6" s="211"/>
      <c r="K6" s="211"/>
      <c r="L6" s="211"/>
      <c r="M6" s="211"/>
      <c r="N6" s="211"/>
      <c r="O6" s="211"/>
      <c r="P6" s="211"/>
      <c r="Q6" s="211"/>
      <c r="R6" s="211"/>
      <c r="S6" s="212"/>
    </row>
    <row r="7" spans="2:23" ht="26.25" customHeight="1" x14ac:dyDescent="0.25">
      <c r="E7" s="210" t="s">
        <v>48</v>
      </c>
      <c r="F7" s="211"/>
      <c r="G7" s="211"/>
      <c r="H7" s="211"/>
      <c r="I7" s="211"/>
      <c r="J7" s="211"/>
      <c r="K7" s="211"/>
      <c r="L7" s="211"/>
      <c r="M7" s="211"/>
      <c r="N7" s="211"/>
      <c r="O7" s="211"/>
      <c r="P7" s="211"/>
      <c r="Q7" s="211"/>
      <c r="R7" s="211"/>
      <c r="S7" s="212"/>
    </row>
    <row r="8" spans="2:23" ht="15.75" customHeight="1" thickBot="1" x14ac:dyDescent="0.3">
      <c r="E8" s="9"/>
      <c r="F8" s="10"/>
      <c r="G8" s="10"/>
      <c r="H8" s="10"/>
      <c r="I8" s="10"/>
      <c r="J8" s="10"/>
      <c r="K8" s="10"/>
      <c r="L8" s="10"/>
      <c r="M8" s="10"/>
      <c r="N8" s="10"/>
      <c r="O8" s="10"/>
      <c r="P8" s="10"/>
      <c r="Q8" s="10"/>
      <c r="R8" s="10"/>
      <c r="S8" s="87"/>
    </row>
    <row r="11" spans="2:23" ht="9" customHeight="1" thickBot="1" x14ac:dyDescent="0.3"/>
    <row r="12" spans="2:23" ht="26.25" customHeight="1" thickBot="1" x14ac:dyDescent="0.3">
      <c r="G12" s="200" t="s">
        <v>326</v>
      </c>
      <c r="H12" s="201"/>
      <c r="I12" s="201"/>
      <c r="J12" s="201"/>
      <c r="K12" s="201"/>
      <c r="L12" s="201"/>
      <c r="M12" s="201"/>
      <c r="N12" s="201"/>
      <c r="O12" s="201"/>
      <c r="P12" s="201"/>
      <c r="Q12" s="201"/>
      <c r="R12" s="201"/>
      <c r="S12" s="201"/>
      <c r="T12" s="201"/>
      <c r="U12" s="201"/>
      <c r="V12" s="202"/>
    </row>
    <row r="13" spans="2:23" ht="57" customHeight="1" thickBot="1" x14ac:dyDescent="0.3">
      <c r="B13" s="205" t="s">
        <v>1</v>
      </c>
      <c r="C13" s="183" t="s">
        <v>2</v>
      </c>
      <c r="D13" s="213" t="s">
        <v>3</v>
      </c>
      <c r="E13" s="213"/>
      <c r="F13" s="214"/>
      <c r="G13" s="197" t="s">
        <v>324</v>
      </c>
      <c r="H13" s="198"/>
      <c r="I13" s="198"/>
      <c r="J13" s="198"/>
      <c r="K13" s="199"/>
      <c r="L13" s="205" t="s">
        <v>325</v>
      </c>
      <c r="M13" s="215"/>
      <c r="N13" s="215"/>
      <c r="O13" s="216"/>
      <c r="P13" s="217" t="s">
        <v>327</v>
      </c>
      <c r="Q13" s="195"/>
      <c r="R13" s="195"/>
      <c r="S13" s="196"/>
      <c r="T13" s="195" t="s">
        <v>328</v>
      </c>
      <c r="U13" s="195"/>
      <c r="V13" s="196"/>
      <c r="W13" s="203" t="s">
        <v>329</v>
      </c>
    </row>
    <row r="14" spans="2:23" ht="143.25" customHeight="1" thickBot="1" x14ac:dyDescent="0.3">
      <c r="B14" s="206"/>
      <c r="C14" s="184"/>
      <c r="D14" s="150" t="s">
        <v>4</v>
      </c>
      <c r="E14" s="151" t="s">
        <v>5</v>
      </c>
      <c r="F14" s="152" t="s">
        <v>6</v>
      </c>
      <c r="G14" s="88" t="s">
        <v>231</v>
      </c>
      <c r="H14" s="132" t="s">
        <v>7</v>
      </c>
      <c r="I14" s="133" t="s">
        <v>8</v>
      </c>
      <c r="J14" s="134" t="s">
        <v>9</v>
      </c>
      <c r="K14" s="153" t="s">
        <v>10</v>
      </c>
      <c r="L14" s="132" t="s">
        <v>7</v>
      </c>
      <c r="M14" s="133" t="s">
        <v>8</v>
      </c>
      <c r="N14" s="134" t="s">
        <v>9</v>
      </c>
      <c r="O14" s="135" t="s">
        <v>10</v>
      </c>
      <c r="P14" s="136" t="s">
        <v>7</v>
      </c>
      <c r="Q14" s="137" t="s">
        <v>8</v>
      </c>
      <c r="R14" s="141" t="s">
        <v>9</v>
      </c>
      <c r="S14" s="139" t="s">
        <v>10</v>
      </c>
      <c r="T14" s="140" t="s">
        <v>8</v>
      </c>
      <c r="U14" s="138" t="s">
        <v>9</v>
      </c>
      <c r="V14" s="139" t="s">
        <v>10</v>
      </c>
      <c r="W14" s="204"/>
    </row>
    <row r="15" spans="2:23" ht="166.5" customHeight="1" x14ac:dyDescent="0.25">
      <c r="B15" s="154" t="s">
        <v>11</v>
      </c>
      <c r="C15" s="155" t="s">
        <v>334</v>
      </c>
      <c r="D15" s="156" t="s">
        <v>12</v>
      </c>
      <c r="E15" s="157" t="s">
        <v>330</v>
      </c>
      <c r="F15" s="158" t="s">
        <v>331</v>
      </c>
      <c r="G15" s="148">
        <v>18</v>
      </c>
      <c r="H15" s="159">
        <v>18</v>
      </c>
      <c r="I15" s="160">
        <v>18</v>
      </c>
      <c r="J15" s="161">
        <v>18</v>
      </c>
      <c r="K15" s="160">
        <v>18</v>
      </c>
      <c r="L15" s="162">
        <v>23</v>
      </c>
      <c r="M15" s="163">
        <v>23</v>
      </c>
      <c r="N15" s="163" t="s">
        <v>332</v>
      </c>
      <c r="O15" s="164" t="s">
        <v>332</v>
      </c>
      <c r="P15" s="167">
        <f>IFERROR((L15-H15)/H15,"NO DISPONIBLE")</f>
        <v>0.27777777777777779</v>
      </c>
      <c r="Q15" s="170">
        <f>IFERROR((M15-I15)/I15,"NO DISPONIBLE")</f>
        <v>0.27777777777777779</v>
      </c>
      <c r="R15" s="163" t="str">
        <f>IFERROR((N15-J15)/J15,"NO DISPONIBLE")</f>
        <v>NO DISPONIBLE</v>
      </c>
      <c r="S15" s="164" t="str">
        <f>IFERROR((O15-K15)/K15,"NO DISPONIBLE")</f>
        <v>NO DISPONIBLE</v>
      </c>
      <c r="T15" s="170">
        <f>IFERROR((((L15+M15)-(H15+I15))/(H15+I15)),"NO DISPONIBLE")</f>
        <v>0.27777777777777779</v>
      </c>
      <c r="U15" s="163" t="str">
        <f>IFERROR((((L15+M15+N15)-(H15+I15+J15))/(H15+I15+J15)),"NO DISPONIBLE")</f>
        <v>NO DISPONIBLE</v>
      </c>
      <c r="V15" s="164" t="str">
        <f>IFERROR((((L15+M15+N15+O15)-(H15+I15+J15+K15))/(H15+I15+J15+K15)),"NO DISPONIBLE")</f>
        <v>NO DISPONIBLE</v>
      </c>
      <c r="W15" s="149" t="s">
        <v>333</v>
      </c>
    </row>
    <row r="16" spans="2:23" ht="44.25" hidden="1" customHeight="1" x14ac:dyDescent="0.25">
      <c r="B16" s="179"/>
      <c r="C16" s="180"/>
      <c r="D16" s="180"/>
      <c r="E16" s="180"/>
      <c r="F16" s="180"/>
      <c r="G16" s="94"/>
      <c r="H16" s="90"/>
      <c r="I16" s="36"/>
      <c r="J16" s="36"/>
      <c r="K16" s="37"/>
      <c r="L16" s="35"/>
      <c r="M16" s="36"/>
      <c r="N16" s="36"/>
      <c r="O16" s="38"/>
      <c r="P16" s="166" t="str">
        <f t="shared" ref="P16:Q31" si="0">IFERROR((L16/H16),"100%")</f>
        <v>100%</v>
      </c>
      <c r="Q16" s="169" t="str">
        <f t="shared" si="0"/>
        <v>100%</v>
      </c>
      <c r="R16" s="127" t="str">
        <f>IFERROR((N16/J16),"100%")</f>
        <v>100%</v>
      </c>
      <c r="S16" s="128" t="str">
        <f>IFERROR((O16/K16),"100%")</f>
        <v>100%</v>
      </c>
      <c r="T16" s="126" t="str">
        <f t="shared" ref="T16:T80" si="1">IFERROR(((L16+M16)/(H16+I16)),"100%")</f>
        <v>100%</v>
      </c>
      <c r="U16" s="127" t="str">
        <f>IFERROR(((L16+M16+N16)/(H16+I16+J16)),"100%")</f>
        <v>100%</v>
      </c>
      <c r="V16" s="128" t="str">
        <f>IFERROR(((L16+M16+N16+O16)/(H16+I16+J16+K16)),"100%")</f>
        <v>100%</v>
      </c>
      <c r="W16" s="41"/>
    </row>
    <row r="17" spans="2:23" ht="114" customHeight="1" x14ac:dyDescent="0.25">
      <c r="B17" s="181" t="s">
        <v>79</v>
      </c>
      <c r="C17" s="185" t="s">
        <v>236</v>
      </c>
      <c r="D17" s="1" t="s">
        <v>28</v>
      </c>
      <c r="E17" s="53" t="s">
        <v>25</v>
      </c>
      <c r="F17" s="2" t="s">
        <v>30</v>
      </c>
      <c r="G17" s="95">
        <f>SUM(H17:K17)</f>
        <v>52</v>
      </c>
      <c r="H17" s="90">
        <v>4</v>
      </c>
      <c r="I17" s="36">
        <v>15</v>
      </c>
      <c r="J17" s="36">
        <v>24</v>
      </c>
      <c r="K17" s="37">
        <v>9</v>
      </c>
      <c r="L17" s="35">
        <v>11</v>
      </c>
      <c r="M17" s="36">
        <v>8</v>
      </c>
      <c r="N17" s="36"/>
      <c r="O17" s="38"/>
      <c r="P17" s="126">
        <f t="shared" ref="P17:P19" si="2">IFERROR((L17/H17),"100%")</f>
        <v>2.75</v>
      </c>
      <c r="Q17" s="168">
        <f t="shared" si="0"/>
        <v>0.53333333333333333</v>
      </c>
      <c r="R17" s="36"/>
      <c r="S17" s="38"/>
      <c r="T17" s="126">
        <f t="shared" si="1"/>
        <v>1</v>
      </c>
      <c r="U17" s="36"/>
      <c r="V17" s="38"/>
      <c r="W17" s="86" t="s">
        <v>344</v>
      </c>
    </row>
    <row r="18" spans="2:23" ht="114" customHeight="1" x14ac:dyDescent="0.25">
      <c r="B18" s="182"/>
      <c r="C18" s="186"/>
      <c r="D18" s="1" t="s">
        <v>29</v>
      </c>
      <c r="E18" s="53" t="s">
        <v>25</v>
      </c>
      <c r="F18" s="2" t="s">
        <v>31</v>
      </c>
      <c r="G18" s="95">
        <f t="shared" ref="G18:G81" si="3">SUM(H18:K18)</f>
        <v>32</v>
      </c>
      <c r="H18" s="90">
        <v>6</v>
      </c>
      <c r="I18" s="36">
        <v>8</v>
      </c>
      <c r="J18" s="36">
        <v>8</v>
      </c>
      <c r="K18" s="37">
        <v>10</v>
      </c>
      <c r="L18" s="35">
        <v>6</v>
      </c>
      <c r="M18" s="36">
        <v>8</v>
      </c>
      <c r="N18" s="36"/>
      <c r="O18" s="38"/>
      <c r="P18" s="126">
        <f t="shared" si="2"/>
        <v>1</v>
      </c>
      <c r="Q18" s="127">
        <f t="shared" si="0"/>
        <v>1</v>
      </c>
      <c r="R18" s="36"/>
      <c r="S18" s="38"/>
      <c r="T18" s="126">
        <f t="shared" si="1"/>
        <v>1</v>
      </c>
      <c r="U18" s="36"/>
      <c r="V18" s="38"/>
      <c r="W18" s="86" t="s">
        <v>345</v>
      </c>
    </row>
    <row r="19" spans="2:23" ht="120" customHeight="1" x14ac:dyDescent="0.25">
      <c r="B19" s="49" t="s">
        <v>78</v>
      </c>
      <c r="C19" s="4" t="s">
        <v>237</v>
      </c>
      <c r="D19" s="5" t="s">
        <v>27</v>
      </c>
      <c r="E19" s="54" t="s">
        <v>25</v>
      </c>
      <c r="F19" s="55" t="s">
        <v>32</v>
      </c>
      <c r="G19" s="96">
        <f t="shared" si="3"/>
        <v>146</v>
      </c>
      <c r="H19" s="73">
        <v>33</v>
      </c>
      <c r="I19" s="17">
        <v>34</v>
      </c>
      <c r="J19" s="17">
        <v>37</v>
      </c>
      <c r="K19" s="18">
        <v>42</v>
      </c>
      <c r="L19" s="16">
        <v>7</v>
      </c>
      <c r="M19" s="17">
        <v>10</v>
      </c>
      <c r="N19" s="17"/>
      <c r="O19" s="19"/>
      <c r="P19" s="126">
        <f t="shared" si="2"/>
        <v>0.21212121212121213</v>
      </c>
      <c r="Q19" s="127">
        <f t="shared" si="0"/>
        <v>0.29411764705882354</v>
      </c>
      <c r="R19" s="36"/>
      <c r="S19" s="38"/>
      <c r="T19" s="126">
        <f t="shared" si="1"/>
        <v>0.2537313432835821</v>
      </c>
      <c r="U19" s="36"/>
      <c r="V19" s="38"/>
      <c r="W19" s="72" t="s">
        <v>346</v>
      </c>
    </row>
    <row r="20" spans="2:23" ht="114.75" customHeight="1" x14ac:dyDescent="0.25">
      <c r="B20" s="52" t="s">
        <v>26</v>
      </c>
      <c r="C20" s="6" t="s">
        <v>238</v>
      </c>
      <c r="D20" s="6" t="s">
        <v>40</v>
      </c>
      <c r="E20" s="50" t="s">
        <v>25</v>
      </c>
      <c r="F20" s="3" t="s">
        <v>33</v>
      </c>
      <c r="G20" s="108">
        <f>SUM(H20:K20)</f>
        <v>40</v>
      </c>
      <c r="H20" s="73">
        <v>9</v>
      </c>
      <c r="I20" s="17">
        <v>10</v>
      </c>
      <c r="J20" s="17">
        <v>10</v>
      </c>
      <c r="K20" s="18">
        <v>11</v>
      </c>
      <c r="L20" s="16">
        <v>9</v>
      </c>
      <c r="M20" s="17">
        <v>10</v>
      </c>
      <c r="N20" s="17"/>
      <c r="O20" s="19"/>
      <c r="P20" s="126">
        <f t="shared" si="0"/>
        <v>1</v>
      </c>
      <c r="Q20" s="127">
        <f t="shared" si="0"/>
        <v>1</v>
      </c>
      <c r="R20" s="36"/>
      <c r="S20" s="38"/>
      <c r="T20" s="126">
        <f t="shared" si="1"/>
        <v>1</v>
      </c>
      <c r="U20" s="36"/>
      <c r="V20" s="38"/>
      <c r="W20" s="62" t="s">
        <v>347</v>
      </c>
    </row>
    <row r="21" spans="2:23" ht="114.75" customHeight="1" x14ac:dyDescent="0.25">
      <c r="B21" s="52" t="s">
        <v>26</v>
      </c>
      <c r="C21" s="43" t="s">
        <v>239</v>
      </c>
      <c r="D21" s="43" t="s">
        <v>41</v>
      </c>
      <c r="E21" s="51" t="s">
        <v>25</v>
      </c>
      <c r="F21" s="44" t="s">
        <v>34</v>
      </c>
      <c r="G21" s="109">
        <f>SUM(H21:K21)</f>
        <v>34</v>
      </c>
      <c r="H21" s="91">
        <v>7</v>
      </c>
      <c r="I21" s="46">
        <v>8</v>
      </c>
      <c r="J21" s="46">
        <v>8</v>
      </c>
      <c r="K21" s="47">
        <v>11</v>
      </c>
      <c r="L21" s="45">
        <v>2</v>
      </c>
      <c r="M21" s="46">
        <v>0</v>
      </c>
      <c r="N21" s="46"/>
      <c r="O21" s="48"/>
      <c r="P21" s="126">
        <f>IFERROR((L21/H21),"100%")</f>
        <v>0.2857142857142857</v>
      </c>
      <c r="Q21" s="127">
        <f t="shared" si="0"/>
        <v>0</v>
      </c>
      <c r="R21" s="36"/>
      <c r="S21" s="38"/>
      <c r="T21" s="126">
        <f t="shared" si="1"/>
        <v>0.13333333333333333</v>
      </c>
      <c r="U21" s="36"/>
      <c r="V21" s="38"/>
      <c r="W21" s="62" t="s">
        <v>348</v>
      </c>
    </row>
    <row r="22" spans="2:23" ht="114.75" customHeight="1" x14ac:dyDescent="0.25">
      <c r="B22" s="52" t="s">
        <v>26</v>
      </c>
      <c r="C22" s="43" t="s">
        <v>240</v>
      </c>
      <c r="D22" s="43" t="s">
        <v>42</v>
      </c>
      <c r="E22" s="51" t="s">
        <v>25</v>
      </c>
      <c r="F22" s="44" t="s">
        <v>35</v>
      </c>
      <c r="G22" s="98">
        <f t="shared" si="3"/>
        <v>15</v>
      </c>
      <c r="H22" s="91">
        <v>2</v>
      </c>
      <c r="I22" s="46">
        <v>3</v>
      </c>
      <c r="J22" s="46">
        <v>5</v>
      </c>
      <c r="K22" s="47">
        <v>5</v>
      </c>
      <c r="L22" s="45">
        <v>0</v>
      </c>
      <c r="M22" s="46">
        <v>0</v>
      </c>
      <c r="N22" s="46"/>
      <c r="O22" s="48"/>
      <c r="P22" s="126">
        <f>IFERROR((L22/H22),"100%")</f>
        <v>0</v>
      </c>
      <c r="Q22" s="127">
        <f t="shared" si="0"/>
        <v>0</v>
      </c>
      <c r="R22" s="36"/>
      <c r="S22" s="38"/>
      <c r="T22" s="126">
        <f t="shared" si="1"/>
        <v>0</v>
      </c>
      <c r="U22" s="36"/>
      <c r="V22" s="38"/>
      <c r="W22" s="62" t="s">
        <v>349</v>
      </c>
    </row>
    <row r="23" spans="2:23" ht="114.75" customHeight="1" x14ac:dyDescent="0.25">
      <c r="B23" s="52" t="s">
        <v>26</v>
      </c>
      <c r="C23" s="187" t="s">
        <v>241</v>
      </c>
      <c r="D23" s="43" t="s">
        <v>43</v>
      </c>
      <c r="E23" s="51" t="s">
        <v>25</v>
      </c>
      <c r="F23" s="44" t="s">
        <v>36</v>
      </c>
      <c r="G23" s="98">
        <f t="shared" si="3"/>
        <v>525</v>
      </c>
      <c r="H23" s="91">
        <v>150</v>
      </c>
      <c r="I23" s="46">
        <v>125</v>
      </c>
      <c r="J23" s="46">
        <v>125</v>
      </c>
      <c r="K23" s="47">
        <v>125</v>
      </c>
      <c r="L23" s="45">
        <v>26</v>
      </c>
      <c r="M23" s="46">
        <v>27</v>
      </c>
      <c r="N23" s="46"/>
      <c r="O23" s="48"/>
      <c r="P23" s="126">
        <f>IFERROR((L23/H23),"100%")</f>
        <v>0.17333333333333334</v>
      </c>
      <c r="Q23" s="127">
        <f t="shared" si="0"/>
        <v>0.216</v>
      </c>
      <c r="R23" s="36"/>
      <c r="S23" s="38"/>
      <c r="T23" s="126">
        <f t="shared" si="1"/>
        <v>0.19272727272727272</v>
      </c>
      <c r="U23" s="36"/>
      <c r="V23" s="38"/>
      <c r="W23" s="62" t="s">
        <v>350</v>
      </c>
    </row>
    <row r="24" spans="2:23" ht="114.75" customHeight="1" x14ac:dyDescent="0.25">
      <c r="B24" s="52" t="s">
        <v>26</v>
      </c>
      <c r="C24" s="188"/>
      <c r="D24" s="43" t="s">
        <v>44</v>
      </c>
      <c r="E24" s="51" t="s">
        <v>25</v>
      </c>
      <c r="F24" s="44" t="s">
        <v>37</v>
      </c>
      <c r="G24" s="98">
        <f t="shared" si="3"/>
        <v>525</v>
      </c>
      <c r="H24" s="91">
        <v>150</v>
      </c>
      <c r="I24" s="46">
        <v>125</v>
      </c>
      <c r="J24" s="46">
        <v>125</v>
      </c>
      <c r="K24" s="47">
        <v>125</v>
      </c>
      <c r="L24" s="45">
        <v>26</v>
      </c>
      <c r="M24" s="46">
        <v>27</v>
      </c>
      <c r="N24" s="46"/>
      <c r="O24" s="48"/>
      <c r="P24" s="126">
        <f t="shared" si="0"/>
        <v>0.17333333333333334</v>
      </c>
      <c r="Q24" s="127">
        <f t="shared" si="0"/>
        <v>0.216</v>
      </c>
      <c r="R24" s="36"/>
      <c r="S24" s="38"/>
      <c r="T24" s="126">
        <f t="shared" si="1"/>
        <v>0.19272727272727272</v>
      </c>
      <c r="U24" s="36"/>
      <c r="V24" s="38"/>
      <c r="W24" s="62" t="s">
        <v>350</v>
      </c>
    </row>
    <row r="25" spans="2:23" ht="114.75" customHeight="1" x14ac:dyDescent="0.25">
      <c r="B25" s="52" t="s">
        <v>26</v>
      </c>
      <c r="C25" s="43" t="s">
        <v>242</v>
      </c>
      <c r="D25" s="43" t="s">
        <v>47</v>
      </c>
      <c r="E25" s="51" t="s">
        <v>25</v>
      </c>
      <c r="F25" s="44" t="s">
        <v>38</v>
      </c>
      <c r="G25" s="98">
        <f t="shared" si="3"/>
        <v>149</v>
      </c>
      <c r="H25" s="91">
        <v>33</v>
      </c>
      <c r="I25" s="46">
        <v>35</v>
      </c>
      <c r="J25" s="46">
        <v>37</v>
      </c>
      <c r="K25" s="47">
        <v>44</v>
      </c>
      <c r="L25" s="45">
        <v>43</v>
      </c>
      <c r="M25" s="46">
        <v>54</v>
      </c>
      <c r="N25" s="46"/>
      <c r="O25" s="48"/>
      <c r="P25" s="126">
        <f t="shared" si="0"/>
        <v>1.303030303030303</v>
      </c>
      <c r="Q25" s="127">
        <f t="shared" si="0"/>
        <v>1.5428571428571429</v>
      </c>
      <c r="R25" s="36"/>
      <c r="S25" s="38"/>
      <c r="T25" s="126">
        <f t="shared" si="1"/>
        <v>1.4264705882352942</v>
      </c>
      <c r="U25" s="36"/>
      <c r="V25" s="38"/>
      <c r="W25" s="62" t="s">
        <v>351</v>
      </c>
    </row>
    <row r="26" spans="2:23" ht="114.75" customHeight="1" x14ac:dyDescent="0.25">
      <c r="B26" s="52" t="s">
        <v>26</v>
      </c>
      <c r="C26" s="43" t="s">
        <v>243</v>
      </c>
      <c r="D26" s="43" t="s">
        <v>46</v>
      </c>
      <c r="E26" s="51" t="s">
        <v>25</v>
      </c>
      <c r="F26" s="44" t="s">
        <v>39</v>
      </c>
      <c r="G26" s="98">
        <f t="shared" si="3"/>
        <v>15</v>
      </c>
      <c r="H26" s="91">
        <v>3</v>
      </c>
      <c r="I26" s="46">
        <v>3</v>
      </c>
      <c r="J26" s="46">
        <v>4</v>
      </c>
      <c r="K26" s="47">
        <v>5</v>
      </c>
      <c r="L26" s="45">
        <v>0</v>
      </c>
      <c r="M26" s="46">
        <v>0</v>
      </c>
      <c r="N26" s="46"/>
      <c r="O26" s="48"/>
      <c r="P26" s="126">
        <f t="shared" si="0"/>
        <v>0</v>
      </c>
      <c r="Q26" s="127">
        <f t="shared" si="0"/>
        <v>0</v>
      </c>
      <c r="R26" s="36"/>
      <c r="S26" s="38"/>
      <c r="T26" s="126">
        <f t="shared" si="1"/>
        <v>0</v>
      </c>
      <c r="U26" s="36"/>
      <c r="V26" s="38"/>
      <c r="W26" s="62" t="s">
        <v>352</v>
      </c>
    </row>
    <row r="27" spans="2:23" ht="114.75" customHeight="1" x14ac:dyDescent="0.25">
      <c r="B27" s="52" t="s">
        <v>26</v>
      </c>
      <c r="C27" s="43" t="s">
        <v>244</v>
      </c>
      <c r="D27" s="43" t="s">
        <v>45</v>
      </c>
      <c r="E27" s="51" t="s">
        <v>25</v>
      </c>
      <c r="F27" s="44" t="s">
        <v>138</v>
      </c>
      <c r="G27" s="98">
        <f t="shared" si="3"/>
        <v>26</v>
      </c>
      <c r="H27" s="91">
        <v>5</v>
      </c>
      <c r="I27" s="46">
        <v>5</v>
      </c>
      <c r="J27" s="46">
        <v>7</v>
      </c>
      <c r="K27" s="47">
        <v>9</v>
      </c>
      <c r="L27" s="45">
        <v>5</v>
      </c>
      <c r="M27" s="46">
        <v>5</v>
      </c>
      <c r="N27" s="46"/>
      <c r="O27" s="48"/>
      <c r="P27" s="126">
        <f t="shared" si="0"/>
        <v>1</v>
      </c>
      <c r="Q27" s="127">
        <f t="shared" si="0"/>
        <v>1</v>
      </c>
      <c r="R27" s="36"/>
      <c r="S27" s="38"/>
      <c r="T27" s="126">
        <f t="shared" si="1"/>
        <v>1</v>
      </c>
      <c r="U27" s="36"/>
      <c r="V27" s="38"/>
      <c r="W27" s="62" t="s">
        <v>353</v>
      </c>
    </row>
    <row r="28" spans="2:23" ht="114.75" customHeight="1" x14ac:dyDescent="0.25">
      <c r="B28" s="52" t="s">
        <v>26</v>
      </c>
      <c r="C28" s="43" t="s">
        <v>245</v>
      </c>
      <c r="D28" s="43" t="s">
        <v>232</v>
      </c>
      <c r="E28" s="51" t="s">
        <v>25</v>
      </c>
      <c r="F28" s="44" t="s">
        <v>233</v>
      </c>
      <c r="G28" s="109">
        <f>SUM(H28:K28)</f>
        <v>52</v>
      </c>
      <c r="H28" s="91">
        <v>13</v>
      </c>
      <c r="I28" s="46">
        <v>13</v>
      </c>
      <c r="J28" s="46">
        <v>13</v>
      </c>
      <c r="K28" s="47">
        <v>13</v>
      </c>
      <c r="L28" s="45">
        <v>56</v>
      </c>
      <c r="M28" s="46">
        <v>13</v>
      </c>
      <c r="N28" s="46"/>
      <c r="O28" s="48"/>
      <c r="P28" s="126">
        <f t="shared" si="0"/>
        <v>4.3076923076923075</v>
      </c>
      <c r="Q28" s="127">
        <f t="shared" si="0"/>
        <v>1</v>
      </c>
      <c r="R28" s="36"/>
      <c r="S28" s="38"/>
      <c r="T28" s="126">
        <f t="shared" si="1"/>
        <v>2.6538461538461537</v>
      </c>
      <c r="U28" s="36"/>
      <c r="V28" s="38"/>
      <c r="W28" s="62" t="s">
        <v>336</v>
      </c>
    </row>
    <row r="29" spans="2:23" ht="96.75" customHeight="1" x14ac:dyDescent="0.25">
      <c r="B29" s="49" t="s">
        <v>80</v>
      </c>
      <c r="C29" s="60" t="s">
        <v>246</v>
      </c>
      <c r="D29" s="61" t="s">
        <v>81</v>
      </c>
      <c r="E29" s="54" t="s">
        <v>55</v>
      </c>
      <c r="F29" s="55" t="s">
        <v>86</v>
      </c>
      <c r="G29" s="96">
        <f t="shared" si="3"/>
        <v>32</v>
      </c>
      <c r="H29" s="73">
        <v>6</v>
      </c>
      <c r="I29" s="17">
        <v>7</v>
      </c>
      <c r="J29" s="17">
        <v>9</v>
      </c>
      <c r="K29" s="18">
        <v>10</v>
      </c>
      <c r="L29" s="45">
        <v>6</v>
      </c>
      <c r="M29" s="46">
        <v>7</v>
      </c>
      <c r="N29" s="46"/>
      <c r="O29" s="48"/>
      <c r="P29" s="126">
        <f>IFERROR((L29/H29),"100%")</f>
        <v>1</v>
      </c>
      <c r="Q29" s="127">
        <f t="shared" si="0"/>
        <v>1</v>
      </c>
      <c r="R29" s="36"/>
      <c r="S29" s="38"/>
      <c r="T29" s="126">
        <f t="shared" si="1"/>
        <v>1</v>
      </c>
      <c r="U29" s="36"/>
      <c r="V29" s="38"/>
      <c r="W29" s="72" t="s">
        <v>354</v>
      </c>
    </row>
    <row r="30" spans="2:23" ht="96.75" customHeight="1" x14ac:dyDescent="0.25">
      <c r="B30" s="52" t="s">
        <v>26</v>
      </c>
      <c r="C30" s="6" t="s">
        <v>247</v>
      </c>
      <c r="D30" s="6" t="s">
        <v>85</v>
      </c>
      <c r="E30" s="50" t="s">
        <v>55</v>
      </c>
      <c r="F30" s="7" t="s">
        <v>87</v>
      </c>
      <c r="G30" s="99">
        <f t="shared" si="3"/>
        <v>133</v>
      </c>
      <c r="H30" s="73">
        <v>29</v>
      </c>
      <c r="I30" s="17">
        <v>32</v>
      </c>
      <c r="J30" s="17">
        <v>35</v>
      </c>
      <c r="K30" s="18">
        <v>37</v>
      </c>
      <c r="L30" s="45">
        <v>29</v>
      </c>
      <c r="M30" s="46">
        <v>32</v>
      </c>
      <c r="N30" s="46"/>
      <c r="O30" s="48"/>
      <c r="P30" s="126">
        <f>IFERROR((L30/H30),"100%")</f>
        <v>1</v>
      </c>
      <c r="Q30" s="127">
        <f t="shared" si="0"/>
        <v>1</v>
      </c>
      <c r="R30" s="36"/>
      <c r="S30" s="38"/>
      <c r="T30" s="126">
        <f t="shared" si="1"/>
        <v>1</v>
      </c>
      <c r="U30" s="36"/>
      <c r="V30" s="38"/>
      <c r="W30" s="62" t="s">
        <v>355</v>
      </c>
    </row>
    <row r="31" spans="2:23" ht="96.75" customHeight="1" x14ac:dyDescent="0.25">
      <c r="B31" s="52" t="s">
        <v>26</v>
      </c>
      <c r="C31" s="6" t="s">
        <v>248</v>
      </c>
      <c r="D31" s="6" t="s">
        <v>84</v>
      </c>
      <c r="E31" s="50" t="s">
        <v>55</v>
      </c>
      <c r="F31" s="3" t="s">
        <v>88</v>
      </c>
      <c r="G31" s="97">
        <f t="shared" si="3"/>
        <v>80</v>
      </c>
      <c r="H31" s="73">
        <v>16</v>
      </c>
      <c r="I31" s="17">
        <v>18</v>
      </c>
      <c r="J31" s="17">
        <v>21</v>
      </c>
      <c r="K31" s="18">
        <v>25</v>
      </c>
      <c r="L31" s="45">
        <v>16</v>
      </c>
      <c r="M31" s="46">
        <v>18</v>
      </c>
      <c r="N31" s="46"/>
      <c r="O31" s="48"/>
      <c r="P31" s="126">
        <f t="shared" si="0"/>
        <v>1</v>
      </c>
      <c r="Q31" s="127">
        <f t="shared" si="0"/>
        <v>1</v>
      </c>
      <c r="R31" s="36"/>
      <c r="S31" s="38"/>
      <c r="T31" s="126">
        <f t="shared" si="1"/>
        <v>1</v>
      </c>
      <c r="U31" s="36"/>
      <c r="V31" s="38"/>
      <c r="W31" s="62" t="s">
        <v>356</v>
      </c>
    </row>
    <row r="32" spans="2:23" ht="96.75" customHeight="1" x14ac:dyDescent="0.25">
      <c r="B32" s="52" t="s">
        <v>26</v>
      </c>
      <c r="C32" s="6" t="s">
        <v>249</v>
      </c>
      <c r="D32" s="6" t="s">
        <v>83</v>
      </c>
      <c r="E32" s="50" t="s">
        <v>55</v>
      </c>
      <c r="F32" s="3" t="s">
        <v>89</v>
      </c>
      <c r="G32" s="97">
        <f t="shared" si="3"/>
        <v>5309</v>
      </c>
      <c r="H32" s="73">
        <v>1260</v>
      </c>
      <c r="I32" s="17">
        <v>1310</v>
      </c>
      <c r="J32" s="17">
        <v>1330</v>
      </c>
      <c r="K32" s="18">
        <v>1409</v>
      </c>
      <c r="L32" s="45">
        <v>1260</v>
      </c>
      <c r="M32" s="46">
        <v>1300</v>
      </c>
      <c r="N32" s="46"/>
      <c r="O32" s="48"/>
      <c r="P32" s="126">
        <f t="shared" ref="P32:Q95" si="4">IFERROR((L32/H32),"100%")</f>
        <v>1</v>
      </c>
      <c r="Q32" s="127">
        <f t="shared" si="4"/>
        <v>0.99236641221374045</v>
      </c>
      <c r="R32" s="36"/>
      <c r="S32" s="38"/>
      <c r="T32" s="126">
        <f t="shared" si="1"/>
        <v>0.99610894941634243</v>
      </c>
      <c r="U32" s="36"/>
      <c r="V32" s="38"/>
      <c r="W32" s="62" t="s">
        <v>357</v>
      </c>
    </row>
    <row r="33" spans="1:23" ht="96.75" customHeight="1" x14ac:dyDescent="0.25">
      <c r="B33" s="52" t="s">
        <v>26</v>
      </c>
      <c r="C33" s="43" t="s">
        <v>250</v>
      </c>
      <c r="D33" s="43" t="s">
        <v>82</v>
      </c>
      <c r="E33" s="50" t="s">
        <v>55</v>
      </c>
      <c r="F33" s="3" t="s">
        <v>90</v>
      </c>
      <c r="G33" s="108">
        <f>SUM(H33:K33)</f>
        <v>799</v>
      </c>
      <c r="H33" s="73">
        <v>185</v>
      </c>
      <c r="I33" s="17">
        <v>193</v>
      </c>
      <c r="J33" s="17">
        <v>201</v>
      </c>
      <c r="K33" s="18">
        <v>220</v>
      </c>
      <c r="L33" s="45">
        <v>185</v>
      </c>
      <c r="M33" s="46">
        <v>100</v>
      </c>
      <c r="N33" s="46"/>
      <c r="O33" s="48"/>
      <c r="P33" s="126">
        <f t="shared" si="4"/>
        <v>1</v>
      </c>
      <c r="Q33" s="127">
        <f t="shared" si="4"/>
        <v>0.51813471502590669</v>
      </c>
      <c r="R33" s="36"/>
      <c r="S33" s="38"/>
      <c r="T33" s="126">
        <f t="shared" si="1"/>
        <v>0.75396825396825395</v>
      </c>
      <c r="U33" s="36"/>
      <c r="V33" s="38"/>
      <c r="W33" s="62" t="s">
        <v>358</v>
      </c>
    </row>
    <row r="34" spans="1:23" ht="93.75" customHeight="1" x14ac:dyDescent="0.25">
      <c r="A34" s="146"/>
      <c r="B34" s="49" t="s">
        <v>104</v>
      </c>
      <c r="C34" s="60" t="s">
        <v>251</v>
      </c>
      <c r="D34" s="61" t="s">
        <v>105</v>
      </c>
      <c r="E34" s="54" t="s">
        <v>55</v>
      </c>
      <c r="F34" s="70" t="s">
        <v>129</v>
      </c>
      <c r="G34" s="96">
        <f t="shared" si="3"/>
        <v>15049</v>
      </c>
      <c r="H34" s="73">
        <v>3612</v>
      </c>
      <c r="I34" s="17">
        <v>3912</v>
      </c>
      <c r="J34" s="17">
        <v>3913</v>
      </c>
      <c r="K34" s="18">
        <v>3612</v>
      </c>
      <c r="L34" s="45">
        <v>1575</v>
      </c>
      <c r="M34" s="46">
        <v>1321</v>
      </c>
      <c r="N34" s="46"/>
      <c r="O34" s="48"/>
      <c r="P34" s="126">
        <f t="shared" si="4"/>
        <v>0.43604651162790697</v>
      </c>
      <c r="Q34" s="127">
        <f t="shared" si="4"/>
        <v>0.33767893660531695</v>
      </c>
      <c r="R34" s="36"/>
      <c r="S34" s="38"/>
      <c r="T34" s="126">
        <f t="shared" si="1"/>
        <v>0.3849016480595428</v>
      </c>
      <c r="U34" s="36"/>
      <c r="V34" s="38"/>
      <c r="W34" s="72" t="s">
        <v>359</v>
      </c>
    </row>
    <row r="35" spans="1:23" ht="93.75" customHeight="1" x14ac:dyDescent="0.25">
      <c r="B35" s="52" t="s">
        <v>26</v>
      </c>
      <c r="C35" s="6" t="s">
        <v>252</v>
      </c>
      <c r="D35" s="6" t="s">
        <v>106</v>
      </c>
      <c r="E35" s="50" t="s">
        <v>55</v>
      </c>
      <c r="F35" s="3" t="s">
        <v>130</v>
      </c>
      <c r="G35" s="97">
        <f t="shared" si="3"/>
        <v>15280</v>
      </c>
      <c r="H35" s="73">
        <v>3667</v>
      </c>
      <c r="I35" s="17">
        <v>3973</v>
      </c>
      <c r="J35" s="17">
        <v>3973</v>
      </c>
      <c r="K35" s="18">
        <v>3667</v>
      </c>
      <c r="L35" s="45">
        <v>2075</v>
      </c>
      <c r="M35" s="46">
        <v>2062</v>
      </c>
      <c r="N35" s="46"/>
      <c r="O35" s="48"/>
      <c r="P35" s="126">
        <f t="shared" si="4"/>
        <v>0.56585764930460869</v>
      </c>
      <c r="Q35" s="127">
        <f t="shared" si="4"/>
        <v>0.51900327208658448</v>
      </c>
      <c r="R35" s="36"/>
      <c r="S35" s="38"/>
      <c r="T35" s="126">
        <f t="shared" si="1"/>
        <v>0.54149214659685863</v>
      </c>
      <c r="U35" s="36"/>
      <c r="V35" s="38"/>
      <c r="W35" s="62" t="s">
        <v>360</v>
      </c>
    </row>
    <row r="36" spans="1:23" ht="93.75" customHeight="1" x14ac:dyDescent="0.25">
      <c r="B36" s="52" t="s">
        <v>26</v>
      </c>
      <c r="C36" s="6" t="s">
        <v>253</v>
      </c>
      <c r="D36" s="6" t="s">
        <v>107</v>
      </c>
      <c r="E36" s="50" t="s">
        <v>55</v>
      </c>
      <c r="F36" s="3" t="s">
        <v>131</v>
      </c>
      <c r="G36" s="97">
        <f t="shared" si="3"/>
        <v>13196</v>
      </c>
      <c r="H36" s="73">
        <v>3167</v>
      </c>
      <c r="I36" s="17">
        <v>3431</v>
      </c>
      <c r="J36" s="17">
        <v>3431</v>
      </c>
      <c r="K36" s="18">
        <v>3167</v>
      </c>
      <c r="L36" s="45">
        <v>1664</v>
      </c>
      <c r="M36" s="46">
        <v>1592</v>
      </c>
      <c r="N36" s="46"/>
      <c r="O36" s="48"/>
      <c r="P36" s="126">
        <f t="shared" si="4"/>
        <v>0.52541837701294603</v>
      </c>
      <c r="Q36" s="127">
        <f t="shared" si="4"/>
        <v>0.46400466336345086</v>
      </c>
      <c r="R36" s="36"/>
      <c r="S36" s="38"/>
      <c r="T36" s="126">
        <f t="shared" si="1"/>
        <v>0.49348287359806003</v>
      </c>
      <c r="U36" s="36"/>
      <c r="V36" s="38"/>
      <c r="W36" s="62" t="s">
        <v>361</v>
      </c>
    </row>
    <row r="37" spans="1:23" ht="93.75" customHeight="1" x14ac:dyDescent="0.25">
      <c r="B37" s="52" t="s">
        <v>26</v>
      </c>
      <c r="C37" s="6" t="s">
        <v>254</v>
      </c>
      <c r="D37" s="6" t="s">
        <v>108</v>
      </c>
      <c r="E37" s="50" t="s">
        <v>55</v>
      </c>
      <c r="F37" s="3" t="s">
        <v>132</v>
      </c>
      <c r="G37" s="97">
        <f t="shared" si="3"/>
        <v>79507</v>
      </c>
      <c r="H37" s="73">
        <v>19082</v>
      </c>
      <c r="I37" s="17">
        <v>20672</v>
      </c>
      <c r="J37" s="17">
        <v>20671</v>
      </c>
      <c r="K37" s="18">
        <v>19082</v>
      </c>
      <c r="L37" s="45">
        <v>17532</v>
      </c>
      <c r="M37" s="46">
        <v>17622</v>
      </c>
      <c r="N37" s="46"/>
      <c r="O37" s="48"/>
      <c r="P37" s="126">
        <f t="shared" si="4"/>
        <v>0.91877161723089817</v>
      </c>
      <c r="Q37" s="127">
        <f t="shared" si="4"/>
        <v>0.85245743034055732</v>
      </c>
      <c r="R37" s="36"/>
      <c r="S37" s="38"/>
      <c r="T37" s="126">
        <f t="shared" si="1"/>
        <v>0.88428837349700662</v>
      </c>
      <c r="U37" s="36"/>
      <c r="V37" s="38"/>
      <c r="W37" s="62" t="s">
        <v>362</v>
      </c>
    </row>
    <row r="38" spans="1:23" ht="93.75" customHeight="1" x14ac:dyDescent="0.25">
      <c r="B38" s="52" t="s">
        <v>26</v>
      </c>
      <c r="C38" s="6" t="s">
        <v>255</v>
      </c>
      <c r="D38" s="6" t="s">
        <v>109</v>
      </c>
      <c r="E38" s="50" t="s">
        <v>55</v>
      </c>
      <c r="F38" s="3" t="s">
        <v>133</v>
      </c>
      <c r="G38" s="97">
        <f t="shared" si="3"/>
        <v>245</v>
      </c>
      <c r="H38" s="73">
        <v>59</v>
      </c>
      <c r="I38" s="17">
        <v>64</v>
      </c>
      <c r="J38" s="17">
        <v>63</v>
      </c>
      <c r="K38" s="18">
        <v>59</v>
      </c>
      <c r="L38" s="45">
        <v>4</v>
      </c>
      <c r="M38" s="46">
        <v>15</v>
      </c>
      <c r="N38" s="46"/>
      <c r="O38" s="48"/>
      <c r="P38" s="126">
        <f t="shared" si="4"/>
        <v>6.7796610169491525E-2</v>
      </c>
      <c r="Q38" s="127">
        <f t="shared" si="4"/>
        <v>0.234375</v>
      </c>
      <c r="R38" s="36"/>
      <c r="S38" s="38"/>
      <c r="T38" s="126">
        <f t="shared" si="1"/>
        <v>0.15447154471544716</v>
      </c>
      <c r="U38" s="36"/>
      <c r="V38" s="38"/>
      <c r="W38" s="62" t="s">
        <v>363</v>
      </c>
    </row>
    <row r="39" spans="1:23" ht="93.75" customHeight="1" x14ac:dyDescent="0.25">
      <c r="B39" s="52" t="s">
        <v>26</v>
      </c>
      <c r="C39" s="6" t="s">
        <v>256</v>
      </c>
      <c r="D39" s="6" t="s">
        <v>110</v>
      </c>
      <c r="E39" s="50" t="s">
        <v>55</v>
      </c>
      <c r="F39" s="3" t="s">
        <v>134</v>
      </c>
      <c r="G39" s="97">
        <f t="shared" si="3"/>
        <v>200</v>
      </c>
      <c r="H39" s="73">
        <v>50</v>
      </c>
      <c r="I39" s="17">
        <v>50</v>
      </c>
      <c r="J39" s="17">
        <v>50</v>
      </c>
      <c r="K39" s="18">
        <v>50</v>
      </c>
      <c r="L39" s="45">
        <v>39</v>
      </c>
      <c r="M39" s="46">
        <v>40</v>
      </c>
      <c r="N39" s="46"/>
      <c r="O39" s="48"/>
      <c r="P39" s="126">
        <f t="shared" si="4"/>
        <v>0.78</v>
      </c>
      <c r="Q39" s="127">
        <f t="shared" si="4"/>
        <v>0.8</v>
      </c>
      <c r="R39" s="36"/>
      <c r="S39" s="38"/>
      <c r="T39" s="126">
        <f t="shared" si="1"/>
        <v>0.79</v>
      </c>
      <c r="U39" s="36"/>
      <c r="V39" s="38"/>
      <c r="W39" s="62" t="s">
        <v>364</v>
      </c>
    </row>
    <row r="40" spans="1:23" ht="93.75" customHeight="1" x14ac:dyDescent="0.25">
      <c r="B40" s="52" t="s">
        <v>26</v>
      </c>
      <c r="C40" s="6" t="s">
        <v>257</v>
      </c>
      <c r="D40" s="6" t="s">
        <v>111</v>
      </c>
      <c r="E40" s="50" t="s">
        <v>55</v>
      </c>
      <c r="F40" s="3" t="s">
        <v>135</v>
      </c>
      <c r="G40" s="97">
        <f t="shared" si="3"/>
        <v>94</v>
      </c>
      <c r="H40" s="73">
        <v>23</v>
      </c>
      <c r="I40" s="17">
        <v>24</v>
      </c>
      <c r="J40" s="17">
        <v>24</v>
      </c>
      <c r="K40" s="18">
        <v>23</v>
      </c>
      <c r="L40" s="45">
        <v>24</v>
      </c>
      <c r="M40" s="46">
        <v>26</v>
      </c>
      <c r="N40" s="46"/>
      <c r="O40" s="48"/>
      <c r="P40" s="126">
        <f t="shared" si="4"/>
        <v>1.0434782608695652</v>
      </c>
      <c r="Q40" s="127">
        <f t="shared" si="4"/>
        <v>1.0833333333333333</v>
      </c>
      <c r="R40" s="36"/>
      <c r="S40" s="38"/>
      <c r="T40" s="126">
        <f t="shared" si="1"/>
        <v>1.0638297872340425</v>
      </c>
      <c r="U40" s="36"/>
      <c r="V40" s="38"/>
      <c r="W40" s="62" t="s">
        <v>365</v>
      </c>
    </row>
    <row r="41" spans="1:23" ht="93.75" customHeight="1" x14ac:dyDescent="0.25">
      <c r="B41" s="52" t="s">
        <v>26</v>
      </c>
      <c r="C41" s="6" t="s">
        <v>258</v>
      </c>
      <c r="D41" s="6" t="s">
        <v>112</v>
      </c>
      <c r="E41" s="50" t="s">
        <v>55</v>
      </c>
      <c r="F41" s="3" t="s">
        <v>136</v>
      </c>
      <c r="G41" s="97">
        <f t="shared" si="3"/>
        <v>36</v>
      </c>
      <c r="H41" s="73">
        <v>9</v>
      </c>
      <c r="I41" s="17">
        <v>9</v>
      </c>
      <c r="J41" s="17">
        <v>9</v>
      </c>
      <c r="K41" s="18">
        <v>9</v>
      </c>
      <c r="L41" s="45">
        <v>9</v>
      </c>
      <c r="M41" s="46">
        <v>11</v>
      </c>
      <c r="N41" s="46"/>
      <c r="O41" s="48"/>
      <c r="P41" s="126">
        <f t="shared" si="4"/>
        <v>1</v>
      </c>
      <c r="Q41" s="127">
        <f t="shared" si="4"/>
        <v>1.2222222222222223</v>
      </c>
      <c r="R41" s="36"/>
      <c r="S41" s="38"/>
      <c r="T41" s="126">
        <f t="shared" si="1"/>
        <v>1.1111111111111112</v>
      </c>
      <c r="U41" s="36"/>
      <c r="V41" s="38"/>
      <c r="W41" s="62" t="s">
        <v>366</v>
      </c>
    </row>
    <row r="42" spans="1:23" ht="105" customHeight="1" x14ac:dyDescent="0.25">
      <c r="B42" s="189" t="s">
        <v>113</v>
      </c>
      <c r="C42" s="191" t="s">
        <v>259</v>
      </c>
      <c r="D42" s="4" t="s">
        <v>114</v>
      </c>
      <c r="E42" s="54" t="s">
        <v>25</v>
      </c>
      <c r="F42" s="55" t="s">
        <v>137</v>
      </c>
      <c r="G42" s="122">
        <f>SUM(H42:K42)</f>
        <v>185494</v>
      </c>
      <c r="H42" s="73">
        <v>46374</v>
      </c>
      <c r="I42" s="17">
        <v>46373</v>
      </c>
      <c r="J42" s="17">
        <v>46374</v>
      </c>
      <c r="K42" s="19">
        <v>46373</v>
      </c>
      <c r="L42" s="45">
        <v>22533</v>
      </c>
      <c r="M42" s="46">
        <v>22041</v>
      </c>
      <c r="N42" s="46"/>
      <c r="O42" s="48"/>
      <c r="P42" s="126">
        <f t="shared" si="4"/>
        <v>0.48589727002199506</v>
      </c>
      <c r="Q42" s="127">
        <f t="shared" si="4"/>
        <v>0.47529812606473593</v>
      </c>
      <c r="R42" s="36"/>
      <c r="S42" s="38"/>
      <c r="T42" s="126">
        <f t="shared" si="1"/>
        <v>0.48059775518345604</v>
      </c>
      <c r="U42" s="36"/>
      <c r="V42" s="38"/>
      <c r="W42" s="62" t="s">
        <v>367</v>
      </c>
    </row>
    <row r="43" spans="1:23" ht="105" customHeight="1" x14ac:dyDescent="0.25">
      <c r="B43" s="190"/>
      <c r="C43" s="192"/>
      <c r="D43" s="4" t="s">
        <v>115</v>
      </c>
      <c r="E43" s="54" t="s">
        <v>25</v>
      </c>
      <c r="F43" s="55" t="s">
        <v>116</v>
      </c>
      <c r="G43" s="96">
        <f t="shared" si="3"/>
        <v>5279964</v>
      </c>
      <c r="H43" s="73">
        <v>1319991</v>
      </c>
      <c r="I43" s="17">
        <v>1319991</v>
      </c>
      <c r="J43" s="17">
        <v>1319991</v>
      </c>
      <c r="K43" s="19">
        <v>1319991</v>
      </c>
      <c r="L43" s="45">
        <v>8230000</v>
      </c>
      <c r="M43" s="46">
        <v>11760000</v>
      </c>
      <c r="N43" s="46"/>
      <c r="O43" s="48"/>
      <c r="P43" s="126">
        <f t="shared" si="4"/>
        <v>6.2348909954689082</v>
      </c>
      <c r="Q43" s="127">
        <f t="shared" si="4"/>
        <v>8.9091516533067274</v>
      </c>
      <c r="R43" s="36"/>
      <c r="S43" s="38"/>
      <c r="T43" s="126">
        <f t="shared" si="1"/>
        <v>7.5720213243878174</v>
      </c>
      <c r="U43" s="36"/>
      <c r="V43" s="38"/>
      <c r="W43" s="62" t="s">
        <v>368</v>
      </c>
    </row>
    <row r="44" spans="1:23" ht="105" customHeight="1" x14ac:dyDescent="0.25">
      <c r="B44" s="52" t="s">
        <v>26</v>
      </c>
      <c r="C44" s="59" t="s">
        <v>260</v>
      </c>
      <c r="D44" s="59" t="s">
        <v>117</v>
      </c>
      <c r="E44" s="50" t="s">
        <v>25</v>
      </c>
      <c r="F44" s="89" t="s">
        <v>118</v>
      </c>
      <c r="G44" s="97">
        <f t="shared" si="3"/>
        <v>447</v>
      </c>
      <c r="H44" s="73">
        <v>112</v>
      </c>
      <c r="I44" s="17">
        <v>111</v>
      </c>
      <c r="J44" s="17">
        <v>112</v>
      </c>
      <c r="K44" s="19">
        <v>112</v>
      </c>
      <c r="L44" s="45">
        <v>179</v>
      </c>
      <c r="M44" s="46">
        <v>131</v>
      </c>
      <c r="N44" s="46"/>
      <c r="O44" s="48"/>
      <c r="P44" s="126">
        <f t="shared" si="4"/>
        <v>1.5982142857142858</v>
      </c>
      <c r="Q44" s="127">
        <f t="shared" si="4"/>
        <v>1.1801801801801801</v>
      </c>
      <c r="R44" s="36"/>
      <c r="S44" s="38"/>
      <c r="T44" s="126">
        <f t="shared" si="1"/>
        <v>1.3901345291479821</v>
      </c>
      <c r="U44" s="36"/>
      <c r="V44" s="38"/>
      <c r="W44" s="62" t="s">
        <v>369</v>
      </c>
    </row>
    <row r="45" spans="1:23" ht="105" customHeight="1" x14ac:dyDescent="0.25">
      <c r="B45" s="52" t="s">
        <v>26</v>
      </c>
      <c r="C45" s="59" t="s">
        <v>261</v>
      </c>
      <c r="D45" s="59" t="s">
        <v>119</v>
      </c>
      <c r="E45" s="50" t="s">
        <v>25</v>
      </c>
      <c r="F45" s="89" t="s">
        <v>120</v>
      </c>
      <c r="G45" s="97">
        <f t="shared" si="3"/>
        <v>6</v>
      </c>
      <c r="H45" s="73">
        <v>1</v>
      </c>
      <c r="I45" s="17">
        <v>2</v>
      </c>
      <c r="J45" s="17">
        <v>2</v>
      </c>
      <c r="K45" s="19">
        <v>1</v>
      </c>
      <c r="L45" s="45">
        <v>1</v>
      </c>
      <c r="M45" s="46">
        <v>1</v>
      </c>
      <c r="N45" s="46"/>
      <c r="O45" s="48"/>
      <c r="P45" s="126">
        <f>IFERROR((L45/H45),"100%")</f>
        <v>1</v>
      </c>
      <c r="Q45" s="127">
        <f t="shared" si="4"/>
        <v>0.5</v>
      </c>
      <c r="R45" s="36"/>
      <c r="S45" s="38"/>
      <c r="T45" s="126">
        <f t="shared" si="1"/>
        <v>0.66666666666666663</v>
      </c>
      <c r="U45" s="36"/>
      <c r="V45" s="38"/>
      <c r="W45" s="62" t="s">
        <v>370</v>
      </c>
    </row>
    <row r="46" spans="1:23" ht="105" customHeight="1" x14ac:dyDescent="0.25">
      <c r="B46" s="175" t="s">
        <v>26</v>
      </c>
      <c r="C46" s="177" t="s">
        <v>262</v>
      </c>
      <c r="D46" s="59" t="s">
        <v>121</v>
      </c>
      <c r="E46" s="50" t="s">
        <v>25</v>
      </c>
      <c r="F46" s="89" t="s">
        <v>122</v>
      </c>
      <c r="G46" s="97">
        <f t="shared" si="3"/>
        <v>6</v>
      </c>
      <c r="H46" s="73">
        <v>1</v>
      </c>
      <c r="I46" s="17">
        <v>2</v>
      </c>
      <c r="J46" s="17">
        <v>2</v>
      </c>
      <c r="K46" s="19">
        <v>1</v>
      </c>
      <c r="L46" s="45">
        <v>1</v>
      </c>
      <c r="M46" s="46">
        <v>1</v>
      </c>
      <c r="N46" s="46"/>
      <c r="O46" s="48"/>
      <c r="P46" s="126">
        <f t="shared" si="4"/>
        <v>1</v>
      </c>
      <c r="Q46" s="127">
        <f t="shared" si="4"/>
        <v>0.5</v>
      </c>
      <c r="R46" s="36"/>
      <c r="S46" s="38"/>
      <c r="T46" s="126">
        <f t="shared" si="1"/>
        <v>0.66666666666666663</v>
      </c>
      <c r="U46" s="36"/>
      <c r="V46" s="38"/>
      <c r="W46" s="62" t="s">
        <v>370</v>
      </c>
    </row>
    <row r="47" spans="1:23" ht="105" customHeight="1" x14ac:dyDescent="0.25">
      <c r="B47" s="193"/>
      <c r="C47" s="194"/>
      <c r="D47" s="59" t="s">
        <v>123</v>
      </c>
      <c r="E47" s="50" t="s">
        <v>25</v>
      </c>
      <c r="F47" s="89" t="s">
        <v>124</v>
      </c>
      <c r="G47" s="97">
        <f t="shared" si="3"/>
        <v>3</v>
      </c>
      <c r="H47" s="73">
        <v>1</v>
      </c>
      <c r="I47" s="17">
        <v>1</v>
      </c>
      <c r="J47" s="17">
        <v>1</v>
      </c>
      <c r="K47" s="19">
        <v>0</v>
      </c>
      <c r="L47" s="45">
        <v>1</v>
      </c>
      <c r="M47" s="46">
        <v>1</v>
      </c>
      <c r="N47" s="46"/>
      <c r="O47" s="48"/>
      <c r="P47" s="126">
        <f t="shared" si="4"/>
        <v>1</v>
      </c>
      <c r="Q47" s="127">
        <f t="shared" si="4"/>
        <v>1</v>
      </c>
      <c r="R47" s="36"/>
      <c r="S47" s="38"/>
      <c r="T47" s="126">
        <f t="shared" si="1"/>
        <v>1</v>
      </c>
      <c r="U47" s="36"/>
      <c r="V47" s="38"/>
      <c r="W47" s="62" t="s">
        <v>371</v>
      </c>
    </row>
    <row r="48" spans="1:23" ht="105" customHeight="1" x14ac:dyDescent="0.25">
      <c r="B48" s="176"/>
      <c r="C48" s="178"/>
      <c r="D48" s="59" t="s">
        <v>125</v>
      </c>
      <c r="E48" s="50" t="s">
        <v>25</v>
      </c>
      <c r="F48" s="89" t="s">
        <v>126</v>
      </c>
      <c r="G48" s="97">
        <f t="shared" si="3"/>
        <v>9</v>
      </c>
      <c r="H48" s="73">
        <v>2</v>
      </c>
      <c r="I48" s="17">
        <v>2</v>
      </c>
      <c r="J48" s="17">
        <v>3</v>
      </c>
      <c r="K48" s="19">
        <v>2</v>
      </c>
      <c r="L48" s="45">
        <v>2</v>
      </c>
      <c r="M48" s="46">
        <v>1</v>
      </c>
      <c r="N48" s="46"/>
      <c r="O48" s="48"/>
      <c r="P48" s="126">
        <f t="shared" si="4"/>
        <v>1</v>
      </c>
      <c r="Q48" s="127">
        <f t="shared" si="4"/>
        <v>0.5</v>
      </c>
      <c r="R48" s="36"/>
      <c r="S48" s="38"/>
      <c r="T48" s="126">
        <f t="shared" si="1"/>
        <v>0.75</v>
      </c>
      <c r="U48" s="36"/>
      <c r="V48" s="38"/>
      <c r="W48" s="62" t="s">
        <v>372</v>
      </c>
    </row>
    <row r="49" spans="2:23" ht="105" customHeight="1" x14ac:dyDescent="0.25">
      <c r="B49" s="52" t="s">
        <v>26</v>
      </c>
      <c r="C49" s="71" t="s">
        <v>263</v>
      </c>
      <c r="D49" s="59" t="s">
        <v>127</v>
      </c>
      <c r="E49" s="50" t="s">
        <v>25</v>
      </c>
      <c r="F49" s="3" t="s">
        <v>128</v>
      </c>
      <c r="G49" s="97">
        <f t="shared" si="3"/>
        <v>7</v>
      </c>
      <c r="H49" s="73">
        <v>2</v>
      </c>
      <c r="I49" s="17">
        <v>1</v>
      </c>
      <c r="J49" s="17">
        <v>2</v>
      </c>
      <c r="K49" s="19">
        <v>2</v>
      </c>
      <c r="L49" s="45">
        <v>0</v>
      </c>
      <c r="M49" s="46">
        <v>1</v>
      </c>
      <c r="N49" s="46"/>
      <c r="O49" s="48"/>
      <c r="P49" s="126">
        <f t="shared" si="4"/>
        <v>0</v>
      </c>
      <c r="Q49" s="127">
        <f t="shared" si="4"/>
        <v>1</v>
      </c>
      <c r="R49" s="36"/>
      <c r="S49" s="38"/>
      <c r="T49" s="126">
        <f t="shared" si="1"/>
        <v>0.33333333333333331</v>
      </c>
      <c r="U49" s="36"/>
      <c r="V49" s="38"/>
      <c r="W49" s="62" t="s">
        <v>373</v>
      </c>
    </row>
    <row r="50" spans="2:23" ht="96.75" customHeight="1" x14ac:dyDescent="0.25">
      <c r="B50" s="189" t="s">
        <v>49</v>
      </c>
      <c r="C50" s="191" t="s">
        <v>264</v>
      </c>
      <c r="D50" s="4" t="s">
        <v>50</v>
      </c>
      <c r="E50" s="54" t="s">
        <v>25</v>
      </c>
      <c r="F50" s="55" t="s">
        <v>51</v>
      </c>
      <c r="G50" s="96">
        <f t="shared" si="3"/>
        <v>2700</v>
      </c>
      <c r="H50" s="73">
        <v>650</v>
      </c>
      <c r="I50" s="17">
        <v>680</v>
      </c>
      <c r="J50" s="17">
        <v>700</v>
      </c>
      <c r="K50" s="18">
        <v>670</v>
      </c>
      <c r="L50" s="16">
        <v>552</v>
      </c>
      <c r="M50" s="46">
        <v>672</v>
      </c>
      <c r="N50" s="46"/>
      <c r="O50" s="48"/>
      <c r="P50" s="126">
        <f t="shared" si="4"/>
        <v>0.84923076923076923</v>
      </c>
      <c r="Q50" s="127">
        <f t="shared" si="4"/>
        <v>0.9882352941176471</v>
      </c>
      <c r="R50" s="36"/>
      <c r="S50" s="38"/>
      <c r="T50" s="126">
        <f t="shared" si="1"/>
        <v>0.92030075187969929</v>
      </c>
      <c r="U50" s="36"/>
      <c r="V50" s="38"/>
      <c r="W50" s="72" t="s">
        <v>374</v>
      </c>
    </row>
    <row r="51" spans="2:23" ht="96.75" customHeight="1" x14ac:dyDescent="0.25">
      <c r="B51" s="190"/>
      <c r="C51" s="192"/>
      <c r="D51" s="4" t="s">
        <v>52</v>
      </c>
      <c r="E51" s="54" t="s">
        <v>25</v>
      </c>
      <c r="F51" s="55" t="s">
        <v>53</v>
      </c>
      <c r="G51" s="96">
        <f t="shared" si="3"/>
        <v>20500000</v>
      </c>
      <c r="H51" s="73">
        <v>5125000</v>
      </c>
      <c r="I51" s="17">
        <v>5125000</v>
      </c>
      <c r="J51" s="17">
        <v>5125000</v>
      </c>
      <c r="K51" s="18">
        <v>5125000</v>
      </c>
      <c r="L51" s="16">
        <v>4096959.08</v>
      </c>
      <c r="M51" s="46">
        <v>4561650.66</v>
      </c>
      <c r="N51" s="46"/>
      <c r="O51" s="48"/>
      <c r="P51" s="126">
        <f t="shared" si="4"/>
        <v>0.79940664975609754</v>
      </c>
      <c r="Q51" s="127">
        <f t="shared" si="4"/>
        <v>0.89007817756097563</v>
      </c>
      <c r="R51" s="36"/>
      <c r="S51" s="38"/>
      <c r="T51" s="126">
        <f t="shared" si="1"/>
        <v>0.84474241365853664</v>
      </c>
      <c r="U51" s="36"/>
      <c r="V51" s="38"/>
      <c r="W51" s="72" t="s">
        <v>375</v>
      </c>
    </row>
    <row r="52" spans="2:23" ht="96.75" customHeight="1" x14ac:dyDescent="0.25">
      <c r="B52" s="56" t="s">
        <v>26</v>
      </c>
      <c r="C52" s="59" t="s">
        <v>265</v>
      </c>
      <c r="D52" s="59" t="s">
        <v>54</v>
      </c>
      <c r="E52" s="51" t="s">
        <v>55</v>
      </c>
      <c r="F52" s="57" t="s">
        <v>56</v>
      </c>
      <c r="G52" s="99">
        <f t="shared" si="3"/>
        <v>210</v>
      </c>
      <c r="H52" s="73">
        <v>52</v>
      </c>
      <c r="I52" s="17">
        <v>53</v>
      </c>
      <c r="J52" s="17">
        <v>53</v>
      </c>
      <c r="K52" s="18">
        <v>52</v>
      </c>
      <c r="L52" s="16">
        <v>49</v>
      </c>
      <c r="M52" s="46">
        <v>54</v>
      </c>
      <c r="N52" s="46"/>
      <c r="O52" s="48"/>
      <c r="P52" s="126">
        <f t="shared" si="4"/>
        <v>0.94230769230769229</v>
      </c>
      <c r="Q52" s="127">
        <f t="shared" si="4"/>
        <v>1.0188679245283019</v>
      </c>
      <c r="R52" s="36"/>
      <c r="S52" s="38"/>
      <c r="T52" s="126">
        <f t="shared" si="1"/>
        <v>0.98095238095238091</v>
      </c>
      <c r="U52" s="36"/>
      <c r="V52" s="38"/>
      <c r="W52" s="83" t="s">
        <v>376</v>
      </c>
    </row>
    <row r="53" spans="2:23" ht="96.75" customHeight="1" x14ac:dyDescent="0.25">
      <c r="B53" s="175" t="s">
        <v>26</v>
      </c>
      <c r="C53" s="177" t="s">
        <v>266</v>
      </c>
      <c r="D53" s="59" t="s">
        <v>57</v>
      </c>
      <c r="E53" s="51" t="s">
        <v>55</v>
      </c>
      <c r="F53" s="57" t="s">
        <v>58</v>
      </c>
      <c r="G53" s="99">
        <f t="shared" si="3"/>
        <v>21700</v>
      </c>
      <c r="H53" s="73">
        <v>5425</v>
      </c>
      <c r="I53" s="17">
        <v>5425</v>
      </c>
      <c r="J53" s="17">
        <v>5425</v>
      </c>
      <c r="K53" s="18">
        <v>5425</v>
      </c>
      <c r="L53" s="16">
        <v>4191</v>
      </c>
      <c r="M53" s="46">
        <v>4577</v>
      </c>
      <c r="N53" s="46"/>
      <c r="O53" s="48"/>
      <c r="P53" s="126">
        <f t="shared" si="4"/>
        <v>0.77253456221198158</v>
      </c>
      <c r="Q53" s="127">
        <f t="shared" si="4"/>
        <v>0.8436866359447005</v>
      </c>
      <c r="R53" s="36"/>
      <c r="S53" s="38"/>
      <c r="T53" s="126">
        <f t="shared" si="1"/>
        <v>0.80811059907834104</v>
      </c>
      <c r="U53" s="36"/>
      <c r="V53" s="38"/>
      <c r="W53" s="83" t="s">
        <v>377</v>
      </c>
    </row>
    <row r="54" spans="2:23" ht="96.75" customHeight="1" x14ac:dyDescent="0.25">
      <c r="B54" s="176"/>
      <c r="C54" s="178"/>
      <c r="D54" s="59" t="s">
        <v>59</v>
      </c>
      <c r="E54" s="51" t="s">
        <v>55</v>
      </c>
      <c r="F54" s="57" t="s">
        <v>60</v>
      </c>
      <c r="G54" s="99">
        <f t="shared" si="3"/>
        <v>3500</v>
      </c>
      <c r="H54" s="73">
        <v>750</v>
      </c>
      <c r="I54" s="17">
        <v>900</v>
      </c>
      <c r="J54" s="17">
        <v>950</v>
      </c>
      <c r="K54" s="18">
        <v>900</v>
      </c>
      <c r="L54" s="16">
        <v>1175</v>
      </c>
      <c r="M54" s="46">
        <v>1350</v>
      </c>
      <c r="N54" s="46"/>
      <c r="O54" s="48"/>
      <c r="P54" s="126">
        <f t="shared" si="4"/>
        <v>1.5666666666666667</v>
      </c>
      <c r="Q54" s="127">
        <f t="shared" si="4"/>
        <v>1.5</v>
      </c>
      <c r="R54" s="36"/>
      <c r="S54" s="38"/>
      <c r="T54" s="126">
        <f t="shared" si="1"/>
        <v>1.5303030303030303</v>
      </c>
      <c r="U54" s="36"/>
      <c r="V54" s="38"/>
      <c r="W54" s="83" t="s">
        <v>378</v>
      </c>
    </row>
    <row r="55" spans="2:23" ht="96.75" customHeight="1" x14ac:dyDescent="0.25">
      <c r="B55" s="56" t="s">
        <v>26</v>
      </c>
      <c r="C55" s="59" t="s">
        <v>267</v>
      </c>
      <c r="D55" s="59" t="s">
        <v>61</v>
      </c>
      <c r="E55" s="51" t="s">
        <v>55</v>
      </c>
      <c r="F55" s="58" t="s">
        <v>62</v>
      </c>
      <c r="G55" s="100">
        <f t="shared" si="3"/>
        <v>38</v>
      </c>
      <c r="H55" s="73">
        <v>8</v>
      </c>
      <c r="I55" s="17">
        <v>11</v>
      </c>
      <c r="J55" s="17">
        <v>10</v>
      </c>
      <c r="K55" s="18">
        <v>9</v>
      </c>
      <c r="L55" s="16">
        <v>0</v>
      </c>
      <c r="M55" s="46">
        <v>10</v>
      </c>
      <c r="N55" s="46"/>
      <c r="O55" s="48"/>
      <c r="P55" s="126">
        <f t="shared" si="4"/>
        <v>0</v>
      </c>
      <c r="Q55" s="127">
        <f t="shared" si="4"/>
        <v>0.90909090909090906</v>
      </c>
      <c r="R55" s="36"/>
      <c r="S55" s="38"/>
      <c r="T55" s="126">
        <f t="shared" si="1"/>
        <v>0.52631578947368418</v>
      </c>
      <c r="U55" s="36"/>
      <c r="V55" s="38"/>
      <c r="W55" s="83" t="s">
        <v>379</v>
      </c>
    </row>
    <row r="56" spans="2:23" ht="96.75" customHeight="1" x14ac:dyDescent="0.25">
      <c r="B56" s="175" t="s">
        <v>26</v>
      </c>
      <c r="C56" s="177" t="s">
        <v>268</v>
      </c>
      <c r="D56" s="42" t="s">
        <v>63</v>
      </c>
      <c r="E56" s="51" t="s">
        <v>55</v>
      </c>
      <c r="F56" s="58" t="s">
        <v>64</v>
      </c>
      <c r="G56" s="100">
        <f t="shared" si="3"/>
        <v>637500</v>
      </c>
      <c r="H56" s="73">
        <v>159375</v>
      </c>
      <c r="I56" s="17">
        <v>159375</v>
      </c>
      <c r="J56" s="17">
        <v>159375</v>
      </c>
      <c r="K56" s="18">
        <v>159375</v>
      </c>
      <c r="L56" s="16">
        <v>102182</v>
      </c>
      <c r="M56" s="46">
        <v>136620</v>
      </c>
      <c r="N56" s="46"/>
      <c r="O56" s="48"/>
      <c r="P56" s="126">
        <f t="shared" si="4"/>
        <v>0.64114196078431374</v>
      </c>
      <c r="Q56" s="127">
        <f t="shared" si="4"/>
        <v>0.85722352941176472</v>
      </c>
      <c r="R56" s="36"/>
      <c r="S56" s="38"/>
      <c r="T56" s="126">
        <f t="shared" si="1"/>
        <v>0.74918274509803917</v>
      </c>
      <c r="U56" s="36"/>
      <c r="V56" s="38"/>
      <c r="W56" s="83" t="s">
        <v>380</v>
      </c>
    </row>
    <row r="57" spans="2:23" ht="96.75" customHeight="1" x14ac:dyDescent="0.25">
      <c r="B57" s="176"/>
      <c r="C57" s="178"/>
      <c r="D57" s="42" t="s">
        <v>65</v>
      </c>
      <c r="E57" s="51" t="s">
        <v>55</v>
      </c>
      <c r="F57" s="58" t="s">
        <v>66</v>
      </c>
      <c r="G57" s="100">
        <f t="shared" si="3"/>
        <v>18000</v>
      </c>
      <c r="H57" s="73">
        <v>4350</v>
      </c>
      <c r="I57" s="17">
        <v>4750</v>
      </c>
      <c r="J57" s="17">
        <v>4600</v>
      </c>
      <c r="K57" s="18">
        <v>4300</v>
      </c>
      <c r="L57" s="16">
        <v>2081</v>
      </c>
      <c r="M57" s="46">
        <v>3986.55</v>
      </c>
      <c r="N57" s="46"/>
      <c r="O57" s="48"/>
      <c r="P57" s="126">
        <f t="shared" si="4"/>
        <v>0.47839080459770117</v>
      </c>
      <c r="Q57" s="127">
        <f t="shared" si="4"/>
        <v>0.83927368421052639</v>
      </c>
      <c r="R57" s="36"/>
      <c r="S57" s="38"/>
      <c r="T57" s="126">
        <f t="shared" si="1"/>
        <v>0.66676373626373631</v>
      </c>
      <c r="U57" s="36"/>
      <c r="V57" s="38"/>
      <c r="W57" s="83" t="s">
        <v>381</v>
      </c>
    </row>
    <row r="58" spans="2:23" ht="96.75" customHeight="1" x14ac:dyDescent="0.25">
      <c r="B58" s="56" t="s">
        <v>26</v>
      </c>
      <c r="C58" s="59" t="s">
        <v>269</v>
      </c>
      <c r="D58" s="59" t="s">
        <v>67</v>
      </c>
      <c r="E58" s="51" t="s">
        <v>68</v>
      </c>
      <c r="F58" s="58" t="s">
        <v>69</v>
      </c>
      <c r="G58" s="100">
        <f t="shared" si="3"/>
        <v>35</v>
      </c>
      <c r="H58" s="73">
        <v>9</v>
      </c>
      <c r="I58" s="17">
        <v>9</v>
      </c>
      <c r="J58" s="17">
        <v>9</v>
      </c>
      <c r="K58" s="18">
        <v>8</v>
      </c>
      <c r="L58" s="16">
        <v>8</v>
      </c>
      <c r="M58" s="46">
        <v>7</v>
      </c>
      <c r="N58" s="46"/>
      <c r="O58" s="48"/>
      <c r="P58" s="126">
        <f t="shared" si="4"/>
        <v>0.88888888888888884</v>
      </c>
      <c r="Q58" s="127">
        <f t="shared" si="4"/>
        <v>0.77777777777777779</v>
      </c>
      <c r="R58" s="36"/>
      <c r="S58" s="38"/>
      <c r="T58" s="126">
        <f t="shared" si="1"/>
        <v>0.83333333333333337</v>
      </c>
      <c r="U58" s="36"/>
      <c r="V58" s="38"/>
      <c r="W58" s="83" t="s">
        <v>382</v>
      </c>
    </row>
    <row r="59" spans="2:23" ht="138" customHeight="1" x14ac:dyDescent="0.25">
      <c r="B59" s="49" t="s">
        <v>139</v>
      </c>
      <c r="C59" s="4" t="s">
        <v>270</v>
      </c>
      <c r="D59" s="4" t="s">
        <v>140</v>
      </c>
      <c r="E59" s="54" t="s">
        <v>55</v>
      </c>
      <c r="F59" s="55" t="s">
        <v>141</v>
      </c>
      <c r="G59" s="96">
        <f t="shared" si="3"/>
        <v>390</v>
      </c>
      <c r="H59" s="73">
        <v>105</v>
      </c>
      <c r="I59" s="17">
        <v>105</v>
      </c>
      <c r="J59" s="17">
        <v>80</v>
      </c>
      <c r="K59" s="18">
        <v>100</v>
      </c>
      <c r="L59" s="45">
        <v>18</v>
      </c>
      <c r="M59" s="46">
        <v>7</v>
      </c>
      <c r="N59" s="46"/>
      <c r="O59" s="48"/>
      <c r="P59" s="126">
        <f t="shared" si="4"/>
        <v>0.17142857142857143</v>
      </c>
      <c r="Q59" s="127">
        <f t="shared" si="4"/>
        <v>6.6666666666666666E-2</v>
      </c>
      <c r="R59" s="36"/>
      <c r="S59" s="38"/>
      <c r="T59" s="126">
        <f t="shared" si="1"/>
        <v>0.11904761904761904</v>
      </c>
      <c r="U59" s="36"/>
      <c r="V59" s="38"/>
      <c r="W59" s="117" t="s">
        <v>383</v>
      </c>
    </row>
    <row r="60" spans="2:23" ht="138" customHeight="1" x14ac:dyDescent="0.25">
      <c r="B60" s="56" t="s">
        <v>26</v>
      </c>
      <c r="C60" s="42" t="s">
        <v>271</v>
      </c>
      <c r="D60" s="42" t="s">
        <v>142</v>
      </c>
      <c r="E60" s="51" t="s">
        <v>55</v>
      </c>
      <c r="F60" s="57" t="s">
        <v>143</v>
      </c>
      <c r="G60" s="99">
        <f t="shared" si="3"/>
        <v>2300</v>
      </c>
      <c r="H60" s="73">
        <v>575</v>
      </c>
      <c r="I60" s="17">
        <v>575</v>
      </c>
      <c r="J60" s="17">
        <v>575</v>
      </c>
      <c r="K60" s="18">
        <v>575</v>
      </c>
      <c r="L60" s="45">
        <v>494</v>
      </c>
      <c r="M60" s="46">
        <v>525</v>
      </c>
      <c r="N60" s="46"/>
      <c r="O60" s="48"/>
      <c r="P60" s="126">
        <f t="shared" si="4"/>
        <v>0.85913043478260864</v>
      </c>
      <c r="Q60" s="127">
        <f t="shared" si="4"/>
        <v>0.91304347826086951</v>
      </c>
      <c r="R60" s="36"/>
      <c r="S60" s="38"/>
      <c r="T60" s="126">
        <f t="shared" si="1"/>
        <v>0.88608695652173908</v>
      </c>
      <c r="U60" s="36"/>
      <c r="V60" s="38"/>
      <c r="W60" s="118" t="s">
        <v>384</v>
      </c>
    </row>
    <row r="61" spans="2:23" ht="138" customHeight="1" x14ac:dyDescent="0.25">
      <c r="B61" s="56" t="s">
        <v>26</v>
      </c>
      <c r="C61" s="42" t="s">
        <v>272</v>
      </c>
      <c r="D61" s="42" t="s">
        <v>144</v>
      </c>
      <c r="E61" s="51" t="s">
        <v>55</v>
      </c>
      <c r="F61" s="57" t="s">
        <v>145</v>
      </c>
      <c r="G61" s="99">
        <f t="shared" si="3"/>
        <v>1630</v>
      </c>
      <c r="H61" s="73">
        <v>408</v>
      </c>
      <c r="I61" s="17">
        <v>408</v>
      </c>
      <c r="J61" s="17">
        <v>407</v>
      </c>
      <c r="K61" s="18">
        <v>407</v>
      </c>
      <c r="L61" s="45">
        <v>0</v>
      </c>
      <c r="M61" s="46">
        <v>0</v>
      </c>
      <c r="N61" s="46"/>
      <c r="O61" s="48"/>
      <c r="P61" s="126">
        <f t="shared" si="4"/>
        <v>0</v>
      </c>
      <c r="Q61" s="127">
        <f t="shared" si="4"/>
        <v>0</v>
      </c>
      <c r="R61" s="36"/>
      <c r="S61" s="38"/>
      <c r="T61" s="126">
        <f t="shared" si="1"/>
        <v>0</v>
      </c>
      <c r="U61" s="36"/>
      <c r="V61" s="38"/>
      <c r="W61" s="118" t="s">
        <v>385</v>
      </c>
    </row>
    <row r="62" spans="2:23" ht="138" customHeight="1" x14ac:dyDescent="0.25">
      <c r="B62" s="56" t="s">
        <v>26</v>
      </c>
      <c r="C62" s="42" t="s">
        <v>273</v>
      </c>
      <c r="D62" s="42" t="s">
        <v>146</v>
      </c>
      <c r="E62" s="51" t="s">
        <v>55</v>
      </c>
      <c r="F62" s="57" t="s">
        <v>147</v>
      </c>
      <c r="G62" s="99">
        <f t="shared" si="3"/>
        <v>15</v>
      </c>
      <c r="H62" s="73">
        <v>5</v>
      </c>
      <c r="I62" s="17">
        <v>4</v>
      </c>
      <c r="J62" s="17">
        <v>2</v>
      </c>
      <c r="K62" s="18">
        <v>4</v>
      </c>
      <c r="L62" s="45">
        <v>0</v>
      </c>
      <c r="M62" s="46">
        <v>5</v>
      </c>
      <c r="N62" s="46"/>
      <c r="O62" s="48"/>
      <c r="P62" s="126">
        <f t="shared" si="4"/>
        <v>0</v>
      </c>
      <c r="Q62" s="127">
        <f t="shared" si="4"/>
        <v>1.25</v>
      </c>
      <c r="R62" s="36"/>
      <c r="S62" s="38"/>
      <c r="T62" s="126">
        <f t="shared" si="1"/>
        <v>0.55555555555555558</v>
      </c>
      <c r="U62" s="36"/>
      <c r="V62" s="38"/>
      <c r="W62" s="118" t="s">
        <v>337</v>
      </c>
    </row>
    <row r="63" spans="2:23" ht="138" customHeight="1" x14ac:dyDescent="0.25">
      <c r="B63" s="56" t="s">
        <v>26</v>
      </c>
      <c r="C63" s="42" t="s">
        <v>274</v>
      </c>
      <c r="D63" s="42" t="s">
        <v>148</v>
      </c>
      <c r="E63" s="51" t="s">
        <v>55</v>
      </c>
      <c r="F63" s="57" t="s">
        <v>149</v>
      </c>
      <c r="G63" s="99">
        <f t="shared" si="3"/>
        <v>1400</v>
      </c>
      <c r="H63" s="73">
        <v>370</v>
      </c>
      <c r="I63" s="17">
        <v>380</v>
      </c>
      <c r="J63" s="17">
        <v>280</v>
      </c>
      <c r="K63" s="18">
        <v>370</v>
      </c>
      <c r="L63" s="45">
        <v>215</v>
      </c>
      <c r="M63" s="46">
        <v>166</v>
      </c>
      <c r="N63" s="46"/>
      <c r="O63" s="48"/>
      <c r="P63" s="126">
        <f t="shared" si="4"/>
        <v>0.58108108108108103</v>
      </c>
      <c r="Q63" s="127">
        <f t="shared" si="4"/>
        <v>0.43684210526315792</v>
      </c>
      <c r="R63" s="36"/>
      <c r="S63" s="38"/>
      <c r="T63" s="126">
        <f t="shared" si="1"/>
        <v>0.50800000000000001</v>
      </c>
      <c r="U63" s="36"/>
      <c r="V63" s="38"/>
      <c r="W63" s="118" t="s">
        <v>386</v>
      </c>
    </row>
    <row r="64" spans="2:23" ht="138" customHeight="1" x14ac:dyDescent="0.25">
      <c r="B64" s="56" t="s">
        <v>26</v>
      </c>
      <c r="C64" s="42" t="s">
        <v>275</v>
      </c>
      <c r="D64" s="42" t="s">
        <v>150</v>
      </c>
      <c r="E64" s="51" t="s">
        <v>55</v>
      </c>
      <c r="F64" s="57" t="s">
        <v>143</v>
      </c>
      <c r="G64" s="99">
        <f t="shared" si="3"/>
        <v>27</v>
      </c>
      <c r="H64" s="73">
        <v>7</v>
      </c>
      <c r="I64" s="17">
        <v>7</v>
      </c>
      <c r="J64" s="17">
        <v>7</v>
      </c>
      <c r="K64" s="18">
        <v>6</v>
      </c>
      <c r="L64" s="45">
        <v>6</v>
      </c>
      <c r="M64" s="46">
        <v>7</v>
      </c>
      <c r="N64" s="46"/>
      <c r="O64" s="48"/>
      <c r="P64" s="126">
        <f t="shared" si="4"/>
        <v>0.8571428571428571</v>
      </c>
      <c r="Q64" s="127">
        <f t="shared" si="4"/>
        <v>1</v>
      </c>
      <c r="R64" s="36"/>
      <c r="S64" s="38"/>
      <c r="T64" s="126">
        <f t="shared" si="1"/>
        <v>0.9285714285714286</v>
      </c>
      <c r="U64" s="36"/>
      <c r="V64" s="38"/>
      <c r="W64" s="118" t="s">
        <v>387</v>
      </c>
    </row>
    <row r="65" spans="2:23" ht="138" customHeight="1" x14ac:dyDescent="0.25">
      <c r="B65" s="56" t="s">
        <v>26</v>
      </c>
      <c r="C65" s="42" t="s">
        <v>276</v>
      </c>
      <c r="D65" s="42" t="s">
        <v>151</v>
      </c>
      <c r="E65" s="51" t="s">
        <v>55</v>
      </c>
      <c r="F65" s="57" t="s">
        <v>143</v>
      </c>
      <c r="G65" s="99">
        <f t="shared" si="3"/>
        <v>265</v>
      </c>
      <c r="H65" s="73">
        <v>70</v>
      </c>
      <c r="I65" s="17">
        <v>65</v>
      </c>
      <c r="J65" s="17">
        <v>65</v>
      </c>
      <c r="K65" s="18">
        <v>65</v>
      </c>
      <c r="L65" s="45">
        <v>57</v>
      </c>
      <c r="M65" s="46">
        <v>50</v>
      </c>
      <c r="N65" s="46"/>
      <c r="O65" s="48"/>
      <c r="P65" s="126">
        <f t="shared" si="4"/>
        <v>0.81428571428571428</v>
      </c>
      <c r="Q65" s="127">
        <f t="shared" si="4"/>
        <v>0.76923076923076927</v>
      </c>
      <c r="R65" s="36"/>
      <c r="S65" s="38"/>
      <c r="T65" s="126">
        <f t="shared" si="1"/>
        <v>0.79259259259259263</v>
      </c>
      <c r="U65" s="36"/>
      <c r="V65" s="38"/>
      <c r="W65" s="118" t="s">
        <v>388</v>
      </c>
    </row>
    <row r="66" spans="2:23" ht="138" customHeight="1" x14ac:dyDescent="0.25">
      <c r="B66" s="56" t="s">
        <v>26</v>
      </c>
      <c r="C66" s="42" t="s">
        <v>277</v>
      </c>
      <c r="D66" s="42" t="s">
        <v>152</v>
      </c>
      <c r="E66" s="51" t="s">
        <v>55</v>
      </c>
      <c r="F66" s="57" t="s">
        <v>153</v>
      </c>
      <c r="G66" s="99">
        <f t="shared" si="3"/>
        <v>180</v>
      </c>
      <c r="H66" s="73">
        <v>50</v>
      </c>
      <c r="I66" s="17">
        <v>60</v>
      </c>
      <c r="J66" s="17">
        <v>20</v>
      </c>
      <c r="K66" s="18">
        <v>50</v>
      </c>
      <c r="L66" s="45">
        <v>14</v>
      </c>
      <c r="M66" s="46">
        <v>15</v>
      </c>
      <c r="N66" s="46"/>
      <c r="O66" s="48"/>
      <c r="P66" s="126">
        <f t="shared" si="4"/>
        <v>0.28000000000000003</v>
      </c>
      <c r="Q66" s="127">
        <f t="shared" si="4"/>
        <v>0.25</v>
      </c>
      <c r="R66" s="36"/>
      <c r="S66" s="38"/>
      <c r="T66" s="126">
        <f t="shared" si="1"/>
        <v>0.26363636363636361</v>
      </c>
      <c r="U66" s="36"/>
      <c r="V66" s="38"/>
      <c r="W66" s="118" t="s">
        <v>389</v>
      </c>
    </row>
    <row r="67" spans="2:23" ht="138" customHeight="1" x14ac:dyDescent="0.25">
      <c r="B67" s="56" t="s">
        <v>26</v>
      </c>
      <c r="C67" s="42" t="s">
        <v>278</v>
      </c>
      <c r="D67" s="42" t="s">
        <v>154</v>
      </c>
      <c r="E67" s="51" t="s">
        <v>55</v>
      </c>
      <c r="F67" s="57" t="s">
        <v>155</v>
      </c>
      <c r="G67" s="99">
        <f t="shared" si="3"/>
        <v>180</v>
      </c>
      <c r="H67" s="73">
        <v>50</v>
      </c>
      <c r="I67" s="17">
        <v>60</v>
      </c>
      <c r="J67" s="17">
        <v>20</v>
      </c>
      <c r="K67" s="18">
        <v>50</v>
      </c>
      <c r="L67" s="45">
        <v>24</v>
      </c>
      <c r="M67" s="46">
        <v>1</v>
      </c>
      <c r="N67" s="46"/>
      <c r="O67" s="48"/>
      <c r="P67" s="126">
        <f t="shared" si="4"/>
        <v>0.48</v>
      </c>
      <c r="Q67" s="127">
        <f t="shared" si="4"/>
        <v>1.6666666666666666E-2</v>
      </c>
      <c r="R67" s="36"/>
      <c r="S67" s="38"/>
      <c r="T67" s="126">
        <f t="shared" si="1"/>
        <v>0.22727272727272727</v>
      </c>
      <c r="U67" s="36"/>
      <c r="V67" s="38"/>
      <c r="W67" s="118" t="s">
        <v>390</v>
      </c>
    </row>
    <row r="68" spans="2:23" ht="169.5" customHeight="1" x14ac:dyDescent="0.25">
      <c r="B68" s="49" t="s">
        <v>176</v>
      </c>
      <c r="C68" s="4" t="s">
        <v>279</v>
      </c>
      <c r="D68" s="4" t="s">
        <v>156</v>
      </c>
      <c r="E68" s="54" t="s">
        <v>55</v>
      </c>
      <c r="F68" s="55" t="s">
        <v>166</v>
      </c>
      <c r="G68" s="122">
        <f>SUM(H68:K68)</f>
        <v>1800</v>
      </c>
      <c r="H68" s="76">
        <v>450</v>
      </c>
      <c r="I68" s="17">
        <v>450</v>
      </c>
      <c r="J68" s="17">
        <v>450</v>
      </c>
      <c r="K68" s="18">
        <v>450</v>
      </c>
      <c r="L68" s="16">
        <v>660</v>
      </c>
      <c r="M68" s="46">
        <v>700</v>
      </c>
      <c r="N68" s="46"/>
      <c r="O68" s="48"/>
      <c r="P68" s="126">
        <f t="shared" si="4"/>
        <v>1.4666666666666666</v>
      </c>
      <c r="Q68" s="127">
        <f t="shared" si="4"/>
        <v>1.5555555555555556</v>
      </c>
      <c r="R68" s="36"/>
      <c r="S68" s="38"/>
      <c r="T68" s="126">
        <f t="shared" si="1"/>
        <v>1.5111111111111111</v>
      </c>
      <c r="U68" s="36"/>
      <c r="V68" s="38"/>
      <c r="W68" s="72" t="s">
        <v>391</v>
      </c>
    </row>
    <row r="69" spans="2:23" ht="169.5" customHeight="1" x14ac:dyDescent="0.25">
      <c r="B69" s="56" t="s">
        <v>26</v>
      </c>
      <c r="C69" s="42" t="s">
        <v>280</v>
      </c>
      <c r="D69" s="42" t="s">
        <v>157</v>
      </c>
      <c r="E69" s="51" t="s">
        <v>55</v>
      </c>
      <c r="F69" s="75" t="s">
        <v>167</v>
      </c>
      <c r="G69" s="145">
        <f t="shared" si="3"/>
        <v>84</v>
      </c>
      <c r="H69" s="92">
        <v>21</v>
      </c>
      <c r="I69" s="17">
        <v>21</v>
      </c>
      <c r="J69" s="17">
        <v>21</v>
      </c>
      <c r="K69" s="18">
        <v>21</v>
      </c>
      <c r="L69" s="16">
        <v>21</v>
      </c>
      <c r="M69" s="46">
        <v>21</v>
      </c>
      <c r="N69" s="46"/>
      <c r="O69" s="48"/>
      <c r="P69" s="126">
        <f t="shared" si="4"/>
        <v>1</v>
      </c>
      <c r="Q69" s="127">
        <f t="shared" si="4"/>
        <v>1</v>
      </c>
      <c r="R69" s="36"/>
      <c r="S69" s="38"/>
      <c r="T69" s="126">
        <f t="shared" si="1"/>
        <v>1</v>
      </c>
      <c r="U69" s="36"/>
      <c r="V69" s="38"/>
      <c r="W69" s="84" t="s">
        <v>392</v>
      </c>
    </row>
    <row r="70" spans="2:23" ht="169.5" customHeight="1" x14ac:dyDescent="0.25">
      <c r="B70" s="56" t="s">
        <v>26</v>
      </c>
      <c r="C70" s="42" t="s">
        <v>281</v>
      </c>
      <c r="D70" s="42" t="s">
        <v>158</v>
      </c>
      <c r="E70" s="51" t="s">
        <v>55</v>
      </c>
      <c r="F70" s="75" t="s">
        <v>168</v>
      </c>
      <c r="G70" s="98">
        <f t="shared" si="3"/>
        <v>26620</v>
      </c>
      <c r="H70" s="91">
        <v>6655</v>
      </c>
      <c r="I70" s="46">
        <v>6655</v>
      </c>
      <c r="J70" s="46">
        <v>6655</v>
      </c>
      <c r="K70" s="47">
        <v>6655</v>
      </c>
      <c r="L70" s="45">
        <v>3190</v>
      </c>
      <c r="M70" s="46">
        <v>3392</v>
      </c>
      <c r="N70" s="46"/>
      <c r="O70" s="48"/>
      <c r="P70" s="126">
        <f t="shared" si="4"/>
        <v>0.47933884297520662</v>
      </c>
      <c r="Q70" s="127">
        <f t="shared" si="4"/>
        <v>0.50969196093163038</v>
      </c>
      <c r="R70" s="36"/>
      <c r="S70" s="38"/>
      <c r="T70" s="126">
        <f t="shared" si="1"/>
        <v>0.49451540195341848</v>
      </c>
      <c r="U70" s="36"/>
      <c r="V70" s="38"/>
      <c r="W70" s="62" t="s">
        <v>393</v>
      </c>
    </row>
    <row r="71" spans="2:23" ht="169.5" customHeight="1" x14ac:dyDescent="0.25">
      <c r="B71" s="56" t="s">
        <v>26</v>
      </c>
      <c r="C71" s="42" t="s">
        <v>282</v>
      </c>
      <c r="D71" s="42" t="s">
        <v>159</v>
      </c>
      <c r="E71" s="51" t="s">
        <v>55</v>
      </c>
      <c r="F71" s="75" t="s">
        <v>169</v>
      </c>
      <c r="G71" s="98">
        <f t="shared" si="3"/>
        <v>6788100</v>
      </c>
      <c r="H71" s="91">
        <v>1697025</v>
      </c>
      <c r="I71" s="46">
        <v>1697025</v>
      </c>
      <c r="J71" s="46">
        <v>1697025</v>
      </c>
      <c r="K71" s="47">
        <v>1697025</v>
      </c>
      <c r="L71" s="45">
        <v>1412652</v>
      </c>
      <c r="M71" s="46">
        <v>1144420</v>
      </c>
      <c r="N71" s="46"/>
      <c r="O71" s="48"/>
      <c r="P71" s="126">
        <f t="shared" si="4"/>
        <v>0.83242851460644363</v>
      </c>
      <c r="Q71" s="127">
        <f t="shared" si="4"/>
        <v>0.67436837995904597</v>
      </c>
      <c r="R71" s="36"/>
      <c r="S71" s="38"/>
      <c r="T71" s="126">
        <f t="shared" si="1"/>
        <v>0.75339844728274485</v>
      </c>
      <c r="U71" s="36"/>
      <c r="V71" s="38"/>
      <c r="W71" s="62" t="s">
        <v>394</v>
      </c>
    </row>
    <row r="72" spans="2:23" ht="169.5" customHeight="1" x14ac:dyDescent="0.25">
      <c r="B72" s="56" t="s">
        <v>26</v>
      </c>
      <c r="C72" s="42" t="s">
        <v>283</v>
      </c>
      <c r="D72" s="42" t="s">
        <v>160</v>
      </c>
      <c r="E72" s="51" t="s">
        <v>55</v>
      </c>
      <c r="F72" s="75" t="s">
        <v>170</v>
      </c>
      <c r="G72" s="145">
        <f t="shared" si="3"/>
        <v>6388</v>
      </c>
      <c r="H72" s="91">
        <v>1597</v>
      </c>
      <c r="I72" s="46">
        <v>1597</v>
      </c>
      <c r="J72" s="46">
        <v>1597</v>
      </c>
      <c r="K72" s="47">
        <v>1597</v>
      </c>
      <c r="L72" s="45">
        <v>3321</v>
      </c>
      <c r="M72" s="46">
        <v>2702</v>
      </c>
      <c r="N72" s="46"/>
      <c r="O72" s="48"/>
      <c r="P72" s="126">
        <f t="shared" si="4"/>
        <v>2.0795241077019413</v>
      </c>
      <c r="Q72" s="127">
        <f t="shared" si="4"/>
        <v>1.6919223544145272</v>
      </c>
      <c r="R72" s="36"/>
      <c r="S72" s="38"/>
      <c r="T72" s="126">
        <f t="shared" si="1"/>
        <v>1.8857232310582341</v>
      </c>
      <c r="U72" s="36"/>
      <c r="V72" s="38"/>
      <c r="W72" s="62" t="s">
        <v>395</v>
      </c>
    </row>
    <row r="73" spans="2:23" ht="169.5" customHeight="1" x14ac:dyDescent="0.25">
      <c r="B73" s="56" t="s">
        <v>26</v>
      </c>
      <c r="C73" s="42" t="s">
        <v>284</v>
      </c>
      <c r="D73" s="42" t="s">
        <v>161</v>
      </c>
      <c r="E73" s="51" t="s">
        <v>55</v>
      </c>
      <c r="F73" s="75" t="s">
        <v>171</v>
      </c>
      <c r="G73" s="145">
        <f t="shared" si="3"/>
        <v>800</v>
      </c>
      <c r="H73" s="91">
        <v>200</v>
      </c>
      <c r="I73" s="46">
        <v>200</v>
      </c>
      <c r="J73" s="46">
        <v>200</v>
      </c>
      <c r="K73" s="47">
        <v>200</v>
      </c>
      <c r="L73" s="45">
        <v>85</v>
      </c>
      <c r="M73" s="46">
        <v>92</v>
      </c>
      <c r="N73" s="46"/>
      <c r="O73" s="48"/>
      <c r="P73" s="126">
        <f t="shared" si="4"/>
        <v>0.42499999999999999</v>
      </c>
      <c r="Q73" s="127">
        <f t="shared" si="4"/>
        <v>0.46</v>
      </c>
      <c r="R73" s="36"/>
      <c r="S73" s="38"/>
      <c r="T73" s="126">
        <f t="shared" si="1"/>
        <v>0.4425</v>
      </c>
      <c r="U73" s="36"/>
      <c r="V73" s="38"/>
      <c r="W73" s="62" t="s">
        <v>396</v>
      </c>
    </row>
    <row r="74" spans="2:23" ht="169.5" customHeight="1" x14ac:dyDescent="0.25">
      <c r="B74" s="56" t="s">
        <v>26</v>
      </c>
      <c r="C74" s="42" t="s">
        <v>285</v>
      </c>
      <c r="D74" s="42" t="s">
        <v>162</v>
      </c>
      <c r="E74" s="51" t="s">
        <v>55</v>
      </c>
      <c r="F74" s="75" t="s">
        <v>175</v>
      </c>
      <c r="G74" s="98">
        <f t="shared" si="3"/>
        <v>1863400</v>
      </c>
      <c r="H74" s="91">
        <v>465850</v>
      </c>
      <c r="I74" s="46">
        <v>465850</v>
      </c>
      <c r="J74" s="46">
        <v>465850</v>
      </c>
      <c r="K74" s="47">
        <v>465850</v>
      </c>
      <c r="L74" s="45">
        <v>114300</v>
      </c>
      <c r="M74" s="46">
        <v>128900</v>
      </c>
      <c r="N74" s="46"/>
      <c r="O74" s="48"/>
      <c r="P74" s="126">
        <f t="shared" si="4"/>
        <v>0.24535794783728668</v>
      </c>
      <c r="Q74" s="127">
        <f t="shared" si="4"/>
        <v>0.2766985081034668</v>
      </c>
      <c r="R74" s="36"/>
      <c r="S74" s="38"/>
      <c r="T74" s="126">
        <f t="shared" si="1"/>
        <v>0.26102822797037672</v>
      </c>
      <c r="U74" s="36"/>
      <c r="V74" s="38"/>
      <c r="W74" s="62" t="s">
        <v>397</v>
      </c>
    </row>
    <row r="75" spans="2:23" ht="169.5" customHeight="1" x14ac:dyDescent="0.25">
      <c r="B75" s="56" t="s">
        <v>26</v>
      </c>
      <c r="C75" s="42" t="s">
        <v>286</v>
      </c>
      <c r="D75" s="42" t="s">
        <v>163</v>
      </c>
      <c r="E75" s="51" t="s">
        <v>55</v>
      </c>
      <c r="F75" s="75" t="s">
        <v>172</v>
      </c>
      <c r="G75" s="145">
        <f t="shared" si="3"/>
        <v>80</v>
      </c>
      <c r="H75" s="91">
        <v>20</v>
      </c>
      <c r="I75" s="46">
        <v>20</v>
      </c>
      <c r="J75" s="46">
        <v>20</v>
      </c>
      <c r="K75" s="47">
        <v>20</v>
      </c>
      <c r="L75" s="45">
        <v>18</v>
      </c>
      <c r="M75" s="46">
        <v>18</v>
      </c>
      <c r="N75" s="46"/>
      <c r="O75" s="48"/>
      <c r="P75" s="126">
        <f t="shared" si="4"/>
        <v>0.9</v>
      </c>
      <c r="Q75" s="127">
        <f t="shared" si="4"/>
        <v>0.9</v>
      </c>
      <c r="R75" s="36"/>
      <c r="S75" s="38"/>
      <c r="T75" s="126">
        <f t="shared" si="1"/>
        <v>0.9</v>
      </c>
      <c r="U75" s="36"/>
      <c r="V75" s="38"/>
      <c r="W75" s="62" t="s">
        <v>398</v>
      </c>
    </row>
    <row r="76" spans="2:23" ht="169.5" customHeight="1" x14ac:dyDescent="0.25">
      <c r="B76" s="56" t="s">
        <v>26</v>
      </c>
      <c r="C76" s="42" t="s">
        <v>287</v>
      </c>
      <c r="D76" s="42" t="s">
        <v>164</v>
      </c>
      <c r="E76" s="51" t="s">
        <v>55</v>
      </c>
      <c r="F76" s="75" t="s">
        <v>173</v>
      </c>
      <c r="G76" s="145">
        <f t="shared" si="3"/>
        <v>36</v>
      </c>
      <c r="H76" s="91">
        <v>9</v>
      </c>
      <c r="I76" s="46">
        <v>9</v>
      </c>
      <c r="J76" s="46">
        <v>9</v>
      </c>
      <c r="K76" s="47">
        <v>9</v>
      </c>
      <c r="L76" s="45">
        <v>8</v>
      </c>
      <c r="M76" s="46">
        <v>9</v>
      </c>
      <c r="N76" s="46"/>
      <c r="O76" s="48"/>
      <c r="P76" s="126">
        <f t="shared" si="4"/>
        <v>0.88888888888888884</v>
      </c>
      <c r="Q76" s="127">
        <f t="shared" si="4"/>
        <v>1</v>
      </c>
      <c r="R76" s="36"/>
      <c r="S76" s="38"/>
      <c r="T76" s="126">
        <f t="shared" si="1"/>
        <v>0.94444444444444442</v>
      </c>
      <c r="U76" s="36"/>
      <c r="V76" s="38"/>
      <c r="W76" s="62" t="s">
        <v>399</v>
      </c>
    </row>
    <row r="77" spans="2:23" ht="169.5" customHeight="1" x14ac:dyDescent="0.25">
      <c r="B77" s="56" t="s">
        <v>26</v>
      </c>
      <c r="C77" s="42" t="s">
        <v>288</v>
      </c>
      <c r="D77" s="42" t="s">
        <v>165</v>
      </c>
      <c r="E77" s="51" t="s">
        <v>55</v>
      </c>
      <c r="F77" s="75" t="s">
        <v>174</v>
      </c>
      <c r="G77" s="145">
        <f t="shared" si="3"/>
        <v>240</v>
      </c>
      <c r="H77" s="91">
        <v>60</v>
      </c>
      <c r="I77" s="46">
        <v>60</v>
      </c>
      <c r="J77" s="46">
        <v>60</v>
      </c>
      <c r="K77" s="47">
        <v>60</v>
      </c>
      <c r="L77" s="45">
        <v>56</v>
      </c>
      <c r="M77" s="46">
        <v>55</v>
      </c>
      <c r="N77" s="46"/>
      <c r="O77" s="48"/>
      <c r="P77" s="126">
        <f t="shared" si="4"/>
        <v>0.93333333333333335</v>
      </c>
      <c r="Q77" s="127">
        <f t="shared" si="4"/>
        <v>0.91666666666666663</v>
      </c>
      <c r="R77" s="36"/>
      <c r="S77" s="38"/>
      <c r="T77" s="126">
        <f t="shared" si="1"/>
        <v>0.92500000000000004</v>
      </c>
      <c r="U77" s="36"/>
      <c r="V77" s="38"/>
      <c r="W77" s="62" t="s">
        <v>400</v>
      </c>
    </row>
    <row r="78" spans="2:23" ht="128.25" customHeight="1" x14ac:dyDescent="0.25">
      <c r="B78" s="49" t="s">
        <v>177</v>
      </c>
      <c r="C78" s="4" t="s">
        <v>289</v>
      </c>
      <c r="D78" s="5" t="s">
        <v>218</v>
      </c>
      <c r="E78" s="54" t="s">
        <v>25</v>
      </c>
      <c r="F78" s="79" t="s">
        <v>219</v>
      </c>
      <c r="G78" s="96">
        <f t="shared" si="3"/>
        <v>5000</v>
      </c>
      <c r="H78" s="73">
        <v>1250</v>
      </c>
      <c r="I78" s="17">
        <v>1250</v>
      </c>
      <c r="J78" s="17">
        <v>1250</v>
      </c>
      <c r="K78" s="18">
        <v>1250</v>
      </c>
      <c r="L78" s="16">
        <v>1100</v>
      </c>
      <c r="M78" s="46">
        <v>1000</v>
      </c>
      <c r="N78" s="46"/>
      <c r="O78" s="48"/>
      <c r="P78" s="126">
        <f t="shared" si="4"/>
        <v>0.88</v>
      </c>
      <c r="Q78" s="127">
        <f t="shared" si="4"/>
        <v>0.8</v>
      </c>
      <c r="R78" s="36"/>
      <c r="S78" s="38"/>
      <c r="T78" s="126">
        <f t="shared" si="1"/>
        <v>0.84</v>
      </c>
      <c r="U78" s="36"/>
      <c r="V78" s="38"/>
      <c r="W78" s="72" t="s">
        <v>401</v>
      </c>
    </row>
    <row r="79" spans="2:23" ht="128.25" customHeight="1" x14ac:dyDescent="0.25">
      <c r="B79" s="56" t="s">
        <v>26</v>
      </c>
      <c r="C79" s="59" t="s">
        <v>290</v>
      </c>
      <c r="D79" s="6" t="s">
        <v>220</v>
      </c>
      <c r="E79" s="50" t="s">
        <v>25</v>
      </c>
      <c r="F79" s="3" t="s">
        <v>221</v>
      </c>
      <c r="G79" s="97">
        <f t="shared" si="3"/>
        <v>18240</v>
      </c>
      <c r="H79" s="73">
        <v>4560</v>
      </c>
      <c r="I79" s="17">
        <v>4560</v>
      </c>
      <c r="J79" s="17">
        <v>4560</v>
      </c>
      <c r="K79" s="18">
        <v>4560</v>
      </c>
      <c r="L79" s="16">
        <v>4200</v>
      </c>
      <c r="M79" s="46">
        <v>4650</v>
      </c>
      <c r="N79" s="46"/>
      <c r="O79" s="48"/>
      <c r="P79" s="126">
        <f t="shared" si="4"/>
        <v>0.92105263157894735</v>
      </c>
      <c r="Q79" s="127">
        <f t="shared" si="4"/>
        <v>1.0197368421052631</v>
      </c>
      <c r="R79" s="36"/>
      <c r="S79" s="38"/>
      <c r="T79" s="126">
        <f t="shared" si="1"/>
        <v>0.97039473684210531</v>
      </c>
      <c r="U79" s="36"/>
      <c r="V79" s="38"/>
      <c r="W79" s="84" t="s">
        <v>338</v>
      </c>
    </row>
    <row r="80" spans="2:23" ht="128.25" customHeight="1" x14ac:dyDescent="0.25">
      <c r="B80" s="56" t="s">
        <v>26</v>
      </c>
      <c r="C80" s="42" t="s">
        <v>291</v>
      </c>
      <c r="D80" s="43" t="s">
        <v>222</v>
      </c>
      <c r="E80" s="50" t="s">
        <v>25</v>
      </c>
      <c r="F80" s="44" t="s">
        <v>223</v>
      </c>
      <c r="G80" s="98">
        <f t="shared" si="3"/>
        <v>4200</v>
      </c>
      <c r="H80" s="91">
        <v>1050</v>
      </c>
      <c r="I80" s="46">
        <v>1050</v>
      </c>
      <c r="J80" s="46">
        <v>1050</v>
      </c>
      <c r="K80" s="47">
        <v>1050</v>
      </c>
      <c r="L80" s="45">
        <v>1132</v>
      </c>
      <c r="M80" s="46">
        <v>1206</v>
      </c>
      <c r="N80" s="46"/>
      <c r="O80" s="48"/>
      <c r="P80" s="126">
        <f t="shared" si="4"/>
        <v>1.078095238095238</v>
      </c>
      <c r="Q80" s="127">
        <f t="shared" si="4"/>
        <v>1.1485714285714286</v>
      </c>
      <c r="R80" s="36"/>
      <c r="S80" s="38"/>
      <c r="T80" s="126">
        <f t="shared" si="1"/>
        <v>1.1133333333333333</v>
      </c>
      <c r="U80" s="36"/>
      <c r="V80" s="38"/>
      <c r="W80" s="62" t="s">
        <v>339</v>
      </c>
    </row>
    <row r="81" spans="2:23" ht="128.25" customHeight="1" x14ac:dyDescent="0.25">
      <c r="B81" s="56" t="s">
        <v>26</v>
      </c>
      <c r="C81" s="42" t="s">
        <v>292</v>
      </c>
      <c r="D81" s="43" t="s">
        <v>224</v>
      </c>
      <c r="E81" s="51" t="s">
        <v>25</v>
      </c>
      <c r="F81" s="44" t="s">
        <v>225</v>
      </c>
      <c r="G81" s="98">
        <f t="shared" si="3"/>
        <v>363000</v>
      </c>
      <c r="H81" s="91">
        <v>90750</v>
      </c>
      <c r="I81" s="46">
        <v>90750</v>
      </c>
      <c r="J81" s="46">
        <v>90750</v>
      </c>
      <c r="K81" s="47">
        <v>90750</v>
      </c>
      <c r="L81" s="147">
        <v>82418.37</v>
      </c>
      <c r="M81" s="46">
        <v>85811</v>
      </c>
      <c r="N81" s="46"/>
      <c r="O81" s="48"/>
      <c r="P81" s="126">
        <f t="shared" si="4"/>
        <v>0.90819140495867767</v>
      </c>
      <c r="Q81" s="127">
        <f t="shared" si="4"/>
        <v>0.94557575757575762</v>
      </c>
      <c r="R81" s="36"/>
      <c r="S81" s="38"/>
      <c r="T81" s="126">
        <f t="shared" ref="T81:T105" si="5">IFERROR(((L81+M81)/(H81+I81)),"100%")</f>
        <v>0.92688358126721759</v>
      </c>
      <c r="U81" s="36"/>
      <c r="V81" s="38"/>
      <c r="W81" s="62" t="s">
        <v>340</v>
      </c>
    </row>
    <row r="82" spans="2:23" ht="128.25" customHeight="1" x14ac:dyDescent="0.25">
      <c r="B82" s="56" t="s">
        <v>26</v>
      </c>
      <c r="C82" s="42" t="s">
        <v>293</v>
      </c>
      <c r="D82" s="43" t="s">
        <v>226</v>
      </c>
      <c r="E82" s="51" t="s">
        <v>25</v>
      </c>
      <c r="F82" s="44" t="s">
        <v>227</v>
      </c>
      <c r="G82" s="98">
        <f t="shared" ref="G82:G105" si="6">SUM(H82:K82)</f>
        <v>140</v>
      </c>
      <c r="H82" s="91">
        <v>35</v>
      </c>
      <c r="I82" s="46">
        <v>35</v>
      </c>
      <c r="J82" s="46">
        <v>35</v>
      </c>
      <c r="K82" s="47">
        <v>35</v>
      </c>
      <c r="L82" s="45">
        <v>28</v>
      </c>
      <c r="M82" s="46">
        <v>26</v>
      </c>
      <c r="N82" s="46"/>
      <c r="O82" s="48"/>
      <c r="P82" s="126">
        <f t="shared" si="4"/>
        <v>0.8</v>
      </c>
      <c r="Q82" s="127">
        <f t="shared" si="4"/>
        <v>0.74285714285714288</v>
      </c>
      <c r="R82" s="36"/>
      <c r="S82" s="38"/>
      <c r="T82" s="126">
        <f t="shared" si="5"/>
        <v>0.77142857142857146</v>
      </c>
      <c r="U82" s="36"/>
      <c r="V82" s="38"/>
      <c r="W82" s="62" t="s">
        <v>341</v>
      </c>
    </row>
    <row r="83" spans="2:23" ht="128.25" customHeight="1" x14ac:dyDescent="0.25">
      <c r="B83" s="56" t="s">
        <v>26</v>
      </c>
      <c r="C83" s="42" t="s">
        <v>294</v>
      </c>
      <c r="D83" s="43" t="s">
        <v>228</v>
      </c>
      <c r="E83" s="51" t="s">
        <v>25</v>
      </c>
      <c r="F83" s="44" t="s">
        <v>229</v>
      </c>
      <c r="G83" s="98">
        <f t="shared" si="6"/>
        <v>20</v>
      </c>
      <c r="H83" s="91">
        <v>5</v>
      </c>
      <c r="I83" s="46">
        <v>5</v>
      </c>
      <c r="J83" s="46">
        <v>5</v>
      </c>
      <c r="K83" s="47">
        <v>5</v>
      </c>
      <c r="L83" s="45">
        <v>4</v>
      </c>
      <c r="M83" s="46">
        <v>4</v>
      </c>
      <c r="N83" s="46"/>
      <c r="O83" s="48"/>
      <c r="P83" s="126">
        <f t="shared" si="4"/>
        <v>0.8</v>
      </c>
      <c r="Q83" s="127">
        <f t="shared" si="4"/>
        <v>0.8</v>
      </c>
      <c r="R83" s="36"/>
      <c r="S83" s="38"/>
      <c r="T83" s="126">
        <f t="shared" si="5"/>
        <v>0.8</v>
      </c>
      <c r="U83" s="36"/>
      <c r="V83" s="38"/>
      <c r="W83" s="62" t="s">
        <v>342</v>
      </c>
    </row>
    <row r="84" spans="2:23" ht="96" customHeight="1" x14ac:dyDescent="0.25">
      <c r="B84" s="49" t="s">
        <v>77</v>
      </c>
      <c r="C84" s="4" t="s">
        <v>295</v>
      </c>
      <c r="D84" s="4" t="s">
        <v>70</v>
      </c>
      <c r="E84" s="54" t="s">
        <v>55</v>
      </c>
      <c r="F84" s="55" t="s">
        <v>71</v>
      </c>
      <c r="G84" s="96">
        <f t="shared" si="6"/>
        <v>1100</v>
      </c>
      <c r="H84" s="73">
        <v>275</v>
      </c>
      <c r="I84" s="17">
        <v>275</v>
      </c>
      <c r="J84" s="17">
        <v>275</v>
      </c>
      <c r="K84" s="18">
        <v>275</v>
      </c>
      <c r="L84" s="16">
        <v>250</v>
      </c>
      <c r="M84" s="46">
        <v>247</v>
      </c>
      <c r="N84" s="46"/>
      <c r="O84" s="48"/>
      <c r="P84" s="126">
        <f t="shared" si="4"/>
        <v>0.90909090909090906</v>
      </c>
      <c r="Q84" s="127">
        <f t="shared" si="4"/>
        <v>0.89818181818181819</v>
      </c>
      <c r="R84" s="36"/>
      <c r="S84" s="38"/>
      <c r="T84" s="126">
        <f t="shared" si="5"/>
        <v>0.90363636363636368</v>
      </c>
      <c r="U84" s="36"/>
      <c r="V84" s="38"/>
      <c r="W84" s="72" t="s">
        <v>343</v>
      </c>
    </row>
    <row r="85" spans="2:23" ht="96" customHeight="1" x14ac:dyDescent="0.25">
      <c r="B85" s="52" t="s">
        <v>26</v>
      </c>
      <c r="C85" s="59" t="s">
        <v>296</v>
      </c>
      <c r="D85" s="6" t="s">
        <v>72</v>
      </c>
      <c r="E85" s="50" t="s">
        <v>55</v>
      </c>
      <c r="F85" s="57" t="s">
        <v>73</v>
      </c>
      <c r="G85" s="99">
        <f t="shared" si="6"/>
        <v>1320</v>
      </c>
      <c r="H85" s="73">
        <v>330</v>
      </c>
      <c r="I85" s="17">
        <v>330</v>
      </c>
      <c r="J85" s="17">
        <v>330</v>
      </c>
      <c r="K85" s="18">
        <v>330</v>
      </c>
      <c r="L85" s="16">
        <v>240</v>
      </c>
      <c r="M85" s="46">
        <v>237</v>
      </c>
      <c r="N85" s="46"/>
      <c r="O85" s="48"/>
      <c r="P85" s="126">
        <f t="shared" si="4"/>
        <v>0.72727272727272729</v>
      </c>
      <c r="Q85" s="127">
        <f t="shared" si="4"/>
        <v>0.71818181818181814</v>
      </c>
      <c r="R85" s="36"/>
      <c r="S85" s="38"/>
      <c r="T85" s="126">
        <f t="shared" si="5"/>
        <v>0.72272727272727277</v>
      </c>
      <c r="U85" s="36"/>
      <c r="V85" s="38"/>
      <c r="W85" s="62" t="s">
        <v>402</v>
      </c>
    </row>
    <row r="86" spans="2:23" ht="96" customHeight="1" x14ac:dyDescent="0.25">
      <c r="B86" s="52" t="s">
        <v>26</v>
      </c>
      <c r="C86" s="59" t="s">
        <v>297</v>
      </c>
      <c r="D86" s="6" t="s">
        <v>74</v>
      </c>
      <c r="E86" s="50" t="s">
        <v>55</v>
      </c>
      <c r="F86" s="57" t="s">
        <v>75</v>
      </c>
      <c r="G86" s="99">
        <f t="shared" si="6"/>
        <v>792</v>
      </c>
      <c r="H86" s="73">
        <v>198</v>
      </c>
      <c r="I86" s="17">
        <v>198</v>
      </c>
      <c r="J86" s="17">
        <v>198</v>
      </c>
      <c r="K86" s="18">
        <v>198</v>
      </c>
      <c r="L86" s="16">
        <v>95</v>
      </c>
      <c r="M86" s="46">
        <v>248</v>
      </c>
      <c r="N86" s="46"/>
      <c r="O86" s="48"/>
      <c r="P86" s="126">
        <f t="shared" si="4"/>
        <v>0.47979797979797978</v>
      </c>
      <c r="Q86" s="127">
        <f t="shared" si="4"/>
        <v>1.2525252525252526</v>
      </c>
      <c r="R86" s="36"/>
      <c r="S86" s="38"/>
      <c r="T86" s="126">
        <f t="shared" si="5"/>
        <v>0.86616161616161613</v>
      </c>
      <c r="U86" s="36"/>
      <c r="V86" s="38"/>
      <c r="W86" s="62" t="s">
        <v>403</v>
      </c>
    </row>
    <row r="87" spans="2:23" ht="96" customHeight="1" x14ac:dyDescent="0.25">
      <c r="B87" s="52" t="s">
        <v>26</v>
      </c>
      <c r="C87" s="59" t="s">
        <v>298</v>
      </c>
      <c r="D87" s="6" t="s">
        <v>76</v>
      </c>
      <c r="E87" s="50" t="s">
        <v>55</v>
      </c>
      <c r="F87" s="57" t="s">
        <v>201</v>
      </c>
      <c r="G87" s="99">
        <f t="shared" si="6"/>
        <v>132</v>
      </c>
      <c r="H87" s="73">
        <v>33</v>
      </c>
      <c r="I87" s="17">
        <v>33</v>
      </c>
      <c r="J87" s="17">
        <v>33</v>
      </c>
      <c r="K87" s="18">
        <v>33</v>
      </c>
      <c r="L87" s="16">
        <v>5</v>
      </c>
      <c r="M87" s="46">
        <v>17</v>
      </c>
      <c r="N87" s="46"/>
      <c r="O87" s="48"/>
      <c r="P87" s="126">
        <f t="shared" si="4"/>
        <v>0.15151515151515152</v>
      </c>
      <c r="Q87" s="127">
        <f t="shared" si="4"/>
        <v>0.51515151515151514</v>
      </c>
      <c r="R87" s="36"/>
      <c r="S87" s="38"/>
      <c r="T87" s="126">
        <f t="shared" si="5"/>
        <v>0.33333333333333331</v>
      </c>
      <c r="U87" s="36"/>
      <c r="V87" s="38"/>
      <c r="W87" s="62" t="s">
        <v>404</v>
      </c>
    </row>
    <row r="88" spans="2:23" ht="105.75" customHeight="1" x14ac:dyDescent="0.25">
      <c r="B88" s="49" t="s">
        <v>200</v>
      </c>
      <c r="C88" s="142" t="s">
        <v>299</v>
      </c>
      <c r="D88" s="5" t="s">
        <v>178</v>
      </c>
      <c r="E88" s="54" t="s">
        <v>25</v>
      </c>
      <c r="F88" s="77" t="s">
        <v>202</v>
      </c>
      <c r="G88" s="110">
        <f>SUM(H88:K88)</f>
        <v>52</v>
      </c>
      <c r="H88" s="73">
        <v>4</v>
      </c>
      <c r="I88" s="17">
        <v>15</v>
      </c>
      <c r="J88" s="17">
        <v>24</v>
      </c>
      <c r="K88" s="18">
        <v>9</v>
      </c>
      <c r="L88" s="16">
        <v>11</v>
      </c>
      <c r="M88" s="46">
        <v>8</v>
      </c>
      <c r="N88" s="46"/>
      <c r="O88" s="48"/>
      <c r="P88" s="126">
        <f t="shared" si="4"/>
        <v>2.75</v>
      </c>
      <c r="Q88" s="127">
        <f t="shared" si="4"/>
        <v>0.53333333333333333</v>
      </c>
      <c r="R88" s="36"/>
      <c r="S88" s="38"/>
      <c r="T88" s="126">
        <f t="shared" si="5"/>
        <v>1</v>
      </c>
      <c r="U88" s="36"/>
      <c r="V88" s="38"/>
      <c r="W88" s="72" t="s">
        <v>344</v>
      </c>
    </row>
    <row r="89" spans="2:23" ht="105.75" customHeight="1" x14ac:dyDescent="0.25">
      <c r="B89" s="52" t="s">
        <v>26</v>
      </c>
      <c r="C89" s="143" t="s">
        <v>300</v>
      </c>
      <c r="D89" s="6" t="s">
        <v>179</v>
      </c>
      <c r="E89" s="50" t="s">
        <v>25</v>
      </c>
      <c r="F89" s="78" t="s">
        <v>202</v>
      </c>
      <c r="G89" s="102">
        <f t="shared" si="6"/>
        <v>29</v>
      </c>
      <c r="H89" s="73">
        <v>1</v>
      </c>
      <c r="I89" s="17">
        <v>8</v>
      </c>
      <c r="J89" s="17">
        <v>15</v>
      </c>
      <c r="K89" s="18">
        <v>5</v>
      </c>
      <c r="L89" s="16">
        <v>10</v>
      </c>
      <c r="M89" s="46">
        <v>2</v>
      </c>
      <c r="N89" s="46"/>
      <c r="O89" s="48"/>
      <c r="P89" s="126">
        <f t="shared" si="4"/>
        <v>10</v>
      </c>
      <c r="Q89" s="127">
        <f t="shared" si="4"/>
        <v>0.25</v>
      </c>
      <c r="R89" s="36"/>
      <c r="S89" s="38"/>
      <c r="T89" s="126">
        <f t="shared" si="5"/>
        <v>1.3333333333333333</v>
      </c>
      <c r="U89" s="36"/>
      <c r="V89" s="38"/>
      <c r="W89" s="62" t="s">
        <v>405</v>
      </c>
    </row>
    <row r="90" spans="2:23" ht="105.75" customHeight="1" x14ac:dyDescent="0.25">
      <c r="B90" s="52" t="s">
        <v>26</v>
      </c>
      <c r="C90" s="143" t="s">
        <v>301</v>
      </c>
      <c r="D90" s="6" t="s">
        <v>180</v>
      </c>
      <c r="E90" s="50" t="s">
        <v>25</v>
      </c>
      <c r="F90" s="78" t="s">
        <v>203</v>
      </c>
      <c r="G90" s="102">
        <f t="shared" si="6"/>
        <v>12</v>
      </c>
      <c r="H90" s="73">
        <v>1</v>
      </c>
      <c r="I90" s="17">
        <v>4</v>
      </c>
      <c r="J90" s="17">
        <v>5</v>
      </c>
      <c r="K90" s="18">
        <v>2</v>
      </c>
      <c r="L90" s="16">
        <v>0</v>
      </c>
      <c r="M90" s="46">
        <v>3</v>
      </c>
      <c r="N90" s="46"/>
      <c r="O90" s="48"/>
      <c r="P90" s="126">
        <f t="shared" si="4"/>
        <v>0</v>
      </c>
      <c r="Q90" s="127">
        <f t="shared" si="4"/>
        <v>0.75</v>
      </c>
      <c r="R90" s="36"/>
      <c r="S90" s="38"/>
      <c r="T90" s="126">
        <f t="shared" si="5"/>
        <v>0.6</v>
      </c>
      <c r="U90" s="36"/>
      <c r="V90" s="38"/>
      <c r="W90" s="62" t="s">
        <v>406</v>
      </c>
    </row>
    <row r="91" spans="2:23" ht="105.75" customHeight="1" x14ac:dyDescent="0.25">
      <c r="B91" s="52" t="s">
        <v>26</v>
      </c>
      <c r="C91" s="143" t="s">
        <v>302</v>
      </c>
      <c r="D91" s="6" t="s">
        <v>181</v>
      </c>
      <c r="E91" s="50" t="s">
        <v>25</v>
      </c>
      <c r="F91" s="78" t="s">
        <v>203</v>
      </c>
      <c r="G91" s="102">
        <f t="shared" si="6"/>
        <v>5</v>
      </c>
      <c r="H91" s="73">
        <v>1</v>
      </c>
      <c r="I91" s="17">
        <v>1</v>
      </c>
      <c r="J91" s="17">
        <v>2</v>
      </c>
      <c r="K91" s="18">
        <v>1</v>
      </c>
      <c r="L91" s="16">
        <v>1</v>
      </c>
      <c r="M91" s="46">
        <v>2</v>
      </c>
      <c r="N91" s="46"/>
      <c r="O91" s="48"/>
      <c r="P91" s="126">
        <f t="shared" si="4"/>
        <v>1</v>
      </c>
      <c r="Q91" s="127">
        <f t="shared" si="4"/>
        <v>2</v>
      </c>
      <c r="R91" s="36"/>
      <c r="S91" s="38"/>
      <c r="T91" s="126">
        <f t="shared" si="5"/>
        <v>1.5</v>
      </c>
      <c r="U91" s="36"/>
      <c r="V91" s="38"/>
      <c r="W91" s="62" t="s">
        <v>407</v>
      </c>
    </row>
    <row r="92" spans="2:23" ht="105.75" customHeight="1" x14ac:dyDescent="0.25">
      <c r="B92" s="52" t="s">
        <v>26</v>
      </c>
      <c r="C92" s="143" t="s">
        <v>304</v>
      </c>
      <c r="D92" s="6" t="s">
        <v>182</v>
      </c>
      <c r="E92" s="50" t="s">
        <v>25</v>
      </c>
      <c r="F92" s="78" t="s">
        <v>204</v>
      </c>
      <c r="G92" s="102">
        <f t="shared" si="6"/>
        <v>6</v>
      </c>
      <c r="H92" s="73">
        <v>1</v>
      </c>
      <c r="I92" s="17">
        <v>2</v>
      </c>
      <c r="J92" s="17">
        <v>2</v>
      </c>
      <c r="K92" s="18">
        <v>1</v>
      </c>
      <c r="L92" s="16">
        <v>0</v>
      </c>
      <c r="M92" s="46">
        <v>1</v>
      </c>
      <c r="N92" s="46"/>
      <c r="O92" s="48"/>
      <c r="P92" s="126">
        <f t="shared" si="4"/>
        <v>0</v>
      </c>
      <c r="Q92" s="127">
        <f t="shared" si="4"/>
        <v>0.5</v>
      </c>
      <c r="R92" s="36"/>
      <c r="S92" s="38"/>
      <c r="T92" s="126">
        <f t="shared" si="5"/>
        <v>0.33333333333333331</v>
      </c>
      <c r="U92" s="36"/>
      <c r="V92" s="38"/>
      <c r="W92" s="62" t="s">
        <v>408</v>
      </c>
    </row>
    <row r="93" spans="2:23" ht="105.75" customHeight="1" x14ac:dyDescent="0.25">
      <c r="B93" s="52" t="s">
        <v>26</v>
      </c>
      <c r="C93" s="143" t="s">
        <v>303</v>
      </c>
      <c r="D93" s="6" t="s">
        <v>183</v>
      </c>
      <c r="E93" s="50" t="s">
        <v>25</v>
      </c>
      <c r="F93" s="78" t="s">
        <v>205</v>
      </c>
      <c r="G93" s="102">
        <f t="shared" si="6"/>
        <v>48</v>
      </c>
      <c r="H93" s="73">
        <v>0</v>
      </c>
      <c r="I93" s="17">
        <v>5</v>
      </c>
      <c r="J93" s="17">
        <v>29</v>
      </c>
      <c r="K93" s="18">
        <v>14</v>
      </c>
      <c r="L93" s="16">
        <v>0</v>
      </c>
      <c r="M93" s="46">
        <v>5</v>
      </c>
      <c r="N93" s="46"/>
      <c r="O93" s="48"/>
      <c r="P93" s="126" t="str">
        <f t="shared" si="4"/>
        <v>100%</v>
      </c>
      <c r="Q93" s="127">
        <f t="shared" si="4"/>
        <v>1</v>
      </c>
      <c r="R93" s="36"/>
      <c r="S93" s="38"/>
      <c r="T93" s="126">
        <f t="shared" si="5"/>
        <v>1</v>
      </c>
      <c r="U93" s="36"/>
      <c r="V93" s="38"/>
      <c r="W93" s="62" t="s">
        <v>409</v>
      </c>
    </row>
    <row r="94" spans="2:23" ht="105.75" customHeight="1" x14ac:dyDescent="0.25">
      <c r="B94" s="52" t="s">
        <v>26</v>
      </c>
      <c r="C94" s="143" t="s">
        <v>305</v>
      </c>
      <c r="D94" s="6" t="s">
        <v>184</v>
      </c>
      <c r="E94" s="50" t="s">
        <v>25</v>
      </c>
      <c r="F94" s="78" t="s">
        <v>207</v>
      </c>
      <c r="G94" s="102">
        <f t="shared" si="6"/>
        <v>8</v>
      </c>
      <c r="H94" s="73">
        <v>2</v>
      </c>
      <c r="I94" s="17">
        <v>2</v>
      </c>
      <c r="J94" s="17">
        <v>2</v>
      </c>
      <c r="K94" s="18">
        <v>2</v>
      </c>
      <c r="L94" s="16">
        <v>2</v>
      </c>
      <c r="M94" s="46">
        <v>2</v>
      </c>
      <c r="N94" s="46"/>
      <c r="O94" s="48"/>
      <c r="P94" s="126">
        <f t="shared" si="4"/>
        <v>1</v>
      </c>
      <c r="Q94" s="127">
        <f t="shared" si="4"/>
        <v>1</v>
      </c>
      <c r="R94" s="36"/>
      <c r="S94" s="38"/>
      <c r="T94" s="126">
        <f t="shared" si="5"/>
        <v>1</v>
      </c>
      <c r="U94" s="36"/>
      <c r="V94" s="38"/>
      <c r="W94" s="62" t="s">
        <v>409</v>
      </c>
    </row>
    <row r="95" spans="2:23" ht="105.75" customHeight="1" x14ac:dyDescent="0.25">
      <c r="B95" s="52" t="s">
        <v>26</v>
      </c>
      <c r="C95" s="143" t="s">
        <v>306</v>
      </c>
      <c r="D95" s="6" t="s">
        <v>185</v>
      </c>
      <c r="E95" s="50" t="s">
        <v>25</v>
      </c>
      <c r="F95" s="78" t="s">
        <v>206</v>
      </c>
      <c r="G95" s="102">
        <f t="shared" si="6"/>
        <v>22</v>
      </c>
      <c r="H95" s="73">
        <v>0</v>
      </c>
      <c r="I95" s="17">
        <v>7</v>
      </c>
      <c r="J95" s="17">
        <v>7</v>
      </c>
      <c r="K95" s="18">
        <v>8</v>
      </c>
      <c r="L95" s="16">
        <v>0</v>
      </c>
      <c r="M95" s="46">
        <v>7</v>
      </c>
      <c r="N95" s="46"/>
      <c r="O95" s="48"/>
      <c r="P95" s="126" t="str">
        <f t="shared" si="4"/>
        <v>100%</v>
      </c>
      <c r="Q95" s="127">
        <f t="shared" si="4"/>
        <v>1</v>
      </c>
      <c r="R95" s="36"/>
      <c r="S95" s="38"/>
      <c r="T95" s="126">
        <f t="shared" si="5"/>
        <v>1</v>
      </c>
      <c r="U95" s="36"/>
      <c r="V95" s="38"/>
      <c r="W95" s="62" t="s">
        <v>409</v>
      </c>
    </row>
    <row r="96" spans="2:23" ht="119.25" customHeight="1" x14ac:dyDescent="0.25">
      <c r="B96" s="49" t="s">
        <v>186</v>
      </c>
      <c r="C96" s="142" t="s">
        <v>307</v>
      </c>
      <c r="D96" s="5" t="s">
        <v>187</v>
      </c>
      <c r="E96" s="54" t="s">
        <v>25</v>
      </c>
      <c r="F96" s="77" t="s">
        <v>208</v>
      </c>
      <c r="G96" s="101">
        <f t="shared" si="6"/>
        <v>52</v>
      </c>
      <c r="H96" s="73">
        <v>18</v>
      </c>
      <c r="I96" s="17">
        <v>25</v>
      </c>
      <c r="J96" s="17">
        <v>9</v>
      </c>
      <c r="K96" s="18">
        <v>0</v>
      </c>
      <c r="L96" s="16">
        <v>28</v>
      </c>
      <c r="M96" s="46">
        <v>16</v>
      </c>
      <c r="N96" s="46"/>
      <c r="O96" s="48"/>
      <c r="P96" s="126">
        <f t="shared" ref="P96:Q105" si="7">IFERROR((L96/H96),"100%")</f>
        <v>1.5555555555555556</v>
      </c>
      <c r="Q96" s="127">
        <f t="shared" si="7"/>
        <v>0.64</v>
      </c>
      <c r="R96" s="36"/>
      <c r="S96" s="38"/>
      <c r="T96" s="126">
        <f t="shared" si="5"/>
        <v>1.0232558139534884</v>
      </c>
      <c r="U96" s="36"/>
      <c r="V96" s="38"/>
      <c r="W96" s="72" t="s">
        <v>410</v>
      </c>
    </row>
    <row r="97" spans="2:23" ht="119.25" customHeight="1" x14ac:dyDescent="0.25">
      <c r="B97" s="52" t="s">
        <v>26</v>
      </c>
      <c r="C97" s="143" t="s">
        <v>308</v>
      </c>
      <c r="D97" s="6" t="s">
        <v>188</v>
      </c>
      <c r="E97" s="50" t="s">
        <v>25</v>
      </c>
      <c r="F97" s="78" t="s">
        <v>209</v>
      </c>
      <c r="G97" s="102">
        <f t="shared" si="6"/>
        <v>45</v>
      </c>
      <c r="H97" s="73">
        <v>0</v>
      </c>
      <c r="I97" s="17">
        <v>12</v>
      </c>
      <c r="J97" s="17">
        <v>29</v>
      </c>
      <c r="K97" s="18">
        <v>4</v>
      </c>
      <c r="L97" s="16">
        <v>7</v>
      </c>
      <c r="M97" s="46">
        <v>7</v>
      </c>
      <c r="N97" s="46"/>
      <c r="O97" s="48"/>
      <c r="P97" s="126" t="str">
        <f>IFERROR((L97/H97),"100%")</f>
        <v>100%</v>
      </c>
      <c r="Q97" s="127">
        <f t="shared" si="7"/>
        <v>0.58333333333333337</v>
      </c>
      <c r="R97" s="36"/>
      <c r="S97" s="38"/>
      <c r="T97" s="126">
        <f t="shared" si="5"/>
        <v>1.1666666666666667</v>
      </c>
      <c r="U97" s="36"/>
      <c r="V97" s="38"/>
      <c r="W97" s="62" t="s">
        <v>411</v>
      </c>
    </row>
    <row r="98" spans="2:23" ht="119.25" customHeight="1" x14ac:dyDescent="0.25">
      <c r="B98" s="52" t="s">
        <v>26</v>
      </c>
      <c r="C98" s="143" t="s">
        <v>310</v>
      </c>
      <c r="D98" s="6" t="s">
        <v>189</v>
      </c>
      <c r="E98" s="50" t="s">
        <v>25</v>
      </c>
      <c r="F98" s="78" t="s">
        <v>210</v>
      </c>
      <c r="G98" s="102">
        <f t="shared" si="6"/>
        <v>7</v>
      </c>
      <c r="H98" s="73">
        <v>0</v>
      </c>
      <c r="I98" s="17">
        <v>7</v>
      </c>
      <c r="J98" s="17">
        <v>0</v>
      </c>
      <c r="K98" s="18">
        <v>0</v>
      </c>
      <c r="L98" s="16">
        <v>7</v>
      </c>
      <c r="M98" s="46">
        <v>7</v>
      </c>
      <c r="N98" s="46"/>
      <c r="O98" s="48"/>
      <c r="P98" s="126" t="str">
        <f t="shared" si="7"/>
        <v>100%</v>
      </c>
      <c r="Q98" s="127">
        <f t="shared" si="7"/>
        <v>1</v>
      </c>
      <c r="R98" s="36"/>
      <c r="S98" s="38"/>
      <c r="T98" s="126">
        <f t="shared" si="5"/>
        <v>2</v>
      </c>
      <c r="U98" s="36"/>
      <c r="V98" s="38"/>
      <c r="W98" s="62" t="s">
        <v>412</v>
      </c>
    </row>
    <row r="99" spans="2:23" ht="119.25" customHeight="1" x14ac:dyDescent="0.25">
      <c r="B99" s="52" t="s">
        <v>26</v>
      </c>
      <c r="C99" s="143" t="s">
        <v>309</v>
      </c>
      <c r="D99" s="6" t="s">
        <v>190</v>
      </c>
      <c r="E99" s="50" t="s">
        <v>25</v>
      </c>
      <c r="F99" s="78" t="s">
        <v>211</v>
      </c>
      <c r="G99" s="102">
        <f t="shared" si="6"/>
        <v>52</v>
      </c>
      <c r="H99" s="73">
        <v>18</v>
      </c>
      <c r="I99" s="17">
        <v>25</v>
      </c>
      <c r="J99" s="17">
        <v>9</v>
      </c>
      <c r="K99" s="18">
        <v>0</v>
      </c>
      <c r="L99" s="16">
        <v>12</v>
      </c>
      <c r="M99" s="46">
        <v>8</v>
      </c>
      <c r="N99" s="46"/>
      <c r="O99" s="48"/>
      <c r="P99" s="126">
        <f t="shared" si="7"/>
        <v>0.66666666666666663</v>
      </c>
      <c r="Q99" s="127">
        <f t="shared" si="7"/>
        <v>0.32</v>
      </c>
      <c r="R99" s="36"/>
      <c r="S99" s="38"/>
      <c r="T99" s="126">
        <f t="shared" si="5"/>
        <v>0.46511627906976744</v>
      </c>
      <c r="U99" s="36"/>
      <c r="V99" s="38"/>
      <c r="W99" s="62" t="s">
        <v>413</v>
      </c>
    </row>
    <row r="100" spans="2:23" ht="119.25" customHeight="1" x14ac:dyDescent="0.25">
      <c r="B100" s="49" t="s">
        <v>191</v>
      </c>
      <c r="C100" s="142" t="s">
        <v>311</v>
      </c>
      <c r="D100" s="5" t="s">
        <v>192</v>
      </c>
      <c r="E100" s="54" t="s">
        <v>25</v>
      </c>
      <c r="F100" s="77" t="s">
        <v>212</v>
      </c>
      <c r="G100" s="101">
        <f t="shared" si="6"/>
        <v>46</v>
      </c>
      <c r="H100" s="73">
        <v>2</v>
      </c>
      <c r="I100" s="17">
        <v>16</v>
      </c>
      <c r="J100" s="17">
        <v>23</v>
      </c>
      <c r="K100" s="18">
        <v>5</v>
      </c>
      <c r="L100" s="16">
        <v>11</v>
      </c>
      <c r="M100" s="46">
        <v>7</v>
      </c>
      <c r="N100" s="46"/>
      <c r="O100" s="48"/>
      <c r="P100" s="126">
        <f t="shared" si="7"/>
        <v>5.5</v>
      </c>
      <c r="Q100" s="127">
        <f t="shared" si="7"/>
        <v>0.4375</v>
      </c>
      <c r="R100" s="36"/>
      <c r="S100" s="38"/>
      <c r="T100" s="126">
        <f t="shared" si="5"/>
        <v>1</v>
      </c>
      <c r="U100" s="36"/>
      <c r="V100" s="38"/>
      <c r="W100" s="72" t="s">
        <v>414</v>
      </c>
    </row>
    <row r="101" spans="2:23" ht="119.25" customHeight="1" x14ac:dyDescent="0.25">
      <c r="B101" s="52" t="s">
        <v>26</v>
      </c>
      <c r="C101" s="143" t="s">
        <v>312</v>
      </c>
      <c r="D101" s="6" t="s">
        <v>193</v>
      </c>
      <c r="E101" s="50" t="s">
        <v>25</v>
      </c>
      <c r="F101" s="78" t="s">
        <v>213</v>
      </c>
      <c r="G101" s="102">
        <f t="shared" si="6"/>
        <v>46</v>
      </c>
      <c r="H101" s="73">
        <v>2</v>
      </c>
      <c r="I101" s="17">
        <v>19</v>
      </c>
      <c r="J101" s="17">
        <v>23</v>
      </c>
      <c r="K101" s="18">
        <v>2</v>
      </c>
      <c r="L101" s="16">
        <v>4</v>
      </c>
      <c r="M101" s="46">
        <v>3</v>
      </c>
      <c r="N101" s="46"/>
      <c r="O101" s="48"/>
      <c r="P101" s="126">
        <f t="shared" si="7"/>
        <v>2</v>
      </c>
      <c r="Q101" s="127">
        <f t="shared" si="7"/>
        <v>0.15789473684210525</v>
      </c>
      <c r="R101" s="36"/>
      <c r="S101" s="38"/>
      <c r="T101" s="126">
        <f t="shared" si="5"/>
        <v>0.33333333333333331</v>
      </c>
      <c r="U101" s="36"/>
      <c r="V101" s="38"/>
      <c r="W101" s="62" t="s">
        <v>415</v>
      </c>
    </row>
    <row r="102" spans="2:23" ht="119.25" customHeight="1" x14ac:dyDescent="0.25">
      <c r="B102" s="49" t="s">
        <v>194</v>
      </c>
      <c r="C102" s="142" t="s">
        <v>313</v>
      </c>
      <c r="D102" s="5" t="s">
        <v>195</v>
      </c>
      <c r="E102" s="54" t="s">
        <v>25</v>
      </c>
      <c r="F102" s="77" t="s">
        <v>214</v>
      </c>
      <c r="G102" s="101">
        <f t="shared" si="6"/>
        <v>52</v>
      </c>
      <c r="H102" s="73">
        <v>4</v>
      </c>
      <c r="I102" s="17">
        <v>15</v>
      </c>
      <c r="J102" s="17">
        <v>24</v>
      </c>
      <c r="K102" s="18">
        <v>9</v>
      </c>
      <c r="L102" s="16">
        <v>11</v>
      </c>
      <c r="M102" s="46">
        <v>8</v>
      </c>
      <c r="N102" s="46"/>
      <c r="O102" s="48"/>
      <c r="P102" s="126">
        <f t="shared" si="7"/>
        <v>2.75</v>
      </c>
      <c r="Q102" s="127">
        <f t="shared" si="7"/>
        <v>0.53333333333333333</v>
      </c>
      <c r="R102" s="36"/>
      <c r="S102" s="38"/>
      <c r="T102" s="126">
        <f t="shared" si="5"/>
        <v>1</v>
      </c>
      <c r="U102" s="36"/>
      <c r="V102" s="38"/>
      <c r="W102" s="72" t="s">
        <v>416</v>
      </c>
    </row>
    <row r="103" spans="2:23" ht="119.25" customHeight="1" x14ac:dyDescent="0.25">
      <c r="B103" s="52" t="s">
        <v>26</v>
      </c>
      <c r="C103" s="143" t="s">
        <v>314</v>
      </c>
      <c r="D103" s="6" t="s">
        <v>196</v>
      </c>
      <c r="E103" s="50" t="s">
        <v>25</v>
      </c>
      <c r="F103" s="78" t="s">
        <v>215</v>
      </c>
      <c r="G103" s="102">
        <f t="shared" si="6"/>
        <v>130</v>
      </c>
      <c r="H103" s="73">
        <v>8</v>
      </c>
      <c r="I103" s="17">
        <v>16</v>
      </c>
      <c r="J103" s="17">
        <v>48</v>
      </c>
      <c r="K103" s="18">
        <v>58</v>
      </c>
      <c r="L103" s="16">
        <v>0</v>
      </c>
      <c r="M103" s="46">
        <v>10</v>
      </c>
      <c r="N103" s="46"/>
      <c r="O103" s="48"/>
      <c r="P103" s="126">
        <f t="shared" si="7"/>
        <v>0</v>
      </c>
      <c r="Q103" s="127">
        <f t="shared" si="7"/>
        <v>0.625</v>
      </c>
      <c r="R103" s="36"/>
      <c r="S103" s="38"/>
      <c r="T103" s="126">
        <f t="shared" si="5"/>
        <v>0.41666666666666669</v>
      </c>
      <c r="U103" s="36"/>
      <c r="V103" s="38"/>
      <c r="W103" s="62" t="s">
        <v>417</v>
      </c>
    </row>
    <row r="104" spans="2:23" ht="119.25" customHeight="1" x14ac:dyDescent="0.25">
      <c r="B104" s="49" t="s">
        <v>197</v>
      </c>
      <c r="C104" s="142" t="s">
        <v>315</v>
      </c>
      <c r="D104" s="5" t="s">
        <v>198</v>
      </c>
      <c r="E104" s="54" t="s">
        <v>25</v>
      </c>
      <c r="F104" s="77" t="s">
        <v>216</v>
      </c>
      <c r="G104" s="101">
        <f t="shared" si="6"/>
        <v>52</v>
      </c>
      <c r="H104" s="73">
        <v>4</v>
      </c>
      <c r="I104" s="17">
        <v>15</v>
      </c>
      <c r="J104" s="17">
        <v>24</v>
      </c>
      <c r="K104" s="18">
        <v>9</v>
      </c>
      <c r="L104" s="16">
        <v>3</v>
      </c>
      <c r="M104" s="46">
        <v>15</v>
      </c>
      <c r="N104" s="46"/>
      <c r="O104" s="48"/>
      <c r="P104" s="126">
        <f t="shared" si="7"/>
        <v>0.75</v>
      </c>
      <c r="Q104" s="127">
        <f t="shared" si="7"/>
        <v>1</v>
      </c>
      <c r="R104" s="36"/>
      <c r="S104" s="38"/>
      <c r="T104" s="126">
        <f t="shared" si="5"/>
        <v>0.94736842105263153</v>
      </c>
      <c r="U104" s="36"/>
      <c r="V104" s="38"/>
      <c r="W104" s="72" t="s">
        <v>418</v>
      </c>
    </row>
    <row r="105" spans="2:23" ht="119.25" customHeight="1" thickBot="1" x14ac:dyDescent="0.3">
      <c r="B105" s="81" t="s">
        <v>26</v>
      </c>
      <c r="C105" s="144" t="s">
        <v>316</v>
      </c>
      <c r="D105" s="8" t="s">
        <v>199</v>
      </c>
      <c r="E105" s="74" t="s">
        <v>25</v>
      </c>
      <c r="F105" s="82" t="s">
        <v>217</v>
      </c>
      <c r="G105" s="103">
        <f t="shared" si="6"/>
        <v>130</v>
      </c>
      <c r="H105" s="93">
        <v>6</v>
      </c>
      <c r="I105" s="22">
        <v>13</v>
      </c>
      <c r="J105" s="22">
        <v>46</v>
      </c>
      <c r="K105" s="23">
        <v>65</v>
      </c>
      <c r="L105" s="21">
        <v>0</v>
      </c>
      <c r="M105" s="22">
        <v>10</v>
      </c>
      <c r="N105" s="22"/>
      <c r="O105" s="24"/>
      <c r="P105" s="129">
        <f t="shared" si="7"/>
        <v>0</v>
      </c>
      <c r="Q105" s="165">
        <f t="shared" si="7"/>
        <v>0.76923076923076927</v>
      </c>
      <c r="R105" s="130"/>
      <c r="S105" s="131"/>
      <c r="T105" s="129">
        <f t="shared" si="5"/>
        <v>0.52631578947368418</v>
      </c>
      <c r="U105" s="130"/>
      <c r="V105" s="131"/>
      <c r="W105" s="125" t="s">
        <v>419</v>
      </c>
    </row>
    <row r="106" spans="2:23" ht="18.75" x14ac:dyDescent="0.25">
      <c r="P106" s="80">
        <f>AVERAGE(P20:P28,P30,P30:P33,P35,P35:P41,P44:P49,P52:P58,P60:P67,P69:P77,P79:P83,P85:P87,P89:P95,P97:P100,P101,P103,P105)</f>
        <v>0.96123617300982778</v>
      </c>
      <c r="Q106" s="80">
        <f>AVERAGE(Q88:Q105)</f>
        <v>0.72775697255960414</v>
      </c>
      <c r="R106" s="80" t="e">
        <f>AVERAGE(R88:R105)</f>
        <v>#DIV/0!</v>
      </c>
      <c r="S106" s="80" t="e">
        <f t="shared" ref="S106:V106" si="8">AVERAGE(S88:S105)</f>
        <v>#DIV/0!</v>
      </c>
      <c r="T106" s="80">
        <f t="shared" si="8"/>
        <v>0.92474386871571701</v>
      </c>
      <c r="U106" s="80" t="e">
        <f t="shared" si="8"/>
        <v>#DIV/0!</v>
      </c>
      <c r="V106" s="80" t="e">
        <f t="shared" si="8"/>
        <v>#DIV/0!</v>
      </c>
    </row>
    <row r="110" spans="2:23" ht="62.25" customHeight="1" x14ac:dyDescent="0.25">
      <c r="C110" s="173" t="s">
        <v>234</v>
      </c>
      <c r="D110" s="174"/>
      <c r="J110" s="171" t="s">
        <v>20</v>
      </c>
      <c r="K110" s="172"/>
      <c r="L110" s="172"/>
      <c r="M110" s="172"/>
      <c r="N110" s="172"/>
      <c r="O110" s="172"/>
      <c r="V110" s="173" t="s">
        <v>335</v>
      </c>
      <c r="W110" s="174"/>
    </row>
    <row r="113" spans="5:23" ht="15.75" thickBot="1" x14ac:dyDescent="0.3"/>
    <row r="114" spans="5:23" ht="60.75" customHeight="1" thickBot="1" x14ac:dyDescent="0.3">
      <c r="E114" s="218" t="s">
        <v>18</v>
      </c>
      <c r="F114" s="219"/>
      <c r="G114" s="219"/>
      <c r="H114" s="219"/>
      <c r="I114" s="219"/>
      <c r="J114" s="219"/>
      <c r="K114" s="219"/>
      <c r="L114" s="219"/>
      <c r="M114" s="219"/>
      <c r="N114" s="219"/>
      <c r="O114" s="219"/>
      <c r="P114" s="219"/>
      <c r="Q114" s="219"/>
      <c r="R114" s="219"/>
      <c r="S114" s="219"/>
      <c r="T114" s="219"/>
      <c r="U114" s="219"/>
      <c r="V114" s="219"/>
      <c r="W114" s="220"/>
    </row>
    <row r="115" spans="5:23" ht="30.75" customHeight="1" thickBot="1" x14ac:dyDescent="0.3">
      <c r="E115" s="221" t="s">
        <v>19</v>
      </c>
      <c r="F115" s="221" t="s">
        <v>13</v>
      </c>
      <c r="G115" s="218" t="s">
        <v>14</v>
      </c>
      <c r="H115" s="219"/>
      <c r="I115" s="219"/>
      <c r="J115" s="220"/>
      <c r="K115" s="223" t="s">
        <v>15</v>
      </c>
      <c r="L115" s="224"/>
      <c r="M115" s="224"/>
      <c r="N115" s="224"/>
      <c r="O115" s="223" t="s">
        <v>16</v>
      </c>
      <c r="P115" s="224"/>
      <c r="Q115" s="224"/>
      <c r="R115" s="225"/>
      <c r="S115" s="223" t="s">
        <v>17</v>
      </c>
      <c r="T115" s="224"/>
      <c r="U115" s="224"/>
      <c r="V115" s="225"/>
      <c r="W115" s="106" t="s">
        <v>321</v>
      </c>
    </row>
    <row r="116" spans="5:23" ht="33.75" customHeight="1" thickBot="1" x14ac:dyDescent="0.3">
      <c r="E116" s="222"/>
      <c r="F116" s="222"/>
      <c r="G116" s="13" t="s">
        <v>317</v>
      </c>
      <c r="H116" s="14" t="s">
        <v>318</v>
      </c>
      <c r="I116" s="15" t="s">
        <v>319</v>
      </c>
      <c r="J116" s="14" t="s">
        <v>320</v>
      </c>
      <c r="K116" s="13" t="s">
        <v>317</v>
      </c>
      <c r="L116" s="14" t="s">
        <v>318</v>
      </c>
      <c r="M116" s="15" t="s">
        <v>319</v>
      </c>
      <c r="N116" s="14" t="s">
        <v>320</v>
      </c>
      <c r="O116" s="13" t="s">
        <v>317</v>
      </c>
      <c r="P116" s="14" t="s">
        <v>318</v>
      </c>
      <c r="Q116" s="15" t="s">
        <v>319</v>
      </c>
      <c r="R116" s="14" t="s">
        <v>320</v>
      </c>
      <c r="S116" s="13" t="s">
        <v>317</v>
      </c>
      <c r="T116" s="14" t="s">
        <v>318</v>
      </c>
      <c r="U116" s="15" t="s">
        <v>319</v>
      </c>
      <c r="V116" s="14" t="s">
        <v>320</v>
      </c>
      <c r="W116" s="107"/>
    </row>
    <row r="117" spans="5:23" ht="13.5" hidden="1" customHeight="1" thickBot="1" x14ac:dyDescent="0.3">
      <c r="E117" s="104"/>
      <c r="F117" s="105"/>
      <c r="G117" s="35"/>
      <c r="H117" s="36"/>
      <c r="I117" s="36"/>
      <c r="J117" s="37"/>
      <c r="K117" s="35"/>
      <c r="L117" s="36"/>
      <c r="M117" s="36"/>
      <c r="N117" s="38"/>
      <c r="O117" s="39" t="str">
        <f t="shared" ref="O117:R117" si="9">IFERROR((K117/G117),"100%")</f>
        <v>100%</v>
      </c>
      <c r="P117" s="34" t="str">
        <f t="shared" si="9"/>
        <v>100%</v>
      </c>
      <c r="Q117" s="34" t="str">
        <f t="shared" si="9"/>
        <v>100%</v>
      </c>
      <c r="R117" s="20" t="str">
        <f t="shared" si="9"/>
        <v>100%</v>
      </c>
      <c r="S117" s="39" t="str">
        <f>IFERROR(((K117)/(G117)),"100%")</f>
        <v>100%</v>
      </c>
      <c r="T117" s="39" t="str">
        <f>IFERROR(((L117+M117)/(H117+I117)),"100%")</f>
        <v>100%</v>
      </c>
      <c r="U117" s="34" t="str">
        <f>IFERROR(((L117+M117+N117)/(H117+I117+J117)),"100%")</f>
        <v>100%</v>
      </c>
      <c r="V117" s="20" t="str">
        <f>IFERROR(((L117+M117+N117+O117)/(H117+I117+J117+K117)),"100%")</f>
        <v>100%</v>
      </c>
      <c r="W117" s="40"/>
    </row>
    <row r="118" spans="5:23" ht="75.75" customHeight="1" x14ac:dyDescent="0.25">
      <c r="E118" s="11" t="s">
        <v>91</v>
      </c>
      <c r="F118" s="12">
        <v>40921720</v>
      </c>
      <c r="G118" s="25">
        <v>9563605</v>
      </c>
      <c r="H118" s="26">
        <v>9522507</v>
      </c>
      <c r="I118" s="26">
        <v>9452859</v>
      </c>
      <c r="J118" s="27">
        <v>12382749</v>
      </c>
      <c r="K118" s="25">
        <v>9904453.4800000004</v>
      </c>
      <c r="L118" s="28">
        <v>9585258.7599999998</v>
      </c>
      <c r="M118" s="28"/>
      <c r="N118" s="29"/>
      <c r="O118" s="20">
        <f>IFERROR(K118/G118,"100"%)</f>
        <v>1.0356401670708901</v>
      </c>
      <c r="P118" s="20">
        <f>IFERROR(L118/H118,"100"%)</f>
        <v>1.0065898360589285</v>
      </c>
      <c r="Q118" s="20">
        <f>IFERROR(M118/I118,"100"%)</f>
        <v>0</v>
      </c>
      <c r="R118" s="20">
        <f>IFERROR(N118/J118,"100"%)</f>
        <v>0</v>
      </c>
      <c r="S118" s="39">
        <f>IFERROR(K118/F118,"100%")</f>
        <v>0.24203414421485706</v>
      </c>
      <c r="T118" s="124">
        <f>IFERROR((K118+L118)/F118,"100%")</f>
        <v>0.47626815881639389</v>
      </c>
      <c r="U118" s="34">
        <f>IFERROR((K118+L118+M118)/F118,"100%")</f>
        <v>0.47626815881639389</v>
      </c>
      <c r="V118" s="34">
        <f>IFERROR((K118+L118+M118+N118)/F118,"100%")</f>
        <v>0.47626815881639389</v>
      </c>
      <c r="W118" s="85" t="s">
        <v>323</v>
      </c>
    </row>
    <row r="119" spans="5:23" ht="75.75" customHeight="1" x14ac:dyDescent="0.25">
      <c r="E119" s="63" t="s">
        <v>92</v>
      </c>
      <c r="F119" s="64">
        <v>125254590</v>
      </c>
      <c r="G119" s="65">
        <v>28938117</v>
      </c>
      <c r="H119" s="66">
        <v>29574232</v>
      </c>
      <c r="I119" s="66">
        <v>28781641</v>
      </c>
      <c r="J119" s="67">
        <v>37960600</v>
      </c>
      <c r="K119" s="65">
        <v>44978662.700000003</v>
      </c>
      <c r="L119" s="68">
        <v>44399187.280000001</v>
      </c>
      <c r="M119" s="68"/>
      <c r="N119" s="69"/>
      <c r="O119" s="20">
        <f t="shared" ref="O119:O130" si="10">IFERROR(K119/G119,"100"%)</f>
        <v>1.5543050952485955</v>
      </c>
      <c r="P119" s="20">
        <f t="shared" ref="P119:P130" si="11">IFERROR(L119/H119,"100"%)</f>
        <v>1.5012794678827164</v>
      </c>
      <c r="Q119" s="20">
        <f t="shared" ref="Q119:Q131" si="12">IFERROR(M119/I119,"100"%)</f>
        <v>0</v>
      </c>
      <c r="R119" s="20">
        <f t="shared" ref="R119:R130" si="13">IFERROR(N119/J119,"100"%)</f>
        <v>0</v>
      </c>
      <c r="S119" s="39">
        <f t="shared" ref="S119:S131" si="14">IFERROR(K119/F119,"100%")</f>
        <v>0.35909791968501914</v>
      </c>
      <c r="T119" s="34">
        <f t="shared" ref="T119:T130" si="15">IFERROR((K119+L119)/F119,"100%")</f>
        <v>0.71356945865217403</v>
      </c>
      <c r="U119" s="34">
        <f t="shared" ref="U119:U129" si="16">IFERROR((K119+L119+M119)/F119,"100%")</f>
        <v>0.71356945865217403</v>
      </c>
      <c r="V119" s="34">
        <f t="shared" ref="V119:V130" si="17">IFERROR((K119+L119+M119+N119)/F119,"100%")</f>
        <v>0.71356945865217403</v>
      </c>
      <c r="W119" s="85" t="s">
        <v>323</v>
      </c>
    </row>
    <row r="120" spans="5:23" ht="75.75" customHeight="1" x14ac:dyDescent="0.25">
      <c r="E120" s="63" t="s">
        <v>94</v>
      </c>
      <c r="F120" s="64">
        <v>455475961</v>
      </c>
      <c r="G120" s="65">
        <v>113442221</v>
      </c>
      <c r="H120" s="66">
        <v>113434615</v>
      </c>
      <c r="I120" s="66">
        <v>113402711</v>
      </c>
      <c r="J120" s="67">
        <v>115196414</v>
      </c>
      <c r="K120" s="65">
        <v>107935022.20999999</v>
      </c>
      <c r="L120" s="68">
        <v>74289206.810000002</v>
      </c>
      <c r="M120" s="68"/>
      <c r="N120" s="69"/>
      <c r="O120" s="20">
        <f t="shared" si="10"/>
        <v>0.95145371148895252</v>
      </c>
      <c r="P120" s="20">
        <f t="shared" si="11"/>
        <v>0.65490773526229185</v>
      </c>
      <c r="Q120" s="20">
        <f t="shared" si="12"/>
        <v>0</v>
      </c>
      <c r="R120" s="20">
        <f t="shared" si="13"/>
        <v>0</v>
      </c>
      <c r="S120" s="39">
        <f t="shared" si="14"/>
        <v>0.23697194023813695</v>
      </c>
      <c r="T120" s="34">
        <f t="shared" si="15"/>
        <v>0.40007430605102773</v>
      </c>
      <c r="U120" s="34">
        <f t="shared" si="16"/>
        <v>0.40007430605102773</v>
      </c>
      <c r="V120" s="34">
        <f t="shared" si="17"/>
        <v>0.40007430605102773</v>
      </c>
      <c r="W120" s="85" t="s">
        <v>323</v>
      </c>
    </row>
    <row r="121" spans="5:23" ht="75.75" customHeight="1" x14ac:dyDescent="0.25">
      <c r="E121" s="63" t="s">
        <v>95</v>
      </c>
      <c r="F121" s="64">
        <v>93983781</v>
      </c>
      <c r="G121" s="65">
        <v>22748947</v>
      </c>
      <c r="H121" s="66">
        <v>22639060</v>
      </c>
      <c r="I121" s="66">
        <v>22510459</v>
      </c>
      <c r="J121" s="67">
        <v>26085315</v>
      </c>
      <c r="K121" s="65">
        <v>21103886.07</v>
      </c>
      <c r="L121" s="68">
        <v>26302550.059999999</v>
      </c>
      <c r="M121" s="68"/>
      <c r="N121" s="69"/>
      <c r="O121" s="20">
        <f t="shared" si="10"/>
        <v>0.92768628235847572</v>
      </c>
      <c r="P121" s="20">
        <f t="shared" si="11"/>
        <v>1.1618216507222472</v>
      </c>
      <c r="Q121" s="20">
        <f t="shared" si="12"/>
        <v>0</v>
      </c>
      <c r="R121" s="20">
        <f t="shared" si="13"/>
        <v>0</v>
      </c>
      <c r="S121" s="39">
        <f t="shared" si="14"/>
        <v>0.22454817039122954</v>
      </c>
      <c r="T121" s="34">
        <f t="shared" si="15"/>
        <v>0.504410820947925</v>
      </c>
      <c r="U121" s="34">
        <f t="shared" si="16"/>
        <v>0.504410820947925</v>
      </c>
      <c r="V121" s="34">
        <f t="shared" si="17"/>
        <v>0.504410820947925</v>
      </c>
      <c r="W121" s="85" t="s">
        <v>323</v>
      </c>
    </row>
    <row r="122" spans="5:23" ht="75.75" customHeight="1" x14ac:dyDescent="0.25">
      <c r="E122" s="63" t="s">
        <v>96</v>
      </c>
      <c r="F122" s="64">
        <v>192976733</v>
      </c>
      <c r="G122" s="65">
        <v>46096407</v>
      </c>
      <c r="H122" s="66">
        <v>46187562</v>
      </c>
      <c r="I122" s="66">
        <v>47295689</v>
      </c>
      <c r="J122" s="67">
        <v>53397075</v>
      </c>
      <c r="K122" s="65">
        <v>51647856.509999998</v>
      </c>
      <c r="L122" s="68">
        <v>42577560.520000003</v>
      </c>
      <c r="M122" s="68"/>
      <c r="N122" s="69"/>
      <c r="O122" s="20">
        <f t="shared" si="10"/>
        <v>1.1204312845901416</v>
      </c>
      <c r="P122" s="20">
        <f t="shared" si="11"/>
        <v>0.92184039763778836</v>
      </c>
      <c r="Q122" s="20">
        <f t="shared" si="12"/>
        <v>0</v>
      </c>
      <c r="R122" s="20">
        <f t="shared" si="13"/>
        <v>0</v>
      </c>
      <c r="S122" s="39">
        <f t="shared" si="14"/>
        <v>0.26763773905323601</v>
      </c>
      <c r="T122" s="34">
        <f t="shared" si="15"/>
        <v>0.48827345952633577</v>
      </c>
      <c r="U122" s="34">
        <f t="shared" si="16"/>
        <v>0.48827345952633577</v>
      </c>
      <c r="V122" s="34">
        <f t="shared" si="17"/>
        <v>0.48827345952633577</v>
      </c>
      <c r="W122" s="85" t="s">
        <v>323</v>
      </c>
    </row>
    <row r="123" spans="5:23" ht="75.75" customHeight="1" x14ac:dyDescent="0.25">
      <c r="E123" s="63" t="s">
        <v>97</v>
      </c>
      <c r="F123" s="64">
        <v>177258557</v>
      </c>
      <c r="G123" s="65">
        <v>42470324</v>
      </c>
      <c r="H123" s="66">
        <v>41713244</v>
      </c>
      <c r="I123" s="66">
        <v>41569252</v>
      </c>
      <c r="J123" s="67">
        <v>51505737</v>
      </c>
      <c r="K123" s="65">
        <v>47171385.920000002</v>
      </c>
      <c r="L123" s="68">
        <v>48257098.5</v>
      </c>
      <c r="M123" s="68"/>
      <c r="N123" s="69"/>
      <c r="O123" s="20">
        <f t="shared" si="10"/>
        <v>1.1106905122739352</v>
      </c>
      <c r="P123" s="20">
        <f t="shared" si="11"/>
        <v>1.1568771419456132</v>
      </c>
      <c r="Q123" s="20">
        <f t="shared" si="12"/>
        <v>0</v>
      </c>
      <c r="R123" s="20">
        <f t="shared" si="13"/>
        <v>0</v>
      </c>
      <c r="S123" s="39">
        <f t="shared" si="14"/>
        <v>0.26611626946731831</v>
      </c>
      <c r="T123" s="34">
        <f t="shared" si="15"/>
        <v>0.5383575610400575</v>
      </c>
      <c r="U123" s="34">
        <f t="shared" si="16"/>
        <v>0.5383575610400575</v>
      </c>
      <c r="V123" s="34">
        <f t="shared" si="17"/>
        <v>0.5383575610400575</v>
      </c>
      <c r="W123" s="85" t="s">
        <v>323</v>
      </c>
    </row>
    <row r="124" spans="5:23" ht="75.75" customHeight="1" x14ac:dyDescent="0.25">
      <c r="E124" s="63" t="s">
        <v>98</v>
      </c>
      <c r="F124" s="64">
        <v>105316140</v>
      </c>
      <c r="G124" s="65">
        <v>25019646</v>
      </c>
      <c r="H124" s="66">
        <v>24761368</v>
      </c>
      <c r="I124" s="66">
        <v>24808047</v>
      </c>
      <c r="J124" s="67">
        <v>30727079</v>
      </c>
      <c r="K124" s="65">
        <v>29514463.449999999</v>
      </c>
      <c r="L124" s="68">
        <v>26514480.300000001</v>
      </c>
      <c r="M124" s="68"/>
      <c r="N124" s="69"/>
      <c r="O124" s="20">
        <f t="shared" si="10"/>
        <v>1.1796515206490132</v>
      </c>
      <c r="P124" s="20">
        <f t="shared" si="11"/>
        <v>1.0708003006942104</v>
      </c>
      <c r="Q124" s="20">
        <f t="shared" si="12"/>
        <v>0</v>
      </c>
      <c r="R124" s="20">
        <f t="shared" si="13"/>
        <v>0</v>
      </c>
      <c r="S124" s="39">
        <f t="shared" si="14"/>
        <v>0.28024634638147583</v>
      </c>
      <c r="T124" s="34">
        <f t="shared" si="15"/>
        <v>0.53200719044583289</v>
      </c>
      <c r="U124" s="34">
        <f t="shared" si="16"/>
        <v>0.53200719044583289</v>
      </c>
      <c r="V124" s="34">
        <f t="shared" si="17"/>
        <v>0.53200719044583289</v>
      </c>
      <c r="W124" s="85" t="s">
        <v>323</v>
      </c>
    </row>
    <row r="125" spans="5:23" ht="75.75" customHeight="1" x14ac:dyDescent="0.25">
      <c r="E125" s="63" t="s">
        <v>99</v>
      </c>
      <c r="F125" s="64">
        <v>35301343</v>
      </c>
      <c r="G125" s="65">
        <v>8167387</v>
      </c>
      <c r="H125" s="66">
        <v>8167685</v>
      </c>
      <c r="I125" s="66">
        <v>8147995</v>
      </c>
      <c r="J125" s="67">
        <v>10818276</v>
      </c>
      <c r="K125" s="65">
        <v>8661612.7799999993</v>
      </c>
      <c r="L125" s="68">
        <v>8285513.3799999999</v>
      </c>
      <c r="M125" s="68"/>
      <c r="N125" s="69"/>
      <c r="O125" s="20">
        <f t="shared" si="10"/>
        <v>1.0605121050343274</v>
      </c>
      <c r="P125" s="20">
        <f t="shared" si="11"/>
        <v>1.0144261660433771</v>
      </c>
      <c r="Q125" s="20">
        <f t="shared" si="12"/>
        <v>0</v>
      </c>
      <c r="R125" s="20">
        <f t="shared" si="13"/>
        <v>0</v>
      </c>
      <c r="S125" s="39">
        <f t="shared" si="14"/>
        <v>0.2453621319732793</v>
      </c>
      <c r="T125" s="34">
        <f t="shared" si="15"/>
        <v>0.48007029534258794</v>
      </c>
      <c r="U125" s="34">
        <f t="shared" si="16"/>
        <v>0.48007029534258794</v>
      </c>
      <c r="V125" s="34">
        <f t="shared" si="17"/>
        <v>0.48007029534258794</v>
      </c>
      <c r="W125" s="85" t="s">
        <v>323</v>
      </c>
    </row>
    <row r="126" spans="5:23" ht="75.75" customHeight="1" x14ac:dyDescent="0.25">
      <c r="E126" s="63" t="s">
        <v>93</v>
      </c>
      <c r="F126" s="64">
        <v>18136611</v>
      </c>
      <c r="G126" s="65">
        <v>4472522</v>
      </c>
      <c r="H126" s="66">
        <v>4416391</v>
      </c>
      <c r="I126" s="66">
        <v>4045132</v>
      </c>
      <c r="J126" s="67">
        <v>5202566</v>
      </c>
      <c r="K126" s="65">
        <v>4542703.88</v>
      </c>
      <c r="L126" s="68">
        <v>4134064.07</v>
      </c>
      <c r="M126" s="68"/>
      <c r="N126" s="69"/>
      <c r="O126" s="20">
        <f t="shared" si="10"/>
        <v>1.0156917908956065</v>
      </c>
      <c r="P126" s="20">
        <f>IFERROR(L126/H126,"100"%)</f>
        <v>0.93607293149542237</v>
      </c>
      <c r="Q126" s="20">
        <f t="shared" si="12"/>
        <v>0</v>
      </c>
      <c r="R126" s="20">
        <f t="shared" si="13"/>
        <v>0</v>
      </c>
      <c r="S126" s="39">
        <f t="shared" si="14"/>
        <v>0.25047148444657052</v>
      </c>
      <c r="T126" s="34">
        <f t="shared" si="15"/>
        <v>0.47841175785266604</v>
      </c>
      <c r="U126" s="34">
        <f t="shared" si="16"/>
        <v>0.47841175785266604</v>
      </c>
      <c r="V126" s="34">
        <f t="shared" si="17"/>
        <v>0.47841175785266604</v>
      </c>
      <c r="W126" s="85" t="s">
        <v>323</v>
      </c>
    </row>
    <row r="127" spans="5:23" ht="75.75" customHeight="1" x14ac:dyDescent="0.25">
      <c r="E127" s="63" t="s">
        <v>100</v>
      </c>
      <c r="F127" s="64">
        <v>14823626</v>
      </c>
      <c r="G127" s="65">
        <v>3415460</v>
      </c>
      <c r="H127" s="66">
        <v>3549220</v>
      </c>
      <c r="I127" s="66">
        <v>3488842</v>
      </c>
      <c r="J127" s="67">
        <v>4370104</v>
      </c>
      <c r="K127" s="65">
        <v>3186084.73</v>
      </c>
      <c r="L127" s="68">
        <v>5707030.1200000001</v>
      </c>
      <c r="M127" s="68"/>
      <c r="N127" s="69"/>
      <c r="O127" s="20">
        <f t="shared" si="10"/>
        <v>0.93284205641407014</v>
      </c>
      <c r="P127" s="20">
        <f t="shared" si="11"/>
        <v>1.6079674181932933</v>
      </c>
      <c r="Q127" s="20">
        <f t="shared" si="12"/>
        <v>0</v>
      </c>
      <c r="R127" s="20">
        <f t="shared" si="13"/>
        <v>0</v>
      </c>
      <c r="S127" s="39">
        <f t="shared" si="14"/>
        <v>0.21493288686587209</v>
      </c>
      <c r="T127" s="34">
        <f t="shared" si="15"/>
        <v>0.59992844193451722</v>
      </c>
      <c r="U127" s="34">
        <f t="shared" si="16"/>
        <v>0.59992844193451722</v>
      </c>
      <c r="V127" s="34">
        <f t="shared" si="17"/>
        <v>0.59992844193451722</v>
      </c>
      <c r="W127" s="85" t="s">
        <v>323</v>
      </c>
    </row>
    <row r="128" spans="5:23" ht="75.75" customHeight="1" x14ac:dyDescent="0.25">
      <c r="E128" s="63" t="s">
        <v>101</v>
      </c>
      <c r="F128" s="64">
        <v>10652784</v>
      </c>
      <c r="G128" s="65">
        <v>2432565</v>
      </c>
      <c r="H128" s="66">
        <v>2679998</v>
      </c>
      <c r="I128" s="66">
        <v>2670674</v>
      </c>
      <c r="J128" s="67">
        <v>2869547</v>
      </c>
      <c r="K128" s="65">
        <v>2186314.91</v>
      </c>
      <c r="L128" s="68">
        <v>2353357.2599999998</v>
      </c>
      <c r="M128" s="68"/>
      <c r="N128" s="69"/>
      <c r="O128" s="20">
        <f t="shared" si="10"/>
        <v>0.89876936895828075</v>
      </c>
      <c r="P128" s="20">
        <f t="shared" si="11"/>
        <v>0.87811903590972817</v>
      </c>
      <c r="Q128" s="20">
        <f t="shared" si="12"/>
        <v>0</v>
      </c>
      <c r="R128" s="20">
        <f t="shared" si="13"/>
        <v>0</v>
      </c>
      <c r="S128" s="39">
        <f t="shared" si="14"/>
        <v>0.20523413503925361</v>
      </c>
      <c r="T128" s="34">
        <f t="shared" si="15"/>
        <v>0.42614889872919604</v>
      </c>
      <c r="U128" s="34">
        <f t="shared" si="16"/>
        <v>0.42614889872919604</v>
      </c>
      <c r="V128" s="34">
        <f t="shared" si="17"/>
        <v>0.42614889872919604</v>
      </c>
      <c r="W128" s="85" t="s">
        <v>323</v>
      </c>
    </row>
    <row r="129" spans="5:23" ht="75.75" customHeight="1" x14ac:dyDescent="0.25">
      <c r="E129" s="63" t="s">
        <v>102</v>
      </c>
      <c r="F129" s="64">
        <v>4938076</v>
      </c>
      <c r="G129" s="65">
        <v>1148517</v>
      </c>
      <c r="H129" s="66">
        <v>1171585</v>
      </c>
      <c r="I129" s="66">
        <v>1175641</v>
      </c>
      <c r="J129" s="67">
        <v>1442333</v>
      </c>
      <c r="K129" s="65">
        <v>795695.31</v>
      </c>
      <c r="L129" s="68">
        <v>862768.18</v>
      </c>
      <c r="M129" s="68"/>
      <c r="N129" s="69"/>
      <c r="O129" s="20">
        <f t="shared" si="10"/>
        <v>0.69280237906796338</v>
      </c>
      <c r="P129" s="20">
        <f t="shared" si="11"/>
        <v>0.73641108412961931</v>
      </c>
      <c r="Q129" s="20">
        <f>IFERROR(M129/I129,"100"%)</f>
        <v>0</v>
      </c>
      <c r="R129" s="20">
        <f t="shared" si="13"/>
        <v>0</v>
      </c>
      <c r="S129" s="39">
        <f t="shared" si="14"/>
        <v>0.16113468281978649</v>
      </c>
      <c r="T129" s="34">
        <f t="shared" si="15"/>
        <v>0.33585215982905087</v>
      </c>
      <c r="U129" s="34">
        <f t="shared" si="16"/>
        <v>0.33585215982905087</v>
      </c>
      <c r="V129" s="34">
        <f t="shared" si="17"/>
        <v>0.33585215982905087</v>
      </c>
      <c r="W129" s="85" t="s">
        <v>323</v>
      </c>
    </row>
    <row r="130" spans="5:23" ht="75.75" customHeight="1" x14ac:dyDescent="0.25">
      <c r="E130" s="63" t="s">
        <v>103</v>
      </c>
      <c r="F130" s="64">
        <v>22050690</v>
      </c>
      <c r="G130" s="65">
        <v>5046822</v>
      </c>
      <c r="H130" s="66">
        <v>5020428</v>
      </c>
      <c r="I130" s="66">
        <v>5098480</v>
      </c>
      <c r="J130" s="67">
        <v>6884960</v>
      </c>
      <c r="K130" s="65">
        <v>4842343.5999999996</v>
      </c>
      <c r="L130" s="68">
        <v>4821081.88</v>
      </c>
      <c r="M130" s="68"/>
      <c r="N130" s="69"/>
      <c r="O130" s="20">
        <f t="shared" si="10"/>
        <v>0.95948373055360381</v>
      </c>
      <c r="P130" s="20">
        <f t="shared" si="11"/>
        <v>0.96029300290732178</v>
      </c>
      <c r="Q130" s="20">
        <f t="shared" si="12"/>
        <v>0</v>
      </c>
      <c r="R130" s="20">
        <f t="shared" si="13"/>
        <v>0</v>
      </c>
      <c r="S130" s="39">
        <f t="shared" si="14"/>
        <v>0.21960054764726181</v>
      </c>
      <c r="T130" s="34">
        <f t="shared" si="15"/>
        <v>0.43823687512726361</v>
      </c>
      <c r="U130" s="34">
        <f>IFERROR((K130+L130+M130)/F130,"100%")</f>
        <v>0.43823687512726361</v>
      </c>
      <c r="V130" s="34">
        <f t="shared" si="17"/>
        <v>0.43823687512726361</v>
      </c>
      <c r="W130" s="85" t="s">
        <v>323</v>
      </c>
    </row>
    <row r="131" spans="5:23" ht="75.75" customHeight="1" thickBot="1" x14ac:dyDescent="0.3">
      <c r="E131" s="111" t="s">
        <v>230</v>
      </c>
      <c r="F131" s="112">
        <v>964720908</v>
      </c>
      <c r="G131" s="113">
        <v>55120028</v>
      </c>
      <c r="H131" s="114">
        <v>300166511</v>
      </c>
      <c r="I131" s="114">
        <v>304453524</v>
      </c>
      <c r="J131" s="115">
        <v>304980845</v>
      </c>
      <c r="K131" s="113">
        <v>1657799.3</v>
      </c>
      <c r="L131" s="114">
        <v>88833412.859999999</v>
      </c>
      <c r="M131" s="114"/>
      <c r="N131" s="115"/>
      <c r="O131" s="120">
        <f>IFERROR(K131/G131,"100"%)</f>
        <v>3.0076169409783318E-2</v>
      </c>
      <c r="P131" s="121">
        <f>IFERROR(L131/H131,"100"%)</f>
        <v>0.29594711469994733</v>
      </c>
      <c r="Q131" s="123">
        <f t="shared" si="12"/>
        <v>0</v>
      </c>
      <c r="R131" s="123">
        <f>IFERROR(N131/J131,"100"%)</f>
        <v>0</v>
      </c>
      <c r="S131" s="119">
        <f t="shared" si="14"/>
        <v>1.7184237288241711E-3</v>
      </c>
      <c r="T131" s="123">
        <f>IFERROR((K131+L131)/F131,"100%")</f>
        <v>9.3800405287785049E-2</v>
      </c>
      <c r="U131" s="123">
        <f>IFERROR((K131+L131+M131)/F131,"100%")</f>
        <v>9.3800405287785049E-2</v>
      </c>
      <c r="V131" s="123">
        <f>IFERROR((K131+L131+M131+N131)/F131,"100%")</f>
        <v>9.3800405287785049E-2</v>
      </c>
      <c r="W131" s="116" t="s">
        <v>323</v>
      </c>
    </row>
  </sheetData>
  <mergeCells count="37">
    <mergeCell ref="E114:W114"/>
    <mergeCell ref="F115:F116"/>
    <mergeCell ref="E115:E116"/>
    <mergeCell ref="G115:J115"/>
    <mergeCell ref="K115:N115"/>
    <mergeCell ref="O115:R115"/>
    <mergeCell ref="S115:V115"/>
    <mergeCell ref="E4:S4"/>
    <mergeCell ref="E5:S5"/>
    <mergeCell ref="D13:F13"/>
    <mergeCell ref="L13:O13"/>
    <mergeCell ref="P13:S13"/>
    <mergeCell ref="E6:S6"/>
    <mergeCell ref="E7:S7"/>
    <mergeCell ref="T13:V13"/>
    <mergeCell ref="G13:K13"/>
    <mergeCell ref="G12:V12"/>
    <mergeCell ref="W13:W14"/>
    <mergeCell ref="B13:B14"/>
    <mergeCell ref="B16:F16"/>
    <mergeCell ref="B17:B18"/>
    <mergeCell ref="C13:C14"/>
    <mergeCell ref="B53:B54"/>
    <mergeCell ref="C53:C54"/>
    <mergeCell ref="C17:C18"/>
    <mergeCell ref="C23:C24"/>
    <mergeCell ref="B42:B43"/>
    <mergeCell ref="C42:C43"/>
    <mergeCell ref="B46:B48"/>
    <mergeCell ref="C46:C48"/>
    <mergeCell ref="B50:B51"/>
    <mergeCell ref="C50:C51"/>
    <mergeCell ref="J110:O110"/>
    <mergeCell ref="V110:W110"/>
    <mergeCell ref="B56:B57"/>
    <mergeCell ref="C56:C57"/>
    <mergeCell ref="C110:D110"/>
  </mergeCells>
  <conditionalFormatting sqref="H16:K105 G117:J131">
    <cfRule type="containsBlanks" dxfId="32" priority="106">
      <formula>LEN(TRIM(G16))=0</formula>
    </cfRule>
  </conditionalFormatting>
  <conditionalFormatting sqref="L15:O15">
    <cfRule type="cellIs" dxfId="31" priority="10" operator="equal">
      <formula>"NO DISPONIBLE"</formula>
    </cfRule>
  </conditionalFormatting>
  <conditionalFormatting sqref="L16:O105 K117:N131">
    <cfRule type="containsBlanks" dxfId="30" priority="118">
      <formula>LEN(TRIM(K16))=0</formula>
    </cfRule>
  </conditionalFormatting>
  <conditionalFormatting sqref="O117:V117">
    <cfRule type="cellIs" dxfId="29" priority="82" stopIfTrue="1" operator="between">
      <formula>0.5</formula>
      <formula>0.7</formula>
    </cfRule>
    <cfRule type="cellIs" dxfId="28" priority="81" stopIfTrue="1" operator="lessThan">
      <formula>0.5</formula>
    </cfRule>
    <cfRule type="cellIs" dxfId="27" priority="80" stopIfTrue="1" operator="equal">
      <formula>"100%"</formula>
    </cfRule>
    <cfRule type="containsBlanks" dxfId="26" priority="85" stopIfTrue="1">
      <formula>LEN(TRIM(O117))=0</formula>
    </cfRule>
    <cfRule type="cellIs" dxfId="25" priority="84" stopIfTrue="1" operator="greaterThanOrEqual">
      <formula>1.2</formula>
    </cfRule>
    <cfRule type="cellIs" dxfId="24" priority="83" stopIfTrue="1" operator="between">
      <formula>0.7</formula>
      <formula>1.2</formula>
    </cfRule>
  </conditionalFormatting>
  <conditionalFormatting sqref="O118:V131">
    <cfRule type="cellIs" dxfId="23" priority="34" stopIfTrue="1" operator="between">
      <formula>0.7</formula>
      <formula>1.2</formula>
    </cfRule>
    <cfRule type="cellIs" dxfId="22" priority="35" stopIfTrue="1" operator="greaterThanOrEqual">
      <formula>1.2</formula>
    </cfRule>
    <cfRule type="containsBlanks" dxfId="21" priority="36" stopIfTrue="1">
      <formula>LEN(TRIM(O118))=0</formula>
    </cfRule>
    <cfRule type="cellIs" dxfId="20" priority="31" stopIfTrue="1" operator="equal">
      <formula>"100%"</formula>
    </cfRule>
    <cfRule type="cellIs" dxfId="19" priority="32" stopIfTrue="1" operator="lessThan">
      <formula>0.5</formula>
    </cfRule>
    <cfRule type="cellIs" dxfId="18" priority="33" stopIfTrue="1" operator="between">
      <formula>0.5</formula>
      <formula>0.7</formula>
    </cfRule>
  </conditionalFormatting>
  <conditionalFormatting sqref="P15:Q15">
    <cfRule type="cellIs" dxfId="17" priority="14" operator="greaterThanOrEqual">
      <formula>0.15</formula>
    </cfRule>
    <cfRule type="cellIs" dxfId="16" priority="13" stopIfTrue="1" operator="between">
      <formula>0</formula>
      <formula>0.15</formula>
    </cfRule>
    <cfRule type="cellIs" dxfId="15" priority="12" operator="lessThanOrEqual">
      <formula>0</formula>
    </cfRule>
    <cfRule type="containsText" dxfId="14" priority="11" operator="containsText" text="NO DISPONIBLE">
      <formula>NOT(ISERROR(SEARCH("NO DISPONIBLE",P15)))</formula>
    </cfRule>
  </conditionalFormatting>
  <conditionalFormatting sqref="P16:S16 U16:V16 T16:T105 P17:Q105">
    <cfRule type="cellIs" dxfId="13" priority="45" stopIfTrue="1" operator="lessThan">
      <formula>0.5</formula>
    </cfRule>
    <cfRule type="cellIs" dxfId="12" priority="46" stopIfTrue="1" operator="between">
      <formula>0.5</formula>
      <formula>0.7</formula>
    </cfRule>
    <cfRule type="cellIs" dxfId="11" priority="47" stopIfTrue="1" operator="between">
      <formula>0.7</formula>
      <formula>1.2</formula>
    </cfRule>
    <cfRule type="cellIs" dxfId="10" priority="48" stopIfTrue="1" operator="greaterThanOrEqual">
      <formula>1.2</formula>
    </cfRule>
    <cfRule type="containsBlanks" dxfId="9" priority="49" stopIfTrue="1">
      <formula>LEN(TRIM(P16))=0</formula>
    </cfRule>
  </conditionalFormatting>
  <conditionalFormatting sqref="R15:S15 U15:V15">
    <cfRule type="cellIs" dxfId="8" priority="9" operator="equal">
      <formula>"NO DISPONIBLE"</formula>
    </cfRule>
  </conditionalFormatting>
  <conditionalFormatting sqref="R17:S105">
    <cfRule type="containsBlanks" dxfId="7" priority="23">
      <formula>LEN(TRIM(R17))=0</formula>
    </cfRule>
  </conditionalFormatting>
  <conditionalFormatting sqref="S117:V117">
    <cfRule type="containsBlanks" dxfId="6" priority="79">
      <formula>LEN(TRIM(S117))=0</formula>
    </cfRule>
  </conditionalFormatting>
  <conditionalFormatting sqref="T15">
    <cfRule type="cellIs" dxfId="5" priority="2" operator="lessThanOrEqual">
      <formula>0</formula>
    </cfRule>
    <cfRule type="cellIs" dxfId="4" priority="3" stopIfTrue="1" operator="between">
      <formula>0</formula>
      <formula>0.15</formula>
    </cfRule>
    <cfRule type="cellIs" dxfId="3" priority="4" operator="greaterThanOrEqual">
      <formula>0.15</formula>
    </cfRule>
    <cfRule type="containsText" dxfId="2" priority="1" operator="containsText" text="NO DISPONIBLE">
      <formula>NOT(ISERROR(SEARCH("NO DISPONIBLE",T15)))</formula>
    </cfRule>
  </conditionalFormatting>
  <conditionalFormatting sqref="T16:V105">
    <cfRule type="containsBlanks" dxfId="1" priority="22">
      <formula>LEN(TRIM(T16))=0</formula>
    </cfRule>
  </conditionalFormatting>
  <conditionalFormatting sqref="U16:V16 T16:T105 P16:S16 P17:Q105">
    <cfRule type="cellIs" dxfId="0" priority="44" stopIfTrue="1" operator="equal">
      <formula>"100%"</formula>
    </cfRule>
  </conditionalFormatting>
  <printOptions horizontalCentered="1"/>
  <pageMargins left="0.70866141732283472" right="0.70866141732283472" top="0.70866141732283472" bottom="0.70866141732283472" header="0.31496062992125984" footer="0.31496062992125984"/>
  <pageSetup paperSize="5" scale="30" orientation="landscape" r:id="rId1"/>
  <headerFooter>
    <oddFooter>Página &amp;P</oddFooter>
  </headerFooter>
  <rowBreaks count="5" manualBreakCount="5">
    <brk id="41" min="1" max="22" man="1"/>
    <brk id="57" min="1" max="22" man="1"/>
    <brk id="68" min="1" max="22" man="1"/>
    <brk id="77" min="1" max="22" man="1"/>
    <brk id="91" min="1"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E10" sqref="E10"/>
    </sheetView>
  </sheetViews>
  <sheetFormatPr baseColWidth="10" defaultRowHeight="15" x14ac:dyDescent="0.25"/>
  <cols>
    <col min="1" max="1" width="20.28515625" customWidth="1"/>
    <col min="2" max="2" width="34.7109375" customWidth="1"/>
  </cols>
  <sheetData>
    <row r="1" spans="1:2" x14ac:dyDescent="0.25">
      <c r="A1" s="30" t="s">
        <v>21</v>
      </c>
    </row>
    <row r="3" spans="1:2" ht="120" customHeight="1" x14ac:dyDescent="0.25">
      <c r="A3" s="226" t="s">
        <v>22</v>
      </c>
      <c r="B3" s="226"/>
    </row>
    <row r="5" spans="1:2" ht="45" x14ac:dyDescent="0.25">
      <c r="A5" s="31"/>
      <c r="B5" s="32" t="s">
        <v>23</v>
      </c>
    </row>
    <row r="6" spans="1:2" ht="60" x14ac:dyDescent="0.25">
      <c r="A6" s="33"/>
      <c r="B6" s="32" t="s">
        <v>24</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EJE 3</vt:lpstr>
      <vt:lpstr>Instrucciones</vt:lpstr>
      <vt:lpstr>'SEGUIMIENTO EJE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Home</cp:lastModifiedBy>
  <cp:revision/>
  <cp:lastPrinted>2024-03-27T18:39:13Z</cp:lastPrinted>
  <dcterms:created xsi:type="dcterms:W3CDTF">2021-02-22T21:43:21Z</dcterms:created>
  <dcterms:modified xsi:type="dcterms:W3CDTF">2024-07-18T14:06:02Z</dcterms:modified>
  <cp:category/>
  <cp:contentStatus/>
</cp:coreProperties>
</file>