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6B37D172-5DA7-49FB-A86B-A65FD3CEC69D}" xr6:coauthVersionLast="47" xr6:coauthVersionMax="47" xr10:uidLastSave="{00000000-0000-0000-0000-000000000000}"/>
  <bookViews>
    <workbookView xWindow="-120" yWindow="-120" windowWidth="29040" windowHeight="15720" xr2:uid="{00000000-000D-0000-FFFF-FFFF00000000}"/>
  </bookViews>
  <sheets>
    <sheet name="SEGUIMIENTO EJE 3 2024" sheetId="1" r:id="rId1"/>
    <sheet name="Instrucciones" sheetId="3" r:id="rId2"/>
  </sheets>
  <definedNames>
    <definedName name="ADFASDF">#REF!</definedName>
    <definedName name="_xlnm.Print_Area" localSheetId="0">'SEGUIMIENTO EJE 3 2024'!$B$3:$W$110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1" l="1"/>
  <c r="U15" i="1"/>
  <c r="T15" i="1"/>
  <c r="S15" i="1"/>
  <c r="R15" i="1"/>
  <c r="Q15" i="1"/>
  <c r="P15" i="1"/>
  <c r="V131" i="1" l="1"/>
  <c r="V119" i="1"/>
  <c r="V120" i="1"/>
  <c r="V121" i="1"/>
  <c r="V122" i="1"/>
  <c r="V123" i="1"/>
  <c r="V124" i="1"/>
  <c r="V125" i="1"/>
  <c r="V126" i="1"/>
  <c r="V127" i="1"/>
  <c r="V128" i="1"/>
  <c r="V129" i="1"/>
  <c r="V130" i="1"/>
  <c r="V118" i="1"/>
  <c r="U118" i="1"/>
  <c r="T118" i="1"/>
  <c r="S118" i="1"/>
  <c r="R131" i="1"/>
  <c r="R119" i="1"/>
  <c r="R120" i="1"/>
  <c r="R121" i="1"/>
  <c r="R122" i="1"/>
  <c r="R123" i="1"/>
  <c r="R124" i="1"/>
  <c r="R125" i="1"/>
  <c r="R126" i="1"/>
  <c r="R127" i="1"/>
  <c r="R128" i="1"/>
  <c r="R129" i="1"/>
  <c r="R130" i="1"/>
  <c r="R118" i="1"/>
  <c r="Q118" i="1"/>
  <c r="O118" i="1"/>
  <c r="P97" i="1"/>
  <c r="G76" i="1" l="1"/>
  <c r="G68" i="1" l="1"/>
  <c r="P21" i="1" l="1"/>
  <c r="P19" i="1"/>
  <c r="P18" i="1"/>
  <c r="P17" i="1"/>
  <c r="V16" i="1" l="1"/>
  <c r="S16" i="1"/>
  <c r="Q131" i="1" l="1"/>
  <c r="Q129" i="1"/>
  <c r="Q119" i="1"/>
  <c r="Q120" i="1"/>
  <c r="Q121" i="1"/>
  <c r="Q122" i="1"/>
  <c r="Q123" i="1"/>
  <c r="Q124" i="1"/>
  <c r="Q125" i="1"/>
  <c r="Q126" i="1"/>
  <c r="Q127" i="1"/>
  <c r="Q128" i="1"/>
  <c r="Q130" i="1"/>
  <c r="P118" i="1"/>
  <c r="U131" i="1"/>
  <c r="U130" i="1"/>
  <c r="U119" i="1"/>
  <c r="U120" i="1"/>
  <c r="U121" i="1"/>
  <c r="U122" i="1"/>
  <c r="U123" i="1"/>
  <c r="U124" i="1"/>
  <c r="U125" i="1"/>
  <c r="U126" i="1"/>
  <c r="U127" i="1"/>
  <c r="U128" i="1"/>
  <c r="U129" i="1"/>
  <c r="R106" i="1" l="1"/>
  <c r="G42" i="1" l="1"/>
  <c r="P29" i="1" l="1"/>
  <c r="P30" i="1"/>
  <c r="G28" i="1"/>
  <c r="U16" i="1" l="1"/>
  <c r="R16" i="1"/>
  <c r="T131" i="1"/>
  <c r="T119" i="1"/>
  <c r="T120" i="1"/>
  <c r="T121" i="1"/>
  <c r="T122" i="1"/>
  <c r="T123" i="1"/>
  <c r="T124" i="1"/>
  <c r="T125" i="1"/>
  <c r="T126" i="1"/>
  <c r="T127" i="1"/>
  <c r="T128" i="1"/>
  <c r="T129" i="1"/>
  <c r="T130" i="1"/>
  <c r="S131" i="1"/>
  <c r="P23" i="1"/>
  <c r="P22" i="1"/>
  <c r="S119" i="1" l="1"/>
  <c r="S120" i="1"/>
  <c r="S121" i="1"/>
  <c r="S122" i="1"/>
  <c r="S123" i="1"/>
  <c r="S124" i="1"/>
  <c r="S125" i="1"/>
  <c r="S126" i="1"/>
  <c r="S127" i="1"/>
  <c r="S128" i="1"/>
  <c r="S129" i="1"/>
  <c r="S130" i="1"/>
  <c r="P45" i="1"/>
  <c r="P126" i="1"/>
  <c r="P131" i="1"/>
  <c r="O131" i="1"/>
  <c r="O119" i="1"/>
  <c r="O120" i="1"/>
  <c r="O121" i="1"/>
  <c r="O122" i="1"/>
  <c r="O123" i="1"/>
  <c r="O124" i="1"/>
  <c r="O125" i="1"/>
  <c r="O126" i="1"/>
  <c r="O127" i="1"/>
  <c r="O128" i="1"/>
  <c r="O129" i="1"/>
  <c r="O130" i="1"/>
  <c r="P119" i="1"/>
  <c r="P120" i="1"/>
  <c r="P121" i="1"/>
  <c r="P122" i="1"/>
  <c r="P123" i="1"/>
  <c r="P124" i="1"/>
  <c r="P125" i="1"/>
  <c r="P127" i="1"/>
  <c r="P128" i="1"/>
  <c r="P129" i="1"/>
  <c r="P130" i="1"/>
  <c r="G33" i="1" l="1"/>
  <c r="Q106" i="1" l="1"/>
  <c r="P16" i="1"/>
  <c r="T16" i="1"/>
  <c r="U117" i="1" l="1"/>
  <c r="T117" i="1"/>
  <c r="S117" i="1"/>
  <c r="R117" i="1"/>
  <c r="Q117" i="1"/>
  <c r="P117" i="1"/>
  <c r="O117" i="1"/>
  <c r="V117" i="1" s="1"/>
  <c r="G88" i="1" l="1"/>
  <c r="G21" i="1"/>
  <c r="G20" i="1"/>
  <c r="P95" i="1"/>
  <c r="P96" i="1"/>
  <c r="P98" i="1"/>
  <c r="P99" i="1"/>
  <c r="P100" i="1"/>
  <c r="P101" i="1"/>
  <c r="P102" i="1"/>
  <c r="P103" i="1"/>
  <c r="P104" i="1"/>
  <c r="P105" i="1"/>
  <c r="P88" i="1"/>
  <c r="P89" i="1"/>
  <c r="P90" i="1"/>
  <c r="P91" i="1"/>
  <c r="P92" i="1"/>
  <c r="P93" i="1"/>
  <c r="P26" i="1"/>
  <c r="P27" i="1"/>
  <c r="P28" i="1"/>
  <c r="P61" i="1"/>
  <c r="P66" i="1"/>
  <c r="P67" i="1"/>
  <c r="G22" i="1"/>
  <c r="G23" i="1"/>
  <c r="G24" i="1"/>
  <c r="G25" i="1"/>
  <c r="G26" i="1"/>
  <c r="G27" i="1"/>
  <c r="G29" i="1"/>
  <c r="G30" i="1"/>
  <c r="G31" i="1"/>
  <c r="G32" i="1"/>
  <c r="G34" i="1"/>
  <c r="G35" i="1"/>
  <c r="G36" i="1"/>
  <c r="G37" i="1"/>
  <c r="G38" i="1"/>
  <c r="G39" i="1"/>
  <c r="G40" i="1"/>
  <c r="G41" i="1"/>
  <c r="G43" i="1"/>
  <c r="G44" i="1"/>
  <c r="G45" i="1"/>
  <c r="G46" i="1"/>
  <c r="G47" i="1"/>
  <c r="G48" i="1"/>
  <c r="G49" i="1"/>
  <c r="G50" i="1"/>
  <c r="G51" i="1"/>
  <c r="G52" i="1"/>
  <c r="G53" i="1"/>
  <c r="G54" i="1"/>
  <c r="G55" i="1"/>
  <c r="G56" i="1"/>
  <c r="G57" i="1"/>
  <c r="G58" i="1"/>
  <c r="G59" i="1"/>
  <c r="G60" i="1"/>
  <c r="G61" i="1"/>
  <c r="G62" i="1"/>
  <c r="G63" i="1"/>
  <c r="G64" i="1"/>
  <c r="G65" i="1"/>
  <c r="G66" i="1"/>
  <c r="G67" i="1"/>
  <c r="G69" i="1"/>
  <c r="G70" i="1"/>
  <c r="G71" i="1"/>
  <c r="G72" i="1"/>
  <c r="G73" i="1"/>
  <c r="G74" i="1"/>
  <c r="G75"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G17" i="1"/>
  <c r="P94" i="1" l="1"/>
  <c r="V106" i="1" l="1"/>
  <c r="U106" i="1"/>
  <c r="T106" i="1"/>
  <c r="S106" i="1"/>
  <c r="P71" i="1" l="1"/>
  <c r="P72" i="1"/>
  <c r="P73" i="1"/>
  <c r="P74" i="1"/>
  <c r="P75" i="1"/>
  <c r="P76" i="1"/>
  <c r="P77" i="1"/>
  <c r="P78" i="1"/>
  <c r="P79" i="1"/>
  <c r="P80" i="1"/>
  <c r="P81" i="1"/>
  <c r="P82" i="1"/>
  <c r="P83" i="1"/>
  <c r="P84" i="1"/>
  <c r="P85" i="1"/>
  <c r="P86" i="1"/>
  <c r="P87" i="1"/>
  <c r="P31" i="1" l="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20" i="1"/>
  <c r="P24" i="1"/>
  <c r="P25" i="1"/>
  <c r="P106" i="1" l="1"/>
  <c r="Q16" i="1"/>
</calcChain>
</file>

<file path=xl/sharedStrings.xml><?xml version="1.0" encoding="utf-8"?>
<sst xmlns="http://schemas.openxmlformats.org/spreadsheetml/2006/main" count="619" uniqueCount="424">
  <si>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</si>
  <si>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</si>
  <si>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</si>
  <si>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</si>
  <si>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</si>
  <si>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</si>
  <si>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</si>
  <si>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</si>
  <si>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</si>
  <si>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</si>
  <si>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</si>
  <si>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</si>
  <si>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</si>
  <si>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</si>
  <si>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</si>
  <si>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</si>
  <si>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</si>
  <si>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</si>
  <si>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</si>
  <si>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</si>
  <si>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</si>
  <si>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</si>
  <si>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</si>
  <si>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</si>
  <si>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</si>
  <si>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</si>
  <si>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Trimestral</t>
  </si>
  <si>
    <t>Actividad</t>
  </si>
  <si>
    <r>
      <t xml:space="preserve">POSPS: </t>
    </r>
    <r>
      <rPr>
        <sz val="11"/>
        <color theme="1"/>
        <rFont val="Arial"/>
        <family val="2"/>
      </rPr>
      <t>Porcentaje de Obra y Servicios Públicos  supervisados.</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</si>
  <si>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</si>
  <si>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</si>
  <si>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</si>
  <si>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</si>
  <si>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</si>
  <si>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</si>
  <si>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</si>
  <si>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</si>
  <si>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</si>
  <si>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</si>
  <si>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</si>
  <si>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</si>
  <si>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</si>
  <si>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</si>
  <si>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</si>
  <si>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</si>
  <si>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</si>
  <si>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</si>
  <si>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</si>
  <si>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</si>
  <si>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t>SECRETARÍA MUNICIPAL DE OBRAS PÚBLICAS Y SERVICIOS</t>
  </si>
  <si>
    <t xml:space="preserve"> Componente
(Dirección de Pozos y Limpieza de Playas)</t>
  </si>
  <si>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</si>
  <si>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</si>
  <si>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</si>
  <si>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</si>
  <si>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</si>
  <si>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</si>
  <si>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</si>
  <si>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</si>
  <si>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</si>
  <si>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</si>
  <si>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</si>
  <si>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</si>
  <si>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</si>
  <si>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</si>
  <si>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</si>
  <si>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</si>
  <si>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</si>
  <si>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</si>
  <si>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</si>
  <si>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</si>
  <si>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</si>
  <si>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</si>
  <si>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</si>
  <si>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</si>
  <si>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</si>
  <si>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</si>
  <si>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</si>
  <si>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</si>
  <si>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</si>
  <si>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</si>
  <si>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AUTORIZÓ
Ing. Salvador Diego Alarcón
Secretaría Municipal de Obras Públicas Y servicios</t>
  </si>
  <si>
    <t>Componente
(Dirección General Servicios Públicos)</t>
  </si>
  <si>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</si>
  <si>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</si>
  <si>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</si>
  <si>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</si>
  <si>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</si>
  <si>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</si>
  <si>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</si>
  <si>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</si>
  <si>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</si>
  <si>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</si>
  <si>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</si>
  <si>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</si>
  <si>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</si>
  <si>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</si>
  <si>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</si>
  <si>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</si>
  <si>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</si>
  <si>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</si>
  <si>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</si>
  <si>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</si>
  <si>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</si>
  <si>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</si>
  <si>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</si>
  <si>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</si>
  <si>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PAPM:</t>
    </r>
    <r>
      <rPr>
        <sz val="11"/>
        <color theme="1"/>
        <rFont val="Arial"/>
        <family val="2"/>
      </rPr>
      <t xml:space="preserve"> Porcentaje del Alumbrado Público Mejorado.</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</si>
  <si>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</si>
  <si>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</si>
  <si>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</si>
  <si>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</si>
  <si>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</si>
  <si>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</si>
  <si>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</si>
  <si>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</si>
  <si>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</si>
  <si>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</si>
  <si>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</si>
  <si>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</si>
  <si>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</si>
  <si>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</si>
  <si>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</si>
  <si>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</si>
  <si>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</si>
  <si>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</si>
  <si>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</si>
  <si>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</si>
  <si>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</si>
  <si>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</si>
  <si>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</si>
  <si>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</si>
  <si>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</si>
  <si>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</si>
  <si>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</si>
  <si>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</si>
  <si>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</si>
  <si>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</si>
  <si>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</si>
  <si>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</si>
  <si>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</si>
  <si>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</si>
  <si>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</si>
  <si>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</si>
  <si>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</si>
  <si>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</si>
  <si>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</si>
  <si>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</si>
  <si>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</si>
  <si>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</si>
  <si>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</si>
  <si>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</si>
  <si>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PMPV: </t>
    </r>
    <r>
      <rPr>
        <sz val="11"/>
        <color indexed="8"/>
        <rFont val="Arial"/>
        <family val="2"/>
      </rPr>
      <t>Porcentaje de mantenimiento del parque vehicular.</t>
    </r>
  </si>
  <si>
    <r>
      <t xml:space="preserve">PMMM: </t>
    </r>
    <r>
      <rPr>
        <sz val="11"/>
        <color indexed="8"/>
        <rFont val="Arial"/>
        <family val="2"/>
      </rPr>
      <t xml:space="preserve">Porcentaje de mantenimiento a maquinaria menor. </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</si>
  <si>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</si>
  <si>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</si>
  <si>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</si>
  <si>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</si>
  <si>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 xml:space="preserve">PDEA: </t>
    </r>
    <r>
      <rPr>
        <sz val="11"/>
        <color theme="1"/>
        <rFont val="Arial"/>
        <family val="2"/>
      </rPr>
      <t>Porcentaje de demandas emergentes atendidas</t>
    </r>
    <r>
      <rPr>
        <b/>
        <sz val="11"/>
        <color theme="1"/>
        <rFont val="Arial"/>
        <family val="2"/>
      </rPr>
      <t>.</t>
    </r>
  </si>
  <si>
    <r>
      <t xml:space="preserve">PRAG: </t>
    </r>
    <r>
      <rPr>
        <sz val="11"/>
        <color theme="1"/>
        <rFont val="Arial"/>
        <family val="2"/>
      </rPr>
      <t>Porcentaje de Recursos  Administrativos de contratos y arrendamientos Gestionados.</t>
    </r>
  </si>
  <si>
    <r>
      <t>PKLCAL:</t>
    </r>
    <r>
      <rPr>
        <sz val="11"/>
        <color theme="1"/>
        <rFont val="Arial"/>
        <family val="2"/>
      </rPr>
      <t xml:space="preserve"> Porcentaje  de Kilomestros Lineales de Calles y Avenidas Limpios.</t>
    </r>
  </si>
  <si>
    <r>
      <t xml:space="preserve">PMCAVACA: </t>
    </r>
    <r>
      <rPr>
        <sz val="11"/>
        <color theme="1"/>
        <rFont val="Arial"/>
        <family val="2"/>
      </rPr>
      <t>Porcentaje de Metros Cuadrados de Areas Verdes y Areas Comunes Atendidos.</t>
    </r>
  </si>
  <si>
    <r>
      <t xml:space="preserve">PTRDSVBC: </t>
    </r>
    <r>
      <rPr>
        <sz val="11"/>
        <color theme="1"/>
        <rFont val="Arial"/>
        <family val="2"/>
      </rPr>
      <t>Porcentaje de Tonelaje de Retiro de Desechos Sólidos y Vegetales de Basureros Clandestinos.</t>
    </r>
  </si>
  <si>
    <r>
      <t xml:space="preserve">PEPR: </t>
    </r>
    <r>
      <rPr>
        <sz val="11"/>
        <color theme="1"/>
        <rFont val="Arial"/>
        <family val="2"/>
      </rPr>
      <t>Porcentaje de Espacios Públicos Rescatados.</t>
    </r>
  </si>
  <si>
    <r>
      <t xml:space="preserve">PMCTVR: </t>
    </r>
    <r>
      <rPr>
        <sz val="11"/>
        <color theme="1"/>
        <rFont val="Arial"/>
        <family val="2"/>
      </rPr>
      <t>Porcentaje de Metros Cuadrados  de Terracerias para Vialidades Rastreados.</t>
    </r>
  </si>
  <si>
    <r>
      <t xml:space="preserve">PPVA: </t>
    </r>
    <r>
      <rPr>
        <sz val="11"/>
        <color theme="1"/>
        <rFont val="Arial"/>
        <family val="2"/>
      </rPr>
      <t>Porcentaje  de Parque Vehicular Atendidos.</t>
    </r>
  </si>
  <si>
    <r>
      <t xml:space="preserve">PMPA: </t>
    </r>
    <r>
      <rPr>
        <sz val="11"/>
        <color theme="1"/>
        <rFont val="Arial"/>
        <family val="2"/>
      </rPr>
      <t>Porcentaje de Maquinaria Pesada Atendidos.</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</si>
  <si>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</si>
  <si>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</si>
  <si>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</si>
  <si>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</si>
  <si>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</si>
  <si>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</si>
  <si>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</si>
  <si>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</si>
  <si>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</si>
  <si>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</si>
  <si>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</si>
  <si>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</si>
  <si>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</si>
  <si>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</si>
  <si>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</si>
  <si>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</si>
  <si>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</si>
  <si>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</si>
  <si>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</si>
  <si>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</si>
  <si>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</si>
  <si>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</si>
  <si>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</si>
  <si>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</si>
  <si>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</si>
  <si>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</si>
  <si>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</si>
  <si>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</si>
  <si>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</si>
  <si>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</si>
  <si>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</si>
  <si>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</si>
  <si>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</si>
  <si>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</si>
  <si>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</si>
  <si>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</si>
  <si>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</si>
  <si>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</si>
  <si>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</si>
  <si>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</si>
  <si>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</si>
  <si>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</si>
  <si>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</si>
  <si>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</si>
  <si>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</si>
  <si>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</si>
  <si>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</si>
  <si>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</si>
  <si>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</si>
  <si>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</si>
  <si>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</si>
  <si>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</si>
  <si>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</si>
  <si>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</si>
  <si>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</si>
  <si>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</si>
  <si>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</si>
  <si>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</si>
  <si>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</si>
  <si>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</si>
  <si>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</si>
  <si>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</si>
  <si>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</si>
  <si>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</si>
  <si>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</si>
  <si>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</si>
  <si>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</si>
  <si>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</si>
  <si>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</si>
  <si>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 xml:space="preserve">ELABORÓ
C. Oscar Alfredo Velazquez Lemus
Coordinación Administrativa de la Secretaría Municipal de Obras Públicas y Servicios </t>
  </si>
  <si>
    <r>
      <rPr>
        <b/>
        <sz val="11"/>
        <color theme="1"/>
        <rFont val="Arial"/>
        <family val="2"/>
      </rPr>
      <t xml:space="preserve">Justificacion Trimestral: </t>
    </r>
    <r>
      <rPr>
        <sz val="11"/>
        <color theme="1"/>
        <rFont val="Arial"/>
        <family val="2"/>
      </rPr>
      <t xml:space="preserve">Se cumple al 100.00%, la meta realizada con la meta planeada.
</t>
    </r>
    <r>
      <rPr>
        <b/>
        <sz val="11"/>
        <color theme="1"/>
        <rFont val="Arial"/>
        <family val="2"/>
      </rPr>
      <t/>
    </r>
  </si>
  <si>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</si>
  <si>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Justificación Trimestral:</t>
    </r>
    <r>
      <rPr>
        <sz val="11"/>
        <color theme="1"/>
        <rFont val="Arial"/>
        <family val="2"/>
      </rPr>
      <t xml:space="preserve"> Se logró un avance del 100.00% en el mantenimiento de las instalaciones de la coordinación administrativa, equipos utilitarios y herramientas, debido a que se gestionaron los tramites necesarios para la expedición de los dictamenes en tiempo y forma por parte de la Dirección de Servicios Generales.</t>
    </r>
  </si>
  <si>
    <r>
      <rPr>
        <b/>
        <sz val="11"/>
        <color theme="1"/>
        <rFont val="Arial"/>
        <family val="2"/>
      </rPr>
      <t>Justificación Trimestral:</t>
    </r>
    <r>
      <rPr>
        <sz val="11"/>
        <color theme="1"/>
        <rFont val="Arial"/>
        <family val="2"/>
      </rPr>
      <t xml:space="preserve"> Derivado a que las Obras Públicas se encuentran en ejecución, no se logro el avance programado.</t>
    </r>
  </si>
  <si>
    <r>
      <rPr>
        <b/>
        <sz val="11"/>
        <color theme="1"/>
        <rFont val="Arial"/>
        <family val="2"/>
      </rPr>
      <t xml:space="preserve">Justificación Trimestral: </t>
    </r>
    <r>
      <rPr>
        <sz val="11"/>
        <color theme="1"/>
        <rFont val="Arial"/>
        <family val="2"/>
      </rPr>
      <t>Se supero la meta planeada en virtud de la operatividad del personal de la Coordinación de Difusión, en la cual se dan a conocer a la ciudadanía las actividades que se llevan a cabo  y la  participación de la Secretaría en programas como "Cancún Nos Une".</t>
    </r>
  </si>
  <si>
    <r>
      <rPr>
        <b/>
        <sz val="11"/>
        <color theme="1"/>
        <rFont val="Arial"/>
        <family val="2"/>
      </rPr>
      <t>Justificación Trimestral:</t>
    </r>
    <r>
      <rPr>
        <sz val="11"/>
        <color theme="1"/>
        <rFont val="Arial"/>
        <family val="2"/>
      </rPr>
      <t xml:space="preserve"> Se logró un avance del 100% de lo programado derivado a la atención oportuna de las solicitudes ciudadanas recepcionadas mediante el programa reporta y aporta.</t>
    </r>
  </si>
  <si>
    <t>SEGUIMIENTO DE AVANCE EN CUMPLIMIENTO DE METAS Y OBJETIVOS 2024</t>
  </si>
  <si>
    <r>
      <t xml:space="preserve">3.1.1.1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</si>
  <si>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 xml:space="preserve">3.1.1.1.1 </t>
    </r>
    <r>
      <rPr>
        <sz val="11"/>
        <color theme="1"/>
        <rFont val="Arial"/>
        <family val="2"/>
      </rPr>
      <t>Recorrido para supervisión de obra y servicios públicos.</t>
    </r>
  </si>
  <si>
    <r>
      <rPr>
        <b/>
        <sz val="11"/>
        <color theme="1"/>
        <rFont val="Arial"/>
        <family val="2"/>
      </rPr>
      <t>3.1.1.1.1.1</t>
    </r>
    <r>
      <rPr>
        <sz val="11"/>
        <color theme="1"/>
        <rFont val="Arial"/>
        <family val="2"/>
      </rPr>
      <t xml:space="preserve"> Implementación de estrategias en la planeación presupuestaria de actividades administrativas y operativas.</t>
    </r>
  </si>
  <si>
    <r>
      <rPr>
        <b/>
        <sz val="11"/>
        <color theme="1"/>
        <rFont val="Arial"/>
        <family val="2"/>
      </rPr>
      <t>3.1.1.1.1.2</t>
    </r>
    <r>
      <rPr>
        <sz val="11"/>
        <color theme="1"/>
        <rFont val="Arial"/>
        <family val="2"/>
      </rPr>
      <t xml:space="preserve"> Entrega de Obra Pública en coordinación con las dependencias municipales.</t>
    </r>
  </si>
  <si>
    <r>
      <rPr>
        <b/>
        <sz val="11"/>
        <color theme="1"/>
        <rFont val="Arial"/>
        <family val="2"/>
      </rPr>
      <t>3.1.1.1.1.3</t>
    </r>
    <r>
      <rPr>
        <sz val="11"/>
        <color theme="1"/>
        <rFont val="Arial"/>
        <family val="2"/>
      </rPr>
      <t xml:space="preserve"> Representación y Asistencia a actividades programadas con dependencias gubernamentales (CAPA, CFE) y  sector privado.</t>
    </r>
  </si>
  <si>
    <r>
      <rPr>
        <b/>
        <sz val="11"/>
        <color theme="1"/>
        <rFont val="Arial"/>
        <family val="2"/>
      </rPr>
      <t>3.1.1.1.1.4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</si>
  <si>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3.1.1.1.1.5</t>
    </r>
    <r>
      <rPr>
        <sz val="11"/>
        <color theme="1"/>
        <rFont val="Arial"/>
        <family val="2"/>
      </rPr>
      <t xml:space="preserve"> Autorización de Permisos de obra privada en vía pública.</t>
    </r>
  </si>
  <si>
    <r>
      <rPr>
        <b/>
        <sz val="11"/>
        <color theme="1"/>
        <rFont val="Arial"/>
        <family val="2"/>
      </rPr>
      <t>3.1.1.1.1.6</t>
    </r>
    <r>
      <rPr>
        <sz val="11"/>
        <color theme="1"/>
        <rFont val="Arial"/>
        <family val="2"/>
      </rPr>
      <t xml:space="preserve"> Resolución  de recursos de revisión, desahogo de pruebas y alegatos en  audiencias. </t>
    </r>
  </si>
  <si>
    <r>
      <rPr>
        <b/>
        <sz val="11"/>
        <color theme="1"/>
        <rFont val="Arial"/>
        <family val="2"/>
      </rPr>
      <t>3.1.1.1.1.7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</si>
  <si>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3.1.1.1.1.8</t>
    </r>
    <r>
      <rPr>
        <sz val="11"/>
        <color theme="1"/>
        <rFont val="Arial"/>
        <family val="2"/>
      </rPr>
      <t xml:space="preserve"> Difusión de actividades de los servicios públicos y entrega de obra pública. </t>
    </r>
  </si>
  <si>
    <r>
      <rPr>
        <b/>
        <sz val="11"/>
        <color theme="1"/>
        <rFont val="Arial"/>
        <family val="2"/>
      </rPr>
      <t>3.1.1.1.2</t>
    </r>
    <r>
      <rPr>
        <sz val="11"/>
        <color theme="1"/>
        <rFont val="Arial"/>
        <family val="2"/>
      </rPr>
      <t xml:space="preserve"> Servicios de mantenimiento y conservación a la infraestructura urbana del municipio realizados.</t>
    </r>
  </si>
  <si>
    <r>
      <rPr>
        <b/>
        <sz val="11"/>
        <color theme="1"/>
        <rFont val="Arial"/>
        <family val="2"/>
      </rPr>
      <t>3.1.1.1.2.1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</si>
  <si>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3.1.1.1.2.2 </t>
    </r>
    <r>
      <rPr>
        <sz val="11"/>
        <color theme="1"/>
        <rFont val="Arial"/>
        <family val="2"/>
      </rPr>
      <t xml:space="preserve">Tramitación de recursos necesarios para la operación y buen funcionamiento de los programas de servicios públicos. </t>
    </r>
  </si>
  <si>
    <r>
      <rPr>
        <b/>
        <sz val="11"/>
        <color theme="1"/>
        <rFont val="Arial"/>
        <family val="2"/>
      </rPr>
      <t>3.1.1.1.2.3</t>
    </r>
    <r>
      <rPr>
        <sz val="11"/>
        <color theme="1"/>
        <rFont val="Arial"/>
        <family val="2"/>
      </rPr>
      <t xml:space="preserve"> Atención a las solicitudes de ciudadanas mediante reporta y aporta.</t>
    </r>
  </si>
  <si>
    <r>
      <rPr>
        <b/>
        <sz val="11"/>
        <color theme="1"/>
        <rFont val="Arial"/>
        <family val="2"/>
      </rPr>
      <t>3.1.1.1.2.4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</si>
  <si>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3.1.1.1.3</t>
    </r>
    <r>
      <rPr>
        <sz val="11"/>
        <color theme="1"/>
        <rFont val="Arial"/>
        <family val="2"/>
      </rPr>
      <t xml:space="preserve"> Alumbrado Público del H. Ayuntamiento de Benito Juárez mejorado.</t>
    </r>
  </si>
  <si>
    <r>
      <rPr>
        <b/>
        <sz val="11"/>
        <color theme="1"/>
        <rFont val="Arial"/>
        <family val="2"/>
      </rPr>
      <t>3.1.1.1.3.1</t>
    </r>
    <r>
      <rPr>
        <sz val="11"/>
        <color theme="1"/>
        <rFont val="Arial"/>
        <family val="2"/>
      </rPr>
      <t xml:space="preserve"> Supervisión del sistema de Alumbrado Público a  la empresa Optima Energía.</t>
    </r>
  </si>
  <si>
    <r>
      <rPr>
        <b/>
        <sz val="11"/>
        <color theme="1"/>
        <rFont val="Arial"/>
        <family val="2"/>
      </rPr>
      <t>3.1.1.1.3.2</t>
    </r>
    <r>
      <rPr>
        <sz val="11"/>
        <color theme="1"/>
        <rFont val="Arial"/>
        <family val="2"/>
      </rPr>
      <t xml:space="preserve"> Supervisión de Reportes Ciudadanos del sistema de Alumbrado Público.</t>
    </r>
  </si>
  <si>
    <r>
      <rPr>
        <b/>
        <sz val="11"/>
        <color theme="1"/>
        <rFont val="Arial"/>
        <family val="2"/>
      </rPr>
      <t>3.1.1.1.3.3</t>
    </r>
    <r>
      <rPr>
        <sz val="11"/>
        <color theme="1"/>
        <rFont val="Arial"/>
        <family val="2"/>
      </rPr>
      <t xml:space="preserve"> Realización del Censo del sistema de alumbrado público del Municipio de Benito Juárez.</t>
    </r>
  </si>
  <si>
    <r>
      <rPr>
        <b/>
        <sz val="11"/>
        <color theme="1"/>
        <rFont val="Arial"/>
        <family val="2"/>
      </rPr>
      <t>3.1.1.1.3.4</t>
    </r>
    <r>
      <rPr>
        <sz val="11"/>
        <color theme="1"/>
        <rFont val="Arial"/>
        <family val="2"/>
      </rPr>
      <t xml:space="preserve"> Reparación y mantenimiento de las luminarias tipo Reflector en existencia.</t>
    </r>
  </si>
  <si>
    <r>
      <rPr>
        <b/>
        <sz val="11"/>
        <color theme="1"/>
        <rFont val="Arial"/>
        <family val="2"/>
      </rPr>
      <t>3.1.1.1.3.5</t>
    </r>
    <r>
      <rPr>
        <sz val="11"/>
        <color theme="1"/>
        <rFont val="Arial"/>
        <family val="2"/>
      </rPr>
      <t xml:space="preserve"> Rehabilitación y Mantenimiento de los postes.</t>
    </r>
  </si>
  <si>
    <r>
      <rPr>
        <b/>
        <sz val="11"/>
        <color theme="1"/>
        <rFont val="Arial"/>
        <family val="2"/>
      </rPr>
      <t>3.1.1.1.3.6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</si>
  <si>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 xml:space="preserve">3.1.1.1.3.7 </t>
    </r>
    <r>
      <rPr>
        <sz val="11"/>
        <color theme="1"/>
        <rFont val="Arial"/>
        <family val="2"/>
      </rPr>
      <t>Proyección de infraestructura eléctrica en el Municipio de Benito Juárez.</t>
    </r>
  </si>
  <si>
    <r>
      <t xml:space="preserve">3.1.1.1.4 </t>
    </r>
    <r>
      <rPr>
        <sz val="11"/>
        <color theme="1"/>
        <rFont val="Arial"/>
        <family val="2"/>
      </rPr>
      <t xml:space="preserve">Bacheo de vialidades y suministro de agua potable proporcionados. </t>
    </r>
  </si>
  <si>
    <r>
      <t xml:space="preserve">3.1.1.1.4.1 </t>
    </r>
    <r>
      <rPr>
        <sz val="11"/>
        <color theme="1"/>
        <rFont val="Arial"/>
        <family val="2"/>
      </rPr>
      <t>Atención a las solicitudes de servicio recepcionados mediante llamadas telefonicas y redes sociales concluidas.</t>
    </r>
  </si>
  <si>
    <r>
      <t xml:space="preserve">3.1.1.1.4.2 </t>
    </r>
    <r>
      <rPr>
        <sz val="11"/>
        <color theme="1"/>
        <rFont val="Arial"/>
        <family val="2"/>
      </rPr>
      <t>Recepción de obras de vialidades.</t>
    </r>
  </si>
  <si>
    <r>
      <t xml:space="preserve">3.1.1.1.4.3 </t>
    </r>
    <r>
      <rPr>
        <sz val="11"/>
        <color theme="1"/>
        <rFont val="Arial"/>
        <family val="2"/>
      </rPr>
      <t xml:space="preserve">Implementación del mantenimiento preventivo y correctivo del parque vehicular, parque de maquinaria y equipo menor.  </t>
    </r>
  </si>
  <si>
    <r>
      <t xml:space="preserve">3.1.1.1.4.4 </t>
    </r>
    <r>
      <rPr>
        <sz val="11"/>
        <color theme="1"/>
        <rFont val="Arial"/>
        <family val="2"/>
      </rPr>
      <t xml:space="preserve">Mantenimiento de las  instalaciones, optimizando el buen funcionamiento para el cumplimiento de las prestaciones del servicio. </t>
    </r>
  </si>
  <si>
    <r>
      <t xml:space="preserve">3.1.1.1.5  </t>
    </r>
    <r>
      <rPr>
        <sz val="11"/>
        <color theme="1"/>
        <rFont val="Arial"/>
        <family val="2"/>
      </rPr>
      <t xml:space="preserve">Mantenimiento de pozos pluviales y limpieza de los accesos a playas públicas realizado. </t>
    </r>
  </si>
  <si>
    <r>
      <t xml:space="preserve">3.1.1.1.5.1 </t>
    </r>
    <r>
      <rPr>
        <sz val="11"/>
        <color theme="1"/>
        <rFont val="Arial"/>
        <family val="2"/>
      </rPr>
      <t xml:space="preserve">Restauración de  los pozos pluviales. </t>
    </r>
  </si>
  <si>
    <r>
      <t xml:space="preserve">3.1.1.1.5.2 </t>
    </r>
    <r>
      <rPr>
        <sz val="11"/>
        <color theme="1"/>
        <rFont val="Arial"/>
        <family val="2"/>
      </rPr>
      <t>Realización de servicio de la limpieza del sistema  pluvial.</t>
    </r>
  </si>
  <si>
    <r>
      <t xml:space="preserve">3.1.1.1.5.3 </t>
    </r>
    <r>
      <rPr>
        <sz val="11"/>
        <color theme="1"/>
        <rFont val="Arial"/>
        <family val="2"/>
      </rPr>
      <t xml:space="preserve">Gestión de recursos administrativos de la Dirección de pozos y limpieza de playas.  </t>
    </r>
  </si>
  <si>
    <r>
      <t xml:space="preserve">3.1.1.1.5.4 </t>
    </r>
    <r>
      <rPr>
        <sz val="11"/>
        <color theme="1"/>
        <rFont val="Arial"/>
        <family val="2"/>
      </rPr>
      <t xml:space="preserve">Realización de servicio de limpieza de los  accesos a playas públicas. </t>
    </r>
  </si>
  <si>
    <r>
      <t>3.1.1.1.5.5</t>
    </r>
    <r>
      <rPr>
        <sz val="11"/>
        <color theme="1"/>
        <rFont val="Arial"/>
        <family val="2"/>
      </rPr>
      <t xml:space="preserve"> Implementación del mantenimiento de parque vehicular, equipo menor y maquinaria pesada.</t>
    </r>
  </si>
  <si>
    <r>
      <t xml:space="preserve">3.1.1.1.6  </t>
    </r>
    <r>
      <rPr>
        <sz val="11"/>
        <color indexed="8"/>
        <rFont val="Arial"/>
        <family val="2"/>
      </rPr>
      <t>Mantenimiento de la Infraestructura de parques y jardines del municipio de Benito Juárez atendido.</t>
    </r>
  </si>
  <si>
    <r>
      <t xml:space="preserve">3.1.1.1.6.1 </t>
    </r>
    <r>
      <rPr>
        <sz val="11"/>
        <color indexed="8"/>
        <rFont val="Arial"/>
        <family val="2"/>
      </rPr>
      <t>Realización de servicios de limpieza a espacios públicos y parques.</t>
    </r>
  </si>
  <si>
    <r>
      <t xml:space="preserve">3.1.1.1.6.2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</si>
  <si>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3.1.1.1.6.3 </t>
    </r>
    <r>
      <rPr>
        <sz val="11"/>
        <color indexed="8"/>
        <rFont val="Arial"/>
        <family val="2"/>
      </rPr>
      <t xml:space="preserve">Realización del programa en acondicionamiento, equipamiento y pintado de fuentes y monumentos. </t>
    </r>
  </si>
  <si>
    <r>
      <t xml:space="preserve">3.1.1.1.6.4 </t>
    </r>
    <r>
      <rPr>
        <sz val="11"/>
        <color indexed="8"/>
        <rFont val="Arial"/>
        <family val="2"/>
      </rPr>
      <t>Restauración de juegos infantiles y aparatos de ejercicio beneficiando a la población del municipio de Benito Juárez.</t>
    </r>
  </si>
  <si>
    <r>
      <t xml:space="preserve">3.1.1.1.6.5 </t>
    </r>
    <r>
      <rPr>
        <sz val="11"/>
        <color indexed="8"/>
        <rFont val="Arial"/>
        <family val="2"/>
      </rPr>
      <t>Realización del mantenimiento preventivo y correctivo del parque vehicular.</t>
    </r>
  </si>
  <si>
    <r>
      <t xml:space="preserve">3.1.1.1.6.6 </t>
    </r>
    <r>
      <rPr>
        <sz val="11"/>
        <color indexed="8"/>
        <rFont val="Arial"/>
        <family val="2"/>
      </rPr>
      <t>Realización del mantenimiento preventivo y correctivo de maquinaria menor.</t>
    </r>
  </si>
  <si>
    <r>
      <t xml:space="preserve">3.1.1.1.6.7 </t>
    </r>
    <r>
      <rPr>
        <sz val="11"/>
        <color indexed="8"/>
        <rFont val="Arial"/>
        <family val="2"/>
      </rPr>
      <t>Reparación de guarniciones en áreas de espacios publicos.</t>
    </r>
  </si>
  <si>
    <r>
      <t xml:space="preserve">3.1.1.1.6.8 </t>
    </r>
    <r>
      <rPr>
        <sz val="11"/>
        <color indexed="8"/>
        <rFont val="Arial"/>
        <family val="2"/>
      </rPr>
      <t>Reparacion de estructuras de concreto en  areas de espacios publicos.</t>
    </r>
  </si>
  <si>
    <r>
      <t>3.1.1.1.7</t>
    </r>
    <r>
      <rPr>
        <sz val="11"/>
        <color theme="1"/>
        <rFont val="Arial"/>
        <family val="2"/>
      </rPr>
      <t xml:space="preserve"> Demandas Emergentes Atendidas</t>
    </r>
  </si>
  <si>
    <r>
      <t xml:space="preserve">3.1.1.1.7.1 </t>
    </r>
    <r>
      <rPr>
        <sz val="11"/>
        <color theme="1"/>
        <rFont val="Arial"/>
        <family val="2"/>
      </rPr>
      <t>Gestión de recursos administrativos de contratos y arrendamientos de la Dirección de Atención a Demandas Emergentes.</t>
    </r>
  </si>
  <si>
    <r>
      <t xml:space="preserve">3.1.1.1.7.2  </t>
    </r>
    <r>
      <rPr>
        <sz val="11"/>
        <color theme="1"/>
        <rFont val="Arial"/>
        <family val="2"/>
      </rPr>
      <t>Realizar el Barrido y  limpieza  de calles y avenidas de la ciudad.</t>
    </r>
  </si>
  <si>
    <r>
      <t xml:space="preserve">3.1.1.1.7.3 </t>
    </r>
    <r>
      <rPr>
        <sz val="11"/>
        <color theme="1"/>
        <rFont val="Arial"/>
        <family val="2"/>
      </rPr>
      <t>Realizar el Chapeo, poda, deshierbe, desgajo en areas verdes y áreas comunes.</t>
    </r>
  </si>
  <si>
    <r>
      <t xml:space="preserve">3.1.1.1.7.4 </t>
    </r>
    <r>
      <rPr>
        <sz val="11"/>
        <color theme="1"/>
        <rFont val="Arial"/>
        <family val="2"/>
      </rPr>
      <t>Retiro de los desechos sólidos y vegetales de basureros clandestinos.</t>
    </r>
  </si>
  <si>
    <r>
      <t xml:space="preserve">3.1.1.1.7.5 </t>
    </r>
    <r>
      <rPr>
        <sz val="11"/>
        <color theme="1"/>
        <rFont val="Arial"/>
        <family val="2"/>
      </rPr>
      <t>Rescate de espacios públicos.</t>
    </r>
  </si>
  <si>
    <r>
      <t xml:space="preserve">3.1.1.1.7.6 </t>
    </r>
    <r>
      <rPr>
        <sz val="11"/>
        <color theme="1"/>
        <rFont val="Arial"/>
        <family val="2"/>
      </rPr>
      <t>Rastreo de terracerías para vialidades en zonas irregulares.</t>
    </r>
  </si>
  <si>
    <r>
      <t xml:space="preserve">3.1.1.1.7.7 </t>
    </r>
    <r>
      <rPr>
        <sz val="11"/>
        <color theme="1"/>
        <rFont val="Arial"/>
        <family val="2"/>
      </rPr>
      <t>Mantenimiento de parque vehicular.</t>
    </r>
  </si>
  <si>
    <r>
      <t xml:space="preserve">3.1.1.1.7.8  </t>
    </r>
    <r>
      <rPr>
        <sz val="11"/>
        <color theme="1"/>
        <rFont val="Arial"/>
        <family val="2"/>
      </rPr>
      <t>Mantenimiento de maquinaria pesada.</t>
    </r>
  </si>
  <si>
    <r>
      <t xml:space="preserve">3.1.1.1.7.9 </t>
    </r>
    <r>
      <rPr>
        <sz val="11"/>
        <color theme="1"/>
        <rFont val="Arial"/>
        <family val="2"/>
      </rPr>
      <t>Mantenimiento de equipo menor.</t>
    </r>
  </si>
  <si>
    <r>
      <t xml:space="preserve">3.1.1.1.8 </t>
    </r>
    <r>
      <rPr>
        <sz val="11"/>
        <color theme="1"/>
        <rFont val="Arial"/>
        <family val="2"/>
      </rPr>
      <t xml:space="preserve"> Recolección, manejo integral y disposición final de residuos sólidos supervisados.</t>
    </r>
  </si>
  <si>
    <r>
      <t xml:space="preserve">3.1.1.1.8.1 </t>
    </r>
    <r>
      <rPr>
        <sz val="11"/>
        <color theme="1"/>
        <rFont val="Arial"/>
        <family val="2"/>
      </rPr>
      <t xml:space="preserve"> Análisis de los resultados de las encuestas aplicadas a la población para identificar los aspectos suceptibles de mejora del servicio prestado por SIRESOL.</t>
    </r>
  </si>
  <si>
    <r>
      <t xml:space="preserve">3.1.1.1.8.2 </t>
    </r>
    <r>
      <rPr>
        <sz val="11"/>
        <color theme="1"/>
        <rFont val="Arial"/>
        <family val="2"/>
      </rPr>
      <t>Supervisión constante y eficiente de las rutas diarias del servicio prestado por SIRESOL.</t>
    </r>
  </si>
  <si>
    <r>
      <t xml:space="preserve">3.1.1.1.8.3  </t>
    </r>
    <r>
      <rPr>
        <sz val="11"/>
        <color theme="1"/>
        <rFont val="Arial"/>
        <family val="2"/>
      </rPr>
      <t>Supervisión de la disposición final de los residuos sólidos.</t>
    </r>
  </si>
  <si>
    <r>
      <t xml:space="preserve">3.1.1.1.8.4 </t>
    </r>
    <r>
      <rPr>
        <sz val="11"/>
        <color theme="1"/>
        <rFont val="Arial"/>
        <family val="2"/>
      </rPr>
      <t>Supervisión de basureros clandestinos, ejecutando la eliminación de manera oportuna.</t>
    </r>
  </si>
  <si>
    <r>
      <t xml:space="preserve">3.1.1.1.8.5 </t>
    </r>
    <r>
      <rPr>
        <sz val="11"/>
        <color theme="1"/>
        <rFont val="Arial"/>
        <family val="2"/>
      </rPr>
      <t xml:space="preserve">Mantenimiento preventivo del parque vehicular. </t>
    </r>
  </si>
  <si>
    <r>
      <t xml:space="preserve">3.1.1.1.9 </t>
    </r>
    <r>
      <rPr>
        <sz val="11"/>
        <color theme="1"/>
        <rFont val="Arial"/>
        <family val="2"/>
      </rPr>
      <t>Mantenimiento a los vehículos adscritos a la Secretaría Municipal de Obras Públicas y Servicios</t>
    </r>
    <r>
      <rPr>
        <b/>
        <sz val="11"/>
        <color theme="1"/>
        <rFont val="Arial"/>
        <family val="2"/>
      </rPr>
      <t>.</t>
    </r>
  </si>
  <si>
    <r>
      <t>3.1.1.1.9.1</t>
    </r>
    <r>
      <rPr>
        <sz val="11"/>
        <color theme="1"/>
        <rFont val="Arial"/>
        <family val="2"/>
      </rPr>
      <t xml:space="preserve"> Proporción del servicio mecánico del parque vehicular .</t>
    </r>
  </si>
  <si>
    <r>
      <t xml:space="preserve">3.1.1.1.9.2 </t>
    </r>
    <r>
      <rPr>
        <sz val="11"/>
        <color theme="1"/>
        <rFont val="Arial"/>
        <family val="2"/>
      </rPr>
      <t>Reparación y mantenimiento general al parque vehicular del H. Ayuntamiento de Benito Juárez.</t>
    </r>
  </si>
  <si>
    <r>
      <t xml:space="preserve">3.1.1.1.9.3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</si>
  <si>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Nova Cond"/>
        <family val="2"/>
      </rPr>
      <t>3.1.1.1.10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</si>
  <si>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3.1.1.1.10.1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</si>
  <si>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3.1.1.1.10.2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</si>
  <si>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3.1.1.1.10.3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</si>
  <si>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3.1.1.1.10.5</t>
    </r>
    <r>
      <rPr>
        <sz val="11"/>
        <color theme="1"/>
        <rFont val="Arial Nova Cond"/>
        <family val="2"/>
      </rPr>
      <t xml:space="preserve">  Gestion de Reparaciones y Mantenimiento del Parque Vehicular.</t>
    </r>
  </si>
  <si>
    <r>
      <rPr>
        <b/>
        <sz val="11"/>
        <color theme="1"/>
        <rFont val="Arial Nova Cond"/>
        <family val="2"/>
      </rPr>
      <t xml:space="preserve">3.1.1.1.10.4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</si>
  <si>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3.1.1.1.10.6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</si>
  <si>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3.1.1.1.10.7 </t>
    </r>
    <r>
      <rPr>
        <sz val="11"/>
        <color theme="1"/>
        <rFont val="Arial Nova Cond"/>
        <family val="2"/>
      </rPr>
      <t>Equipamiento al Personal de las áreas de obras públicas para un mejor desempeño de sus labores</t>
    </r>
  </si>
  <si>
    <r>
      <rPr>
        <b/>
        <sz val="11"/>
        <color theme="1"/>
        <rFont val="Arial Nova Cond"/>
        <family val="2"/>
      </rPr>
      <t xml:space="preserve">3.1.1.1.11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</si>
  <si>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3.1.1.1.11.1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</si>
  <si>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3.1.1.1.11.3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</si>
  <si>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 xml:space="preserve">3.1.1.1.11.2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</si>
  <si>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3.1.1.1.12</t>
    </r>
    <r>
      <rPr>
        <sz val="11"/>
        <color theme="1"/>
        <rFont val="Arial Nova Cond"/>
        <family val="2"/>
      </rPr>
      <t xml:space="preserve"> Contratos de obra pública o servicios relacionados con las Mismas</t>
    </r>
  </si>
  <si>
    <r>
      <rPr>
        <b/>
        <sz val="11"/>
        <color theme="1"/>
        <rFont val="Arial Nova Cond"/>
        <family val="2"/>
      </rPr>
      <t xml:space="preserve">3.1.1.1.12.1 </t>
    </r>
    <r>
      <rPr>
        <sz val="11"/>
        <color theme="1"/>
        <rFont val="Arial Nova Cond"/>
        <family val="2"/>
      </rPr>
      <t xml:space="preserve"> Proyección de Procedimientos de Adjudicacion de Obras Publicas en beneficio de los benitojuarences</t>
    </r>
  </si>
  <si>
    <r>
      <rPr>
        <b/>
        <sz val="11"/>
        <color theme="1"/>
        <rFont val="Arial Nova Cond"/>
        <family val="2"/>
      </rPr>
      <t>3.1.1.1.13</t>
    </r>
    <r>
      <rPr>
        <sz val="11"/>
        <color theme="1"/>
        <rFont val="Arial Nova Cond"/>
        <family val="2"/>
      </rPr>
      <t xml:space="preserve">  Obras publicas  contratadas y ejecutadas en beneficio de los benitojuarences</t>
    </r>
  </si>
  <si>
    <r>
      <rPr>
        <b/>
        <sz val="11"/>
        <color theme="1"/>
        <rFont val="Arial Nova Cond"/>
        <family val="2"/>
      </rPr>
      <t xml:space="preserve">3.1.1.1.13.1 </t>
    </r>
    <r>
      <rPr>
        <sz val="11"/>
        <color theme="1"/>
        <rFont val="Arial Nova Cond"/>
        <family val="2"/>
      </rPr>
      <t xml:space="preserve">Supervision  del avance físico de las obras publicas de acuerdo al calendario. </t>
    </r>
  </si>
  <si>
    <r>
      <rPr>
        <b/>
        <sz val="11"/>
        <color theme="1"/>
        <rFont val="Arial Nova Cond"/>
        <family val="2"/>
      </rPr>
      <t xml:space="preserve">3.1.1.1.14 </t>
    </r>
    <r>
      <rPr>
        <sz val="11"/>
        <color theme="1"/>
        <rFont val="Arial Nova Cond"/>
        <family val="2"/>
      </rPr>
      <t xml:space="preserve"> Obras publicas  facturadas y ejecutadas en beneficio de los benitojuarences</t>
    </r>
  </si>
  <si>
    <r>
      <rPr>
        <b/>
        <sz val="11"/>
        <color theme="1"/>
        <rFont val="Arial Nova Cond"/>
        <family val="2"/>
      </rPr>
      <t>3.1.1.14.1</t>
    </r>
    <r>
      <rPr>
        <sz val="11"/>
        <color theme="1"/>
        <rFont val="Arial Nova Cond"/>
        <family val="2"/>
      </rPr>
      <t xml:space="preserve"> Gestión del avance financiero de las obras publicas 
 </t>
    </r>
  </si>
  <si>
    <t>TRIMESTRE 1 2024</t>
  </si>
  <si>
    <t>TRIMESTRE 2 2024</t>
  </si>
  <si>
    <t>TRIMESTRE 3 2024</t>
  </si>
  <si>
    <t>TRIMESTRE 4 2024</t>
  </si>
  <si>
    <t>JUSTIFICACION TRIMESTRAL Y ANUAL DE AVANCE DE RESULTADOS 2024</t>
  </si>
  <si>
    <r>
      <rPr>
        <b/>
        <sz val="11"/>
        <color theme="1"/>
        <rFont val="Arial"/>
        <family val="2"/>
      </rPr>
      <t>Justificación Trimestral:</t>
    </r>
    <r>
      <rPr>
        <sz val="11"/>
        <color theme="1"/>
        <rFont val="Arial"/>
        <family val="2"/>
      </rPr>
      <t xml:space="preserve"> Durante este primer trimestre se cumplio con la meta programada derivado a que se llevarón acabo programas y brigadas emergentes.</t>
    </r>
  </si>
  <si>
    <r>
      <rPr>
        <b/>
        <sz val="11"/>
        <color theme="1"/>
        <rFont val="Arial"/>
        <family val="2"/>
      </rPr>
      <t>Justificación Trimestra:</t>
    </r>
    <r>
      <rPr>
        <sz val="11"/>
        <color theme="1"/>
        <rFont val="Arial"/>
        <family val="2"/>
      </rPr>
      <t xml:space="preserve"> Derivado a los avances y programación de realización de Obras Públicas, no se cumplio con la meta programada en este primer trimestre.</t>
    </r>
  </si>
  <si>
    <r>
      <rPr>
        <b/>
        <sz val="11"/>
        <color theme="1"/>
        <rFont val="Arial"/>
        <family val="2"/>
      </rPr>
      <t>Justificación Trimestral:</t>
    </r>
    <r>
      <rPr>
        <sz val="11"/>
        <color theme="1"/>
        <rFont val="Arial"/>
        <family val="2"/>
      </rPr>
      <t xml:space="preserve"> Derivado a la implemetación y aplicación de estrategias presupuestarias y coordinacion con la unidades administrativas dependientes de esta Secretaría, se logró cumplir con la meta planeada.</t>
    </r>
  </si>
  <si>
    <r>
      <rPr>
        <b/>
        <sz val="11"/>
        <color theme="1"/>
        <rFont val="Arial"/>
        <family val="2"/>
      </rPr>
      <t>Justificación Trimestral:</t>
    </r>
    <r>
      <rPr>
        <sz val="11"/>
        <color theme="1"/>
        <rFont val="Arial"/>
        <family val="2"/>
      </rPr>
      <t xml:space="preserve"> Se logró y sobrepaso la meta planeada debido a la alta demanda de la ciudadanía e instituciones privadas para la autorización de permisos de Obra Pública.</t>
    </r>
  </si>
  <si>
    <r>
      <rPr>
        <b/>
        <sz val="11"/>
        <color theme="1"/>
        <rFont val="Arial"/>
        <family val="2"/>
      </rPr>
      <t>Justificacion Trimestral:</t>
    </r>
    <r>
      <rPr>
        <sz val="11"/>
        <color theme="1"/>
        <rFont val="Arial"/>
        <family val="2"/>
      </rPr>
      <t xml:space="preserve"> Se logró realizar 552  desazolves de los 650  programados en el primer trimestre, alcanzando el 85% de la meta programada, por lo que se ha llegado al semáforo verde en el primer trimestre. </t>
    </r>
  </si>
  <si>
    <r>
      <rPr>
        <b/>
        <sz val="11"/>
        <color theme="1"/>
        <rFont val="Arial"/>
        <family val="2"/>
      </rPr>
      <t>Justificacion Trimestral:</t>
    </r>
    <r>
      <rPr>
        <sz val="11"/>
        <color theme="1"/>
        <rFont val="Arial"/>
        <family val="2"/>
      </rPr>
      <t xml:space="preserve"> Se logró realizar la limpieza de 4,096,959.08 M2 de playas, de los  5,125,000 M2  programados en el primer trimestre, alcanzando el 79.94% de la meta programada, se ha logrado llegar al semáforo verde en este trimestre.                                      </t>
    </r>
  </si>
  <si>
    <r>
      <t>Justificacion Trimestral:</t>
    </r>
    <r>
      <rPr>
        <sz val="11"/>
        <color theme="1"/>
        <rFont val="Arial"/>
        <family val="2"/>
      </rPr>
      <t xml:space="preserve"> Se logró realizar 49 restauraciones de los  52 programados para el primer trimestre, alcanzando el 94.23% de la meta programada, se ha logrado alcanzar el semáforo verde en el primer trimestre.   </t>
    </r>
  </si>
  <si>
    <r>
      <t xml:space="preserve">Justificacion Trimestral: </t>
    </r>
    <r>
      <rPr>
        <sz val="11"/>
        <color theme="1"/>
        <rFont val="Arial"/>
        <family val="2"/>
      </rPr>
      <t xml:space="preserve">Se logró realizar 4,191 limpiezas  de los 5,425 programados en el primer trimestre, alcanzando el 77.25% de la meta programada, se ha logrado alcanzar el semaforo verde en el primer trimestre.  </t>
    </r>
  </si>
  <si>
    <r>
      <t xml:space="preserve">Justificacion Trimestral: </t>
    </r>
    <r>
      <rPr>
        <sz val="11"/>
        <color theme="1"/>
        <rFont val="Arial"/>
        <family val="2"/>
      </rPr>
      <t xml:space="preserve">Se logró rebasar la meta programada realizando 1,175 ML de la limpieza de interconexión  de los 750 ML programados  para el primer trimestre, por lo que se alcanzo el 156.67% rebasando la meta programada, se ha logrado el semáforo verde en el primer trimestre.    </t>
    </r>
    <r>
      <rPr>
        <b/>
        <sz val="11"/>
        <color theme="1"/>
        <rFont val="Arial"/>
        <family val="2"/>
      </rPr>
      <t xml:space="preserve">   </t>
    </r>
  </si>
  <si>
    <r>
      <t xml:space="preserve">Justificacion Trimestral: </t>
    </r>
    <r>
      <rPr>
        <sz val="11"/>
        <color theme="1"/>
        <rFont val="Arial"/>
        <family val="2"/>
      </rPr>
      <t>No se logro ningún avance del los 8 programados en el primer trimestre, debido a que no se ha abierto el sistema OPERGOB para realizar las gestiones correspondientes.</t>
    </r>
  </si>
  <si>
    <r>
      <t>Justificacion Trimestral:</t>
    </r>
    <r>
      <rPr>
        <sz val="11"/>
        <color theme="1"/>
        <rFont val="Arial"/>
        <family val="2"/>
      </rPr>
      <t xml:space="preserve"> Se logró realizar el retiro de 102,182.00  Kg de basura  de los  159,375 Kg  programados en el primer trimestre, alcanzando un 64.11% alcanzando el semáforo amarillo, debido a que el corte del trimestre se realizo con fecha 22 de marzo 2024.         </t>
    </r>
    <r>
      <rPr>
        <b/>
        <sz val="11"/>
        <color theme="1"/>
        <rFont val="Arial"/>
        <family val="2"/>
      </rPr>
      <t xml:space="preserve">                  </t>
    </r>
  </si>
  <si>
    <r>
      <t xml:space="preserve">Justificacion Trimestral: </t>
    </r>
    <r>
      <rPr>
        <sz val="11"/>
        <color theme="1"/>
        <rFont val="Arial"/>
        <family val="2"/>
      </rPr>
      <t xml:space="preserve">Se logró realizar el retiro de  2,080.74 M3 de sargazo y pasto marino de las playas, de los 4,350 m3 programados en el primer trimestre alcanzando un 47.83% quedando en semáforo rojo, debido a que el corte del trimestre se realizo con fecha 22 de marzo 2024. </t>
    </r>
  </si>
  <si>
    <r>
      <t xml:space="preserve">Justificacion Trimestral: </t>
    </r>
    <r>
      <rPr>
        <sz val="11"/>
        <color theme="1"/>
        <rFont val="Arial"/>
        <family val="2"/>
      </rPr>
      <t>Se logró  realizar 8 mantenimientos de los 9 programados en el primer trimestre, alcanzando la meta programada en un 88.89% logrando llegar al semáforo verde en el primer trimestre 2024.</t>
    </r>
    <r>
      <rPr>
        <b/>
        <sz val="11"/>
        <color theme="1"/>
        <rFont val="Arial"/>
        <family val="2"/>
      </rPr>
      <t xml:space="preserve">                              </t>
    </r>
  </si>
  <si>
    <r>
      <rPr>
        <b/>
        <sz val="11"/>
        <color theme="1"/>
        <rFont val="Arial"/>
        <family val="2"/>
      </rPr>
      <t>Justificacion Trimestral</t>
    </r>
    <r>
      <rPr>
        <sz val="11"/>
        <color theme="1"/>
        <rFont val="Arial"/>
        <family val="2"/>
      </rPr>
      <t xml:space="preserve">: La meta alcanzada del 01 de ENERO al 31 de MARZO 2024, Se logro un avance del 146.67% partiendo de la meta planeada, el cual es mayor a lo planeado ya que los reportes de la ciudadania estan en aumento debido a los cambios climatologicos y al incremento de espacios publicos y obras.              </t>
    </r>
  </si>
  <si>
    <r>
      <rPr>
        <b/>
        <sz val="11"/>
        <color theme="1"/>
        <rFont val="Arial"/>
        <family val="2"/>
      </rPr>
      <t>Justificacion Trimestral:</t>
    </r>
    <r>
      <rPr>
        <sz val="11"/>
        <color theme="1"/>
        <rFont val="Arial"/>
        <family val="2"/>
      </rPr>
      <t xml:space="preserve">  La meta alcanzada del 01 de ENERO al 31 de MARZO 2024, Se logro un avance del 100% partiendo de la meta planeada. el cual se encuentra en el rango de acuerdo alo planeado.</t>
    </r>
  </si>
  <si>
    <r>
      <rPr>
        <b/>
        <sz val="11"/>
        <color theme="1"/>
        <rFont val="Arial"/>
        <family val="2"/>
      </rPr>
      <t>Justificacion  Trimestral:</t>
    </r>
    <r>
      <rPr>
        <sz val="11"/>
        <color theme="1"/>
        <rFont val="Arial"/>
        <family val="2"/>
      </rPr>
      <t xml:space="preserve"> La meta alcanzada del 01 de ENERO al 31 de MARZO 2024, Se logro un avance del 47.93% partiendo de la meta planeada, es una cifra aceptable de acuerdo a lo planeado, ya que debido al Covid 19 el personal es muy vulnerable.</t>
    </r>
  </si>
  <si>
    <r>
      <rPr>
        <b/>
        <sz val="11"/>
        <color theme="1"/>
        <rFont val="Arial"/>
        <family val="2"/>
      </rPr>
      <t>Justificacion Trimestral</t>
    </r>
    <r>
      <rPr>
        <sz val="11"/>
        <color theme="1"/>
        <rFont val="Arial"/>
        <family val="2"/>
      </rPr>
      <t>: La meta alcanzada del 01 de ENERO al 31 de MARZO 2024, Se logro un avance del 83.24% partiendo de la meta planeada. se mantiene un procentaje casi del 100% de lo planeado ya que se trata de atender todos los reportes de la ciudadania.</t>
    </r>
  </si>
  <si>
    <r>
      <rPr>
        <b/>
        <sz val="11"/>
        <color theme="1"/>
        <rFont val="Arial"/>
        <family val="2"/>
      </rPr>
      <t>Justificacion Trimestral</t>
    </r>
    <r>
      <rPr>
        <sz val="11"/>
        <color theme="1"/>
        <rFont val="Arial"/>
        <family val="2"/>
      </rPr>
      <t>:  La meta alcanzada del 01 de ENERO al 31 de MARZO 2024, Se logro un avance del 207.95%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t>
    </r>
  </si>
  <si>
    <r>
      <rPr>
        <b/>
        <sz val="11"/>
        <color theme="1"/>
        <rFont val="Arial"/>
        <family val="2"/>
      </rPr>
      <t>Justificacion Trimestral</t>
    </r>
    <r>
      <rPr>
        <sz val="11"/>
        <color theme="1"/>
        <rFont val="Arial"/>
        <family val="2"/>
      </rPr>
      <t xml:space="preserve">:  La meta alcanzada del 01 de ENERO al 31 de MARZO 2024, Se logro un avance del 90% partiendo de la meta planeada. debido ala demanda de la operatividad se han solicitado constantemente mantenimiento vehicular. </t>
    </r>
  </si>
  <si>
    <r>
      <rPr>
        <b/>
        <sz val="11"/>
        <color theme="1"/>
        <rFont val="Arial"/>
        <family val="2"/>
      </rPr>
      <t>Justificacion Trimestral</t>
    </r>
    <r>
      <rPr>
        <sz val="11"/>
        <color theme="1"/>
        <rFont val="Arial"/>
        <family val="2"/>
      </rPr>
      <t>: La meta alcanzada del 01 de ENERO al 31 de MARZO 2024, Se logro un avance del 88.89% partiendo de la meta planeada.debido ala demanda de la operatividad se han solicitado constantemente mantenimiento del maquinaria pesada.</t>
    </r>
  </si>
  <si>
    <r>
      <rPr>
        <b/>
        <sz val="11"/>
        <color theme="1"/>
        <rFont val="Arial"/>
        <family val="2"/>
      </rPr>
      <t>Justificacion Trimestral</t>
    </r>
    <r>
      <rPr>
        <sz val="11"/>
        <color theme="1"/>
        <rFont val="Arial"/>
        <family val="2"/>
      </rPr>
      <t xml:space="preserve">: La meta alcanzada del 01 de ENERO al 31 de MARZO 2024, Se logro un avance del 93.33% partiendo de la meta planeada.debido ala demanda de reportes y la operatividad de la direccion se han solicitado constantemente el mantenimiento de la maquinaria menor.           </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</si>
  <si>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primer trimestre  un incremento de  43.60% de la meta planeada.</t>
    </r>
  </si>
  <si>
    <r>
      <rPr>
        <b/>
        <sz val="11"/>
        <color theme="1"/>
        <rFont val="Arial"/>
        <family val="2"/>
      </rPr>
      <t>Justificación Trimestral:</t>
    </r>
    <r>
      <rPr>
        <sz val="11"/>
        <color theme="1"/>
        <rFont val="Arial"/>
        <family val="2"/>
      </rPr>
      <t xml:space="preserve"> En la Dirección de Alumbrado  público se continuará con el mejoramiento del Sistema de Alumbrado público, con la reparación de luminarias. Obteniendo en este primer trimestre  un incremento de  56.59% de la meta planeada.        </t>
    </r>
  </si>
  <si>
    <r>
      <rPr>
        <b/>
        <sz val="11"/>
        <color theme="1"/>
        <rFont val="Arial"/>
        <family val="2"/>
      </rPr>
      <t>Justificación Trimestral:</t>
    </r>
    <r>
      <rPr>
        <sz val="11"/>
        <color theme="1"/>
        <rFont val="Arial"/>
        <family val="2"/>
      </rPr>
      <t xml:space="preserve"> En la Dirección de Alumbrado  público se continua con la  supervición de los reportes  ciudasdanos  del sistema del alumbrado público, presentando un avance del  52.54%  en proporción a la meta planeada en  el primer  trimestre.</t>
    </r>
  </si>
  <si>
    <r>
      <rPr>
        <b/>
        <sz val="11"/>
        <color theme="1"/>
        <rFont val="Arial"/>
        <family val="2"/>
      </rPr>
      <t>Justificación Trimestral:</t>
    </r>
    <r>
      <rPr>
        <sz val="11"/>
        <color theme="1"/>
        <rFont val="Arial"/>
        <family val="2"/>
      </rPr>
      <t xml:space="preserve"> En la Dirección de Alumbrado  público se realiza en censo  del sistema del alumbrado público, cumpliendo con las metas planeadas y presentando un avance del  91.88%  en proporción a la meta planeada del primer  trimestre.                                   </t>
    </r>
  </si>
  <si>
    <r>
      <rPr>
        <b/>
        <sz val="11"/>
        <color theme="1"/>
        <rFont val="Arial"/>
        <family val="2"/>
      </rPr>
      <t xml:space="preserve">Justificación Trimestral: </t>
    </r>
    <r>
      <rPr>
        <sz val="11"/>
        <color theme="1"/>
        <rFont val="Arial"/>
        <family val="2"/>
      </rPr>
      <t xml:space="preserve">En la Dirección de Alumbrado  público se continua con la rehabilitación  y mantenimiento de postes del sistema del alumbrado público.Por lo que  logro en relación a  la meta planeada para el primer trimestre un  78.00%. </t>
    </r>
  </si>
  <si>
    <r>
      <rPr>
        <b/>
        <sz val="11"/>
        <color theme="1"/>
        <rFont val="Arial"/>
        <family val="2"/>
      </rPr>
      <t>Justificación Trimestral:</t>
    </r>
    <r>
      <rPr>
        <sz val="11"/>
        <color theme="1"/>
        <rFont val="Arial"/>
        <family val="2"/>
      </rPr>
      <t xml:space="preserve"> En la Dirección de Alumbrado  público se continua con los trabajos establecidos para la entrega recepción de fraccionamientos en relación al  sistema del alumbrado público. Por lo que  se logro un 104.35% más  en relación a  la meta planeada para el primer  trimestre.                 </t>
    </r>
  </si>
  <si>
    <r>
      <rPr>
        <b/>
        <sz val="11"/>
        <color theme="1"/>
        <rFont val="Arial"/>
        <family val="2"/>
      </rPr>
      <t>Justificación Trimestral:</t>
    </r>
    <r>
      <rPr>
        <sz val="11"/>
        <color theme="1"/>
        <rFont val="Arial"/>
        <family val="2"/>
      </rPr>
      <t xml:space="preserve"> En la Dirección de Alumbrado  público se continua con la proyección  de la infraestructura eléctrica, logrando un 100% en relación a  la meta planeada para el primer  trimestre.                                                                                                               </t>
    </r>
  </si>
  <si>
    <r>
      <rPr>
        <b/>
        <sz val="11"/>
        <color theme="1"/>
        <rFont val="Arial"/>
        <family val="2"/>
      </rPr>
      <t>Justificación Trimestral:</t>
    </r>
    <r>
      <rPr>
        <sz val="11"/>
        <color theme="1"/>
        <rFont val="Arial"/>
        <family val="2"/>
      </rPr>
      <t xml:space="preserve"> La meta alcanzada del 01  de enero al 31 de marzo 2024, fue de un 623.49 %, este incremento se obtuvo en virtud de que la demanda del servicio de agua potable en las colonias irregulares es mayor derivado al aunmento de poblacion.
</t>
    </r>
  </si>
  <si>
    <r>
      <rPr>
        <b/>
        <sz val="11"/>
        <color theme="1"/>
        <rFont val="Arial"/>
        <family val="2"/>
      </rPr>
      <t>Justificación Trimestral:</t>
    </r>
    <r>
      <rPr>
        <sz val="11"/>
        <color theme="1"/>
        <rFont val="Arial"/>
        <family val="2"/>
      </rPr>
      <t xml:space="preserve"> La meta alcanzada del 01  de enero al 31 de marzo 2024, fue de un 159.82% derivado a la gran demanda de reportes recibidos.</t>
    </r>
  </si>
  <si>
    <r>
      <rPr>
        <b/>
        <sz val="11"/>
        <color theme="1"/>
        <rFont val="Arial"/>
        <family val="2"/>
      </rPr>
      <t>Justificación Trimestral:</t>
    </r>
    <r>
      <rPr>
        <sz val="11"/>
        <color theme="1"/>
        <rFont val="Arial"/>
        <family val="2"/>
      </rPr>
      <t xml:space="preserve"> La meta alcanzada del 01  de enero al 31 de marzo 2024, fue de un 100%. </t>
    </r>
  </si>
  <si>
    <r>
      <rPr>
        <b/>
        <sz val="11"/>
        <color theme="1"/>
        <rFont val="Arial"/>
        <family val="2"/>
      </rPr>
      <t>Justificación Trimestral:</t>
    </r>
    <r>
      <rPr>
        <sz val="11"/>
        <color theme="1"/>
        <rFont val="Arial"/>
        <family val="2"/>
      </rPr>
      <t xml:space="preserve"> La meta alcanzada del 01  de enero al 31 de marzo 2024, fue de un 100%. 
</t>
    </r>
  </si>
  <si>
    <r>
      <rPr>
        <b/>
        <sz val="11"/>
        <color theme="1"/>
        <rFont val="Arial"/>
        <family val="2"/>
      </rPr>
      <t>Justificación Trimestral:</t>
    </r>
    <r>
      <rPr>
        <sz val="11"/>
        <color theme="1"/>
        <rFont val="Arial"/>
        <family val="2"/>
      </rPr>
      <t xml:space="preserve">  La meta alcanzada del 01  de enero al 31 de marzo 2024, fue de un 100% debido a que la medicion es trimestral.</t>
    </r>
  </si>
  <si>
    <r>
      <rPr>
        <b/>
        <sz val="11"/>
        <color indexed="8"/>
        <rFont val="Arial"/>
        <family val="2"/>
      </rPr>
      <t>Justificación Trimestral:</t>
    </r>
    <r>
      <rPr>
        <sz val="11"/>
        <color indexed="8"/>
        <rFont val="Arial"/>
        <family val="2"/>
      </rPr>
      <t xml:space="preserve"> Debido a la falta de adquisición de material de pintura, se realizó un avance del  17.14%  del mantenimiento programado para esta actividad, se hace mención que no se encuentra habilitado el sistema OPERGOB para realizar la adquisición de material, mediante requisiciones.
</t>
    </r>
    <r>
      <rPr>
        <b/>
        <sz val="11"/>
        <color indexed="8"/>
        <rFont val="Arial"/>
        <family val="2"/>
      </rPr>
      <t/>
    </r>
  </si>
  <si>
    <r>
      <rPr>
        <b/>
        <sz val="11"/>
        <color indexed="8"/>
        <rFont val="Arial"/>
        <family val="2"/>
      </rPr>
      <t>Justificación Trimestral</t>
    </r>
    <r>
      <rPr>
        <sz val="11"/>
        <color indexed="8"/>
        <rFont val="Arial"/>
        <family val="2"/>
      </rPr>
      <t xml:space="preserve">: Se logró un avance del 85.91% del programado para esta actividad, donde es atendido de forma continua solicitudes de ciudadanos mediante el programa de "REPORTA Y APORTA", SUGEI y las áreas calendarizadas por la dirección.
</t>
    </r>
  </si>
  <si>
    <r>
      <rPr>
        <b/>
        <sz val="11"/>
        <color indexed="8"/>
        <rFont val="Arial"/>
        <family val="2"/>
      </rPr>
      <t>Justificación Trimestral:</t>
    </r>
    <r>
      <rPr>
        <sz val="11"/>
        <color indexed="8"/>
        <rFont val="Arial"/>
        <family val="2"/>
      </rPr>
      <t xml:space="preserve"> Debido a la falta de adquisición de material  para la siembra de plantas de ornato,  no se presentó avance alguno de lo programado para esta actividad. Se hace mención que no se encuentra habilitado el sistema OPERGOB para realizar la adquisición de material, mediante requisiciones.</t>
    </r>
  </si>
  <si>
    <r>
      <rPr>
        <b/>
        <sz val="11"/>
        <color indexed="8"/>
        <rFont val="Arial"/>
        <family val="2"/>
      </rPr>
      <t xml:space="preserve">Justificación Trimestral: </t>
    </r>
    <r>
      <rPr>
        <sz val="11"/>
        <color indexed="8"/>
        <rFont val="Arial"/>
        <family val="2"/>
      </rPr>
      <t xml:space="preserve">Debido a la falta de adquisición de material  de pintura para las fuentes y monumentos,  no se presentó avance alguno de lo programado para esta actividad. Se hace mención que no se encuentra habilitado el sistema OPERGOB para realizar la adquisición de material, mediante requisiciones.
</t>
    </r>
    <r>
      <rPr>
        <b/>
        <sz val="11"/>
        <color indexed="8"/>
        <rFont val="Arial"/>
        <family val="2"/>
      </rPr>
      <t/>
    </r>
  </si>
  <si>
    <r>
      <rPr>
        <b/>
        <sz val="11"/>
        <color indexed="8"/>
        <rFont val="Arial"/>
        <family val="2"/>
      </rPr>
      <t xml:space="preserve">Justificación Trimestral: </t>
    </r>
    <r>
      <rPr>
        <sz val="11"/>
        <color indexed="8"/>
        <rFont val="Arial"/>
        <family val="2"/>
      </rPr>
      <t>Debido a la falta de adquisición de material de pintura, se realizó un avance del  58.11%  del mantenimiento programado para esta actividad mediante material con el que se contaba del periodo pasado, se hace mención que no se encuentra habilitado el sistema OPERGOB para realizar la adquisición de material, mediante requisiciones.</t>
    </r>
  </si>
  <si>
    <r>
      <rPr>
        <b/>
        <sz val="11"/>
        <color indexed="8"/>
        <rFont val="Arial"/>
        <family val="2"/>
      </rPr>
      <t>Justificación Trimestral</t>
    </r>
    <r>
      <rPr>
        <sz val="11"/>
        <color indexed="8"/>
        <rFont val="Arial"/>
        <family val="2"/>
      </rPr>
      <t>: Se logro presentar un avance del 85.71% de avance para el mantenimiento del parque vehicular. Se hace mención que no se encuentra habilitado el sistema OPERGOB para realizar la adquisición de material, mediante requisiciones.</t>
    </r>
  </si>
  <si>
    <r>
      <rPr>
        <b/>
        <sz val="11"/>
        <color indexed="8"/>
        <rFont val="Arial"/>
        <family val="2"/>
      </rPr>
      <t>Justificación Trimestral:</t>
    </r>
    <r>
      <rPr>
        <sz val="11"/>
        <color indexed="8"/>
        <rFont val="Arial"/>
        <family val="2"/>
      </rPr>
      <t xml:space="preserve"> Se logró presentar una avance del 81.43% para realizar el mantenimiento de maquinaria menor como lo son desbrozadoras, motosierras, podadoras, etc., las cuales son utilizadas para el mantenimiento en parques y espacios públicos. Se hace mención que fueron usadas refacciones adquiridas en el periodo anterior, asi como material adquirido por resguardantes de maquimaria menor.
</t>
    </r>
  </si>
  <si>
    <r>
      <rPr>
        <b/>
        <sz val="11"/>
        <color indexed="8"/>
        <rFont val="Arial"/>
        <family val="2"/>
      </rPr>
      <t>Justificación Trimestral:</t>
    </r>
    <r>
      <rPr>
        <sz val="11"/>
        <color indexed="8"/>
        <rFont val="Arial"/>
        <family val="2"/>
      </rPr>
      <t xml:space="preserve">  Se logro presentar un avance del 28.00% con material adquirido mediante un gasto a comprobar. Se hace mención que no se encuentra habilitado el sistema OPERGOB para realizar la adquisición de material, mediante requisiciones.
</t>
    </r>
    <r>
      <rPr>
        <b/>
        <sz val="11"/>
        <color indexed="8"/>
        <rFont val="Arial"/>
        <family val="2"/>
      </rPr>
      <t xml:space="preserve">
</t>
    </r>
  </si>
  <si>
    <r>
      <rPr>
        <b/>
        <sz val="11"/>
        <color indexed="8"/>
        <rFont val="Arial"/>
        <family val="2"/>
      </rPr>
      <t>Justificación Trimestral:</t>
    </r>
    <r>
      <rPr>
        <sz val="11"/>
        <color indexed="8"/>
        <rFont val="Arial"/>
        <family val="2"/>
      </rPr>
      <t xml:space="preserve">  Se logro presentar un avance del 48.00% con material adquirido mediante un gasto a comprobar. Se hace mención que no se encuentra habilitado el sistema OPERGOB para realizar la adquisición de material, mediante requisiciones.</t>
    </r>
    <r>
      <rPr>
        <b/>
        <sz val="11"/>
        <color indexed="8"/>
        <rFont val="Arial"/>
        <family val="2"/>
      </rPr>
      <t xml:space="preserve">
</t>
    </r>
  </si>
  <si>
    <r>
      <rPr>
        <b/>
        <sz val="11"/>
        <color theme="1"/>
        <rFont val="Arial"/>
        <family val="2"/>
      </rPr>
      <t>Justificacion Trimestral:</t>
    </r>
    <r>
      <rPr>
        <sz val="11"/>
        <color theme="1"/>
        <rFont val="Arial"/>
        <family val="2"/>
      </rPr>
      <t xml:space="preserve"> Meta Trimestral: La meta alcanzada del 01 Enero al 31 de Marzo 2024, fue de un 88%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</si>
  <si>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01 de Enero al 31 de Marzo 2024, fue de un 92.11% ya que la medición es trimestral, y por condiciones climáticas no se obtuvo el 100% que se esperaba solidos que se realiza en el municipio.</t>
    </r>
  </si>
  <si>
    <r>
      <rPr>
        <b/>
        <sz val="11"/>
        <color theme="1"/>
        <rFont val="Arial"/>
        <family val="2"/>
      </rPr>
      <t>Justificacion Trimestral:</t>
    </r>
    <r>
      <rPr>
        <sz val="11"/>
        <color theme="1"/>
        <rFont val="Arial"/>
        <family val="2"/>
      </rPr>
      <t xml:space="preserve"> La meta alcanzada del 01 de Enero al 31 de Marzo 2024, fue de un 107.81%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</si>
  <si>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01 de Enero  al 31 de Mrazo 2024, fue de un 90.82%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</si>
  <si>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01 de Enero  al 31 de Marzo 2024, fue de un 80% ya que la medición es trimestral, y por condiciones climáticas no se obtuvo el 100% que se esperaba.</t>
    </r>
  </si>
  <si>
    <r>
      <rPr>
        <b/>
        <sz val="11"/>
        <color theme="1"/>
        <rFont val="Arial"/>
        <family val="2"/>
      </rPr>
      <t xml:space="preserve">Justificacion Trimestral: </t>
    </r>
    <r>
      <rPr>
        <sz val="11"/>
        <color theme="1"/>
        <rFont val="Arial"/>
        <family val="2"/>
      </rPr>
      <t>La meta alcanzada del 01de Enero  al 31 de Marzo 2024, fue de un 80%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</si>
  <si>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Enero al 31 de Marzo 2024, fue de un 90.91 % ya que la medición es trimestral, se alcanzo la meta derivado a se realizo el mantenimiento preventivo y  se esta realizando el trabajo operativo de manera normal en la diferentes direcciones. </t>
    </r>
  </si>
  <si>
    <r>
      <rPr>
        <b/>
        <sz val="11"/>
        <color theme="1"/>
        <rFont val="Arial"/>
        <family val="2"/>
      </rPr>
      <t>Justificacion Trimestral:</t>
    </r>
    <r>
      <rPr>
        <sz val="11"/>
        <color theme="1"/>
        <rFont val="Arial"/>
        <family val="2"/>
      </rPr>
      <t xml:space="preserve"> La meta alcanzada del 1 Enero al 31 de Marzo 2024, fue de un 72.73% ya que la medición es trimestral,no se cumplio la meta derivado a que por falta de presupuesto no se realizo el mantenimiento preventivo direcciones.</t>
    </r>
  </si>
  <si>
    <r>
      <rPr>
        <b/>
        <sz val="11"/>
        <color theme="1"/>
        <rFont val="Arial"/>
        <family val="2"/>
      </rPr>
      <t>Justificacion Trimestral:</t>
    </r>
    <r>
      <rPr>
        <sz val="11"/>
        <color theme="1"/>
        <rFont val="Arial"/>
        <family val="2"/>
      </rPr>
      <t xml:space="preserve"> La meta alcanzada del  1  Enero al 31 de Marzo 2024, fue de  un 47.98% ya que la medición es trimestral, no se llego a la meta programada derivado a que las direcciones no estan contando con presupuesto por lo cual no solicitan dictamenes para las reparaciones correspondientes.</t>
    </r>
  </si>
  <si>
    <r>
      <rPr>
        <b/>
        <sz val="11"/>
        <color theme="1"/>
        <rFont val="Arial"/>
        <family val="2"/>
      </rPr>
      <t>Justificacion Trimestral:</t>
    </r>
    <r>
      <rPr>
        <sz val="11"/>
        <color theme="1"/>
        <rFont val="Arial"/>
        <family val="2"/>
      </rPr>
      <t xml:space="preserve"> La meta alcanzada del 1 de Marzo al 31de Marzo de 2024, fue de un 15.15% ya que la medición es trimestral, no se cumplio la meta a que no se han realizado las requisiciones correspondientes para poder dar el mantenimiento a instalaciones.</t>
    </r>
  </si>
  <si>
    <t xml:space="preserve"> E-PPA 3.1 PROGRAMA DE INFRAESTRUCTURA BÁSICA URBANA, MEJORAMIENTO DE IMAGEN, SERVICIOS PÚBLICOS Y OBRAS PÚBLICAS DIGNAS, SUSTENTABLES E INCLUSIVAS</t>
  </si>
  <si>
    <t>Dervivado a que el Sistema de Contabilidad Gubernamental (OPERGOB) se encuentra cerrado y no se cuenta con el Estado de Ejercicio Presupuestal Ejercido del primer trimestre 2024 emitido por la Dirección Financiera, no se cuenta con el avance presupuestal ejercicdo en el primer trimestre.</t>
  </si>
  <si>
    <r>
      <rPr>
        <b/>
        <sz val="11"/>
        <color theme="1"/>
        <rFont val="Arial"/>
        <family val="2"/>
      </rPr>
      <t>Justificación Trimestral:</t>
    </r>
    <r>
      <rPr>
        <sz val="11"/>
        <color theme="1"/>
        <rFont val="Arial"/>
        <family val="2"/>
      </rPr>
      <t xml:space="preserve"> Se supera al 275.00% de la meta debido a que en la programacion de la obra pública se planeo menos obras en el primer trimestre.</t>
    </r>
  </si>
  <si>
    <r>
      <rPr>
        <b/>
        <sz val="11"/>
        <color theme="1"/>
        <rFont val="Arial"/>
        <family val="2"/>
      </rPr>
      <t xml:space="preserve">Justificacion Trimestral: </t>
    </r>
    <r>
      <rPr>
        <sz val="11"/>
        <color theme="1"/>
        <rFont val="Arial"/>
        <family val="2"/>
      </rPr>
      <t>Se supera al 275.00% de la meta debido a que en la programacion de la obra pública se planeo menos obras en el primer trimestre.</t>
    </r>
  </si>
  <si>
    <r>
      <rPr>
        <b/>
        <sz val="11"/>
        <color theme="1"/>
        <rFont val="Arial"/>
        <family val="2"/>
      </rPr>
      <t xml:space="preserve">Justificacion Trimestral: </t>
    </r>
    <r>
      <rPr>
        <sz val="11"/>
        <color theme="1"/>
        <rFont val="Arial"/>
        <family val="2"/>
      </rPr>
      <t>Se supera al 1,000% de la meta debido a que en la programacion de la obra pública solo se planea la ejecución de una 1 obra sin embargo se realizo obra por las necesidades que surgen el municipio.</t>
    </r>
  </si>
  <si>
    <r>
      <rPr>
        <b/>
        <sz val="11"/>
        <color theme="1"/>
        <rFont val="Arial"/>
        <family val="2"/>
      </rPr>
      <t>Justificacion Trimestral:</t>
    </r>
    <r>
      <rPr>
        <sz val="11"/>
        <color theme="1"/>
        <rFont val="Arial"/>
        <family val="2"/>
      </rPr>
      <t xml:space="preserve"> Se observa sin avance, debido a que se realizaron obras en otro rubro por las necesidades que surgen en el municipio.
</t>
    </r>
    <r>
      <rPr>
        <b/>
        <sz val="11"/>
        <color theme="1"/>
        <rFont val="Arial"/>
        <family val="2"/>
      </rPr>
      <t/>
    </r>
  </si>
  <si>
    <r>
      <rPr>
        <b/>
        <sz val="11"/>
        <color theme="1"/>
        <rFont val="Arial"/>
        <family val="2"/>
      </rPr>
      <t xml:space="preserve">Justificacion Trimestral: </t>
    </r>
    <r>
      <rPr>
        <sz val="11"/>
        <color theme="1"/>
        <rFont val="Arial"/>
        <family val="2"/>
      </rPr>
      <t>Se cumple al 100% la meta planeada.</t>
    </r>
  </si>
  <si>
    <r>
      <rPr>
        <b/>
        <sz val="11"/>
        <color theme="1"/>
        <rFont val="Arial"/>
        <family val="2"/>
      </rPr>
      <t>Justificacion Trimestral:</t>
    </r>
    <r>
      <rPr>
        <sz val="11"/>
        <color theme="1"/>
        <rFont val="Arial"/>
        <family val="2"/>
      </rPr>
      <t xml:space="preserve">Se observa sin avance, debido a que se realizaron obras en otro rubro por las necesidades que surgen en el municipio.
</t>
    </r>
    <r>
      <rPr>
        <b/>
        <sz val="11"/>
        <color theme="1"/>
        <rFont val="Arial"/>
        <family val="2"/>
      </rPr>
      <t/>
    </r>
  </si>
  <si>
    <r>
      <rPr>
        <b/>
        <sz val="11"/>
        <color theme="1"/>
        <rFont val="Arial"/>
        <family val="2"/>
      </rPr>
      <t xml:space="preserve">Justificacion Trimestral: </t>
    </r>
    <r>
      <rPr>
        <sz val="11"/>
        <color theme="1"/>
        <rFont val="Arial"/>
        <family val="2"/>
      </rPr>
      <t>Se observa "ND", debido a la formula aritmetica, por no planearse actividad en el primer trimestre.</t>
    </r>
  </si>
  <si>
    <r>
      <rPr>
        <b/>
        <sz val="11"/>
        <color theme="1"/>
        <rFont val="Arial"/>
        <family val="2"/>
      </rPr>
      <t xml:space="preserve">Justificacion Trimestral: </t>
    </r>
    <r>
      <rPr>
        <sz val="11"/>
        <color theme="1"/>
        <rFont val="Arial"/>
        <family val="2"/>
      </rPr>
      <t>Se observa "ND", debido a la formula aritmetica, por no planearse actividad en el primer trimestre</t>
    </r>
  </si>
  <si>
    <r>
      <rPr>
        <b/>
        <sz val="11"/>
        <color theme="1"/>
        <rFont val="Arial"/>
        <family val="2"/>
      </rPr>
      <t xml:space="preserve">Justificacion Trimestral: </t>
    </r>
    <r>
      <rPr>
        <sz val="11"/>
        <color theme="1"/>
        <rFont val="Arial"/>
        <family val="2"/>
      </rPr>
      <t xml:space="preserve">Se supera la meta al 155.56% de la meta planeada. Se observa que se hicieron más expedientes de los 18 programado. </t>
    </r>
  </si>
  <si>
    <r>
      <rPr>
        <b/>
        <sz val="11"/>
        <color theme="1"/>
        <rFont val="Arial"/>
        <family val="2"/>
      </rPr>
      <t xml:space="preserve">Justificacion Trimestral: </t>
    </r>
    <r>
      <rPr>
        <sz val="11"/>
        <color theme="1"/>
        <rFont val="Arial"/>
        <family val="2"/>
      </rPr>
      <t xml:space="preserve">Se observa "ND", debido a la formula aritmetica, por no planearse actividad en el primer trimestre. Se supera la meta planeada debido a los tipos de proyectos que se realizaron; se tuvieron que realizar 7 gestion adicionales no planeadas para este trimestre. 
</t>
    </r>
    <r>
      <rPr>
        <b/>
        <sz val="11"/>
        <color theme="1"/>
        <rFont val="Arial"/>
        <family val="2"/>
      </rPr>
      <t/>
    </r>
  </si>
  <si>
    <r>
      <rPr>
        <b/>
        <sz val="11"/>
        <color theme="1"/>
        <rFont val="Arial"/>
        <family val="2"/>
      </rPr>
      <t xml:space="preserve">Justificacion Trimestral: </t>
    </r>
    <r>
      <rPr>
        <sz val="11"/>
        <color theme="1"/>
        <rFont val="Arial"/>
        <family val="2"/>
      </rPr>
      <t>Se observa "ND", debido a la formula aritmetica, por no planearse actividad en el primer trimestre.Se supera la meta planeada debido a los tipos de proyectos que se realizaron; se tuvieron que realizar 7 gestion adicionales no planeadas para este trimestre.</t>
    </r>
  </si>
  <si>
    <r>
      <rPr>
        <b/>
        <sz val="11"/>
        <color theme="1"/>
        <rFont val="Arial"/>
        <family val="2"/>
      </rPr>
      <t xml:space="preserve">Justificacion Trimestral: </t>
    </r>
    <r>
      <rPr>
        <sz val="11"/>
        <color theme="1"/>
        <rFont val="Arial"/>
        <family val="2"/>
      </rPr>
      <t>Se cuenta con un avence del 66.67% de la meta realizada,   lo que indica que se esta proximo a cumplir la meta y se encuentra en el rango permitido.</t>
    </r>
  </si>
  <si>
    <r>
      <rPr>
        <b/>
        <sz val="11"/>
        <color theme="1"/>
        <rFont val="Arial"/>
        <family val="2"/>
      </rPr>
      <t xml:space="preserve">Justificacion Trimestral: </t>
    </r>
    <r>
      <rPr>
        <sz val="11"/>
        <color theme="1"/>
        <rFont val="Arial"/>
        <family val="2"/>
      </rPr>
      <t>Se supera la meta al 550% de la meta planeada, debido a que en el trimestre se contrataron mas obras de lo planeado.</t>
    </r>
  </si>
  <si>
    <r>
      <rPr>
        <b/>
        <sz val="11"/>
        <color theme="1"/>
        <rFont val="Arial"/>
        <family val="2"/>
      </rPr>
      <t xml:space="preserve">Justificacion Trimestral: </t>
    </r>
    <r>
      <rPr>
        <sz val="11"/>
        <color theme="1"/>
        <rFont val="Arial"/>
        <family val="2"/>
      </rPr>
      <t>Se supera al 200% de las actividades realizada con las planeadas, debido a nuevos procedimientos para la adjudicación de obra.</t>
    </r>
  </si>
  <si>
    <r>
      <rPr>
        <b/>
        <sz val="11"/>
        <color theme="1"/>
        <rFont val="Arial"/>
        <family val="2"/>
      </rPr>
      <t xml:space="preserve">Justificacion Trimestral: </t>
    </r>
    <r>
      <rPr>
        <sz val="11"/>
        <color theme="1"/>
        <rFont val="Arial"/>
        <family val="2"/>
      </rPr>
      <t>Se supera al 275% la meta debido a que en la programacion de la obra pública se refleja en los ultimos trimestres.</t>
    </r>
  </si>
  <si>
    <r>
      <rPr>
        <b/>
        <sz val="11"/>
        <color theme="1"/>
        <rFont val="Arial"/>
        <family val="2"/>
      </rPr>
      <t xml:space="preserve">Justificacion Trimestral: </t>
    </r>
    <r>
      <rPr>
        <sz val="11"/>
        <color theme="1"/>
        <rFont val="Arial"/>
        <family val="2"/>
      </rPr>
      <t>Se cumple al 75.00% de la meta trimestral, por lo que nos encontramos dentro del rango permitido.</t>
    </r>
  </si>
  <si>
    <t>META PROGRAMADA 2024</t>
  </si>
  <si>
    <t>META ALCANZADA 2024</t>
  </si>
  <si>
    <t>AVANCE EN CUMPLIMIENTO DE METAS TRIMESTRAL Y ANUAL ACUMULADO 2024</t>
  </si>
  <si>
    <t>PORCENTAJE DE AVANCE TRIMESTRAL 2024</t>
  </si>
  <si>
    <t>PORCENTAJE DE AVANCE TRIMESTRAL ACUMULADO 2024</t>
  </si>
  <si>
    <t>JUSTIFICACION TRIMESTRAL DE AVANCE DE RESULTADOS 2024</t>
  </si>
  <si>
    <r>
      <rPr>
        <b/>
        <sz val="11"/>
        <color theme="1"/>
        <rFont val="Arial"/>
        <family val="2"/>
      </rPr>
      <t>Justificación Trimestral:</t>
    </r>
    <r>
      <rPr>
        <sz val="11"/>
        <color theme="1"/>
        <rFont val="Arial"/>
        <family val="2"/>
      </rPr>
      <t xml:space="preserve"> Se  logró el avance 17.33%  de lo planeado en virtud de que las solicitudes y reportes ciudadanos son antendedidos en el programade "Cancun Nos Une".</t>
    </r>
  </si>
  <si>
    <r>
      <rPr>
        <b/>
        <sz val="11"/>
        <color theme="1"/>
        <rFont val="Arial"/>
        <family val="2"/>
      </rPr>
      <t>Justificación Trimestral:</t>
    </r>
    <r>
      <rPr>
        <sz val="11"/>
        <color theme="1"/>
        <rFont val="Arial"/>
        <family val="2"/>
      </rPr>
      <t xml:space="preserve">Se logró un avance del 100% de la meta  programada del trimestre,  en el serivicio de mantenimiento de los serivicios públicos debido que se llevaron las brigadas en diferentes puntos del municipio, para el mejoramiento de la imagen urbana.  </t>
    </r>
  </si>
  <si>
    <r>
      <rPr>
        <b/>
        <sz val="11"/>
        <color theme="1"/>
        <rFont val="Arial"/>
        <family val="2"/>
      </rPr>
      <t>Justificación Trimestral:</t>
    </r>
    <r>
      <rPr>
        <sz val="11"/>
        <color theme="1"/>
        <rFont val="Arial"/>
        <family val="2"/>
      </rPr>
      <t xml:space="preserve"> Se logró el avance programado en el cumplimiento en relación a la ejecución de programas, acciones y medidas  para la operación y buen funcionamiento de los servicios públicos.</t>
    </r>
  </si>
  <si>
    <r>
      <rPr>
        <b/>
        <sz val="11"/>
        <color theme="1"/>
        <rFont val="Arial"/>
        <family val="2"/>
      </rPr>
      <t>Justificación Trimestral:</t>
    </r>
    <r>
      <rPr>
        <sz val="11"/>
        <color theme="1"/>
        <rFont val="Arial"/>
        <family val="2"/>
      </rPr>
      <t xml:space="preserve"> Se logró un avance del 100% en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</si>
  <si>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el avance del 100%, derivado a que se establecieron las estrategias necesaria para la inspección de establecimientos para su buen funcionamiento.</t>
    </r>
  </si>
  <si>
    <t>Anual</t>
  </si>
  <si>
    <r>
      <rPr>
        <b/>
        <sz val="11"/>
        <color theme="1"/>
        <rFont val="Arial"/>
        <family val="2"/>
      </rPr>
      <t xml:space="preserve">Unidad de medida del indicador: </t>
    </r>
    <r>
      <rPr>
        <sz val="11"/>
        <color theme="1"/>
        <rFont val="Arial"/>
        <family val="2"/>
      </rPr>
      <t xml:space="preserve">
Posición</t>
    </r>
  </si>
  <si>
    <t>NO DISPONIBLE</t>
  </si>
  <si>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</si>
  <si>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r>
      <rPr>
        <b/>
        <sz val="11"/>
        <color theme="1"/>
        <rFont val="Arial"/>
        <family val="2"/>
      </rPr>
      <t xml:space="preserve">3.1.1 </t>
    </r>
    <r>
      <rPr>
        <sz val="11"/>
        <color theme="1"/>
        <rFont val="Arial"/>
        <family val="2"/>
      </rPr>
      <t xml:space="preserve">Contribuir a garantizar la preservación de la riqueza natural única que tiene nuestro municipio mediante un crecimiento ordenado, sostenible y con responsabilidad compartida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</si>
  <si>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r>
      <rPr>
        <b/>
        <sz val="11"/>
        <color theme="1"/>
        <rFont val="Arial"/>
        <family val="2"/>
      </rPr>
      <t>Justificación Trimestral:</t>
    </r>
    <r>
      <rPr>
        <sz val="11"/>
        <color theme="1"/>
        <rFont val="Arial"/>
        <family val="2"/>
      </rPr>
      <t xml:space="preserve"> Durante este primer trimestre no se cumplio con el avance programado, derivado a que existen expedientes en revisión por parte de las dependencias correspondientes.</t>
    </r>
  </si>
  <si>
    <r>
      <rPr>
        <b/>
        <sz val="11"/>
        <color theme="1"/>
        <rFont val="Arial"/>
        <family val="2"/>
      </rPr>
      <t>Justificación Trimestral:</t>
    </r>
    <r>
      <rPr>
        <sz val="11"/>
        <color theme="1"/>
        <rFont val="Arial"/>
        <family val="2"/>
      </rPr>
      <t xml:space="preserve"> El sistema del alumbrado público se esta modernizando con luminarias led por lo que la rehabilitación y mantenimiento  de luminarias  tipo  reflector, no se logro el avance  en proporción a la meta planeada en el primer trimestre, presentando un avance del  6.78% ,                             </t>
    </r>
  </si>
  <si>
    <r>
      <rPr>
        <b/>
        <sz val="11"/>
        <color theme="1"/>
        <rFont val="Arial"/>
        <family val="2"/>
      </rPr>
      <t>Justificación Trimestral:</t>
    </r>
    <r>
      <rPr>
        <sz val="11"/>
        <color theme="1"/>
        <rFont val="Arial"/>
        <family val="2"/>
      </rPr>
      <t xml:space="preserve">  La meta alcanzada del 01  de enero al 31 de marzo 2024, fue de un 48.59 % ya que la medición es trimestral, y por el momento no hay contrato de material asfaltico.</t>
    </r>
  </si>
  <si>
    <r>
      <rPr>
        <b/>
        <sz val="11"/>
        <color theme="1"/>
        <rFont val="Arial"/>
        <family val="2"/>
      </rPr>
      <t xml:space="preserve">Justificación Trimestral: </t>
    </r>
    <r>
      <rPr>
        <sz val="11"/>
        <color theme="1"/>
        <rFont val="Arial"/>
        <family val="2"/>
      </rPr>
      <t xml:space="preserve">La meta alcanzada del 01  de enero al 31 de marzo 2024, es de un 0 % ya que el sistema OPERGOB aun no se habilita para realizar mantenimiento a las oficias administrativas. </t>
    </r>
  </si>
  <si>
    <r>
      <rPr>
        <b/>
        <sz val="11"/>
        <color theme="1"/>
        <rFont val="Arial"/>
        <family val="2"/>
      </rPr>
      <t>Justificacion Trimestral</t>
    </r>
    <r>
      <rPr>
        <sz val="11"/>
        <color theme="1"/>
        <rFont val="Arial"/>
        <family val="2"/>
      </rPr>
      <t xml:space="preserve">:  La meta alcanzada del 01 de ENERO al 31 de MARZO 2024, Se logro un avance del 42.50% partiendo de la meta planeada.debido a la alza de reportes por parte de la ciudadania , se priorizan de acuerdo a los riesgos sanitarios , violencia hacia las muejres y niños por zonas inseguras. </t>
    </r>
  </si>
  <si>
    <r>
      <rPr>
        <b/>
        <sz val="11"/>
        <color theme="1"/>
        <rFont val="Arial"/>
        <family val="2"/>
      </rPr>
      <t>Justificacion Trimestral</t>
    </r>
    <r>
      <rPr>
        <sz val="11"/>
        <color theme="1"/>
        <rFont val="Arial"/>
        <family val="2"/>
      </rPr>
      <t xml:space="preserve">:  La meta alcanzada del 01 de ENERO al 31 de MARZO 2024, Se logro un avance del 24.54% partiendo de la meta planeada. Debido a la contingencia de playas con el tema de sargazos, se utilizan las maquinarias para recoleccion de las mismas.   </t>
    </r>
  </si>
  <si>
    <r>
      <rPr>
        <b/>
        <sz val="11"/>
        <color theme="1"/>
        <rFont val="Arial"/>
        <family val="2"/>
      </rPr>
      <t xml:space="preserve">Justificacion Trimestral: </t>
    </r>
    <r>
      <rPr>
        <sz val="11"/>
        <color theme="1"/>
        <rFont val="Arial"/>
        <family val="2"/>
      </rPr>
      <t>Se observa sin avance, debido a que el comportamiento de la obra pública se manifiesta en los  trimestre posteriores del ejercicio.</t>
    </r>
  </si>
  <si>
    <r>
      <rPr>
        <b/>
        <sz val="11"/>
        <color theme="1"/>
        <rFont val="Arial"/>
        <family val="2"/>
      </rPr>
      <t xml:space="preserve">Justificacion Trimestral: </t>
    </r>
    <r>
      <rPr>
        <sz val="11"/>
        <color theme="1"/>
        <rFont val="Arial"/>
        <family val="2"/>
      </rPr>
      <t>Se observa sin avance, debido a que el comportamiento de la obra pública se manifiesta  en los  trimestre posteriores del ejercicio.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</si>
</sst>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
      <sz val="16"/>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theme="7" tint="0.59999389629810485"/>
        <bgColor rgb="FF000000"/>
      </patternFill>
    </fill>
    <fill>
      <patternFill patternType="solid">
        <fgColor rgb="FF92D050"/>
        <bgColor indexed="64"/>
      </patternFill>
    </fill>
    <fill>
      <patternFill patternType="solid">
        <fgColor rgb="FFFFEB9C"/>
        <bgColor rgb="FFF2F2F2"/>
      </patternFill>
    </fill>
  </fills>
  <borders count="103">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top style="thin">
        <color indexed="64"/>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rgb="FF000000"/>
      </left>
      <right style="thin">
        <color rgb="FF000000"/>
      </right>
      <top/>
      <bottom style="thin">
        <color indexed="64"/>
      </bottom>
      <diagonal/>
    </border>
    <border>
      <left style="medium">
        <color indexed="64"/>
      </left>
      <right style="thin">
        <color rgb="FF000000"/>
      </right>
      <top/>
      <bottom style="thin">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dashed">
        <color indexed="64"/>
      </left>
      <right style="dashed">
        <color indexed="64"/>
      </right>
      <top style="thin">
        <color indexed="64"/>
      </top>
      <bottom style="dashed">
        <color theme="1"/>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23">
    <xf numFmtId="0" fontId="0" fillId="0" borderId="0" xfId="0"/>
    <xf numFmtId="0" fontId="5" fillId="6" borderId="2" xfId="0" applyFont="1" applyFill="1" applyBorder="1" applyAlignment="1">
      <alignment horizontal="left" vertical="center" wrapText="1"/>
    </xf>
    <xf numFmtId="0" fontId="5" fillId="6" borderId="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4" fillId="7"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3" fillId="3" borderId="1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3" borderId="16" xfId="0" applyFont="1" applyFill="1" applyBorder="1" applyAlignment="1">
      <alignment horizontal="center" vertical="center" wrapText="1"/>
    </xf>
    <xf numFmtId="0" fontId="3" fillId="3" borderId="15" xfId="0" applyFont="1" applyFill="1" applyBorder="1" applyAlignment="1">
      <alignment horizontal="justify" vertical="center" wrapText="1"/>
    </xf>
    <xf numFmtId="2" fontId="6" fillId="6" borderId="13" xfId="0" applyNumberFormat="1" applyFont="1" applyFill="1" applyBorder="1" applyAlignment="1">
      <alignment vertical="center" wrapText="1"/>
    </xf>
    <xf numFmtId="2" fontId="6" fillId="6" borderId="14" xfId="0" applyNumberFormat="1" applyFont="1" applyFill="1" applyBorder="1" applyAlignment="1">
      <alignment vertical="center" wrapText="1"/>
    </xf>
    <xf numFmtId="0" fontId="4" fillId="3" borderId="22"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2" fontId="3" fillId="7" borderId="23"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3" fontId="3" fillId="2" borderId="30"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31" xfId="0" applyNumberFormat="1" applyFont="1" applyFill="1" applyBorder="1" applyAlignment="1">
      <alignment horizontal="center" vertical="center" wrapText="1"/>
    </xf>
    <xf numFmtId="10" fontId="0" fillId="4" borderId="32" xfId="0" applyNumberForma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3" fontId="3" fillId="2" borderId="19" xfId="0" applyNumberFormat="1" applyFont="1" applyFill="1" applyBorder="1" applyAlignment="1">
      <alignment horizontal="center" vertical="center" wrapText="1"/>
    </xf>
    <xf numFmtId="3" fontId="3" fillId="2" borderId="20"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44" fontId="3" fillId="2" borderId="38" xfId="2" applyFont="1" applyFill="1" applyBorder="1" applyAlignment="1">
      <alignment horizontal="center" vertical="center" wrapText="1"/>
    </xf>
    <xf numFmtId="44" fontId="3" fillId="2" borderId="39" xfId="2" applyFont="1" applyFill="1" applyBorder="1" applyAlignment="1">
      <alignment horizontal="center" vertical="center" wrapText="1"/>
    </xf>
    <xf numFmtId="44" fontId="3" fillId="2" borderId="40" xfId="2" applyFont="1" applyFill="1" applyBorder="1" applyAlignment="1">
      <alignment horizontal="center" vertical="center" wrapText="1"/>
    </xf>
    <xf numFmtId="44" fontId="3" fillId="2" borderId="41" xfId="2" applyFont="1" applyFill="1" applyBorder="1" applyAlignment="1">
      <alignment horizontal="center" vertical="center" wrapText="1"/>
    </xf>
    <xf numFmtId="44" fontId="3" fillId="2" borderId="42" xfId="2"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33" xfId="0" applyNumberFormat="1" applyFill="1" applyBorder="1" applyAlignment="1">
      <alignment horizontal="center" vertical="center" wrapText="1"/>
    </xf>
    <xf numFmtId="3" fontId="3" fillId="8" borderId="30"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9" xfId="0" applyNumberFormat="1" applyFont="1" applyFill="1" applyBorder="1" applyAlignment="1">
      <alignment horizontal="center" vertical="center" wrapText="1"/>
    </xf>
    <xf numFmtId="3" fontId="3" fillId="8" borderId="31" xfId="0" applyNumberFormat="1" applyFont="1" applyFill="1" applyBorder="1" applyAlignment="1">
      <alignment horizontal="center" vertical="center" wrapText="1"/>
    </xf>
    <xf numFmtId="10" fontId="0" fillId="4" borderId="45" xfId="0" applyNumberFormat="1" applyFill="1" applyBorder="1" applyAlignment="1">
      <alignment horizontal="center" vertical="center" wrapText="1"/>
    </xf>
    <xf numFmtId="0" fontId="5" fillId="8" borderId="46" xfId="0" applyFont="1" applyFill="1" applyBorder="1" applyAlignment="1">
      <alignment horizontal="center" vertical="center" wrapText="1"/>
    </xf>
    <xf numFmtId="0" fontId="3" fillId="9" borderId="26" xfId="0" applyFont="1" applyFill="1" applyBorder="1" applyAlignment="1">
      <alignment horizontal="justify" vertical="center" wrapText="1"/>
    </xf>
    <xf numFmtId="0" fontId="4" fillId="3" borderId="49" xfId="0" applyFont="1" applyFill="1" applyBorder="1" applyAlignment="1">
      <alignment horizontal="justify" vertical="center" wrapText="1"/>
    </xf>
    <xf numFmtId="0" fontId="3" fillId="3" borderId="49" xfId="0" applyFont="1" applyFill="1" applyBorder="1" applyAlignment="1">
      <alignment horizontal="justify" vertical="center" wrapText="1"/>
    </xf>
    <xf numFmtId="0" fontId="3" fillId="3" borderId="51" xfId="0" applyFont="1" applyFill="1" applyBorder="1" applyAlignment="1">
      <alignment horizontal="left" vertical="center" wrapText="1"/>
    </xf>
    <xf numFmtId="3" fontId="3" fillId="2" borderId="52"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3" fontId="3" fillId="2" borderId="53"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4" fillId="3" borderId="55" xfId="0" applyFont="1" applyFill="1" applyBorder="1" applyAlignment="1">
      <alignment horizontal="center" vertical="center" wrapText="1"/>
    </xf>
    <xf numFmtId="0" fontId="4" fillId="3" borderId="17"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left" vertical="center" wrapText="1"/>
    </xf>
    <xf numFmtId="0" fontId="3" fillId="3" borderId="54" xfId="0" applyFont="1" applyFill="1" applyBorder="1" applyAlignment="1">
      <alignment horizontal="justify" vertical="center" wrapText="1"/>
    </xf>
    <xf numFmtId="0" fontId="4" fillId="3" borderId="56" xfId="0"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4" fontId="3" fillId="2" borderId="48" xfId="2" applyFont="1" applyFill="1" applyBorder="1" applyAlignment="1">
      <alignment horizontal="center" vertical="center" wrapText="1"/>
    </xf>
    <xf numFmtId="44" fontId="3" fillId="2" borderId="50" xfId="2" applyFont="1" applyFill="1" applyBorder="1" applyAlignment="1">
      <alignment horizontal="center" vertical="center" wrapText="1"/>
    </xf>
    <xf numFmtId="44" fontId="3" fillId="2" borderId="57" xfId="2" applyFont="1" applyFill="1" applyBorder="1" applyAlignment="1">
      <alignment horizontal="center" vertical="center" wrapText="1"/>
    </xf>
    <xf numFmtId="44" fontId="3" fillId="2" borderId="58" xfId="2" applyFont="1" applyFill="1" applyBorder="1" applyAlignment="1">
      <alignment horizontal="center" vertical="center" wrapText="1"/>
    </xf>
    <xf numFmtId="44" fontId="3" fillId="2" borderId="59" xfId="2" applyFont="1" applyFill="1" applyBorder="1" applyAlignment="1">
      <alignment horizontal="center" vertical="center" wrapText="1"/>
    </xf>
    <xf numFmtId="0" fontId="3" fillId="7" borderId="9"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3" fillId="7" borderId="21" xfId="0" applyFont="1" applyFill="1" applyBorder="1" applyAlignment="1">
      <alignment horizontal="justify" vertical="center" wrapText="1"/>
    </xf>
    <xf numFmtId="3" fontId="3" fillId="2" borderId="63" xfId="0" applyNumberFormat="1"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51" xfId="0" applyFont="1" applyFill="1" applyBorder="1" applyAlignment="1">
      <alignment horizontal="left" vertical="center" wrapText="1"/>
    </xf>
    <xf numFmtId="3" fontId="3" fillId="2" borderId="64" xfId="0" applyNumberFormat="1" applyFont="1" applyFill="1" applyBorder="1" applyAlignment="1">
      <alignment horizontal="center" vertical="center" wrapText="1"/>
    </xf>
    <xf numFmtId="0" fontId="17" fillId="7" borderId="9"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4" fillId="7" borderId="9" xfId="0" applyFont="1" applyFill="1" applyBorder="1" applyAlignment="1">
      <alignment horizontal="justify" vertical="center" wrapText="1"/>
    </xf>
    <xf numFmtId="10" fontId="13" fillId="11" borderId="60"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7" fillId="3" borderId="70" xfId="0" applyFont="1" applyFill="1" applyBorder="1" applyAlignment="1">
      <alignment horizontal="left" vertical="center" wrapText="1"/>
    </xf>
    <xf numFmtId="0" fontId="4" fillId="3" borderId="21"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6" borderId="21" xfId="0" applyFont="1" applyFill="1" applyBorder="1" applyAlignment="1">
      <alignment horizontal="justify" vertical="center" wrapText="1"/>
    </xf>
    <xf numFmtId="2" fontId="6" fillId="6" borderId="73" xfId="0" applyNumberFormat="1" applyFont="1" applyFill="1" applyBorder="1" applyAlignment="1">
      <alignment vertical="center" wrapText="1"/>
    </xf>
    <xf numFmtId="0" fontId="19" fillId="12" borderId="23" xfId="0" applyFont="1" applyFill="1" applyBorder="1" applyAlignment="1">
      <alignment horizontal="center" vertical="center" wrapText="1"/>
    </xf>
    <xf numFmtId="0" fontId="4" fillId="3" borderId="9" xfId="0" applyFont="1" applyFill="1" applyBorder="1" applyAlignment="1">
      <alignment horizontal="left" vertical="center" wrapText="1"/>
    </xf>
    <xf numFmtId="3" fontId="3" fillId="8" borderId="6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3" fontId="3" fillId="2" borderId="75" xfId="0" applyNumberFormat="1" applyFont="1" applyFill="1" applyBorder="1" applyAlignment="1">
      <alignment horizontal="center" vertical="center" wrapText="1"/>
    </xf>
    <xf numFmtId="3" fontId="3" fillId="2" borderId="76" xfId="0" applyNumberFormat="1" applyFont="1" applyFill="1" applyBorder="1" applyAlignment="1">
      <alignment horizontal="center" vertical="center" wrapText="1"/>
    </xf>
    <xf numFmtId="0" fontId="5" fillId="8" borderId="77" xfId="0" applyFont="1" applyFill="1" applyBorder="1" applyAlignment="1">
      <alignment horizontal="center" vertical="center" wrapText="1"/>
    </xf>
    <xf numFmtId="3" fontId="5" fillId="6" borderId="78" xfId="0" applyNumberFormat="1" applyFont="1" applyFill="1" applyBorder="1" applyAlignment="1">
      <alignment horizontal="center" vertical="center" wrapText="1"/>
    </xf>
    <xf numFmtId="0" fontId="4" fillId="7" borderId="78"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1" fillId="3" borderId="80" xfId="0" applyFont="1" applyFill="1" applyBorder="1" applyAlignment="1">
      <alignment horizontal="center" vertical="center" wrapText="1"/>
    </xf>
    <xf numFmtId="0" fontId="17" fillId="7" borderId="78" xfId="0" applyFont="1" applyFill="1" applyBorder="1" applyAlignment="1">
      <alignment horizontal="center" vertical="center" wrapText="1"/>
    </xf>
    <xf numFmtId="0" fontId="17" fillId="3" borderId="80" xfId="0" applyFont="1" applyFill="1" applyBorder="1" applyAlignment="1">
      <alignment horizontal="center" vertical="center" wrapText="1"/>
    </xf>
    <xf numFmtId="0" fontId="17" fillId="3" borderId="8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8" xfId="0" applyFont="1" applyFill="1" applyBorder="1" applyAlignment="1">
      <alignment horizontal="center" vertical="center" wrapText="1"/>
    </xf>
    <xf numFmtId="2" fontId="5" fillId="6" borderId="1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3" fontId="4" fillId="3" borderId="78" xfId="0" applyNumberFormat="1" applyFont="1" applyFill="1" applyBorder="1" applyAlignment="1">
      <alignment horizontal="center" vertical="center" wrapText="1"/>
    </xf>
    <xf numFmtId="3" fontId="4" fillId="3" borderId="79" xfId="0" applyNumberFormat="1" applyFont="1" applyFill="1" applyBorder="1" applyAlignment="1">
      <alignment horizontal="center" vertical="center" wrapText="1"/>
    </xf>
    <xf numFmtId="3" fontId="17" fillId="7" borderId="78"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44" fontId="3" fillId="2" borderId="82" xfId="2" applyFont="1" applyFill="1" applyBorder="1" applyAlignment="1">
      <alignment horizontal="center" vertical="center" wrapText="1"/>
    </xf>
    <xf numFmtId="44" fontId="3" fillId="2" borderId="83" xfId="2" applyFont="1" applyFill="1" applyBorder="1" applyAlignment="1">
      <alignment horizontal="center" vertical="center" wrapText="1"/>
    </xf>
    <xf numFmtId="44" fontId="3" fillId="2" borderId="84" xfId="2" applyFont="1" applyFill="1" applyBorder="1" applyAlignment="1">
      <alignment horizontal="center" vertical="center" wrapText="1"/>
    </xf>
    <xf numFmtId="0" fontId="3" fillId="0" borderId="11" xfId="0" applyFont="1" applyBorder="1" applyAlignment="1">
      <alignment horizontal="justify" vertical="center" wrapText="1"/>
    </xf>
    <xf numFmtId="0" fontId="15" fillId="7" borderId="21" xfId="0" applyFont="1" applyFill="1" applyBorder="1" applyAlignment="1">
      <alignment horizontal="justify" vertical="center" wrapText="1"/>
    </xf>
    <xf numFmtId="0" fontId="15" fillId="3" borderId="54" xfId="0" applyFont="1" applyFill="1" applyBorder="1" applyAlignment="1">
      <alignment horizontal="justify" vertical="center" wrapText="1"/>
    </xf>
    <xf numFmtId="10" fontId="0" fillId="4" borderId="85" xfId="0" applyNumberFormat="1" applyFill="1" applyBorder="1" applyAlignment="1">
      <alignment horizontal="center" vertical="center" wrapText="1"/>
    </xf>
    <xf numFmtId="10" fontId="0" fillId="4" borderId="36" xfId="0" applyNumberFormat="1" applyFill="1" applyBorder="1" applyAlignment="1">
      <alignment horizontal="center" vertical="center" wrapText="1"/>
    </xf>
    <xf numFmtId="10" fontId="0" fillId="4" borderId="71" xfId="0" applyNumberFormat="1" applyFill="1" applyBorder="1" applyAlignment="1">
      <alignment horizontal="center" vertical="center" wrapText="1"/>
    </xf>
    <xf numFmtId="3" fontId="4" fillId="7" borderId="78" xfId="0" applyNumberFormat="1" applyFont="1" applyFill="1" applyBorder="1" applyAlignment="1">
      <alignment horizontal="center" vertical="center" wrapText="1"/>
    </xf>
    <xf numFmtId="10" fontId="0" fillId="4" borderId="37" xfId="0" applyNumberFormat="1" applyFill="1" applyBorder="1" applyAlignment="1">
      <alignment horizontal="center" vertical="center" wrapText="1"/>
    </xf>
    <xf numFmtId="10" fontId="0" fillId="4" borderId="86" xfId="0" applyNumberFormat="1" applyFill="1" applyBorder="1" applyAlignment="1">
      <alignment horizontal="center" vertical="center" wrapText="1"/>
    </xf>
    <xf numFmtId="0" fontId="3" fillId="3" borderId="87" xfId="0" applyFont="1" applyFill="1" applyBorder="1" applyAlignment="1">
      <alignment horizontal="justify" vertical="center" wrapText="1"/>
    </xf>
    <xf numFmtId="10" fontId="20" fillId="4" borderId="88" xfId="0" applyNumberFormat="1" applyFont="1" applyFill="1" applyBorder="1" applyAlignment="1">
      <alignment horizontal="center" vertical="center" wrapText="1"/>
    </xf>
    <xf numFmtId="10" fontId="20" fillId="4" borderId="89" xfId="0" applyNumberFormat="1" applyFont="1" applyFill="1" applyBorder="1" applyAlignment="1">
      <alignment horizontal="center" vertical="center" wrapText="1"/>
    </xf>
    <xf numFmtId="10" fontId="20" fillId="4" borderId="90" xfId="0" applyNumberFormat="1" applyFont="1" applyFill="1" applyBorder="1" applyAlignment="1">
      <alignment horizontal="center" vertical="center" wrapText="1"/>
    </xf>
    <xf numFmtId="10" fontId="20" fillId="4" borderId="91" xfId="0" applyNumberFormat="1" applyFont="1" applyFill="1" applyBorder="1" applyAlignment="1">
      <alignment horizontal="center" vertical="center" wrapText="1"/>
    </xf>
    <xf numFmtId="3" fontId="3" fillId="8" borderId="19" xfId="0" applyNumberFormat="1" applyFont="1" applyFill="1" applyBorder="1" applyAlignment="1">
      <alignment horizontal="center" vertical="center" wrapText="1"/>
    </xf>
    <xf numFmtId="3" fontId="3" fillId="8" borderId="35" xfId="0" applyNumberFormat="1" applyFont="1" applyFill="1" applyBorder="1" applyAlignment="1">
      <alignment horizontal="center" vertical="center" wrapText="1"/>
    </xf>
    <xf numFmtId="0" fontId="1" fillId="3" borderId="92" xfId="0" applyFont="1" applyFill="1" applyBorder="1" applyAlignment="1">
      <alignment horizontal="center" vertical="center" wrapText="1"/>
    </xf>
    <xf numFmtId="0" fontId="4" fillId="7" borderId="93" xfId="0" applyFont="1" applyFill="1" applyBorder="1" applyAlignment="1">
      <alignment horizontal="center" vertical="center" wrapText="1"/>
    </xf>
    <xf numFmtId="0" fontId="1" fillId="3" borderId="93" xfId="0" applyFont="1" applyFill="1" applyBorder="1" applyAlignment="1">
      <alignment horizontal="center" vertical="center" wrapText="1"/>
    </xf>
    <xf numFmtId="0" fontId="4" fillId="7" borderId="94" xfId="0" applyFont="1" applyFill="1" applyBorder="1" applyAlignment="1">
      <alignment horizontal="center" vertical="center" wrapText="1"/>
    </xf>
    <xf numFmtId="0" fontId="1" fillId="2" borderId="92" xfId="0" applyFont="1" applyFill="1" applyBorder="1" applyAlignment="1">
      <alignment horizontal="center" vertical="center" wrapText="1"/>
    </xf>
    <xf numFmtId="0" fontId="1" fillId="8" borderId="93" xfId="0" applyFont="1" applyFill="1" applyBorder="1" applyAlignment="1">
      <alignment horizontal="center" vertical="center" wrapText="1"/>
    </xf>
    <xf numFmtId="0" fontId="1" fillId="2" borderId="93" xfId="0" applyFont="1" applyFill="1" applyBorder="1" applyAlignment="1">
      <alignment horizontal="center" vertical="center" wrapText="1"/>
    </xf>
    <xf numFmtId="0" fontId="1" fillId="8" borderId="94" xfId="0" applyFont="1" applyFill="1" applyBorder="1" applyAlignment="1">
      <alignment horizontal="center" vertical="center" wrapText="1"/>
    </xf>
    <xf numFmtId="0" fontId="1" fillId="8" borderId="95" xfId="0" applyFont="1" applyFill="1" applyBorder="1" applyAlignment="1">
      <alignment horizontal="center" vertical="center" wrapText="1"/>
    </xf>
    <xf numFmtId="0" fontId="1" fillId="2" borderId="96"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7" fillId="7" borderId="2" xfId="0" applyFont="1" applyFill="1" applyBorder="1" applyAlignment="1">
      <alignment horizontal="justify" vertical="center" wrapText="1"/>
    </xf>
    <xf numFmtId="0" fontId="17" fillId="3" borderId="2" xfId="0" applyFont="1" applyFill="1" applyBorder="1" applyAlignment="1">
      <alignment horizontal="justify" vertical="center" wrapText="1"/>
    </xf>
    <xf numFmtId="0" fontId="17" fillId="3" borderId="19" xfId="0" applyFont="1" applyFill="1" applyBorder="1" applyAlignment="1">
      <alignment horizontal="justify" vertical="center" wrapText="1"/>
    </xf>
    <xf numFmtId="1" fontId="4" fillId="3" borderId="79" xfId="0" applyNumberFormat="1" applyFont="1" applyFill="1" applyBorder="1" applyAlignment="1">
      <alignment horizontal="center" vertical="center" wrapText="1"/>
    </xf>
    <xf numFmtId="0" fontId="0" fillId="13" borderId="0" xfId="0" applyFill="1"/>
    <xf numFmtId="4" fontId="3" fillId="2" borderId="52" xfId="0" applyNumberFormat="1" applyFont="1" applyFill="1" applyBorder="1" applyAlignment="1">
      <alignment horizontal="center" vertical="center" wrapText="1"/>
    </xf>
    <xf numFmtId="0" fontId="3" fillId="0" borderId="97" xfId="0" applyFont="1" applyBorder="1" applyAlignment="1">
      <alignment horizontal="justify" vertical="center" wrapText="1"/>
    </xf>
    <xf numFmtId="0" fontId="3" fillId="0" borderId="97" xfId="0" applyFont="1" applyBorder="1" applyAlignment="1">
      <alignment horizontal="center" vertical="center" wrapText="1"/>
    </xf>
    <xf numFmtId="0" fontId="3" fillId="0" borderId="98" xfId="0" applyFont="1" applyBorder="1" applyAlignment="1">
      <alignment vertical="center" wrapText="1"/>
    </xf>
    <xf numFmtId="0" fontId="3" fillId="0" borderId="25" xfId="0" applyFont="1" applyBorder="1" applyAlignment="1">
      <alignment horizontal="center" vertical="center" wrapText="1"/>
    </xf>
    <xf numFmtId="1" fontId="7" fillId="0" borderId="99" xfId="1" applyNumberFormat="1" applyFont="1" applyFill="1" applyBorder="1" applyAlignment="1">
      <alignment horizontal="center" vertical="center" wrapText="1"/>
    </xf>
    <xf numFmtId="1" fontId="3" fillId="0" borderId="100" xfId="1" applyNumberFormat="1" applyFont="1" applyFill="1" applyBorder="1" applyAlignment="1">
      <alignment horizontal="center" vertical="center" wrapText="1"/>
    </xf>
    <xf numFmtId="1" fontId="3" fillId="0" borderId="101" xfId="1" applyNumberFormat="1" applyFont="1" applyFill="1" applyBorder="1" applyAlignment="1">
      <alignment horizontal="center" vertical="center" wrapText="1"/>
    </xf>
    <xf numFmtId="1" fontId="7" fillId="0" borderId="102" xfId="1" applyNumberFormat="1" applyFont="1" applyFill="1" applyBorder="1" applyAlignment="1">
      <alignment horizontal="center" vertical="center" wrapText="1"/>
    </xf>
    <xf numFmtId="1" fontId="7" fillId="3" borderId="102" xfId="1" applyNumberFormat="1" applyFont="1" applyFill="1" applyBorder="1" applyAlignment="1">
      <alignment horizontal="center" vertical="center" wrapText="1"/>
    </xf>
    <xf numFmtId="10" fontId="0" fillId="0" borderId="33" xfId="0" applyNumberFormat="1" applyBorder="1" applyAlignment="1">
      <alignment horizontal="center" vertical="center" wrapText="1"/>
    </xf>
    <xf numFmtId="10" fontId="0" fillId="0" borderId="32" xfId="0" applyNumberFormat="1" applyBorder="1" applyAlignment="1">
      <alignment horizontal="center" vertical="center" wrapText="1"/>
    </xf>
    <xf numFmtId="10" fontId="0" fillId="14" borderId="45" xfId="0" applyNumberFormat="1" applyFill="1" applyBorder="1" applyAlignment="1">
      <alignment horizontal="center" vertical="center" wrapText="1"/>
    </xf>
    <xf numFmtId="0" fontId="3" fillId="0" borderId="25" xfId="0" applyFont="1" applyBorder="1" applyAlignment="1">
      <alignment horizontal="justify" vertical="center" wrapText="1"/>
    </xf>
    <xf numFmtId="0" fontId="9" fillId="0" borderId="29" xfId="0" applyFont="1" applyBorder="1" applyAlignment="1">
      <alignment horizontal="center" vertical="top" wrapText="1"/>
    </xf>
    <xf numFmtId="0" fontId="9" fillId="0" borderId="29" xfId="0" applyFont="1" applyBorder="1" applyAlignment="1">
      <alignment horizontal="center" vertical="top"/>
    </xf>
    <xf numFmtId="0" fontId="9" fillId="0" borderId="29" xfId="0" applyFont="1" applyBorder="1" applyAlignment="1">
      <alignment horizontal="center" vertical="center" wrapText="1"/>
    </xf>
    <xf numFmtId="0" fontId="9" fillId="0" borderId="29" xfId="0" applyFont="1" applyBorder="1" applyAlignment="1">
      <alignment horizontal="center" vertical="center"/>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justify" vertical="center" wrapText="1"/>
    </xf>
    <xf numFmtId="0" fontId="4" fillId="3" borderId="50" xfId="0" applyFont="1" applyFill="1" applyBorder="1" applyAlignment="1">
      <alignment horizontal="justify" vertical="center" wrapText="1"/>
    </xf>
    <xf numFmtId="0" fontId="5" fillId="8" borderId="43" xfId="0" applyFont="1" applyFill="1" applyBorder="1" applyAlignment="1">
      <alignment horizontal="center" vertical="center" wrapText="1"/>
    </xf>
    <xf numFmtId="0" fontId="5" fillId="8" borderId="44"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10" fillId="5" borderId="67"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5" fillId="6" borderId="49" xfId="0" applyFont="1" applyFill="1" applyBorder="1" applyAlignment="1">
      <alignment horizontal="justify" vertical="center" wrapText="1"/>
    </xf>
    <xf numFmtId="0" fontId="5" fillId="6" borderId="50" xfId="0" applyFont="1" applyFill="1" applyBorder="1" applyAlignment="1">
      <alignment horizontal="justify" vertical="center" wrapText="1"/>
    </xf>
    <xf numFmtId="0" fontId="3" fillId="3" borderId="49" xfId="0" applyFont="1" applyFill="1" applyBorder="1" applyAlignment="1">
      <alignment horizontal="justify" vertical="center" wrapText="1"/>
    </xf>
    <xf numFmtId="0" fontId="3" fillId="3" borderId="50" xfId="0" applyFont="1" applyFill="1" applyBorder="1" applyAlignment="1">
      <alignment horizontal="justify" vertical="center" wrapText="1"/>
    </xf>
    <xf numFmtId="0" fontId="4" fillId="7" borderId="47"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49" xfId="0" applyFont="1" applyFill="1" applyBorder="1" applyAlignment="1">
      <alignment horizontal="justify" vertical="center" wrapText="1"/>
    </xf>
    <xf numFmtId="0" fontId="4" fillId="7" borderId="50" xfId="0" applyFont="1" applyFill="1" applyBorder="1" applyAlignment="1">
      <alignment horizontal="justify" vertical="center" wrapText="1"/>
    </xf>
    <xf numFmtId="0" fontId="4" fillId="3" borderId="61" xfId="0" applyFont="1" applyFill="1" applyBorder="1" applyAlignment="1">
      <alignment horizontal="center" vertical="center" wrapText="1"/>
    </xf>
    <xf numFmtId="0" fontId="4" fillId="3" borderId="62" xfId="0" applyFont="1" applyFill="1" applyBorder="1" applyAlignment="1">
      <alignment horizontal="justify" vertical="center" wrapText="1"/>
    </xf>
    <xf numFmtId="0" fontId="10" fillId="6" borderId="5" xfId="0" applyFont="1" applyFill="1" applyBorder="1" applyAlignment="1">
      <alignment horizontal="center" vertical="center" wrapText="1"/>
    </xf>
    <xf numFmtId="0" fontId="10" fillId="6" borderId="65" xfId="0" applyFont="1" applyFill="1" applyBorder="1" applyAlignment="1">
      <alignment horizontal="center" vertical="center" wrapText="1"/>
    </xf>
    <xf numFmtId="0" fontId="10" fillId="5" borderId="6"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5" xfId="0" applyFont="1" applyFill="1" applyBorder="1" applyAlignment="1">
      <alignment horizontal="center" vertical="center"/>
    </xf>
    <xf numFmtId="2" fontId="10" fillId="6" borderId="6" xfId="0" applyNumberFormat="1" applyFont="1" applyFill="1" applyBorder="1" applyAlignment="1">
      <alignment horizontal="center" vertical="center" wrapText="1"/>
    </xf>
    <xf numFmtId="2" fontId="10" fillId="6" borderId="7" xfId="0" applyNumberFormat="1" applyFont="1" applyFill="1" applyBorder="1" applyAlignment="1">
      <alignment horizontal="center" vertical="center" wrapText="1"/>
    </xf>
    <xf numFmtId="2" fontId="10" fillId="6" borderId="8" xfId="0" applyNumberFormat="1" applyFont="1" applyFill="1" applyBorder="1" applyAlignment="1">
      <alignment horizontal="center" vertical="center" wrapText="1"/>
    </xf>
    <xf numFmtId="0" fontId="11" fillId="6" borderId="65" xfId="0" applyFont="1" applyFill="1" applyBorder="1" applyAlignment="1">
      <alignment horizontal="center" vertical="center" wrapText="1"/>
    </xf>
    <xf numFmtId="0" fontId="11" fillId="6" borderId="73" xfId="0" applyFont="1" applyFill="1" applyBorder="1" applyAlignment="1">
      <alignment horizontal="center" vertical="center" wrapText="1"/>
    </xf>
    <xf numFmtId="0" fontId="10" fillId="5" borderId="66" xfId="0" applyFont="1" applyFill="1" applyBorder="1" applyAlignment="1">
      <alignment horizontal="center" vertical="center" wrapText="1"/>
    </xf>
    <xf numFmtId="0" fontId="10" fillId="5" borderId="28" xfId="0" applyFont="1" applyFill="1" applyBorder="1" applyAlignment="1">
      <alignment horizontal="center" vertical="center" wrapText="1"/>
    </xf>
    <xf numFmtId="2" fontId="6" fillId="6" borderId="10"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65" xfId="0" applyNumberFormat="1" applyFont="1" applyFill="1" applyBorder="1" applyAlignment="1">
      <alignment horizontal="center" vertical="center" wrapText="1"/>
    </xf>
    <xf numFmtId="2" fontId="6" fillId="6" borderId="24"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72" xfId="0" applyNumberFormat="1" applyFont="1" applyFill="1" applyBorder="1" applyAlignment="1">
      <alignment horizontal="center" vertical="center" wrapText="1"/>
    </xf>
    <xf numFmtId="0" fontId="10" fillId="5" borderId="68" xfId="0" applyFont="1" applyFill="1" applyBorder="1" applyAlignment="1">
      <alignment horizontal="center" vertical="center" wrapText="1"/>
    </xf>
    <xf numFmtId="0" fontId="10" fillId="5" borderId="6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5"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2" fontId="4" fillId="7" borderId="12" xfId="0" applyNumberFormat="1" applyFont="1" applyFill="1" applyBorder="1" applyAlignment="1">
      <alignment horizontal="center" vertical="center" wrapText="1"/>
    </xf>
    <xf numFmtId="2" fontId="4" fillId="7" borderId="11"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36">
    <dxf>
      <font>
        <color rgb="FF9C5700"/>
      </font>
      <fill>
        <patternFill>
          <bgColor rgb="FFFFEB9C"/>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theme="9" tint="0.39994506668294322"/>
        </patternFill>
      </fill>
    </dxf>
    <dxf>
      <fill>
        <patternFill>
          <bgColor rgb="FFFF5353"/>
        </patternFill>
      </fill>
    </dxf>
    <dxf>
      <fill>
        <patternFill patternType="none">
          <bgColor auto="1"/>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FF5353"/>
      <color rgb="FFFF5555"/>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15481" y="869156"/>
          <a:ext cx="5892574" cy="1635919"/>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31"/>
  <sheetViews>
    <sheetView tabSelected="1" view="pageBreakPreview" topLeftCell="C1" zoomScale="80" zoomScaleNormal="80" zoomScaleSheetLayoutView="80" zoomScalePageLayoutView="30" workbookViewId="0">
      <selection activeCell="W108" sqref="W108"/>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202" t="s">
        <v>243</v>
      </c>
      <c r="F4" s="203"/>
      <c r="G4" s="203"/>
      <c r="H4" s="203"/>
      <c r="I4" s="203"/>
      <c r="J4" s="203"/>
      <c r="K4" s="203"/>
      <c r="L4" s="203"/>
      <c r="M4" s="203"/>
      <c r="N4" s="203"/>
      <c r="O4" s="203"/>
      <c r="P4" s="203"/>
      <c r="Q4" s="203"/>
      <c r="R4" s="203"/>
      <c r="S4" s="204"/>
    </row>
    <row r="5" spans="2:23" ht="30" customHeight="1" x14ac:dyDescent="0.25">
      <c r="E5" s="205" t="s">
        <v>0</v>
      </c>
      <c r="F5" s="206"/>
      <c r="G5" s="206"/>
      <c r="H5" s="206"/>
      <c r="I5" s="206"/>
      <c r="J5" s="206"/>
      <c r="K5" s="206"/>
      <c r="L5" s="206"/>
      <c r="M5" s="206"/>
      <c r="N5" s="206"/>
      <c r="O5" s="206"/>
      <c r="P5" s="206"/>
      <c r="Q5" s="206"/>
      <c r="R5" s="206"/>
      <c r="S5" s="207"/>
    </row>
    <row r="6" spans="2:23" ht="60" customHeight="1" x14ac:dyDescent="0.25">
      <c r="E6" s="205" t="s">
        <v>382</v>
      </c>
      <c r="F6" s="206"/>
      <c r="G6" s="206"/>
      <c r="H6" s="206"/>
      <c r="I6" s="206"/>
      <c r="J6" s="206"/>
      <c r="K6" s="206"/>
      <c r="L6" s="206"/>
      <c r="M6" s="206"/>
      <c r="N6" s="206"/>
      <c r="O6" s="206"/>
      <c r="P6" s="206"/>
      <c r="Q6" s="206"/>
      <c r="R6" s="206"/>
      <c r="S6" s="207"/>
    </row>
    <row r="7" spans="2:23" ht="26.25" customHeight="1" x14ac:dyDescent="0.25">
      <c r="E7" s="205" t="s">
        <v>49</v>
      </c>
      <c r="F7" s="206"/>
      <c r="G7" s="206"/>
      <c r="H7" s="206"/>
      <c r="I7" s="206"/>
      <c r="J7" s="206"/>
      <c r="K7" s="206"/>
      <c r="L7" s="206"/>
      <c r="M7" s="206"/>
      <c r="N7" s="206"/>
      <c r="O7" s="206"/>
      <c r="P7" s="206"/>
      <c r="Q7" s="206"/>
      <c r="R7" s="206"/>
      <c r="S7" s="207"/>
    </row>
    <row r="8" spans="2:23" ht="15.75" customHeight="1" thickBot="1" x14ac:dyDescent="0.3">
      <c r="E8" s="11"/>
      <c r="F8" s="12"/>
      <c r="G8" s="12"/>
      <c r="H8" s="12"/>
      <c r="I8" s="12"/>
      <c r="J8" s="12"/>
      <c r="K8" s="12"/>
      <c r="L8" s="12"/>
      <c r="M8" s="12"/>
      <c r="N8" s="12"/>
      <c r="O8" s="12"/>
      <c r="P8" s="12"/>
      <c r="Q8" s="12"/>
      <c r="R8" s="12"/>
      <c r="S8" s="91"/>
    </row>
    <row r="11" spans="2:23" ht="9" customHeight="1" thickBot="1" x14ac:dyDescent="0.3"/>
    <row r="12" spans="2:23" ht="26.25" customHeight="1" thickBot="1" x14ac:dyDescent="0.3">
      <c r="G12" s="195" t="s">
        <v>402</v>
      </c>
      <c r="H12" s="196"/>
      <c r="I12" s="196"/>
      <c r="J12" s="196"/>
      <c r="K12" s="196"/>
      <c r="L12" s="196"/>
      <c r="M12" s="196"/>
      <c r="N12" s="196"/>
      <c r="O12" s="196"/>
      <c r="P12" s="196"/>
      <c r="Q12" s="196"/>
      <c r="R12" s="196"/>
      <c r="S12" s="196"/>
      <c r="T12" s="196"/>
      <c r="U12" s="196"/>
      <c r="V12" s="197"/>
    </row>
    <row r="13" spans="2:23" ht="57" customHeight="1" thickBot="1" x14ac:dyDescent="0.3">
      <c r="B13" s="200" t="s">
        <v>1</v>
      </c>
      <c r="C13" s="178" t="s">
        <v>2</v>
      </c>
      <c r="D13" s="208" t="s">
        <v>3</v>
      </c>
      <c r="E13" s="209"/>
      <c r="F13" s="209"/>
      <c r="G13" s="192" t="s">
        <v>400</v>
      </c>
      <c r="H13" s="193"/>
      <c r="I13" s="193"/>
      <c r="J13" s="193"/>
      <c r="K13" s="194"/>
      <c r="L13" s="210" t="s">
        <v>401</v>
      </c>
      <c r="M13" s="211"/>
      <c r="N13" s="211"/>
      <c r="O13" s="212"/>
      <c r="P13" s="213" t="s">
        <v>403</v>
      </c>
      <c r="Q13" s="190"/>
      <c r="R13" s="190"/>
      <c r="S13" s="191"/>
      <c r="T13" s="190" t="s">
        <v>404</v>
      </c>
      <c r="U13" s="190"/>
      <c r="V13" s="191"/>
      <c r="W13" s="198" t="s">
        <v>405</v>
      </c>
    </row>
    <row r="14" spans="2:23" ht="143.25" customHeight="1" thickBot="1" x14ac:dyDescent="0.3">
      <c r="B14" s="201"/>
      <c r="C14" s="179"/>
      <c r="D14" s="18" t="s">
        <v>4</v>
      </c>
      <c r="E14" s="18" t="s">
        <v>5</v>
      </c>
      <c r="F14" s="19" t="s">
        <v>6</v>
      </c>
      <c r="G14" s="92" t="s">
        <v>233</v>
      </c>
      <c r="H14" s="136" t="s">
        <v>7</v>
      </c>
      <c r="I14" s="137" t="s">
        <v>8</v>
      </c>
      <c r="J14" s="138" t="s">
        <v>9</v>
      </c>
      <c r="K14" s="139" t="s">
        <v>10</v>
      </c>
      <c r="L14" s="136" t="s">
        <v>7</v>
      </c>
      <c r="M14" s="137" t="s">
        <v>8</v>
      </c>
      <c r="N14" s="138" t="s">
        <v>9</v>
      </c>
      <c r="O14" s="139" t="s">
        <v>10</v>
      </c>
      <c r="P14" s="140" t="s">
        <v>7</v>
      </c>
      <c r="Q14" s="141" t="s">
        <v>8</v>
      </c>
      <c r="R14" s="145" t="s">
        <v>9</v>
      </c>
      <c r="S14" s="146" t="s">
        <v>10</v>
      </c>
      <c r="T14" s="144" t="s">
        <v>8</v>
      </c>
      <c r="U14" s="142" t="s">
        <v>9</v>
      </c>
      <c r="V14" s="143" t="s">
        <v>10</v>
      </c>
      <c r="W14" s="199"/>
    </row>
    <row r="15" spans="2:23" ht="165.75" customHeight="1" thickBot="1" x14ac:dyDescent="0.3">
      <c r="B15" s="9" t="s">
        <v>11</v>
      </c>
      <c r="C15" s="10" t="s">
        <v>415</v>
      </c>
      <c r="D15" s="153" t="s">
        <v>12</v>
      </c>
      <c r="E15" s="154" t="s">
        <v>411</v>
      </c>
      <c r="F15" s="155" t="s">
        <v>412</v>
      </c>
      <c r="G15" s="156">
        <v>18</v>
      </c>
      <c r="H15" s="157">
        <v>18</v>
      </c>
      <c r="I15" s="158">
        <v>18</v>
      </c>
      <c r="J15" s="159">
        <v>18</v>
      </c>
      <c r="K15" s="158">
        <v>18</v>
      </c>
      <c r="L15" s="160">
        <v>23</v>
      </c>
      <c r="M15" s="160" t="s">
        <v>413</v>
      </c>
      <c r="N15" s="160" t="s">
        <v>413</v>
      </c>
      <c r="O15" s="161" t="s">
        <v>413</v>
      </c>
      <c r="P15" s="162">
        <f>IFERROR((L15-H15)/H15,"NO DISPONIBLE")</f>
        <v>0.27777777777777779</v>
      </c>
      <c r="Q15" s="162" t="str">
        <f>IFERROR((M15-I15)/I15,"NO DISPONIBLE")</f>
        <v>NO DISPONIBLE</v>
      </c>
      <c r="R15" s="162" t="str">
        <f>IFERROR((N15-J15)/J15,"NO DISPONIBLE")</f>
        <v>NO DISPONIBLE</v>
      </c>
      <c r="S15" s="163" t="str">
        <f>IFERROR((O15-K15)/K15,"NO DISPONIBLE")</f>
        <v>NO DISPONIBLE</v>
      </c>
      <c r="T15" s="164" t="str">
        <f>IFERROR((((L15+M15)-(H15+I15))/(H15+I15)),"NO DISPONIBLE")</f>
        <v>NO DISPONIBLE</v>
      </c>
      <c r="U15" s="164" t="str">
        <f>IFERROR((((L15+M15+N15)-(H15+I15+J15))/(H15+I15+J15)),"NO DISPONIBLE")</f>
        <v>NO DISPONIBLE</v>
      </c>
      <c r="V15" s="164" t="str">
        <f>IFERROR((((L15+M15+N15+O15)-(H15+I15+J15+K15))/(H15+I15+J15+K15)),"NO DISPONIBLE")</f>
        <v>NO DISPONIBLE</v>
      </c>
      <c r="W15" s="165" t="s">
        <v>414</v>
      </c>
    </row>
    <row r="16" spans="2:23" ht="52.5" hidden="1" customHeight="1" x14ac:dyDescent="0.25">
      <c r="B16" s="174"/>
      <c r="C16" s="175"/>
      <c r="D16" s="175"/>
      <c r="E16" s="175"/>
      <c r="F16" s="175"/>
      <c r="G16" s="98"/>
      <c r="H16" s="94"/>
      <c r="I16" s="40"/>
      <c r="J16" s="40"/>
      <c r="K16" s="41"/>
      <c r="L16" s="39"/>
      <c r="M16" s="40"/>
      <c r="N16" s="40"/>
      <c r="O16" s="42"/>
      <c r="P16" s="130" t="str">
        <f t="shared" ref="P16:Q31" si="0">IFERROR((L16/H16),"100%")</f>
        <v>100%</v>
      </c>
      <c r="Q16" s="131" t="str">
        <f t="shared" si="0"/>
        <v>100%</v>
      </c>
      <c r="R16" s="131" t="str">
        <f>IFERROR((N16/J16),"100%")</f>
        <v>100%</v>
      </c>
      <c r="S16" s="132" t="str">
        <f>IFERROR((O16/K16),"100%")</f>
        <v>100%</v>
      </c>
      <c r="T16" s="130" t="str">
        <f>IFERROR(((L16+M16)/(H16+I16)),"100%")</f>
        <v>100%</v>
      </c>
      <c r="U16" s="131" t="str">
        <f>IFERROR(((L16+M16+N16)/(H16+I16+J16)),"100%")</f>
        <v>100%</v>
      </c>
      <c r="V16" s="132" t="str">
        <f>IFERROR(((L16+M16+N16+O16)/(H16+I16+J16+K16)),"100%")</f>
        <v>100%</v>
      </c>
      <c r="W16" s="45"/>
    </row>
    <row r="17" spans="2:23" ht="114" customHeight="1" x14ac:dyDescent="0.25">
      <c r="B17" s="176" t="s">
        <v>80</v>
      </c>
      <c r="C17" s="180" t="s">
        <v>244</v>
      </c>
      <c r="D17" s="1" t="s">
        <v>29</v>
      </c>
      <c r="E17" s="57" t="s">
        <v>26</v>
      </c>
      <c r="F17" s="2" t="s">
        <v>31</v>
      </c>
      <c r="G17" s="99">
        <f>SUM(H17:K17)</f>
        <v>52</v>
      </c>
      <c r="H17" s="94">
        <v>4</v>
      </c>
      <c r="I17" s="40">
        <v>15</v>
      </c>
      <c r="J17" s="40">
        <v>24</v>
      </c>
      <c r="K17" s="41">
        <v>9</v>
      </c>
      <c r="L17" s="39">
        <v>11</v>
      </c>
      <c r="M17" s="40"/>
      <c r="N17" s="40"/>
      <c r="O17" s="42"/>
      <c r="P17" s="130">
        <f t="shared" ref="P17:P19" si="1">IFERROR((L17/H17),"100%")</f>
        <v>2.75</v>
      </c>
      <c r="Q17" s="40"/>
      <c r="R17" s="40"/>
      <c r="S17" s="42"/>
      <c r="T17" s="40"/>
      <c r="U17" s="40"/>
      <c r="V17" s="42"/>
      <c r="W17" s="90" t="s">
        <v>384</v>
      </c>
    </row>
    <row r="18" spans="2:23" ht="114" customHeight="1" x14ac:dyDescent="0.25">
      <c r="B18" s="177"/>
      <c r="C18" s="181"/>
      <c r="D18" s="1" t="s">
        <v>30</v>
      </c>
      <c r="E18" s="57" t="s">
        <v>26</v>
      </c>
      <c r="F18" s="2" t="s">
        <v>32</v>
      </c>
      <c r="G18" s="99">
        <f t="shared" ref="G18:G81" si="2">SUM(H18:K18)</f>
        <v>32</v>
      </c>
      <c r="H18" s="94">
        <v>6</v>
      </c>
      <c r="I18" s="40">
        <v>8</v>
      </c>
      <c r="J18" s="40">
        <v>8</v>
      </c>
      <c r="K18" s="41">
        <v>10</v>
      </c>
      <c r="L18" s="39">
        <v>6</v>
      </c>
      <c r="M18" s="40"/>
      <c r="N18" s="40"/>
      <c r="O18" s="42"/>
      <c r="P18" s="130">
        <f t="shared" si="1"/>
        <v>1</v>
      </c>
      <c r="Q18" s="40"/>
      <c r="R18" s="40"/>
      <c r="S18" s="42"/>
      <c r="T18" s="40"/>
      <c r="U18" s="40"/>
      <c r="V18" s="42"/>
      <c r="W18" s="90" t="s">
        <v>330</v>
      </c>
    </row>
    <row r="19" spans="2:23" ht="120" customHeight="1" x14ac:dyDescent="0.25">
      <c r="B19" s="53" t="s">
        <v>79</v>
      </c>
      <c r="C19" s="4" t="s">
        <v>245</v>
      </c>
      <c r="D19" s="5" t="s">
        <v>28</v>
      </c>
      <c r="E19" s="58" t="s">
        <v>26</v>
      </c>
      <c r="F19" s="59" t="s">
        <v>33</v>
      </c>
      <c r="G19" s="100">
        <f t="shared" si="2"/>
        <v>146</v>
      </c>
      <c r="H19" s="77">
        <v>33</v>
      </c>
      <c r="I19" s="21">
        <v>34</v>
      </c>
      <c r="J19" s="21">
        <v>37</v>
      </c>
      <c r="K19" s="22">
        <v>42</v>
      </c>
      <c r="L19" s="20">
        <v>7</v>
      </c>
      <c r="M19" s="21"/>
      <c r="N19" s="21"/>
      <c r="O19" s="23"/>
      <c r="P19" s="130">
        <f t="shared" si="1"/>
        <v>0.21212121212121213</v>
      </c>
      <c r="Q19" s="40"/>
      <c r="R19" s="40"/>
      <c r="S19" s="42"/>
      <c r="T19" s="40"/>
      <c r="U19" s="40"/>
      <c r="V19" s="42"/>
      <c r="W19" s="76" t="s">
        <v>331</v>
      </c>
    </row>
    <row r="20" spans="2:23" ht="114.75" customHeight="1" x14ac:dyDescent="0.25">
      <c r="B20" s="56" t="s">
        <v>27</v>
      </c>
      <c r="C20" s="6" t="s">
        <v>246</v>
      </c>
      <c r="D20" s="6" t="s">
        <v>41</v>
      </c>
      <c r="E20" s="54" t="s">
        <v>26</v>
      </c>
      <c r="F20" s="3" t="s">
        <v>34</v>
      </c>
      <c r="G20" s="112">
        <f>SUM(H20:K20)</f>
        <v>40</v>
      </c>
      <c r="H20" s="77">
        <v>9</v>
      </c>
      <c r="I20" s="21">
        <v>10</v>
      </c>
      <c r="J20" s="21">
        <v>10</v>
      </c>
      <c r="K20" s="22">
        <v>11</v>
      </c>
      <c r="L20" s="20">
        <v>9</v>
      </c>
      <c r="M20" s="21"/>
      <c r="N20" s="21"/>
      <c r="O20" s="23"/>
      <c r="P20" s="130">
        <f t="shared" si="0"/>
        <v>1</v>
      </c>
      <c r="Q20" s="40"/>
      <c r="R20" s="40"/>
      <c r="S20" s="42"/>
      <c r="T20" s="40"/>
      <c r="U20" s="40"/>
      <c r="V20" s="42"/>
      <c r="W20" s="88" t="s">
        <v>332</v>
      </c>
    </row>
    <row r="21" spans="2:23" ht="114.75" customHeight="1" x14ac:dyDescent="0.25">
      <c r="B21" s="56" t="s">
        <v>27</v>
      </c>
      <c r="C21" s="47" t="s">
        <v>247</v>
      </c>
      <c r="D21" s="47" t="s">
        <v>42</v>
      </c>
      <c r="E21" s="55" t="s">
        <v>26</v>
      </c>
      <c r="F21" s="48" t="s">
        <v>35</v>
      </c>
      <c r="G21" s="113">
        <f>SUM(H21:K21)</f>
        <v>34</v>
      </c>
      <c r="H21" s="95">
        <v>7</v>
      </c>
      <c r="I21" s="50">
        <v>8</v>
      </c>
      <c r="J21" s="50">
        <v>8</v>
      </c>
      <c r="K21" s="51">
        <v>11</v>
      </c>
      <c r="L21" s="49">
        <v>2</v>
      </c>
      <c r="M21" s="50"/>
      <c r="N21" s="50"/>
      <c r="O21" s="52"/>
      <c r="P21" s="130">
        <f>IFERROR((L21/H21),"100%")</f>
        <v>0.2857142857142857</v>
      </c>
      <c r="Q21" s="40"/>
      <c r="R21" s="40"/>
      <c r="S21" s="42"/>
      <c r="T21" s="40"/>
      <c r="U21" s="40"/>
      <c r="V21" s="42"/>
      <c r="W21" s="66" t="s">
        <v>240</v>
      </c>
    </row>
    <row r="22" spans="2:23" ht="114.75" customHeight="1" x14ac:dyDescent="0.25">
      <c r="B22" s="56" t="s">
        <v>27</v>
      </c>
      <c r="C22" s="47" t="s">
        <v>248</v>
      </c>
      <c r="D22" s="47" t="s">
        <v>43</v>
      </c>
      <c r="E22" s="55" t="s">
        <v>26</v>
      </c>
      <c r="F22" s="48" t="s">
        <v>36</v>
      </c>
      <c r="G22" s="102">
        <f t="shared" si="2"/>
        <v>15</v>
      </c>
      <c r="H22" s="95">
        <v>2</v>
      </c>
      <c r="I22" s="50">
        <v>3</v>
      </c>
      <c r="J22" s="50">
        <v>5</v>
      </c>
      <c r="K22" s="51">
        <v>5</v>
      </c>
      <c r="L22" s="49">
        <v>0</v>
      </c>
      <c r="M22" s="50"/>
      <c r="N22" s="50"/>
      <c r="O22" s="52"/>
      <c r="P22" s="130">
        <f>IFERROR((L22/H22),"100%")</f>
        <v>0</v>
      </c>
      <c r="Q22" s="40"/>
      <c r="R22" s="40"/>
      <c r="S22" s="42"/>
      <c r="T22" s="40"/>
      <c r="U22" s="40"/>
      <c r="V22" s="42"/>
      <c r="W22" s="66" t="s">
        <v>238</v>
      </c>
    </row>
    <row r="23" spans="2:23" ht="114.75" customHeight="1" x14ac:dyDescent="0.25">
      <c r="B23" s="56" t="s">
        <v>27</v>
      </c>
      <c r="C23" s="182" t="s">
        <v>249</v>
      </c>
      <c r="D23" s="47" t="s">
        <v>44</v>
      </c>
      <c r="E23" s="55" t="s">
        <v>26</v>
      </c>
      <c r="F23" s="48" t="s">
        <v>37</v>
      </c>
      <c r="G23" s="102">
        <f t="shared" si="2"/>
        <v>525</v>
      </c>
      <c r="H23" s="95">
        <v>150</v>
      </c>
      <c r="I23" s="50">
        <v>125</v>
      </c>
      <c r="J23" s="50">
        <v>125</v>
      </c>
      <c r="K23" s="51">
        <v>125</v>
      </c>
      <c r="L23" s="49">
        <v>26</v>
      </c>
      <c r="M23" s="50"/>
      <c r="N23" s="50"/>
      <c r="O23" s="52"/>
      <c r="P23" s="130">
        <f>IFERROR((L23/H23),"100%")</f>
        <v>0.17333333333333334</v>
      </c>
      <c r="Q23" s="40"/>
      <c r="R23" s="40"/>
      <c r="S23" s="42"/>
      <c r="T23" s="40"/>
      <c r="U23" s="40"/>
      <c r="V23" s="42"/>
      <c r="W23" s="66" t="s">
        <v>406</v>
      </c>
    </row>
    <row r="24" spans="2:23" ht="114.75" customHeight="1" x14ac:dyDescent="0.25">
      <c r="B24" s="56" t="s">
        <v>27</v>
      </c>
      <c r="C24" s="183"/>
      <c r="D24" s="47" t="s">
        <v>45</v>
      </c>
      <c r="E24" s="55" t="s">
        <v>26</v>
      </c>
      <c r="F24" s="48" t="s">
        <v>38</v>
      </c>
      <c r="G24" s="102">
        <f t="shared" si="2"/>
        <v>525</v>
      </c>
      <c r="H24" s="95">
        <v>150</v>
      </c>
      <c r="I24" s="50">
        <v>125</v>
      </c>
      <c r="J24" s="50">
        <v>125</v>
      </c>
      <c r="K24" s="51">
        <v>125</v>
      </c>
      <c r="L24" s="49">
        <v>26</v>
      </c>
      <c r="M24" s="50"/>
      <c r="N24" s="50"/>
      <c r="O24" s="52"/>
      <c r="P24" s="130">
        <f t="shared" si="0"/>
        <v>0.17333333333333334</v>
      </c>
      <c r="Q24" s="40"/>
      <c r="R24" s="40"/>
      <c r="S24" s="42"/>
      <c r="T24" s="40"/>
      <c r="U24" s="40"/>
      <c r="V24" s="42"/>
      <c r="W24" s="66" t="s">
        <v>406</v>
      </c>
    </row>
    <row r="25" spans="2:23" ht="114.75" customHeight="1" x14ac:dyDescent="0.25">
      <c r="B25" s="56" t="s">
        <v>27</v>
      </c>
      <c r="C25" s="47" t="s">
        <v>250</v>
      </c>
      <c r="D25" s="47" t="s">
        <v>48</v>
      </c>
      <c r="E25" s="55" t="s">
        <v>26</v>
      </c>
      <c r="F25" s="48" t="s">
        <v>39</v>
      </c>
      <c r="G25" s="102">
        <f t="shared" si="2"/>
        <v>149</v>
      </c>
      <c r="H25" s="95">
        <v>33</v>
      </c>
      <c r="I25" s="50">
        <v>35</v>
      </c>
      <c r="J25" s="50">
        <v>37</v>
      </c>
      <c r="K25" s="51">
        <v>44</v>
      </c>
      <c r="L25" s="49">
        <v>43</v>
      </c>
      <c r="M25" s="50"/>
      <c r="N25" s="50"/>
      <c r="O25" s="52"/>
      <c r="P25" s="130">
        <f t="shared" si="0"/>
        <v>1.303030303030303</v>
      </c>
      <c r="Q25" s="40"/>
      <c r="R25" s="40"/>
      <c r="S25" s="42"/>
      <c r="T25" s="40"/>
      <c r="U25" s="40"/>
      <c r="V25" s="42"/>
      <c r="W25" s="66" t="s">
        <v>333</v>
      </c>
    </row>
    <row r="26" spans="2:23" ht="114.75" customHeight="1" x14ac:dyDescent="0.25">
      <c r="B26" s="56" t="s">
        <v>27</v>
      </c>
      <c r="C26" s="47" t="s">
        <v>251</v>
      </c>
      <c r="D26" s="47" t="s">
        <v>47</v>
      </c>
      <c r="E26" s="55" t="s">
        <v>26</v>
      </c>
      <c r="F26" s="48" t="s">
        <v>40</v>
      </c>
      <c r="G26" s="102">
        <f t="shared" si="2"/>
        <v>15</v>
      </c>
      <c r="H26" s="95">
        <v>3</v>
      </c>
      <c r="I26" s="50">
        <v>3</v>
      </c>
      <c r="J26" s="50">
        <v>4</v>
      </c>
      <c r="K26" s="51">
        <v>5</v>
      </c>
      <c r="L26" s="49">
        <v>0</v>
      </c>
      <c r="M26" s="50"/>
      <c r="N26" s="50"/>
      <c r="O26" s="52"/>
      <c r="P26" s="130">
        <f t="shared" si="0"/>
        <v>0</v>
      </c>
      <c r="Q26" s="40"/>
      <c r="R26" s="40"/>
      <c r="S26" s="42"/>
      <c r="T26" s="40"/>
      <c r="U26" s="40"/>
      <c r="V26" s="42"/>
      <c r="W26" s="66" t="s">
        <v>416</v>
      </c>
    </row>
    <row r="27" spans="2:23" ht="114.75" customHeight="1" x14ac:dyDescent="0.25">
      <c r="B27" s="56" t="s">
        <v>27</v>
      </c>
      <c r="C27" s="47" t="s">
        <v>252</v>
      </c>
      <c r="D27" s="47" t="s">
        <v>46</v>
      </c>
      <c r="E27" s="55" t="s">
        <v>26</v>
      </c>
      <c r="F27" s="48" t="s">
        <v>140</v>
      </c>
      <c r="G27" s="102">
        <f t="shared" si="2"/>
        <v>26</v>
      </c>
      <c r="H27" s="95">
        <v>5</v>
      </c>
      <c r="I27" s="50">
        <v>5</v>
      </c>
      <c r="J27" s="50">
        <v>7</v>
      </c>
      <c r="K27" s="51">
        <v>9</v>
      </c>
      <c r="L27" s="49">
        <v>5</v>
      </c>
      <c r="M27" s="50"/>
      <c r="N27" s="50"/>
      <c r="O27" s="52"/>
      <c r="P27" s="130">
        <f t="shared" si="0"/>
        <v>1</v>
      </c>
      <c r="Q27" s="40"/>
      <c r="R27" s="40"/>
      <c r="S27" s="42"/>
      <c r="T27" s="40"/>
      <c r="U27" s="40"/>
      <c r="V27" s="42"/>
      <c r="W27" s="66" t="s">
        <v>239</v>
      </c>
    </row>
    <row r="28" spans="2:23" ht="114.75" customHeight="1" x14ac:dyDescent="0.25">
      <c r="B28" s="56" t="s">
        <v>27</v>
      </c>
      <c r="C28" s="47" t="s">
        <v>253</v>
      </c>
      <c r="D28" s="47" t="s">
        <v>234</v>
      </c>
      <c r="E28" s="55" t="s">
        <v>26</v>
      </c>
      <c r="F28" s="48" t="s">
        <v>235</v>
      </c>
      <c r="G28" s="113">
        <f>SUM(H28:K28)</f>
        <v>52</v>
      </c>
      <c r="H28" s="95">
        <v>13</v>
      </c>
      <c r="I28" s="50">
        <v>13</v>
      </c>
      <c r="J28" s="50">
        <v>13</v>
      </c>
      <c r="K28" s="51">
        <v>13</v>
      </c>
      <c r="L28" s="49">
        <v>56</v>
      </c>
      <c r="M28" s="50"/>
      <c r="N28" s="50"/>
      <c r="O28" s="52"/>
      <c r="P28" s="130">
        <f t="shared" si="0"/>
        <v>4.3076923076923075</v>
      </c>
      <c r="Q28" s="40"/>
      <c r="R28" s="40"/>
      <c r="S28" s="42"/>
      <c r="T28" s="40"/>
      <c r="U28" s="40"/>
      <c r="V28" s="42"/>
      <c r="W28" s="66" t="s">
        <v>241</v>
      </c>
    </row>
    <row r="29" spans="2:23" ht="96.75" customHeight="1" x14ac:dyDescent="0.25">
      <c r="B29" s="53" t="s">
        <v>82</v>
      </c>
      <c r="C29" s="64" t="s">
        <v>254</v>
      </c>
      <c r="D29" s="65" t="s">
        <v>83</v>
      </c>
      <c r="E29" s="58" t="s">
        <v>56</v>
      </c>
      <c r="F29" s="59" t="s">
        <v>88</v>
      </c>
      <c r="G29" s="100">
        <f t="shared" si="2"/>
        <v>32</v>
      </c>
      <c r="H29" s="77">
        <v>6</v>
      </c>
      <c r="I29" s="21">
        <v>7</v>
      </c>
      <c r="J29" s="21">
        <v>9</v>
      </c>
      <c r="K29" s="22">
        <v>10</v>
      </c>
      <c r="L29" s="49">
        <v>6</v>
      </c>
      <c r="M29" s="50"/>
      <c r="N29" s="50"/>
      <c r="O29" s="52"/>
      <c r="P29" s="130">
        <f>IFERROR((L29/H29),"100%")</f>
        <v>1</v>
      </c>
      <c r="Q29" s="40"/>
      <c r="R29" s="40"/>
      <c r="S29" s="42"/>
      <c r="T29" s="40"/>
      <c r="U29" s="40"/>
      <c r="V29" s="42"/>
      <c r="W29" s="76" t="s">
        <v>407</v>
      </c>
    </row>
    <row r="30" spans="2:23" ht="96.75" customHeight="1" x14ac:dyDescent="0.25">
      <c r="B30" s="56" t="s">
        <v>27</v>
      </c>
      <c r="C30" s="6" t="s">
        <v>255</v>
      </c>
      <c r="D30" s="6" t="s">
        <v>87</v>
      </c>
      <c r="E30" s="54" t="s">
        <v>56</v>
      </c>
      <c r="F30" s="7" t="s">
        <v>89</v>
      </c>
      <c r="G30" s="103">
        <f t="shared" si="2"/>
        <v>133</v>
      </c>
      <c r="H30" s="77">
        <v>29</v>
      </c>
      <c r="I30" s="21">
        <v>32</v>
      </c>
      <c r="J30" s="21">
        <v>35</v>
      </c>
      <c r="K30" s="22">
        <v>37</v>
      </c>
      <c r="L30" s="49">
        <v>29</v>
      </c>
      <c r="M30" s="50"/>
      <c r="N30" s="50"/>
      <c r="O30" s="52"/>
      <c r="P30" s="130">
        <f>IFERROR((L30/H30),"100%")</f>
        <v>1</v>
      </c>
      <c r="Q30" s="40"/>
      <c r="R30" s="40"/>
      <c r="S30" s="42"/>
      <c r="T30" s="40"/>
      <c r="U30" s="40"/>
      <c r="V30" s="42"/>
      <c r="W30" s="66" t="s">
        <v>408</v>
      </c>
    </row>
    <row r="31" spans="2:23" ht="96.75" customHeight="1" x14ac:dyDescent="0.25">
      <c r="B31" s="56" t="s">
        <v>27</v>
      </c>
      <c r="C31" s="6" t="s">
        <v>256</v>
      </c>
      <c r="D31" s="6" t="s">
        <v>86</v>
      </c>
      <c r="E31" s="54" t="s">
        <v>56</v>
      </c>
      <c r="F31" s="3" t="s">
        <v>90</v>
      </c>
      <c r="G31" s="101">
        <f t="shared" si="2"/>
        <v>80</v>
      </c>
      <c r="H31" s="77">
        <v>16</v>
      </c>
      <c r="I31" s="21">
        <v>18</v>
      </c>
      <c r="J31" s="21">
        <v>21</v>
      </c>
      <c r="K31" s="22">
        <v>25</v>
      </c>
      <c r="L31" s="49">
        <v>16</v>
      </c>
      <c r="M31" s="50"/>
      <c r="N31" s="50"/>
      <c r="O31" s="52"/>
      <c r="P31" s="130">
        <f t="shared" si="0"/>
        <v>1</v>
      </c>
      <c r="Q31" s="40"/>
      <c r="R31" s="40"/>
      <c r="S31" s="42"/>
      <c r="T31" s="40"/>
      <c r="U31" s="40"/>
      <c r="V31" s="42"/>
      <c r="W31" s="66" t="s">
        <v>409</v>
      </c>
    </row>
    <row r="32" spans="2:23" ht="96.75" customHeight="1" x14ac:dyDescent="0.25">
      <c r="B32" s="56" t="s">
        <v>27</v>
      </c>
      <c r="C32" s="6" t="s">
        <v>257</v>
      </c>
      <c r="D32" s="6" t="s">
        <v>85</v>
      </c>
      <c r="E32" s="54" t="s">
        <v>56</v>
      </c>
      <c r="F32" s="3" t="s">
        <v>91</v>
      </c>
      <c r="G32" s="101">
        <f t="shared" si="2"/>
        <v>5309</v>
      </c>
      <c r="H32" s="77">
        <v>1260</v>
      </c>
      <c r="I32" s="21">
        <v>1310</v>
      </c>
      <c r="J32" s="21">
        <v>1330</v>
      </c>
      <c r="K32" s="22">
        <v>1409</v>
      </c>
      <c r="L32" s="49">
        <v>1260</v>
      </c>
      <c r="M32" s="50"/>
      <c r="N32" s="50"/>
      <c r="O32" s="52"/>
      <c r="P32" s="130">
        <f t="shared" ref="P32:P95" si="3">IFERROR((L32/H32),"100%")</f>
        <v>1</v>
      </c>
      <c r="Q32" s="40"/>
      <c r="R32" s="40"/>
      <c r="S32" s="42"/>
      <c r="T32" s="40"/>
      <c r="U32" s="40"/>
      <c r="V32" s="42"/>
      <c r="W32" s="66" t="s">
        <v>242</v>
      </c>
    </row>
    <row r="33" spans="1:23" ht="96.75" customHeight="1" x14ac:dyDescent="0.25">
      <c r="B33" s="56" t="s">
        <v>27</v>
      </c>
      <c r="C33" s="47" t="s">
        <v>258</v>
      </c>
      <c r="D33" s="47" t="s">
        <v>84</v>
      </c>
      <c r="E33" s="54" t="s">
        <v>56</v>
      </c>
      <c r="F33" s="3" t="s">
        <v>92</v>
      </c>
      <c r="G33" s="112">
        <f>SUM(H33:K33)</f>
        <v>799</v>
      </c>
      <c r="H33" s="77">
        <v>185</v>
      </c>
      <c r="I33" s="21">
        <v>193</v>
      </c>
      <c r="J33" s="21">
        <v>201</v>
      </c>
      <c r="K33" s="22">
        <v>220</v>
      </c>
      <c r="L33" s="49">
        <v>185</v>
      </c>
      <c r="M33" s="50"/>
      <c r="N33" s="50"/>
      <c r="O33" s="52"/>
      <c r="P33" s="130">
        <f t="shared" si="3"/>
        <v>1</v>
      </c>
      <c r="Q33" s="40"/>
      <c r="R33" s="40"/>
      <c r="S33" s="42"/>
      <c r="T33" s="40"/>
      <c r="U33" s="40"/>
      <c r="V33" s="42"/>
      <c r="W33" s="66" t="s">
        <v>410</v>
      </c>
    </row>
    <row r="34" spans="1:23" ht="93.75" customHeight="1" x14ac:dyDescent="0.25">
      <c r="A34" s="151"/>
      <c r="B34" s="53" t="s">
        <v>106</v>
      </c>
      <c r="C34" s="64" t="s">
        <v>259</v>
      </c>
      <c r="D34" s="65" t="s">
        <v>107</v>
      </c>
      <c r="E34" s="58" t="s">
        <v>56</v>
      </c>
      <c r="F34" s="74" t="s">
        <v>131</v>
      </c>
      <c r="G34" s="100">
        <f t="shared" si="2"/>
        <v>15049</v>
      </c>
      <c r="H34" s="77">
        <v>3612</v>
      </c>
      <c r="I34" s="21">
        <v>3912</v>
      </c>
      <c r="J34" s="21">
        <v>3913</v>
      </c>
      <c r="K34" s="22">
        <v>3612</v>
      </c>
      <c r="L34" s="49">
        <v>1575</v>
      </c>
      <c r="M34" s="50"/>
      <c r="N34" s="50"/>
      <c r="O34" s="52"/>
      <c r="P34" s="130">
        <f t="shared" si="3"/>
        <v>0.43604651162790697</v>
      </c>
      <c r="Q34" s="40"/>
      <c r="R34" s="40"/>
      <c r="S34" s="42"/>
      <c r="T34" s="40"/>
      <c r="U34" s="40"/>
      <c r="V34" s="42"/>
      <c r="W34" s="76" t="s">
        <v>351</v>
      </c>
    </row>
    <row r="35" spans="1:23" ht="93.75" customHeight="1" x14ac:dyDescent="0.25">
      <c r="B35" s="56" t="s">
        <v>27</v>
      </c>
      <c r="C35" s="6" t="s">
        <v>260</v>
      </c>
      <c r="D35" s="6" t="s">
        <v>108</v>
      </c>
      <c r="E35" s="54" t="s">
        <v>56</v>
      </c>
      <c r="F35" s="3" t="s">
        <v>132</v>
      </c>
      <c r="G35" s="101">
        <f t="shared" si="2"/>
        <v>15280</v>
      </c>
      <c r="H35" s="77">
        <v>3667</v>
      </c>
      <c r="I35" s="21">
        <v>3973</v>
      </c>
      <c r="J35" s="21">
        <v>3973</v>
      </c>
      <c r="K35" s="22">
        <v>3667</v>
      </c>
      <c r="L35" s="49">
        <v>2075</v>
      </c>
      <c r="M35" s="50"/>
      <c r="N35" s="50"/>
      <c r="O35" s="52"/>
      <c r="P35" s="130">
        <f t="shared" si="3"/>
        <v>0.56585764930460869</v>
      </c>
      <c r="Q35" s="40"/>
      <c r="R35" s="40"/>
      <c r="S35" s="42"/>
      <c r="T35" s="40"/>
      <c r="U35" s="40"/>
      <c r="V35" s="42"/>
      <c r="W35" s="66" t="s">
        <v>352</v>
      </c>
    </row>
    <row r="36" spans="1:23" ht="93.75" customHeight="1" x14ac:dyDescent="0.25">
      <c r="B36" s="56" t="s">
        <v>27</v>
      </c>
      <c r="C36" s="6" t="s">
        <v>261</v>
      </c>
      <c r="D36" s="6" t="s">
        <v>109</v>
      </c>
      <c r="E36" s="54" t="s">
        <v>56</v>
      </c>
      <c r="F36" s="3" t="s">
        <v>133</v>
      </c>
      <c r="G36" s="101">
        <f t="shared" si="2"/>
        <v>13196</v>
      </c>
      <c r="H36" s="77">
        <v>3167</v>
      </c>
      <c r="I36" s="21">
        <v>3431</v>
      </c>
      <c r="J36" s="21">
        <v>3431</v>
      </c>
      <c r="K36" s="22">
        <v>3167</v>
      </c>
      <c r="L36" s="49">
        <v>1664</v>
      </c>
      <c r="M36" s="50"/>
      <c r="N36" s="50"/>
      <c r="O36" s="52"/>
      <c r="P36" s="130">
        <f t="shared" si="3"/>
        <v>0.52541837701294603</v>
      </c>
      <c r="Q36" s="40"/>
      <c r="R36" s="40"/>
      <c r="S36" s="42"/>
      <c r="T36" s="40"/>
      <c r="U36" s="40"/>
      <c r="V36" s="42"/>
      <c r="W36" s="66" t="s">
        <v>353</v>
      </c>
    </row>
    <row r="37" spans="1:23" ht="93.75" customHeight="1" x14ac:dyDescent="0.25">
      <c r="B37" s="56" t="s">
        <v>27</v>
      </c>
      <c r="C37" s="6" t="s">
        <v>262</v>
      </c>
      <c r="D37" s="6" t="s">
        <v>110</v>
      </c>
      <c r="E37" s="54" t="s">
        <v>56</v>
      </c>
      <c r="F37" s="3" t="s">
        <v>134</v>
      </c>
      <c r="G37" s="101">
        <f t="shared" si="2"/>
        <v>79507</v>
      </c>
      <c r="H37" s="77">
        <v>19082</v>
      </c>
      <c r="I37" s="21">
        <v>20672</v>
      </c>
      <c r="J37" s="21">
        <v>20671</v>
      </c>
      <c r="K37" s="22">
        <v>19082</v>
      </c>
      <c r="L37" s="49">
        <v>17532</v>
      </c>
      <c r="M37" s="50"/>
      <c r="N37" s="50"/>
      <c r="O37" s="52"/>
      <c r="P37" s="130">
        <f t="shared" si="3"/>
        <v>0.91877161723089817</v>
      </c>
      <c r="Q37" s="40"/>
      <c r="R37" s="40"/>
      <c r="S37" s="42"/>
      <c r="T37" s="40"/>
      <c r="U37" s="40"/>
      <c r="V37" s="42"/>
      <c r="W37" s="66" t="s">
        <v>354</v>
      </c>
    </row>
    <row r="38" spans="1:23" ht="93.75" customHeight="1" x14ac:dyDescent="0.25">
      <c r="B38" s="56" t="s">
        <v>27</v>
      </c>
      <c r="C38" s="6" t="s">
        <v>263</v>
      </c>
      <c r="D38" s="6" t="s">
        <v>111</v>
      </c>
      <c r="E38" s="54" t="s">
        <v>56</v>
      </c>
      <c r="F38" s="3" t="s">
        <v>135</v>
      </c>
      <c r="G38" s="101">
        <f t="shared" si="2"/>
        <v>245</v>
      </c>
      <c r="H38" s="77">
        <v>59</v>
      </c>
      <c r="I38" s="21">
        <v>64</v>
      </c>
      <c r="J38" s="21">
        <v>63</v>
      </c>
      <c r="K38" s="22">
        <v>59</v>
      </c>
      <c r="L38" s="49">
        <v>4</v>
      </c>
      <c r="M38" s="50"/>
      <c r="N38" s="50"/>
      <c r="O38" s="52"/>
      <c r="P38" s="130">
        <f t="shared" si="3"/>
        <v>6.7796610169491525E-2</v>
      </c>
      <c r="Q38" s="40"/>
      <c r="R38" s="40"/>
      <c r="S38" s="42"/>
      <c r="T38" s="40"/>
      <c r="U38" s="40"/>
      <c r="V38" s="42"/>
      <c r="W38" s="66" t="s">
        <v>417</v>
      </c>
    </row>
    <row r="39" spans="1:23" ht="93.75" customHeight="1" x14ac:dyDescent="0.25">
      <c r="B39" s="56" t="s">
        <v>27</v>
      </c>
      <c r="C39" s="6" t="s">
        <v>264</v>
      </c>
      <c r="D39" s="6" t="s">
        <v>112</v>
      </c>
      <c r="E39" s="54" t="s">
        <v>56</v>
      </c>
      <c r="F39" s="3" t="s">
        <v>136</v>
      </c>
      <c r="G39" s="101">
        <f t="shared" si="2"/>
        <v>200</v>
      </c>
      <c r="H39" s="77">
        <v>50</v>
      </c>
      <c r="I39" s="21">
        <v>50</v>
      </c>
      <c r="J39" s="21">
        <v>50</v>
      </c>
      <c r="K39" s="22">
        <v>50</v>
      </c>
      <c r="L39" s="49">
        <v>39</v>
      </c>
      <c r="M39" s="50"/>
      <c r="N39" s="50"/>
      <c r="O39" s="52"/>
      <c r="P39" s="130">
        <f t="shared" si="3"/>
        <v>0.78</v>
      </c>
      <c r="Q39" s="40"/>
      <c r="R39" s="40"/>
      <c r="S39" s="42"/>
      <c r="T39" s="40"/>
      <c r="U39" s="40"/>
      <c r="V39" s="42"/>
      <c r="W39" s="66" t="s">
        <v>355</v>
      </c>
    </row>
    <row r="40" spans="1:23" ht="93.75" customHeight="1" x14ac:dyDescent="0.25">
      <c r="B40" s="56" t="s">
        <v>27</v>
      </c>
      <c r="C40" s="6" t="s">
        <v>265</v>
      </c>
      <c r="D40" s="6" t="s">
        <v>113</v>
      </c>
      <c r="E40" s="54" t="s">
        <v>56</v>
      </c>
      <c r="F40" s="3" t="s">
        <v>137</v>
      </c>
      <c r="G40" s="101">
        <f t="shared" si="2"/>
        <v>94</v>
      </c>
      <c r="H40" s="77">
        <v>23</v>
      </c>
      <c r="I40" s="21">
        <v>24</v>
      </c>
      <c r="J40" s="21">
        <v>24</v>
      </c>
      <c r="K40" s="22">
        <v>23</v>
      </c>
      <c r="L40" s="49">
        <v>24</v>
      </c>
      <c r="M40" s="50"/>
      <c r="N40" s="50"/>
      <c r="O40" s="52"/>
      <c r="P40" s="130">
        <f t="shared" si="3"/>
        <v>1.0434782608695652</v>
      </c>
      <c r="Q40" s="40"/>
      <c r="R40" s="40"/>
      <c r="S40" s="42"/>
      <c r="T40" s="40"/>
      <c r="U40" s="40"/>
      <c r="V40" s="42"/>
      <c r="W40" s="66" t="s">
        <v>356</v>
      </c>
    </row>
    <row r="41" spans="1:23" ht="93.75" customHeight="1" x14ac:dyDescent="0.25">
      <c r="B41" s="56" t="s">
        <v>27</v>
      </c>
      <c r="C41" s="6" t="s">
        <v>266</v>
      </c>
      <c r="D41" s="6" t="s">
        <v>114</v>
      </c>
      <c r="E41" s="54" t="s">
        <v>56</v>
      </c>
      <c r="F41" s="3" t="s">
        <v>138</v>
      </c>
      <c r="G41" s="101">
        <f t="shared" si="2"/>
        <v>40</v>
      </c>
      <c r="H41" s="77">
        <v>9</v>
      </c>
      <c r="I41" s="21">
        <v>11</v>
      </c>
      <c r="J41" s="21">
        <v>11</v>
      </c>
      <c r="K41" s="22">
        <v>9</v>
      </c>
      <c r="L41" s="49">
        <v>9</v>
      </c>
      <c r="M41" s="50"/>
      <c r="N41" s="50"/>
      <c r="O41" s="52"/>
      <c r="P41" s="130">
        <f t="shared" si="3"/>
        <v>1</v>
      </c>
      <c r="Q41" s="40"/>
      <c r="R41" s="40"/>
      <c r="S41" s="42"/>
      <c r="T41" s="40"/>
      <c r="U41" s="40"/>
      <c r="V41" s="42"/>
      <c r="W41" s="66" t="s">
        <v>357</v>
      </c>
    </row>
    <row r="42" spans="1:23" ht="105" customHeight="1" x14ac:dyDescent="0.25">
      <c r="B42" s="184" t="s">
        <v>115</v>
      </c>
      <c r="C42" s="186" t="s">
        <v>267</v>
      </c>
      <c r="D42" s="4" t="s">
        <v>116</v>
      </c>
      <c r="E42" s="58" t="s">
        <v>26</v>
      </c>
      <c r="F42" s="59" t="s">
        <v>139</v>
      </c>
      <c r="G42" s="126">
        <f>SUM(H42:K42)</f>
        <v>185494</v>
      </c>
      <c r="H42" s="77">
        <v>46374</v>
      </c>
      <c r="I42" s="21">
        <v>46373</v>
      </c>
      <c r="J42" s="21">
        <v>46374</v>
      </c>
      <c r="K42" s="23">
        <v>46373</v>
      </c>
      <c r="L42" s="49">
        <v>22533</v>
      </c>
      <c r="M42" s="50"/>
      <c r="N42" s="50"/>
      <c r="O42" s="52"/>
      <c r="P42" s="130">
        <f t="shared" si="3"/>
        <v>0.48589727002199506</v>
      </c>
      <c r="Q42" s="40"/>
      <c r="R42" s="40"/>
      <c r="S42" s="42"/>
      <c r="T42" s="40"/>
      <c r="U42" s="40"/>
      <c r="V42" s="42"/>
      <c r="W42" s="66" t="s">
        <v>418</v>
      </c>
    </row>
    <row r="43" spans="1:23" ht="105" customHeight="1" x14ac:dyDescent="0.25">
      <c r="B43" s="185"/>
      <c r="C43" s="187"/>
      <c r="D43" s="4" t="s">
        <v>117</v>
      </c>
      <c r="E43" s="58" t="s">
        <v>26</v>
      </c>
      <c r="F43" s="59" t="s">
        <v>118</v>
      </c>
      <c r="G43" s="100">
        <f t="shared" si="2"/>
        <v>5279964</v>
      </c>
      <c r="H43" s="77">
        <v>1319991</v>
      </c>
      <c r="I43" s="21">
        <v>1319991</v>
      </c>
      <c r="J43" s="21">
        <v>1319991</v>
      </c>
      <c r="K43" s="23">
        <v>1319991</v>
      </c>
      <c r="L43" s="49">
        <v>8230000</v>
      </c>
      <c r="M43" s="50"/>
      <c r="N43" s="50"/>
      <c r="O43" s="52"/>
      <c r="P43" s="130">
        <f t="shared" si="3"/>
        <v>6.2348909954689082</v>
      </c>
      <c r="Q43" s="40"/>
      <c r="R43" s="40"/>
      <c r="S43" s="42"/>
      <c r="T43" s="40"/>
      <c r="U43" s="40"/>
      <c r="V43" s="42"/>
      <c r="W43" s="66" t="s">
        <v>358</v>
      </c>
    </row>
    <row r="44" spans="1:23" ht="105" customHeight="1" x14ac:dyDescent="0.25">
      <c r="B44" s="56" t="s">
        <v>27</v>
      </c>
      <c r="C44" s="63" t="s">
        <v>268</v>
      </c>
      <c r="D44" s="63" t="s">
        <v>119</v>
      </c>
      <c r="E44" s="54" t="s">
        <v>26</v>
      </c>
      <c r="F44" s="93" t="s">
        <v>120</v>
      </c>
      <c r="G44" s="101">
        <f t="shared" si="2"/>
        <v>447</v>
      </c>
      <c r="H44" s="77">
        <v>112</v>
      </c>
      <c r="I44" s="21">
        <v>111</v>
      </c>
      <c r="J44" s="21">
        <v>112</v>
      </c>
      <c r="K44" s="23">
        <v>112</v>
      </c>
      <c r="L44" s="49">
        <v>179</v>
      </c>
      <c r="M44" s="50"/>
      <c r="N44" s="50"/>
      <c r="O44" s="52"/>
      <c r="P44" s="130">
        <f t="shared" si="3"/>
        <v>1.5982142857142858</v>
      </c>
      <c r="Q44" s="40"/>
      <c r="R44" s="40"/>
      <c r="S44" s="42"/>
      <c r="T44" s="40"/>
      <c r="U44" s="40"/>
      <c r="V44" s="42"/>
      <c r="W44" s="66" t="s">
        <v>359</v>
      </c>
    </row>
    <row r="45" spans="1:23" ht="105" customHeight="1" x14ac:dyDescent="0.25">
      <c r="B45" s="56" t="s">
        <v>27</v>
      </c>
      <c r="C45" s="63" t="s">
        <v>269</v>
      </c>
      <c r="D45" s="63" t="s">
        <v>121</v>
      </c>
      <c r="E45" s="54" t="s">
        <v>26</v>
      </c>
      <c r="F45" s="93" t="s">
        <v>122</v>
      </c>
      <c r="G45" s="101">
        <f t="shared" si="2"/>
        <v>6</v>
      </c>
      <c r="H45" s="77">
        <v>1</v>
      </c>
      <c r="I45" s="21">
        <v>2</v>
      </c>
      <c r="J45" s="21">
        <v>2</v>
      </c>
      <c r="K45" s="23">
        <v>1</v>
      </c>
      <c r="L45" s="49">
        <v>1</v>
      </c>
      <c r="M45" s="50"/>
      <c r="N45" s="50"/>
      <c r="O45" s="52"/>
      <c r="P45" s="130">
        <f>IFERROR((L45/H45),"100%")</f>
        <v>1</v>
      </c>
      <c r="Q45" s="40"/>
      <c r="R45" s="40"/>
      <c r="S45" s="42"/>
      <c r="T45" s="40"/>
      <c r="U45" s="40"/>
      <c r="V45" s="42"/>
      <c r="W45" s="66" t="s">
        <v>360</v>
      </c>
    </row>
    <row r="46" spans="1:23" ht="105" customHeight="1" x14ac:dyDescent="0.25">
      <c r="B46" s="170" t="s">
        <v>27</v>
      </c>
      <c r="C46" s="172" t="s">
        <v>270</v>
      </c>
      <c r="D46" s="63" t="s">
        <v>123</v>
      </c>
      <c r="E46" s="54" t="s">
        <v>26</v>
      </c>
      <c r="F46" s="93" t="s">
        <v>124</v>
      </c>
      <c r="G46" s="101">
        <f t="shared" si="2"/>
        <v>6</v>
      </c>
      <c r="H46" s="77">
        <v>1</v>
      </c>
      <c r="I46" s="21">
        <v>2</v>
      </c>
      <c r="J46" s="21">
        <v>2</v>
      </c>
      <c r="K46" s="23">
        <v>1</v>
      </c>
      <c r="L46" s="49">
        <v>1</v>
      </c>
      <c r="M46" s="50"/>
      <c r="N46" s="50"/>
      <c r="O46" s="52"/>
      <c r="P46" s="130">
        <f t="shared" si="3"/>
        <v>1</v>
      </c>
      <c r="Q46" s="40"/>
      <c r="R46" s="40"/>
      <c r="S46" s="42"/>
      <c r="T46" s="40"/>
      <c r="U46" s="40"/>
      <c r="V46" s="42"/>
      <c r="W46" s="66" t="s">
        <v>360</v>
      </c>
    </row>
    <row r="47" spans="1:23" ht="105" customHeight="1" x14ac:dyDescent="0.25">
      <c r="B47" s="188"/>
      <c r="C47" s="189"/>
      <c r="D47" s="63" t="s">
        <v>125</v>
      </c>
      <c r="E47" s="54" t="s">
        <v>26</v>
      </c>
      <c r="F47" s="93" t="s">
        <v>126</v>
      </c>
      <c r="G47" s="101">
        <f t="shared" si="2"/>
        <v>3</v>
      </c>
      <c r="H47" s="77">
        <v>1</v>
      </c>
      <c r="I47" s="21">
        <v>1</v>
      </c>
      <c r="J47" s="21">
        <v>1</v>
      </c>
      <c r="K47" s="23">
        <v>0</v>
      </c>
      <c r="L47" s="49">
        <v>1</v>
      </c>
      <c r="M47" s="50"/>
      <c r="N47" s="50"/>
      <c r="O47" s="52"/>
      <c r="P47" s="130">
        <f t="shared" si="3"/>
        <v>1</v>
      </c>
      <c r="Q47" s="40"/>
      <c r="R47" s="40"/>
      <c r="S47" s="42"/>
      <c r="T47" s="40"/>
      <c r="U47" s="40"/>
      <c r="V47" s="42"/>
      <c r="W47" s="66" t="s">
        <v>361</v>
      </c>
    </row>
    <row r="48" spans="1:23" ht="105" customHeight="1" x14ac:dyDescent="0.25">
      <c r="B48" s="171"/>
      <c r="C48" s="173"/>
      <c r="D48" s="63" t="s">
        <v>127</v>
      </c>
      <c r="E48" s="54" t="s">
        <v>26</v>
      </c>
      <c r="F48" s="93" t="s">
        <v>128</v>
      </c>
      <c r="G48" s="101">
        <f t="shared" si="2"/>
        <v>9</v>
      </c>
      <c r="H48" s="77">
        <v>2</v>
      </c>
      <c r="I48" s="21">
        <v>2</v>
      </c>
      <c r="J48" s="21">
        <v>3</v>
      </c>
      <c r="K48" s="23">
        <v>2</v>
      </c>
      <c r="L48" s="49">
        <v>2</v>
      </c>
      <c r="M48" s="50"/>
      <c r="N48" s="50"/>
      <c r="O48" s="52"/>
      <c r="P48" s="130">
        <f t="shared" si="3"/>
        <v>1</v>
      </c>
      <c r="Q48" s="40"/>
      <c r="R48" s="40"/>
      <c r="S48" s="42"/>
      <c r="T48" s="40"/>
      <c r="U48" s="40"/>
      <c r="V48" s="42"/>
      <c r="W48" s="66" t="s">
        <v>362</v>
      </c>
    </row>
    <row r="49" spans="2:23" ht="105" customHeight="1" x14ac:dyDescent="0.25">
      <c r="B49" s="56" t="s">
        <v>27</v>
      </c>
      <c r="C49" s="75" t="s">
        <v>271</v>
      </c>
      <c r="D49" s="63" t="s">
        <v>129</v>
      </c>
      <c r="E49" s="54" t="s">
        <v>26</v>
      </c>
      <c r="F49" s="3" t="s">
        <v>130</v>
      </c>
      <c r="G49" s="101">
        <f t="shared" si="2"/>
        <v>7</v>
      </c>
      <c r="H49" s="77">
        <v>2</v>
      </c>
      <c r="I49" s="21">
        <v>1</v>
      </c>
      <c r="J49" s="21">
        <v>2</v>
      </c>
      <c r="K49" s="23">
        <v>2</v>
      </c>
      <c r="L49" s="49">
        <v>0</v>
      </c>
      <c r="M49" s="50"/>
      <c r="N49" s="50"/>
      <c r="O49" s="52"/>
      <c r="P49" s="130">
        <f t="shared" si="3"/>
        <v>0</v>
      </c>
      <c r="Q49" s="40"/>
      <c r="R49" s="40"/>
      <c r="S49" s="42"/>
      <c r="T49" s="40"/>
      <c r="U49" s="40"/>
      <c r="V49" s="42"/>
      <c r="W49" s="66" t="s">
        <v>419</v>
      </c>
    </row>
    <row r="50" spans="2:23" ht="96.75" customHeight="1" x14ac:dyDescent="0.25">
      <c r="B50" s="184" t="s">
        <v>50</v>
      </c>
      <c r="C50" s="186" t="s">
        <v>272</v>
      </c>
      <c r="D50" s="4" t="s">
        <v>51</v>
      </c>
      <c r="E50" s="58" t="s">
        <v>26</v>
      </c>
      <c r="F50" s="59" t="s">
        <v>52</v>
      </c>
      <c r="G50" s="100">
        <f t="shared" si="2"/>
        <v>2700</v>
      </c>
      <c r="H50" s="77">
        <v>650</v>
      </c>
      <c r="I50" s="21">
        <v>680</v>
      </c>
      <c r="J50" s="21">
        <v>700</v>
      </c>
      <c r="K50" s="22">
        <v>670</v>
      </c>
      <c r="L50" s="20">
        <v>552</v>
      </c>
      <c r="M50" s="50"/>
      <c r="N50" s="50"/>
      <c r="O50" s="52"/>
      <c r="P50" s="130">
        <f t="shared" si="3"/>
        <v>0.84923076923076923</v>
      </c>
      <c r="Q50" s="40"/>
      <c r="R50" s="40"/>
      <c r="S50" s="42"/>
      <c r="T50" s="40"/>
      <c r="U50" s="40"/>
      <c r="V50" s="42"/>
      <c r="W50" s="76" t="s">
        <v>334</v>
      </c>
    </row>
    <row r="51" spans="2:23" ht="96.75" customHeight="1" x14ac:dyDescent="0.25">
      <c r="B51" s="185"/>
      <c r="C51" s="187"/>
      <c r="D51" s="4" t="s">
        <v>53</v>
      </c>
      <c r="E51" s="58" t="s">
        <v>26</v>
      </c>
      <c r="F51" s="59" t="s">
        <v>54</v>
      </c>
      <c r="G51" s="100">
        <f t="shared" si="2"/>
        <v>20500000</v>
      </c>
      <c r="H51" s="77">
        <v>5125000</v>
      </c>
      <c r="I51" s="21">
        <v>5125000</v>
      </c>
      <c r="J51" s="21">
        <v>5125000</v>
      </c>
      <c r="K51" s="22">
        <v>5125000</v>
      </c>
      <c r="L51" s="20">
        <v>4096959.08</v>
      </c>
      <c r="M51" s="50"/>
      <c r="N51" s="50"/>
      <c r="O51" s="52"/>
      <c r="P51" s="130">
        <f t="shared" si="3"/>
        <v>0.79940664975609754</v>
      </c>
      <c r="Q51" s="40"/>
      <c r="R51" s="40"/>
      <c r="S51" s="42"/>
      <c r="T51" s="40"/>
      <c r="U51" s="40"/>
      <c r="V51" s="42"/>
      <c r="W51" s="76" t="s">
        <v>335</v>
      </c>
    </row>
    <row r="52" spans="2:23" ht="96.75" customHeight="1" x14ac:dyDescent="0.25">
      <c r="B52" s="60" t="s">
        <v>27</v>
      </c>
      <c r="C52" s="63" t="s">
        <v>273</v>
      </c>
      <c r="D52" s="63" t="s">
        <v>55</v>
      </c>
      <c r="E52" s="55" t="s">
        <v>56</v>
      </c>
      <c r="F52" s="61" t="s">
        <v>57</v>
      </c>
      <c r="G52" s="103">
        <f t="shared" si="2"/>
        <v>210</v>
      </c>
      <c r="H52" s="77">
        <v>52</v>
      </c>
      <c r="I52" s="21">
        <v>53</v>
      </c>
      <c r="J52" s="21">
        <v>53</v>
      </c>
      <c r="K52" s="22">
        <v>52</v>
      </c>
      <c r="L52" s="20">
        <v>49</v>
      </c>
      <c r="M52" s="50"/>
      <c r="N52" s="50"/>
      <c r="O52" s="52"/>
      <c r="P52" s="130">
        <f t="shared" si="3"/>
        <v>0.94230769230769229</v>
      </c>
      <c r="Q52" s="40"/>
      <c r="R52" s="40"/>
      <c r="S52" s="42"/>
      <c r="T52" s="40"/>
      <c r="U52" s="40"/>
      <c r="V52" s="42"/>
      <c r="W52" s="87" t="s">
        <v>336</v>
      </c>
    </row>
    <row r="53" spans="2:23" ht="96.75" customHeight="1" x14ac:dyDescent="0.25">
      <c r="B53" s="170" t="s">
        <v>27</v>
      </c>
      <c r="C53" s="172" t="s">
        <v>274</v>
      </c>
      <c r="D53" s="63" t="s">
        <v>58</v>
      </c>
      <c r="E53" s="55" t="s">
        <v>56</v>
      </c>
      <c r="F53" s="61" t="s">
        <v>59</v>
      </c>
      <c r="G53" s="103">
        <f t="shared" si="2"/>
        <v>21700</v>
      </c>
      <c r="H53" s="77">
        <v>5425</v>
      </c>
      <c r="I53" s="21">
        <v>5425</v>
      </c>
      <c r="J53" s="21">
        <v>5425</v>
      </c>
      <c r="K53" s="22">
        <v>5425</v>
      </c>
      <c r="L53" s="20">
        <v>4191</v>
      </c>
      <c r="M53" s="50"/>
      <c r="N53" s="50"/>
      <c r="O53" s="52"/>
      <c r="P53" s="130">
        <f t="shared" si="3"/>
        <v>0.77253456221198158</v>
      </c>
      <c r="Q53" s="40"/>
      <c r="R53" s="40"/>
      <c r="S53" s="42"/>
      <c r="T53" s="40"/>
      <c r="U53" s="40"/>
      <c r="V53" s="42"/>
      <c r="W53" s="87" t="s">
        <v>337</v>
      </c>
    </row>
    <row r="54" spans="2:23" ht="96.75" customHeight="1" x14ac:dyDescent="0.25">
      <c r="B54" s="171"/>
      <c r="C54" s="173"/>
      <c r="D54" s="63" t="s">
        <v>60</v>
      </c>
      <c r="E54" s="55" t="s">
        <v>56</v>
      </c>
      <c r="F54" s="61" t="s">
        <v>61</v>
      </c>
      <c r="G54" s="103">
        <f t="shared" si="2"/>
        <v>3500</v>
      </c>
      <c r="H54" s="77">
        <v>750</v>
      </c>
      <c r="I54" s="21">
        <v>900</v>
      </c>
      <c r="J54" s="21">
        <v>950</v>
      </c>
      <c r="K54" s="22">
        <v>900</v>
      </c>
      <c r="L54" s="20">
        <v>1175</v>
      </c>
      <c r="M54" s="50"/>
      <c r="N54" s="50"/>
      <c r="O54" s="52"/>
      <c r="P54" s="130">
        <f t="shared" si="3"/>
        <v>1.5666666666666667</v>
      </c>
      <c r="Q54" s="40"/>
      <c r="R54" s="40"/>
      <c r="S54" s="42"/>
      <c r="T54" s="40"/>
      <c r="U54" s="40"/>
      <c r="V54" s="42"/>
      <c r="W54" s="87" t="s">
        <v>338</v>
      </c>
    </row>
    <row r="55" spans="2:23" ht="96.75" customHeight="1" x14ac:dyDescent="0.25">
      <c r="B55" s="60" t="s">
        <v>27</v>
      </c>
      <c r="C55" s="63" t="s">
        <v>275</v>
      </c>
      <c r="D55" s="63" t="s">
        <v>62</v>
      </c>
      <c r="E55" s="55" t="s">
        <v>56</v>
      </c>
      <c r="F55" s="62" t="s">
        <v>63</v>
      </c>
      <c r="G55" s="104">
        <f t="shared" si="2"/>
        <v>38</v>
      </c>
      <c r="H55" s="77">
        <v>8</v>
      </c>
      <c r="I55" s="21">
        <v>11</v>
      </c>
      <c r="J55" s="21">
        <v>10</v>
      </c>
      <c r="K55" s="22">
        <v>9</v>
      </c>
      <c r="L55" s="20">
        <v>0</v>
      </c>
      <c r="M55" s="50"/>
      <c r="N55" s="50"/>
      <c r="O55" s="52"/>
      <c r="P55" s="130">
        <f t="shared" si="3"/>
        <v>0</v>
      </c>
      <c r="Q55" s="40"/>
      <c r="R55" s="40"/>
      <c r="S55" s="42"/>
      <c r="T55" s="40"/>
      <c r="U55" s="40"/>
      <c r="V55" s="42"/>
      <c r="W55" s="87" t="s">
        <v>339</v>
      </c>
    </row>
    <row r="56" spans="2:23" ht="96.75" customHeight="1" x14ac:dyDescent="0.25">
      <c r="B56" s="170" t="s">
        <v>27</v>
      </c>
      <c r="C56" s="172" t="s">
        <v>276</v>
      </c>
      <c r="D56" s="46" t="s">
        <v>64</v>
      </c>
      <c r="E56" s="55" t="s">
        <v>56</v>
      </c>
      <c r="F56" s="62" t="s">
        <v>65</v>
      </c>
      <c r="G56" s="104">
        <f t="shared" si="2"/>
        <v>637500</v>
      </c>
      <c r="H56" s="77">
        <v>159375</v>
      </c>
      <c r="I56" s="21">
        <v>159375</v>
      </c>
      <c r="J56" s="21">
        <v>159375</v>
      </c>
      <c r="K56" s="22">
        <v>159375</v>
      </c>
      <c r="L56" s="20">
        <v>102182</v>
      </c>
      <c r="M56" s="50"/>
      <c r="N56" s="50"/>
      <c r="O56" s="52"/>
      <c r="P56" s="130">
        <f t="shared" si="3"/>
        <v>0.64114196078431374</v>
      </c>
      <c r="Q56" s="40"/>
      <c r="R56" s="40"/>
      <c r="S56" s="42"/>
      <c r="T56" s="40"/>
      <c r="U56" s="40"/>
      <c r="V56" s="42"/>
      <c r="W56" s="87" t="s">
        <v>340</v>
      </c>
    </row>
    <row r="57" spans="2:23" ht="96.75" customHeight="1" x14ac:dyDescent="0.25">
      <c r="B57" s="171"/>
      <c r="C57" s="173"/>
      <c r="D57" s="46" t="s">
        <v>66</v>
      </c>
      <c r="E57" s="55" t="s">
        <v>56</v>
      </c>
      <c r="F57" s="62" t="s">
        <v>67</v>
      </c>
      <c r="G57" s="104">
        <f t="shared" si="2"/>
        <v>18000</v>
      </c>
      <c r="H57" s="77">
        <v>4350</v>
      </c>
      <c r="I57" s="21">
        <v>4750</v>
      </c>
      <c r="J57" s="21">
        <v>4600</v>
      </c>
      <c r="K57" s="22">
        <v>4300</v>
      </c>
      <c r="L57" s="20">
        <v>2081</v>
      </c>
      <c r="M57" s="50"/>
      <c r="N57" s="50"/>
      <c r="O57" s="52"/>
      <c r="P57" s="130">
        <f t="shared" si="3"/>
        <v>0.47839080459770117</v>
      </c>
      <c r="Q57" s="40"/>
      <c r="R57" s="40"/>
      <c r="S57" s="42"/>
      <c r="T57" s="40"/>
      <c r="U57" s="40"/>
      <c r="V57" s="42"/>
      <c r="W57" s="87" t="s">
        <v>341</v>
      </c>
    </row>
    <row r="58" spans="2:23" ht="96.75" customHeight="1" x14ac:dyDescent="0.25">
      <c r="B58" s="60" t="s">
        <v>27</v>
      </c>
      <c r="C58" s="63" t="s">
        <v>277</v>
      </c>
      <c r="D58" s="63" t="s">
        <v>68</v>
      </c>
      <c r="E58" s="55" t="s">
        <v>69</v>
      </c>
      <c r="F58" s="62" t="s">
        <v>70</v>
      </c>
      <c r="G58" s="104">
        <f t="shared" si="2"/>
        <v>35</v>
      </c>
      <c r="H58" s="77">
        <v>9</v>
      </c>
      <c r="I58" s="21">
        <v>9</v>
      </c>
      <c r="J58" s="21">
        <v>9</v>
      </c>
      <c r="K58" s="22">
        <v>8</v>
      </c>
      <c r="L58" s="20">
        <v>8</v>
      </c>
      <c r="M58" s="50"/>
      <c r="N58" s="50"/>
      <c r="O58" s="52"/>
      <c r="P58" s="130">
        <f t="shared" si="3"/>
        <v>0.88888888888888884</v>
      </c>
      <c r="Q58" s="40"/>
      <c r="R58" s="40"/>
      <c r="S58" s="42"/>
      <c r="T58" s="40"/>
      <c r="U58" s="40"/>
      <c r="V58" s="42"/>
      <c r="W58" s="87" t="s">
        <v>342</v>
      </c>
    </row>
    <row r="59" spans="2:23" ht="138" customHeight="1" x14ac:dyDescent="0.25">
      <c r="B59" s="53" t="s">
        <v>141</v>
      </c>
      <c r="C59" s="4" t="s">
        <v>278</v>
      </c>
      <c r="D59" s="4" t="s">
        <v>142</v>
      </c>
      <c r="E59" s="58" t="s">
        <v>56</v>
      </c>
      <c r="F59" s="59" t="s">
        <v>143</v>
      </c>
      <c r="G59" s="100">
        <f t="shared" si="2"/>
        <v>390</v>
      </c>
      <c r="H59" s="77">
        <v>105</v>
      </c>
      <c r="I59" s="21">
        <v>105</v>
      </c>
      <c r="J59" s="21">
        <v>80</v>
      </c>
      <c r="K59" s="22">
        <v>100</v>
      </c>
      <c r="L59" s="49">
        <v>18</v>
      </c>
      <c r="M59" s="50"/>
      <c r="N59" s="50"/>
      <c r="O59" s="52"/>
      <c r="P59" s="130">
        <f t="shared" si="3"/>
        <v>0.17142857142857143</v>
      </c>
      <c r="Q59" s="40"/>
      <c r="R59" s="40"/>
      <c r="S59" s="42"/>
      <c r="T59" s="40"/>
      <c r="U59" s="40"/>
      <c r="V59" s="42"/>
      <c r="W59" s="121" t="s">
        <v>363</v>
      </c>
    </row>
    <row r="60" spans="2:23" ht="138" customHeight="1" x14ac:dyDescent="0.25">
      <c r="B60" s="60" t="s">
        <v>27</v>
      </c>
      <c r="C60" s="46" t="s">
        <v>279</v>
      </c>
      <c r="D60" s="46" t="s">
        <v>144</v>
      </c>
      <c r="E60" s="55" t="s">
        <v>56</v>
      </c>
      <c r="F60" s="61" t="s">
        <v>145</v>
      </c>
      <c r="G60" s="103">
        <f t="shared" si="2"/>
        <v>2300</v>
      </c>
      <c r="H60" s="77">
        <v>575</v>
      </c>
      <c r="I60" s="21">
        <v>575</v>
      </c>
      <c r="J60" s="21">
        <v>575</v>
      </c>
      <c r="K60" s="22">
        <v>575</v>
      </c>
      <c r="L60" s="49">
        <v>494</v>
      </c>
      <c r="M60" s="50"/>
      <c r="N60" s="50"/>
      <c r="O60" s="52"/>
      <c r="P60" s="130">
        <f t="shared" si="3"/>
        <v>0.85913043478260864</v>
      </c>
      <c r="Q60" s="40"/>
      <c r="R60" s="40"/>
      <c r="S60" s="42"/>
      <c r="T60" s="40"/>
      <c r="U60" s="40"/>
      <c r="V60" s="42"/>
      <c r="W60" s="122" t="s">
        <v>364</v>
      </c>
    </row>
    <row r="61" spans="2:23" ht="138" customHeight="1" x14ac:dyDescent="0.25">
      <c r="B61" s="60" t="s">
        <v>27</v>
      </c>
      <c r="C61" s="46" t="s">
        <v>280</v>
      </c>
      <c r="D61" s="46" t="s">
        <v>146</v>
      </c>
      <c r="E61" s="55" t="s">
        <v>56</v>
      </c>
      <c r="F61" s="61" t="s">
        <v>147</v>
      </c>
      <c r="G61" s="103">
        <f t="shared" si="2"/>
        <v>1630</v>
      </c>
      <c r="H61" s="77">
        <v>408</v>
      </c>
      <c r="I61" s="21">
        <v>408</v>
      </c>
      <c r="J61" s="21">
        <v>407</v>
      </c>
      <c r="K61" s="22">
        <v>407</v>
      </c>
      <c r="L61" s="49">
        <v>0</v>
      </c>
      <c r="M61" s="50"/>
      <c r="N61" s="50"/>
      <c r="O61" s="52"/>
      <c r="P61" s="130">
        <f t="shared" si="3"/>
        <v>0</v>
      </c>
      <c r="Q61" s="40"/>
      <c r="R61" s="40"/>
      <c r="S61" s="42"/>
      <c r="T61" s="40"/>
      <c r="U61" s="40"/>
      <c r="V61" s="42"/>
      <c r="W61" s="122" t="s">
        <v>365</v>
      </c>
    </row>
    <row r="62" spans="2:23" ht="138" customHeight="1" x14ac:dyDescent="0.25">
      <c r="B62" s="60" t="s">
        <v>27</v>
      </c>
      <c r="C62" s="46" t="s">
        <v>281</v>
      </c>
      <c r="D62" s="46" t="s">
        <v>148</v>
      </c>
      <c r="E62" s="55" t="s">
        <v>56</v>
      </c>
      <c r="F62" s="61" t="s">
        <v>149</v>
      </c>
      <c r="G62" s="103">
        <f t="shared" si="2"/>
        <v>15</v>
      </c>
      <c r="H62" s="77">
        <v>5</v>
      </c>
      <c r="I62" s="21">
        <v>4</v>
      </c>
      <c r="J62" s="21">
        <v>2</v>
      </c>
      <c r="K62" s="22">
        <v>4</v>
      </c>
      <c r="L62" s="49">
        <v>0</v>
      </c>
      <c r="M62" s="50"/>
      <c r="N62" s="50"/>
      <c r="O62" s="52"/>
      <c r="P62" s="130">
        <f t="shared" si="3"/>
        <v>0</v>
      </c>
      <c r="Q62" s="40"/>
      <c r="R62" s="40"/>
      <c r="S62" s="42"/>
      <c r="T62" s="40"/>
      <c r="U62" s="40"/>
      <c r="V62" s="42"/>
      <c r="W62" s="122" t="s">
        <v>366</v>
      </c>
    </row>
    <row r="63" spans="2:23" ht="138" customHeight="1" x14ac:dyDescent="0.25">
      <c r="B63" s="60" t="s">
        <v>27</v>
      </c>
      <c r="C63" s="46" t="s">
        <v>282</v>
      </c>
      <c r="D63" s="46" t="s">
        <v>150</v>
      </c>
      <c r="E63" s="55" t="s">
        <v>56</v>
      </c>
      <c r="F63" s="61" t="s">
        <v>151</v>
      </c>
      <c r="G63" s="103">
        <f t="shared" si="2"/>
        <v>1400</v>
      </c>
      <c r="H63" s="77">
        <v>370</v>
      </c>
      <c r="I63" s="21">
        <v>380</v>
      </c>
      <c r="J63" s="21">
        <v>280</v>
      </c>
      <c r="K63" s="22">
        <v>370</v>
      </c>
      <c r="L63" s="49">
        <v>215</v>
      </c>
      <c r="M63" s="50"/>
      <c r="N63" s="50"/>
      <c r="O63" s="52"/>
      <c r="P63" s="130">
        <f t="shared" si="3"/>
        <v>0.58108108108108103</v>
      </c>
      <c r="Q63" s="40"/>
      <c r="R63" s="40"/>
      <c r="S63" s="42"/>
      <c r="T63" s="40"/>
      <c r="U63" s="40"/>
      <c r="V63" s="42"/>
      <c r="W63" s="122" t="s">
        <v>367</v>
      </c>
    </row>
    <row r="64" spans="2:23" ht="138" customHeight="1" x14ac:dyDescent="0.25">
      <c r="B64" s="60" t="s">
        <v>27</v>
      </c>
      <c r="C64" s="46" t="s">
        <v>283</v>
      </c>
      <c r="D64" s="46" t="s">
        <v>152</v>
      </c>
      <c r="E64" s="55" t="s">
        <v>56</v>
      </c>
      <c r="F64" s="61" t="s">
        <v>145</v>
      </c>
      <c r="G64" s="103">
        <f t="shared" si="2"/>
        <v>27</v>
      </c>
      <c r="H64" s="77">
        <v>7</v>
      </c>
      <c r="I64" s="21">
        <v>7</v>
      </c>
      <c r="J64" s="21">
        <v>7</v>
      </c>
      <c r="K64" s="22">
        <v>6</v>
      </c>
      <c r="L64" s="49">
        <v>6</v>
      </c>
      <c r="M64" s="50"/>
      <c r="N64" s="50"/>
      <c r="O64" s="52"/>
      <c r="P64" s="130">
        <f t="shared" si="3"/>
        <v>0.8571428571428571</v>
      </c>
      <c r="Q64" s="40"/>
      <c r="R64" s="40"/>
      <c r="S64" s="42"/>
      <c r="T64" s="40"/>
      <c r="U64" s="40"/>
      <c r="V64" s="42"/>
      <c r="W64" s="122" t="s">
        <v>368</v>
      </c>
    </row>
    <row r="65" spans="2:23" ht="138" customHeight="1" x14ac:dyDescent="0.25">
      <c r="B65" s="60" t="s">
        <v>27</v>
      </c>
      <c r="C65" s="46" t="s">
        <v>284</v>
      </c>
      <c r="D65" s="46" t="s">
        <v>153</v>
      </c>
      <c r="E65" s="55" t="s">
        <v>56</v>
      </c>
      <c r="F65" s="61" t="s">
        <v>145</v>
      </c>
      <c r="G65" s="103">
        <f t="shared" si="2"/>
        <v>265</v>
      </c>
      <c r="H65" s="77">
        <v>70</v>
      </c>
      <c r="I65" s="21">
        <v>65</v>
      </c>
      <c r="J65" s="21">
        <v>65</v>
      </c>
      <c r="K65" s="22">
        <v>65</v>
      </c>
      <c r="L65" s="49">
        <v>57</v>
      </c>
      <c r="M65" s="50"/>
      <c r="N65" s="50"/>
      <c r="O65" s="52"/>
      <c r="P65" s="130">
        <f t="shared" si="3"/>
        <v>0.81428571428571428</v>
      </c>
      <c r="Q65" s="40"/>
      <c r="R65" s="40"/>
      <c r="S65" s="42"/>
      <c r="T65" s="40"/>
      <c r="U65" s="40"/>
      <c r="V65" s="42"/>
      <c r="W65" s="122" t="s">
        <v>369</v>
      </c>
    </row>
    <row r="66" spans="2:23" ht="138" customHeight="1" x14ac:dyDescent="0.25">
      <c r="B66" s="60" t="s">
        <v>27</v>
      </c>
      <c r="C66" s="46" t="s">
        <v>285</v>
      </c>
      <c r="D66" s="46" t="s">
        <v>154</v>
      </c>
      <c r="E66" s="55" t="s">
        <v>56</v>
      </c>
      <c r="F66" s="61" t="s">
        <v>155</v>
      </c>
      <c r="G66" s="103">
        <f t="shared" si="2"/>
        <v>180</v>
      </c>
      <c r="H66" s="77">
        <v>50</v>
      </c>
      <c r="I66" s="21">
        <v>60</v>
      </c>
      <c r="J66" s="21">
        <v>20</v>
      </c>
      <c r="K66" s="22">
        <v>50</v>
      </c>
      <c r="L66" s="49">
        <v>14</v>
      </c>
      <c r="M66" s="50"/>
      <c r="N66" s="50"/>
      <c r="O66" s="52"/>
      <c r="P66" s="130">
        <f t="shared" si="3"/>
        <v>0.28000000000000003</v>
      </c>
      <c r="Q66" s="40"/>
      <c r="R66" s="40"/>
      <c r="S66" s="42"/>
      <c r="T66" s="40"/>
      <c r="U66" s="40"/>
      <c r="V66" s="42"/>
      <c r="W66" s="122" t="s">
        <v>370</v>
      </c>
    </row>
    <row r="67" spans="2:23" ht="138" customHeight="1" x14ac:dyDescent="0.25">
      <c r="B67" s="60" t="s">
        <v>27</v>
      </c>
      <c r="C67" s="46" t="s">
        <v>286</v>
      </c>
      <c r="D67" s="46" t="s">
        <v>156</v>
      </c>
      <c r="E67" s="55" t="s">
        <v>56</v>
      </c>
      <c r="F67" s="61" t="s">
        <v>157</v>
      </c>
      <c r="G67" s="103">
        <f t="shared" si="2"/>
        <v>180</v>
      </c>
      <c r="H67" s="77">
        <v>50</v>
      </c>
      <c r="I67" s="21">
        <v>60</v>
      </c>
      <c r="J67" s="21">
        <v>20</v>
      </c>
      <c r="K67" s="22">
        <v>50</v>
      </c>
      <c r="L67" s="49">
        <v>24</v>
      </c>
      <c r="M67" s="50"/>
      <c r="N67" s="50"/>
      <c r="O67" s="52"/>
      <c r="P67" s="130">
        <f t="shared" si="3"/>
        <v>0.48</v>
      </c>
      <c r="Q67" s="40"/>
      <c r="R67" s="40"/>
      <c r="S67" s="42"/>
      <c r="T67" s="40"/>
      <c r="U67" s="40"/>
      <c r="V67" s="42"/>
      <c r="W67" s="122" t="s">
        <v>371</v>
      </c>
    </row>
    <row r="68" spans="2:23" ht="169.5" customHeight="1" x14ac:dyDescent="0.25">
      <c r="B68" s="53" t="s">
        <v>178</v>
      </c>
      <c r="C68" s="4" t="s">
        <v>287</v>
      </c>
      <c r="D68" s="4" t="s">
        <v>158</v>
      </c>
      <c r="E68" s="58" t="s">
        <v>56</v>
      </c>
      <c r="F68" s="59" t="s">
        <v>168</v>
      </c>
      <c r="G68" s="126">
        <f>SUM(H68:K68)</f>
        <v>1800</v>
      </c>
      <c r="H68" s="80">
        <v>450</v>
      </c>
      <c r="I68" s="21">
        <v>450</v>
      </c>
      <c r="J68" s="21">
        <v>450</v>
      </c>
      <c r="K68" s="22">
        <v>450</v>
      </c>
      <c r="L68" s="20">
        <v>660</v>
      </c>
      <c r="M68" s="50"/>
      <c r="N68" s="50"/>
      <c r="O68" s="52"/>
      <c r="P68" s="130">
        <f t="shared" si="3"/>
        <v>1.4666666666666666</v>
      </c>
      <c r="Q68" s="40"/>
      <c r="R68" s="40"/>
      <c r="S68" s="42"/>
      <c r="T68" s="40"/>
      <c r="U68" s="40"/>
      <c r="V68" s="42"/>
      <c r="W68" s="76" t="s">
        <v>343</v>
      </c>
    </row>
    <row r="69" spans="2:23" ht="169.5" customHeight="1" x14ac:dyDescent="0.25">
      <c r="B69" s="60" t="s">
        <v>27</v>
      </c>
      <c r="C69" s="46" t="s">
        <v>288</v>
      </c>
      <c r="D69" s="46" t="s">
        <v>159</v>
      </c>
      <c r="E69" s="55" t="s">
        <v>56</v>
      </c>
      <c r="F69" s="79" t="s">
        <v>169</v>
      </c>
      <c r="G69" s="150">
        <f t="shared" si="2"/>
        <v>84</v>
      </c>
      <c r="H69" s="96">
        <v>21</v>
      </c>
      <c r="I69" s="21">
        <v>21</v>
      </c>
      <c r="J69" s="21">
        <v>21</v>
      </c>
      <c r="K69" s="22">
        <v>21</v>
      </c>
      <c r="L69" s="20">
        <v>21</v>
      </c>
      <c r="M69" s="50"/>
      <c r="N69" s="50"/>
      <c r="O69" s="52"/>
      <c r="P69" s="130">
        <f t="shared" si="3"/>
        <v>1</v>
      </c>
      <c r="Q69" s="40"/>
      <c r="R69" s="40"/>
      <c r="S69" s="42"/>
      <c r="T69" s="40"/>
      <c r="U69" s="40"/>
      <c r="V69" s="42"/>
      <c r="W69" s="88" t="s">
        <v>344</v>
      </c>
    </row>
    <row r="70" spans="2:23" ht="169.5" customHeight="1" x14ac:dyDescent="0.25">
      <c r="B70" s="60" t="s">
        <v>27</v>
      </c>
      <c r="C70" s="46" t="s">
        <v>289</v>
      </c>
      <c r="D70" s="46" t="s">
        <v>160</v>
      </c>
      <c r="E70" s="55" t="s">
        <v>56</v>
      </c>
      <c r="F70" s="79" t="s">
        <v>170</v>
      </c>
      <c r="G70" s="102">
        <f t="shared" si="2"/>
        <v>26620</v>
      </c>
      <c r="H70" s="95">
        <v>6655</v>
      </c>
      <c r="I70" s="50">
        <v>6655</v>
      </c>
      <c r="J70" s="50">
        <v>6655</v>
      </c>
      <c r="K70" s="51">
        <v>6655</v>
      </c>
      <c r="L70" s="49">
        <v>3190</v>
      </c>
      <c r="M70" s="50"/>
      <c r="N70" s="50"/>
      <c r="O70" s="52"/>
      <c r="P70" s="130">
        <f t="shared" si="3"/>
        <v>0.47933884297520662</v>
      </c>
      <c r="Q70" s="40"/>
      <c r="R70" s="40"/>
      <c r="S70" s="42"/>
      <c r="T70" s="40"/>
      <c r="U70" s="40"/>
      <c r="V70" s="42"/>
      <c r="W70" s="66" t="s">
        <v>345</v>
      </c>
    </row>
    <row r="71" spans="2:23" ht="169.5" customHeight="1" x14ac:dyDescent="0.25">
      <c r="B71" s="60" t="s">
        <v>27</v>
      </c>
      <c r="C71" s="46" t="s">
        <v>290</v>
      </c>
      <c r="D71" s="46" t="s">
        <v>161</v>
      </c>
      <c r="E71" s="55" t="s">
        <v>56</v>
      </c>
      <c r="F71" s="79" t="s">
        <v>171</v>
      </c>
      <c r="G71" s="102">
        <f t="shared" si="2"/>
        <v>6788100</v>
      </c>
      <c r="H71" s="95">
        <v>1697025</v>
      </c>
      <c r="I71" s="50">
        <v>1697025</v>
      </c>
      <c r="J71" s="50">
        <v>1697025</v>
      </c>
      <c r="K71" s="51">
        <v>1697025</v>
      </c>
      <c r="L71" s="49">
        <v>1412652</v>
      </c>
      <c r="M71" s="50"/>
      <c r="N71" s="50"/>
      <c r="O71" s="52"/>
      <c r="P71" s="130">
        <f t="shared" si="3"/>
        <v>0.83242851460644363</v>
      </c>
      <c r="Q71" s="40"/>
      <c r="R71" s="40"/>
      <c r="S71" s="42"/>
      <c r="T71" s="40"/>
      <c r="U71" s="40"/>
      <c r="V71" s="42"/>
      <c r="W71" s="66" t="s">
        <v>346</v>
      </c>
    </row>
    <row r="72" spans="2:23" ht="169.5" customHeight="1" x14ac:dyDescent="0.25">
      <c r="B72" s="60" t="s">
        <v>27</v>
      </c>
      <c r="C72" s="46" t="s">
        <v>291</v>
      </c>
      <c r="D72" s="46" t="s">
        <v>162</v>
      </c>
      <c r="E72" s="55" t="s">
        <v>56</v>
      </c>
      <c r="F72" s="79" t="s">
        <v>172</v>
      </c>
      <c r="G72" s="150">
        <f t="shared" si="2"/>
        <v>6388</v>
      </c>
      <c r="H72" s="95">
        <v>1597</v>
      </c>
      <c r="I72" s="50">
        <v>1597</v>
      </c>
      <c r="J72" s="50">
        <v>1597</v>
      </c>
      <c r="K72" s="51">
        <v>1597</v>
      </c>
      <c r="L72" s="49">
        <v>3321</v>
      </c>
      <c r="M72" s="50"/>
      <c r="N72" s="50"/>
      <c r="O72" s="52"/>
      <c r="P72" s="130">
        <f t="shared" si="3"/>
        <v>2.0795241077019413</v>
      </c>
      <c r="Q72" s="40"/>
      <c r="R72" s="40"/>
      <c r="S72" s="42"/>
      <c r="T72" s="40"/>
      <c r="U72" s="40"/>
      <c r="V72" s="42"/>
      <c r="W72" s="66" t="s">
        <v>347</v>
      </c>
    </row>
    <row r="73" spans="2:23" ht="169.5" customHeight="1" x14ac:dyDescent="0.25">
      <c r="B73" s="60" t="s">
        <v>27</v>
      </c>
      <c r="C73" s="46" t="s">
        <v>292</v>
      </c>
      <c r="D73" s="46" t="s">
        <v>163</v>
      </c>
      <c r="E73" s="55" t="s">
        <v>56</v>
      </c>
      <c r="F73" s="79" t="s">
        <v>173</v>
      </c>
      <c r="G73" s="150">
        <f t="shared" si="2"/>
        <v>800</v>
      </c>
      <c r="H73" s="95">
        <v>200</v>
      </c>
      <c r="I73" s="50">
        <v>200</v>
      </c>
      <c r="J73" s="50">
        <v>200</v>
      </c>
      <c r="K73" s="51">
        <v>200</v>
      </c>
      <c r="L73" s="49">
        <v>85</v>
      </c>
      <c r="M73" s="50"/>
      <c r="N73" s="50"/>
      <c r="O73" s="52"/>
      <c r="P73" s="130">
        <f t="shared" si="3"/>
        <v>0.42499999999999999</v>
      </c>
      <c r="Q73" s="40"/>
      <c r="R73" s="40"/>
      <c r="S73" s="42"/>
      <c r="T73" s="40"/>
      <c r="U73" s="40"/>
      <c r="V73" s="42"/>
      <c r="W73" s="66" t="s">
        <v>420</v>
      </c>
    </row>
    <row r="74" spans="2:23" ht="169.5" customHeight="1" x14ac:dyDescent="0.25">
      <c r="B74" s="60" t="s">
        <v>27</v>
      </c>
      <c r="C74" s="46" t="s">
        <v>293</v>
      </c>
      <c r="D74" s="46" t="s">
        <v>164</v>
      </c>
      <c r="E74" s="55" t="s">
        <v>56</v>
      </c>
      <c r="F74" s="79" t="s">
        <v>177</v>
      </c>
      <c r="G74" s="102">
        <f t="shared" si="2"/>
        <v>1863400</v>
      </c>
      <c r="H74" s="95">
        <v>465850</v>
      </c>
      <c r="I74" s="50">
        <v>465850</v>
      </c>
      <c r="J74" s="50">
        <v>465850</v>
      </c>
      <c r="K74" s="51">
        <v>465850</v>
      </c>
      <c r="L74" s="49">
        <v>114300</v>
      </c>
      <c r="M74" s="50"/>
      <c r="N74" s="50"/>
      <c r="O74" s="52"/>
      <c r="P74" s="130">
        <f t="shared" si="3"/>
        <v>0.24535794783728668</v>
      </c>
      <c r="Q74" s="40"/>
      <c r="R74" s="40"/>
      <c r="S74" s="42"/>
      <c r="T74" s="40"/>
      <c r="U74" s="40"/>
      <c r="V74" s="42"/>
      <c r="W74" s="66" t="s">
        <v>421</v>
      </c>
    </row>
    <row r="75" spans="2:23" ht="169.5" customHeight="1" x14ac:dyDescent="0.25">
      <c r="B75" s="60" t="s">
        <v>27</v>
      </c>
      <c r="C75" s="46" t="s">
        <v>294</v>
      </c>
      <c r="D75" s="46" t="s">
        <v>165</v>
      </c>
      <c r="E75" s="55" t="s">
        <v>56</v>
      </c>
      <c r="F75" s="79" t="s">
        <v>174</v>
      </c>
      <c r="G75" s="150">
        <f t="shared" si="2"/>
        <v>80</v>
      </c>
      <c r="H75" s="95">
        <v>20</v>
      </c>
      <c r="I75" s="50">
        <v>20</v>
      </c>
      <c r="J75" s="50">
        <v>20</v>
      </c>
      <c r="K75" s="51">
        <v>20</v>
      </c>
      <c r="L75" s="49">
        <v>18</v>
      </c>
      <c r="M75" s="50"/>
      <c r="N75" s="50"/>
      <c r="O75" s="52"/>
      <c r="P75" s="130">
        <f t="shared" si="3"/>
        <v>0.9</v>
      </c>
      <c r="Q75" s="40"/>
      <c r="R75" s="40"/>
      <c r="S75" s="42"/>
      <c r="T75" s="40"/>
      <c r="U75" s="40"/>
      <c r="V75" s="42"/>
      <c r="W75" s="66" t="s">
        <v>348</v>
      </c>
    </row>
    <row r="76" spans="2:23" ht="169.5" customHeight="1" x14ac:dyDescent="0.25">
      <c r="B76" s="60" t="s">
        <v>27</v>
      </c>
      <c r="C76" s="46" t="s">
        <v>295</v>
      </c>
      <c r="D76" s="46" t="s">
        <v>166</v>
      </c>
      <c r="E76" s="55" t="s">
        <v>56</v>
      </c>
      <c r="F76" s="79" t="s">
        <v>175</v>
      </c>
      <c r="G76" s="150">
        <f t="shared" si="2"/>
        <v>36</v>
      </c>
      <c r="H76" s="95">
        <v>9</v>
      </c>
      <c r="I76" s="50">
        <v>9</v>
      </c>
      <c r="J76" s="50">
        <v>9</v>
      </c>
      <c r="K76" s="51">
        <v>9</v>
      </c>
      <c r="L76" s="49">
        <v>8</v>
      </c>
      <c r="M76" s="50"/>
      <c r="N76" s="50"/>
      <c r="O76" s="52"/>
      <c r="P76" s="130">
        <f t="shared" si="3"/>
        <v>0.88888888888888884</v>
      </c>
      <c r="Q76" s="40"/>
      <c r="R76" s="40"/>
      <c r="S76" s="42"/>
      <c r="T76" s="40"/>
      <c r="U76" s="40"/>
      <c r="V76" s="42"/>
      <c r="W76" s="66" t="s">
        <v>349</v>
      </c>
    </row>
    <row r="77" spans="2:23" ht="169.5" customHeight="1" x14ac:dyDescent="0.25">
      <c r="B77" s="60" t="s">
        <v>27</v>
      </c>
      <c r="C77" s="46" t="s">
        <v>296</v>
      </c>
      <c r="D77" s="46" t="s">
        <v>167</v>
      </c>
      <c r="E77" s="55" t="s">
        <v>56</v>
      </c>
      <c r="F77" s="79" t="s">
        <v>176</v>
      </c>
      <c r="G77" s="150">
        <f t="shared" si="2"/>
        <v>240</v>
      </c>
      <c r="H77" s="95">
        <v>60</v>
      </c>
      <c r="I77" s="50">
        <v>60</v>
      </c>
      <c r="J77" s="50">
        <v>60</v>
      </c>
      <c r="K77" s="51">
        <v>60</v>
      </c>
      <c r="L77" s="49">
        <v>56</v>
      </c>
      <c r="M77" s="50"/>
      <c r="N77" s="50"/>
      <c r="O77" s="52"/>
      <c r="P77" s="130">
        <f t="shared" si="3"/>
        <v>0.93333333333333335</v>
      </c>
      <c r="Q77" s="40"/>
      <c r="R77" s="40"/>
      <c r="S77" s="42"/>
      <c r="T77" s="40"/>
      <c r="U77" s="40"/>
      <c r="V77" s="42"/>
      <c r="W77" s="66" t="s">
        <v>350</v>
      </c>
    </row>
    <row r="78" spans="2:23" ht="128.25" customHeight="1" x14ac:dyDescent="0.25">
      <c r="B78" s="53" t="s">
        <v>179</v>
      </c>
      <c r="C78" s="4" t="s">
        <v>297</v>
      </c>
      <c r="D78" s="5" t="s">
        <v>220</v>
      </c>
      <c r="E78" s="58" t="s">
        <v>26</v>
      </c>
      <c r="F78" s="83" t="s">
        <v>221</v>
      </c>
      <c r="G78" s="100">
        <f t="shared" si="2"/>
        <v>5000</v>
      </c>
      <c r="H78" s="77">
        <v>1250</v>
      </c>
      <c r="I78" s="21">
        <v>1250</v>
      </c>
      <c r="J78" s="21">
        <v>1250</v>
      </c>
      <c r="K78" s="22">
        <v>1250</v>
      </c>
      <c r="L78" s="20">
        <v>1100</v>
      </c>
      <c r="M78" s="50"/>
      <c r="N78" s="50"/>
      <c r="O78" s="52"/>
      <c r="P78" s="130">
        <f t="shared" si="3"/>
        <v>0.88</v>
      </c>
      <c r="Q78" s="40"/>
      <c r="R78" s="40"/>
      <c r="S78" s="42"/>
      <c r="T78" s="40"/>
      <c r="U78" s="40"/>
      <c r="V78" s="42"/>
      <c r="W78" s="76" t="s">
        <v>372</v>
      </c>
    </row>
    <row r="79" spans="2:23" ht="128.25" customHeight="1" x14ac:dyDescent="0.25">
      <c r="B79" s="60" t="s">
        <v>27</v>
      </c>
      <c r="C79" s="63" t="s">
        <v>298</v>
      </c>
      <c r="D79" s="6" t="s">
        <v>222</v>
      </c>
      <c r="E79" s="54" t="s">
        <v>26</v>
      </c>
      <c r="F79" s="3" t="s">
        <v>223</v>
      </c>
      <c r="G79" s="101">
        <f t="shared" si="2"/>
        <v>18240</v>
      </c>
      <c r="H79" s="77">
        <v>4560</v>
      </c>
      <c r="I79" s="21">
        <v>4560</v>
      </c>
      <c r="J79" s="21">
        <v>4560</v>
      </c>
      <c r="K79" s="22">
        <v>4560</v>
      </c>
      <c r="L79" s="20">
        <v>4200</v>
      </c>
      <c r="M79" s="50"/>
      <c r="N79" s="50"/>
      <c r="O79" s="52"/>
      <c r="P79" s="130">
        <f t="shared" si="3"/>
        <v>0.92105263157894735</v>
      </c>
      <c r="Q79" s="40"/>
      <c r="R79" s="40"/>
      <c r="S79" s="42"/>
      <c r="T79" s="40"/>
      <c r="U79" s="40"/>
      <c r="V79" s="42"/>
      <c r="W79" s="88" t="s">
        <v>373</v>
      </c>
    </row>
    <row r="80" spans="2:23" ht="128.25" customHeight="1" x14ac:dyDescent="0.25">
      <c r="B80" s="60" t="s">
        <v>27</v>
      </c>
      <c r="C80" s="46" t="s">
        <v>299</v>
      </c>
      <c r="D80" s="47" t="s">
        <v>224</v>
      </c>
      <c r="E80" s="54" t="s">
        <v>26</v>
      </c>
      <c r="F80" s="48" t="s">
        <v>225</v>
      </c>
      <c r="G80" s="102">
        <f t="shared" si="2"/>
        <v>4200</v>
      </c>
      <c r="H80" s="95">
        <v>1050</v>
      </c>
      <c r="I80" s="50">
        <v>1050</v>
      </c>
      <c r="J80" s="50">
        <v>1050</v>
      </c>
      <c r="K80" s="51">
        <v>1050</v>
      </c>
      <c r="L80" s="49">
        <v>1132</v>
      </c>
      <c r="M80" s="50"/>
      <c r="N80" s="50"/>
      <c r="O80" s="52"/>
      <c r="P80" s="130">
        <f t="shared" si="3"/>
        <v>1.078095238095238</v>
      </c>
      <c r="Q80" s="40"/>
      <c r="R80" s="40"/>
      <c r="S80" s="42"/>
      <c r="T80" s="40"/>
      <c r="U80" s="40"/>
      <c r="V80" s="42"/>
      <c r="W80" s="66" t="s">
        <v>374</v>
      </c>
    </row>
    <row r="81" spans="2:23" ht="128.25" customHeight="1" x14ac:dyDescent="0.25">
      <c r="B81" s="60" t="s">
        <v>27</v>
      </c>
      <c r="C81" s="46" t="s">
        <v>300</v>
      </c>
      <c r="D81" s="47" t="s">
        <v>226</v>
      </c>
      <c r="E81" s="55" t="s">
        <v>26</v>
      </c>
      <c r="F81" s="48" t="s">
        <v>227</v>
      </c>
      <c r="G81" s="102">
        <f t="shared" si="2"/>
        <v>363000</v>
      </c>
      <c r="H81" s="95">
        <v>90750</v>
      </c>
      <c r="I81" s="50">
        <v>90750</v>
      </c>
      <c r="J81" s="50">
        <v>90750</v>
      </c>
      <c r="K81" s="51">
        <v>90750</v>
      </c>
      <c r="L81" s="152">
        <v>82418.37</v>
      </c>
      <c r="M81" s="50"/>
      <c r="N81" s="50"/>
      <c r="O81" s="52"/>
      <c r="P81" s="130">
        <f t="shared" si="3"/>
        <v>0.90819140495867767</v>
      </c>
      <c r="Q81" s="40"/>
      <c r="R81" s="40"/>
      <c r="S81" s="42"/>
      <c r="T81" s="40"/>
      <c r="U81" s="40"/>
      <c r="V81" s="42"/>
      <c r="W81" s="66" t="s">
        <v>375</v>
      </c>
    </row>
    <row r="82" spans="2:23" ht="128.25" customHeight="1" x14ac:dyDescent="0.25">
      <c r="B82" s="60" t="s">
        <v>27</v>
      </c>
      <c r="C82" s="46" t="s">
        <v>301</v>
      </c>
      <c r="D82" s="47" t="s">
        <v>228</v>
      </c>
      <c r="E82" s="55" t="s">
        <v>26</v>
      </c>
      <c r="F82" s="48" t="s">
        <v>229</v>
      </c>
      <c r="G82" s="102">
        <f t="shared" ref="G82:G105" si="4">SUM(H82:K82)</f>
        <v>140</v>
      </c>
      <c r="H82" s="95">
        <v>35</v>
      </c>
      <c r="I82" s="50">
        <v>35</v>
      </c>
      <c r="J82" s="50">
        <v>35</v>
      </c>
      <c r="K82" s="51">
        <v>35</v>
      </c>
      <c r="L82" s="49">
        <v>28</v>
      </c>
      <c r="M82" s="50"/>
      <c r="N82" s="50"/>
      <c r="O82" s="52"/>
      <c r="P82" s="130">
        <f t="shared" si="3"/>
        <v>0.8</v>
      </c>
      <c r="Q82" s="40"/>
      <c r="R82" s="40"/>
      <c r="S82" s="42"/>
      <c r="T82" s="40"/>
      <c r="U82" s="40"/>
      <c r="V82" s="42"/>
      <c r="W82" s="66" t="s">
        <v>376</v>
      </c>
    </row>
    <row r="83" spans="2:23" ht="128.25" customHeight="1" x14ac:dyDescent="0.25">
      <c r="B83" s="60" t="s">
        <v>27</v>
      </c>
      <c r="C83" s="46" t="s">
        <v>302</v>
      </c>
      <c r="D83" s="47" t="s">
        <v>230</v>
      </c>
      <c r="E83" s="55" t="s">
        <v>26</v>
      </c>
      <c r="F83" s="48" t="s">
        <v>231</v>
      </c>
      <c r="G83" s="102">
        <f t="shared" si="4"/>
        <v>20</v>
      </c>
      <c r="H83" s="95">
        <v>5</v>
      </c>
      <c r="I83" s="50">
        <v>5</v>
      </c>
      <c r="J83" s="50">
        <v>5</v>
      </c>
      <c r="K83" s="51">
        <v>5</v>
      </c>
      <c r="L83" s="49">
        <v>4</v>
      </c>
      <c r="M83" s="50"/>
      <c r="N83" s="50"/>
      <c r="O83" s="52"/>
      <c r="P83" s="130">
        <f t="shared" si="3"/>
        <v>0.8</v>
      </c>
      <c r="Q83" s="40"/>
      <c r="R83" s="40"/>
      <c r="S83" s="42"/>
      <c r="T83" s="40"/>
      <c r="U83" s="40"/>
      <c r="V83" s="42"/>
      <c r="W83" s="66" t="s">
        <v>377</v>
      </c>
    </row>
    <row r="84" spans="2:23" ht="96" customHeight="1" x14ac:dyDescent="0.25">
      <c r="B84" s="53" t="s">
        <v>78</v>
      </c>
      <c r="C84" s="4" t="s">
        <v>303</v>
      </c>
      <c r="D84" s="4" t="s">
        <v>71</v>
      </c>
      <c r="E84" s="58" t="s">
        <v>56</v>
      </c>
      <c r="F84" s="59" t="s">
        <v>72</v>
      </c>
      <c r="G84" s="100">
        <f t="shared" si="4"/>
        <v>1100</v>
      </c>
      <c r="H84" s="77">
        <v>275</v>
      </c>
      <c r="I84" s="21">
        <v>275</v>
      </c>
      <c r="J84" s="21">
        <v>275</v>
      </c>
      <c r="K84" s="22">
        <v>275</v>
      </c>
      <c r="L84" s="20">
        <v>250</v>
      </c>
      <c r="M84" s="50"/>
      <c r="N84" s="50"/>
      <c r="O84" s="52"/>
      <c r="P84" s="130">
        <f t="shared" si="3"/>
        <v>0.90909090909090906</v>
      </c>
      <c r="Q84" s="40"/>
      <c r="R84" s="40"/>
      <c r="S84" s="42"/>
      <c r="T84" s="40"/>
      <c r="U84" s="40"/>
      <c r="V84" s="42"/>
      <c r="W84" s="76" t="s">
        <v>378</v>
      </c>
    </row>
    <row r="85" spans="2:23" ht="96" customHeight="1" x14ac:dyDescent="0.25">
      <c r="B85" s="56" t="s">
        <v>27</v>
      </c>
      <c r="C85" s="63" t="s">
        <v>304</v>
      </c>
      <c r="D85" s="6" t="s">
        <v>73</v>
      </c>
      <c r="E85" s="54" t="s">
        <v>56</v>
      </c>
      <c r="F85" s="61" t="s">
        <v>74</v>
      </c>
      <c r="G85" s="103">
        <f t="shared" si="4"/>
        <v>1320</v>
      </c>
      <c r="H85" s="77">
        <v>330</v>
      </c>
      <c r="I85" s="21">
        <v>330</v>
      </c>
      <c r="J85" s="21">
        <v>330</v>
      </c>
      <c r="K85" s="22">
        <v>330</v>
      </c>
      <c r="L85" s="20">
        <v>240</v>
      </c>
      <c r="M85" s="50"/>
      <c r="N85" s="50"/>
      <c r="O85" s="52"/>
      <c r="P85" s="130">
        <f t="shared" si="3"/>
        <v>0.72727272727272729</v>
      </c>
      <c r="Q85" s="40"/>
      <c r="R85" s="40"/>
      <c r="S85" s="42"/>
      <c r="T85" s="40"/>
      <c r="U85" s="40"/>
      <c r="V85" s="42"/>
      <c r="W85" s="66" t="s">
        <v>379</v>
      </c>
    </row>
    <row r="86" spans="2:23" ht="96" customHeight="1" x14ac:dyDescent="0.25">
      <c r="B86" s="56" t="s">
        <v>27</v>
      </c>
      <c r="C86" s="63" t="s">
        <v>305</v>
      </c>
      <c r="D86" s="6" t="s">
        <v>75</v>
      </c>
      <c r="E86" s="54" t="s">
        <v>56</v>
      </c>
      <c r="F86" s="61" t="s">
        <v>76</v>
      </c>
      <c r="G86" s="103">
        <f t="shared" si="4"/>
        <v>792</v>
      </c>
      <c r="H86" s="77">
        <v>198</v>
      </c>
      <c r="I86" s="21">
        <v>198</v>
      </c>
      <c r="J86" s="21">
        <v>198</v>
      </c>
      <c r="K86" s="22">
        <v>198</v>
      </c>
      <c r="L86" s="20">
        <v>95</v>
      </c>
      <c r="M86" s="50"/>
      <c r="N86" s="50"/>
      <c r="O86" s="52"/>
      <c r="P86" s="130">
        <f t="shared" si="3"/>
        <v>0.47979797979797978</v>
      </c>
      <c r="Q86" s="40"/>
      <c r="R86" s="40"/>
      <c r="S86" s="42"/>
      <c r="T86" s="40"/>
      <c r="U86" s="40"/>
      <c r="V86" s="42"/>
      <c r="W86" s="66" t="s">
        <v>380</v>
      </c>
    </row>
    <row r="87" spans="2:23" ht="96" customHeight="1" x14ac:dyDescent="0.25">
      <c r="B87" s="56" t="s">
        <v>27</v>
      </c>
      <c r="C87" s="63" t="s">
        <v>306</v>
      </c>
      <c r="D87" s="6" t="s">
        <v>77</v>
      </c>
      <c r="E87" s="54" t="s">
        <v>56</v>
      </c>
      <c r="F87" s="61" t="s">
        <v>203</v>
      </c>
      <c r="G87" s="103">
        <f t="shared" si="4"/>
        <v>132</v>
      </c>
      <c r="H87" s="77">
        <v>33</v>
      </c>
      <c r="I87" s="21">
        <v>33</v>
      </c>
      <c r="J87" s="21">
        <v>33</v>
      </c>
      <c r="K87" s="22">
        <v>33</v>
      </c>
      <c r="L87" s="20">
        <v>5</v>
      </c>
      <c r="M87" s="50"/>
      <c r="N87" s="50"/>
      <c r="O87" s="52"/>
      <c r="P87" s="130">
        <f t="shared" si="3"/>
        <v>0.15151515151515152</v>
      </c>
      <c r="Q87" s="40"/>
      <c r="R87" s="40"/>
      <c r="S87" s="42"/>
      <c r="T87" s="40"/>
      <c r="U87" s="40"/>
      <c r="V87" s="42"/>
      <c r="W87" s="66" t="s">
        <v>381</v>
      </c>
    </row>
    <row r="88" spans="2:23" ht="105.75" customHeight="1" x14ac:dyDescent="0.25">
      <c r="B88" s="53" t="s">
        <v>202</v>
      </c>
      <c r="C88" s="147" t="s">
        <v>307</v>
      </c>
      <c r="D88" s="5" t="s">
        <v>180</v>
      </c>
      <c r="E88" s="58" t="s">
        <v>26</v>
      </c>
      <c r="F88" s="81" t="s">
        <v>204</v>
      </c>
      <c r="G88" s="114">
        <f>SUM(H88:K88)</f>
        <v>52</v>
      </c>
      <c r="H88" s="77">
        <v>4</v>
      </c>
      <c r="I88" s="21">
        <v>15</v>
      </c>
      <c r="J88" s="21">
        <v>24</v>
      </c>
      <c r="K88" s="22">
        <v>9</v>
      </c>
      <c r="L88" s="20">
        <v>11</v>
      </c>
      <c r="M88" s="50"/>
      <c r="N88" s="50"/>
      <c r="O88" s="52"/>
      <c r="P88" s="130">
        <f t="shared" si="3"/>
        <v>2.75</v>
      </c>
      <c r="Q88" s="40"/>
      <c r="R88" s="40"/>
      <c r="S88" s="42"/>
      <c r="T88" s="40"/>
      <c r="U88" s="40"/>
      <c r="V88" s="42"/>
      <c r="W88" s="76" t="s">
        <v>385</v>
      </c>
    </row>
    <row r="89" spans="2:23" ht="105.75" customHeight="1" x14ac:dyDescent="0.25">
      <c r="B89" s="56" t="s">
        <v>27</v>
      </c>
      <c r="C89" s="148" t="s">
        <v>308</v>
      </c>
      <c r="D89" s="6" t="s">
        <v>181</v>
      </c>
      <c r="E89" s="54" t="s">
        <v>13</v>
      </c>
      <c r="F89" s="82" t="s">
        <v>204</v>
      </c>
      <c r="G89" s="106">
        <f t="shared" si="4"/>
        <v>29</v>
      </c>
      <c r="H89" s="77">
        <v>1</v>
      </c>
      <c r="I89" s="21">
        <v>8</v>
      </c>
      <c r="J89" s="21">
        <v>15</v>
      </c>
      <c r="K89" s="22">
        <v>5</v>
      </c>
      <c r="L89" s="20">
        <v>10</v>
      </c>
      <c r="M89" s="50"/>
      <c r="N89" s="50"/>
      <c r="O89" s="52"/>
      <c r="P89" s="130">
        <f t="shared" si="3"/>
        <v>10</v>
      </c>
      <c r="Q89" s="40"/>
      <c r="R89" s="40"/>
      <c r="S89" s="42"/>
      <c r="T89" s="40"/>
      <c r="U89" s="40"/>
      <c r="V89" s="42"/>
      <c r="W89" s="66" t="s">
        <v>386</v>
      </c>
    </row>
    <row r="90" spans="2:23" ht="105.75" customHeight="1" x14ac:dyDescent="0.25">
      <c r="B90" s="56" t="s">
        <v>27</v>
      </c>
      <c r="C90" s="148" t="s">
        <v>309</v>
      </c>
      <c r="D90" s="6" t="s">
        <v>182</v>
      </c>
      <c r="E90" s="54" t="s">
        <v>13</v>
      </c>
      <c r="F90" s="82" t="s">
        <v>205</v>
      </c>
      <c r="G90" s="106">
        <f t="shared" si="4"/>
        <v>12</v>
      </c>
      <c r="H90" s="77">
        <v>1</v>
      </c>
      <c r="I90" s="21">
        <v>4</v>
      </c>
      <c r="J90" s="21">
        <v>5</v>
      </c>
      <c r="K90" s="22">
        <v>2</v>
      </c>
      <c r="L90" s="20">
        <v>0</v>
      </c>
      <c r="M90" s="50"/>
      <c r="N90" s="50"/>
      <c r="O90" s="52"/>
      <c r="P90" s="130">
        <f t="shared" si="3"/>
        <v>0</v>
      </c>
      <c r="Q90" s="40"/>
      <c r="R90" s="40"/>
      <c r="S90" s="42"/>
      <c r="T90" s="40"/>
      <c r="U90" s="40"/>
      <c r="V90" s="42"/>
      <c r="W90" s="66" t="s">
        <v>387</v>
      </c>
    </row>
    <row r="91" spans="2:23" ht="105.75" customHeight="1" x14ac:dyDescent="0.25">
      <c r="B91" s="56" t="s">
        <v>27</v>
      </c>
      <c r="C91" s="148" t="s">
        <v>310</v>
      </c>
      <c r="D91" s="6" t="s">
        <v>183</v>
      </c>
      <c r="E91" s="54" t="s">
        <v>13</v>
      </c>
      <c r="F91" s="82" t="s">
        <v>205</v>
      </c>
      <c r="G91" s="106">
        <f t="shared" si="4"/>
        <v>5</v>
      </c>
      <c r="H91" s="77">
        <v>1</v>
      </c>
      <c r="I91" s="21">
        <v>1</v>
      </c>
      <c r="J91" s="21">
        <v>2</v>
      </c>
      <c r="K91" s="22">
        <v>1</v>
      </c>
      <c r="L91" s="20">
        <v>1</v>
      </c>
      <c r="M91" s="50"/>
      <c r="N91" s="50"/>
      <c r="O91" s="52"/>
      <c r="P91" s="130">
        <f t="shared" si="3"/>
        <v>1</v>
      </c>
      <c r="Q91" s="40"/>
      <c r="R91" s="40"/>
      <c r="S91" s="42"/>
      <c r="T91" s="40"/>
      <c r="U91" s="40"/>
      <c r="V91" s="42"/>
      <c r="W91" s="66" t="s">
        <v>388</v>
      </c>
    </row>
    <row r="92" spans="2:23" ht="105.75" customHeight="1" x14ac:dyDescent="0.25">
      <c r="B92" s="56" t="s">
        <v>27</v>
      </c>
      <c r="C92" s="148" t="s">
        <v>312</v>
      </c>
      <c r="D92" s="6" t="s">
        <v>184</v>
      </c>
      <c r="E92" s="54" t="s">
        <v>13</v>
      </c>
      <c r="F92" s="82" t="s">
        <v>206</v>
      </c>
      <c r="G92" s="106">
        <f t="shared" si="4"/>
        <v>6</v>
      </c>
      <c r="H92" s="77">
        <v>1</v>
      </c>
      <c r="I92" s="21">
        <v>2</v>
      </c>
      <c r="J92" s="21">
        <v>2</v>
      </c>
      <c r="K92" s="22">
        <v>1</v>
      </c>
      <c r="L92" s="20">
        <v>0</v>
      </c>
      <c r="M92" s="50"/>
      <c r="N92" s="50"/>
      <c r="O92" s="52"/>
      <c r="P92" s="130">
        <f t="shared" si="3"/>
        <v>0</v>
      </c>
      <c r="Q92" s="40"/>
      <c r="R92" s="40"/>
      <c r="S92" s="42"/>
      <c r="T92" s="40"/>
      <c r="U92" s="40"/>
      <c r="V92" s="42"/>
      <c r="W92" s="66" t="s">
        <v>389</v>
      </c>
    </row>
    <row r="93" spans="2:23" ht="105.75" customHeight="1" x14ac:dyDescent="0.25">
      <c r="B93" s="56" t="s">
        <v>27</v>
      </c>
      <c r="C93" s="148" t="s">
        <v>311</v>
      </c>
      <c r="D93" s="6" t="s">
        <v>185</v>
      </c>
      <c r="E93" s="54" t="s">
        <v>13</v>
      </c>
      <c r="F93" s="82" t="s">
        <v>207</v>
      </c>
      <c r="G93" s="106">
        <f t="shared" si="4"/>
        <v>48</v>
      </c>
      <c r="H93" s="77">
        <v>0</v>
      </c>
      <c r="I93" s="21">
        <v>5</v>
      </c>
      <c r="J93" s="21">
        <v>29</v>
      </c>
      <c r="K93" s="22">
        <v>14</v>
      </c>
      <c r="L93" s="20">
        <v>0</v>
      </c>
      <c r="M93" s="50"/>
      <c r="N93" s="50"/>
      <c r="O93" s="52"/>
      <c r="P93" s="130" t="str">
        <f t="shared" si="3"/>
        <v>100%</v>
      </c>
      <c r="Q93" s="40"/>
      <c r="R93" s="40"/>
      <c r="S93" s="42"/>
      <c r="T93" s="40"/>
      <c r="U93" s="40"/>
      <c r="V93" s="42"/>
      <c r="W93" s="66" t="s">
        <v>390</v>
      </c>
    </row>
    <row r="94" spans="2:23" ht="105.75" customHeight="1" x14ac:dyDescent="0.25">
      <c r="B94" s="56" t="s">
        <v>27</v>
      </c>
      <c r="C94" s="148" t="s">
        <v>313</v>
      </c>
      <c r="D94" s="6" t="s">
        <v>186</v>
      </c>
      <c r="E94" s="54" t="s">
        <v>13</v>
      </c>
      <c r="F94" s="82" t="s">
        <v>209</v>
      </c>
      <c r="G94" s="106">
        <f t="shared" si="4"/>
        <v>8</v>
      </c>
      <c r="H94" s="77">
        <v>2</v>
      </c>
      <c r="I94" s="21">
        <v>2</v>
      </c>
      <c r="J94" s="21">
        <v>2</v>
      </c>
      <c r="K94" s="22">
        <v>2</v>
      </c>
      <c r="L94" s="20">
        <v>2</v>
      </c>
      <c r="M94" s="50"/>
      <c r="N94" s="50"/>
      <c r="O94" s="52"/>
      <c r="P94" s="130">
        <f t="shared" si="3"/>
        <v>1</v>
      </c>
      <c r="Q94" s="40"/>
      <c r="R94" s="40"/>
      <c r="S94" s="42"/>
      <c r="T94" s="40"/>
      <c r="U94" s="40"/>
      <c r="V94" s="42"/>
      <c r="W94" s="66" t="s">
        <v>237</v>
      </c>
    </row>
    <row r="95" spans="2:23" ht="105.75" customHeight="1" x14ac:dyDescent="0.25">
      <c r="B95" s="56" t="s">
        <v>27</v>
      </c>
      <c r="C95" s="148" t="s">
        <v>314</v>
      </c>
      <c r="D95" s="6" t="s">
        <v>187</v>
      </c>
      <c r="E95" s="54" t="s">
        <v>13</v>
      </c>
      <c r="F95" s="82" t="s">
        <v>208</v>
      </c>
      <c r="G95" s="106">
        <f t="shared" si="4"/>
        <v>22</v>
      </c>
      <c r="H95" s="77">
        <v>0</v>
      </c>
      <c r="I95" s="21">
        <v>7</v>
      </c>
      <c r="J95" s="21">
        <v>7</v>
      </c>
      <c r="K95" s="22">
        <v>8</v>
      </c>
      <c r="L95" s="20">
        <v>0</v>
      </c>
      <c r="M95" s="50"/>
      <c r="N95" s="50"/>
      <c r="O95" s="52"/>
      <c r="P95" s="130" t="str">
        <f t="shared" si="3"/>
        <v>100%</v>
      </c>
      <c r="Q95" s="40"/>
      <c r="R95" s="40"/>
      <c r="S95" s="42"/>
      <c r="T95" s="40"/>
      <c r="U95" s="40"/>
      <c r="V95" s="42"/>
      <c r="W95" s="66" t="s">
        <v>391</v>
      </c>
    </row>
    <row r="96" spans="2:23" ht="119.25" customHeight="1" x14ac:dyDescent="0.25">
      <c r="B96" s="53" t="s">
        <v>188</v>
      </c>
      <c r="C96" s="147" t="s">
        <v>315</v>
      </c>
      <c r="D96" s="5" t="s">
        <v>189</v>
      </c>
      <c r="E96" s="58" t="s">
        <v>13</v>
      </c>
      <c r="F96" s="81" t="s">
        <v>210</v>
      </c>
      <c r="G96" s="105">
        <f t="shared" si="4"/>
        <v>52</v>
      </c>
      <c r="H96" s="77">
        <v>18</v>
      </c>
      <c r="I96" s="21">
        <v>25</v>
      </c>
      <c r="J96" s="21">
        <v>9</v>
      </c>
      <c r="K96" s="22">
        <v>0</v>
      </c>
      <c r="L96" s="20">
        <v>28</v>
      </c>
      <c r="M96" s="50"/>
      <c r="N96" s="50"/>
      <c r="O96" s="52"/>
      <c r="P96" s="130">
        <f t="shared" ref="P96:P105" si="5">IFERROR((L96/H96),"100%")</f>
        <v>1.5555555555555556</v>
      </c>
      <c r="Q96" s="40"/>
      <c r="R96" s="40"/>
      <c r="S96" s="42"/>
      <c r="T96" s="40"/>
      <c r="U96" s="40"/>
      <c r="V96" s="42"/>
      <c r="W96" s="76" t="s">
        <v>392</v>
      </c>
    </row>
    <row r="97" spans="2:23" ht="119.25" customHeight="1" x14ac:dyDescent="0.25">
      <c r="B97" s="56" t="s">
        <v>27</v>
      </c>
      <c r="C97" s="148" t="s">
        <v>316</v>
      </c>
      <c r="D97" s="6" t="s">
        <v>190</v>
      </c>
      <c r="E97" s="54" t="s">
        <v>13</v>
      </c>
      <c r="F97" s="82" t="s">
        <v>211</v>
      </c>
      <c r="G97" s="106">
        <f t="shared" si="4"/>
        <v>45</v>
      </c>
      <c r="H97" s="77">
        <v>0</v>
      </c>
      <c r="I97" s="21">
        <v>12</v>
      </c>
      <c r="J97" s="21">
        <v>29</v>
      </c>
      <c r="K97" s="22">
        <v>4</v>
      </c>
      <c r="L97" s="20">
        <v>7</v>
      </c>
      <c r="M97" s="50"/>
      <c r="N97" s="50"/>
      <c r="O97" s="52"/>
      <c r="P97" s="130" t="str">
        <f>IFERROR((L97/H97),"100%")</f>
        <v>100%</v>
      </c>
      <c r="Q97" s="40"/>
      <c r="R97" s="40"/>
      <c r="S97" s="42"/>
      <c r="T97" s="40"/>
      <c r="U97" s="40"/>
      <c r="V97" s="42"/>
      <c r="W97" s="66" t="s">
        <v>393</v>
      </c>
    </row>
    <row r="98" spans="2:23" ht="119.25" customHeight="1" x14ac:dyDescent="0.25">
      <c r="B98" s="56" t="s">
        <v>27</v>
      </c>
      <c r="C98" s="148" t="s">
        <v>318</v>
      </c>
      <c r="D98" s="6" t="s">
        <v>191</v>
      </c>
      <c r="E98" s="54" t="s">
        <v>13</v>
      </c>
      <c r="F98" s="82" t="s">
        <v>212</v>
      </c>
      <c r="G98" s="106">
        <f t="shared" si="4"/>
        <v>7</v>
      </c>
      <c r="H98" s="77">
        <v>0</v>
      </c>
      <c r="I98" s="21">
        <v>7</v>
      </c>
      <c r="J98" s="21">
        <v>0</v>
      </c>
      <c r="K98" s="22">
        <v>0</v>
      </c>
      <c r="L98" s="20">
        <v>7</v>
      </c>
      <c r="M98" s="50"/>
      <c r="N98" s="50"/>
      <c r="O98" s="52"/>
      <c r="P98" s="130" t="str">
        <f t="shared" si="5"/>
        <v>100%</v>
      </c>
      <c r="Q98" s="40"/>
      <c r="R98" s="40"/>
      <c r="S98" s="42"/>
      <c r="T98" s="40"/>
      <c r="U98" s="40"/>
      <c r="V98" s="42"/>
      <c r="W98" s="66" t="s">
        <v>394</v>
      </c>
    </row>
    <row r="99" spans="2:23" ht="119.25" customHeight="1" x14ac:dyDescent="0.25">
      <c r="B99" s="56" t="s">
        <v>27</v>
      </c>
      <c r="C99" s="148" t="s">
        <v>317</v>
      </c>
      <c r="D99" s="6" t="s">
        <v>192</v>
      </c>
      <c r="E99" s="54" t="s">
        <v>13</v>
      </c>
      <c r="F99" s="82" t="s">
        <v>213</v>
      </c>
      <c r="G99" s="106">
        <f t="shared" si="4"/>
        <v>52</v>
      </c>
      <c r="H99" s="77">
        <v>18</v>
      </c>
      <c r="I99" s="21">
        <v>25</v>
      </c>
      <c r="J99" s="21">
        <v>9</v>
      </c>
      <c r="K99" s="22">
        <v>0</v>
      </c>
      <c r="L99" s="20">
        <v>12</v>
      </c>
      <c r="M99" s="50"/>
      <c r="N99" s="50"/>
      <c r="O99" s="52"/>
      <c r="P99" s="130">
        <f t="shared" si="5"/>
        <v>0.66666666666666663</v>
      </c>
      <c r="Q99" s="40"/>
      <c r="R99" s="40"/>
      <c r="S99" s="42"/>
      <c r="T99" s="40"/>
      <c r="U99" s="40"/>
      <c r="V99" s="42"/>
      <c r="W99" s="66" t="s">
        <v>395</v>
      </c>
    </row>
    <row r="100" spans="2:23" ht="119.25" customHeight="1" x14ac:dyDescent="0.25">
      <c r="B100" s="53" t="s">
        <v>193</v>
      </c>
      <c r="C100" s="147" t="s">
        <v>319</v>
      </c>
      <c r="D100" s="5" t="s">
        <v>194</v>
      </c>
      <c r="E100" s="58" t="s">
        <v>13</v>
      </c>
      <c r="F100" s="81" t="s">
        <v>214</v>
      </c>
      <c r="G100" s="105">
        <f t="shared" si="4"/>
        <v>46</v>
      </c>
      <c r="H100" s="77">
        <v>2</v>
      </c>
      <c r="I100" s="21">
        <v>16</v>
      </c>
      <c r="J100" s="21">
        <v>23</v>
      </c>
      <c r="K100" s="22">
        <v>5</v>
      </c>
      <c r="L100" s="20">
        <v>11</v>
      </c>
      <c r="M100" s="50"/>
      <c r="N100" s="50"/>
      <c r="O100" s="52"/>
      <c r="P100" s="130">
        <f t="shared" si="5"/>
        <v>5.5</v>
      </c>
      <c r="Q100" s="40"/>
      <c r="R100" s="40"/>
      <c r="S100" s="42"/>
      <c r="T100" s="40"/>
      <c r="U100" s="40"/>
      <c r="V100" s="42"/>
      <c r="W100" s="76" t="s">
        <v>396</v>
      </c>
    </row>
    <row r="101" spans="2:23" ht="119.25" customHeight="1" x14ac:dyDescent="0.25">
      <c r="B101" s="56" t="s">
        <v>27</v>
      </c>
      <c r="C101" s="148" t="s">
        <v>320</v>
      </c>
      <c r="D101" s="6" t="s">
        <v>195</v>
      </c>
      <c r="E101" s="54" t="s">
        <v>13</v>
      </c>
      <c r="F101" s="82" t="s">
        <v>215</v>
      </c>
      <c r="G101" s="106">
        <f t="shared" si="4"/>
        <v>46</v>
      </c>
      <c r="H101" s="77">
        <v>2</v>
      </c>
      <c r="I101" s="21">
        <v>19</v>
      </c>
      <c r="J101" s="21">
        <v>23</v>
      </c>
      <c r="K101" s="22">
        <v>2</v>
      </c>
      <c r="L101" s="20">
        <v>4</v>
      </c>
      <c r="M101" s="50"/>
      <c r="N101" s="50"/>
      <c r="O101" s="52"/>
      <c r="P101" s="130">
        <f t="shared" si="5"/>
        <v>2</v>
      </c>
      <c r="Q101" s="40"/>
      <c r="R101" s="40"/>
      <c r="S101" s="42"/>
      <c r="T101" s="40"/>
      <c r="U101" s="40"/>
      <c r="V101" s="42"/>
      <c r="W101" s="66" t="s">
        <v>397</v>
      </c>
    </row>
    <row r="102" spans="2:23" ht="119.25" customHeight="1" x14ac:dyDescent="0.25">
      <c r="B102" s="53" t="s">
        <v>196</v>
      </c>
      <c r="C102" s="147" t="s">
        <v>321</v>
      </c>
      <c r="D102" s="5" t="s">
        <v>197</v>
      </c>
      <c r="E102" s="58" t="s">
        <v>13</v>
      </c>
      <c r="F102" s="81" t="s">
        <v>216</v>
      </c>
      <c r="G102" s="105">
        <f t="shared" si="4"/>
        <v>52</v>
      </c>
      <c r="H102" s="77">
        <v>4</v>
      </c>
      <c r="I102" s="21">
        <v>15</v>
      </c>
      <c r="J102" s="21">
        <v>24</v>
      </c>
      <c r="K102" s="22">
        <v>9</v>
      </c>
      <c r="L102" s="20">
        <v>11</v>
      </c>
      <c r="M102" s="50"/>
      <c r="N102" s="50"/>
      <c r="O102" s="52"/>
      <c r="P102" s="130">
        <f t="shared" si="5"/>
        <v>2.75</v>
      </c>
      <c r="Q102" s="40"/>
      <c r="R102" s="40"/>
      <c r="S102" s="42"/>
      <c r="T102" s="40"/>
      <c r="U102" s="40"/>
      <c r="V102" s="42"/>
      <c r="W102" s="76" t="s">
        <v>398</v>
      </c>
    </row>
    <row r="103" spans="2:23" ht="119.25" customHeight="1" x14ac:dyDescent="0.25">
      <c r="B103" s="56" t="s">
        <v>27</v>
      </c>
      <c r="C103" s="148" t="s">
        <v>322</v>
      </c>
      <c r="D103" s="6" t="s">
        <v>198</v>
      </c>
      <c r="E103" s="54" t="s">
        <v>13</v>
      </c>
      <c r="F103" s="82" t="s">
        <v>217</v>
      </c>
      <c r="G103" s="106">
        <f t="shared" si="4"/>
        <v>130</v>
      </c>
      <c r="H103" s="77">
        <v>8</v>
      </c>
      <c r="I103" s="21">
        <v>16</v>
      </c>
      <c r="J103" s="21">
        <v>48</v>
      </c>
      <c r="K103" s="22">
        <v>58</v>
      </c>
      <c r="L103" s="20">
        <v>0</v>
      </c>
      <c r="M103" s="50"/>
      <c r="N103" s="50"/>
      <c r="O103" s="52"/>
      <c r="P103" s="130">
        <f t="shared" si="5"/>
        <v>0</v>
      </c>
      <c r="Q103" s="40"/>
      <c r="R103" s="40"/>
      <c r="S103" s="42"/>
      <c r="T103" s="40"/>
      <c r="U103" s="40"/>
      <c r="V103" s="42"/>
      <c r="W103" s="66" t="s">
        <v>422</v>
      </c>
    </row>
    <row r="104" spans="2:23" ht="119.25" customHeight="1" x14ac:dyDescent="0.25">
      <c r="B104" s="53" t="s">
        <v>199</v>
      </c>
      <c r="C104" s="147" t="s">
        <v>323</v>
      </c>
      <c r="D104" s="5" t="s">
        <v>200</v>
      </c>
      <c r="E104" s="58" t="s">
        <v>13</v>
      </c>
      <c r="F104" s="81" t="s">
        <v>218</v>
      </c>
      <c r="G104" s="105">
        <f t="shared" si="4"/>
        <v>52</v>
      </c>
      <c r="H104" s="77">
        <v>4</v>
      </c>
      <c r="I104" s="21">
        <v>15</v>
      </c>
      <c r="J104" s="21">
        <v>24</v>
      </c>
      <c r="K104" s="22">
        <v>9</v>
      </c>
      <c r="L104" s="20">
        <v>3</v>
      </c>
      <c r="M104" s="50"/>
      <c r="N104" s="50"/>
      <c r="O104" s="52"/>
      <c r="P104" s="130">
        <f t="shared" si="5"/>
        <v>0.75</v>
      </c>
      <c r="Q104" s="40"/>
      <c r="R104" s="40"/>
      <c r="S104" s="42"/>
      <c r="T104" s="40"/>
      <c r="U104" s="40"/>
      <c r="V104" s="42"/>
      <c r="W104" s="76" t="s">
        <v>399</v>
      </c>
    </row>
    <row r="105" spans="2:23" ht="119.25" customHeight="1" thickBot="1" x14ac:dyDescent="0.3">
      <c r="B105" s="85" t="s">
        <v>27</v>
      </c>
      <c r="C105" s="149" t="s">
        <v>324</v>
      </c>
      <c r="D105" s="8" t="s">
        <v>201</v>
      </c>
      <c r="E105" s="78" t="s">
        <v>13</v>
      </c>
      <c r="F105" s="86" t="s">
        <v>219</v>
      </c>
      <c r="G105" s="107">
        <f t="shared" si="4"/>
        <v>130</v>
      </c>
      <c r="H105" s="97">
        <v>6</v>
      </c>
      <c r="I105" s="26">
        <v>13</v>
      </c>
      <c r="J105" s="26">
        <v>46</v>
      </c>
      <c r="K105" s="27">
        <v>65</v>
      </c>
      <c r="L105" s="25">
        <v>0</v>
      </c>
      <c r="M105" s="26"/>
      <c r="N105" s="26"/>
      <c r="O105" s="28"/>
      <c r="P105" s="133">
        <f t="shared" si="5"/>
        <v>0</v>
      </c>
      <c r="Q105" s="134"/>
      <c r="R105" s="134"/>
      <c r="S105" s="135"/>
      <c r="T105" s="134"/>
      <c r="U105" s="134"/>
      <c r="V105" s="135"/>
      <c r="W105" s="129" t="s">
        <v>423</v>
      </c>
    </row>
    <row r="106" spans="2:23" ht="18.75" x14ac:dyDescent="0.25">
      <c r="P106" s="84">
        <f>AVERAGE(P20:P28,P30,P30:P33,P35,P35:P41,P44:P49,P52:P58,P60:P67,P69:P77,P79:P83,P85:P87,P89:P95,P97:P100,P101,P103,P105)</f>
        <v>0.96123617300982778</v>
      </c>
      <c r="Q106" s="84" t="e">
        <f>AVERAGE(Q88:Q105)</f>
        <v>#DIV/0!</v>
      </c>
      <c r="R106" s="84" t="e">
        <f>AVERAGE(R88:R105)</f>
        <v>#DIV/0!</v>
      </c>
      <c r="S106" s="84" t="e">
        <f t="shared" ref="S106:V106" si="6">AVERAGE(S88:S105)</f>
        <v>#DIV/0!</v>
      </c>
      <c r="T106" s="84" t="e">
        <f t="shared" si="6"/>
        <v>#DIV/0!</v>
      </c>
      <c r="U106" s="84" t="e">
        <f t="shared" si="6"/>
        <v>#DIV/0!</v>
      </c>
      <c r="V106" s="84" t="e">
        <f t="shared" si="6"/>
        <v>#DIV/0!</v>
      </c>
    </row>
    <row r="110" spans="2:23" ht="62.25" customHeight="1" x14ac:dyDescent="0.25">
      <c r="C110" s="168" t="s">
        <v>236</v>
      </c>
      <c r="D110" s="169"/>
      <c r="J110" s="166" t="s">
        <v>21</v>
      </c>
      <c r="K110" s="167"/>
      <c r="L110" s="167"/>
      <c r="M110" s="167"/>
      <c r="N110" s="167"/>
      <c r="O110" s="167"/>
      <c r="V110" s="168" t="s">
        <v>81</v>
      </c>
      <c r="W110" s="169"/>
    </row>
    <row r="113" spans="5:23" ht="15.75" thickBot="1" x14ac:dyDescent="0.3"/>
    <row r="114" spans="5:23" ht="60.75" customHeight="1" thickBot="1" x14ac:dyDescent="0.3">
      <c r="E114" s="214" t="s">
        <v>19</v>
      </c>
      <c r="F114" s="215"/>
      <c r="G114" s="215"/>
      <c r="H114" s="215"/>
      <c r="I114" s="215"/>
      <c r="J114" s="215"/>
      <c r="K114" s="215"/>
      <c r="L114" s="215"/>
      <c r="M114" s="215"/>
      <c r="N114" s="215"/>
      <c r="O114" s="215"/>
      <c r="P114" s="215"/>
      <c r="Q114" s="215"/>
      <c r="R114" s="215"/>
      <c r="S114" s="215"/>
      <c r="T114" s="215"/>
      <c r="U114" s="215"/>
      <c r="V114" s="215"/>
      <c r="W114" s="216"/>
    </row>
    <row r="115" spans="5:23" ht="30.75" customHeight="1" thickBot="1" x14ac:dyDescent="0.3">
      <c r="E115" s="217" t="s">
        <v>20</v>
      </c>
      <c r="F115" s="217" t="s">
        <v>14</v>
      </c>
      <c r="G115" s="214" t="s">
        <v>15</v>
      </c>
      <c r="H115" s="215"/>
      <c r="I115" s="215"/>
      <c r="J115" s="216"/>
      <c r="K115" s="219" t="s">
        <v>16</v>
      </c>
      <c r="L115" s="220"/>
      <c r="M115" s="220"/>
      <c r="N115" s="220"/>
      <c r="O115" s="219" t="s">
        <v>17</v>
      </c>
      <c r="P115" s="220"/>
      <c r="Q115" s="220"/>
      <c r="R115" s="221"/>
      <c r="S115" s="219" t="s">
        <v>18</v>
      </c>
      <c r="T115" s="220"/>
      <c r="U115" s="220"/>
      <c r="V115" s="221"/>
      <c r="W115" s="110" t="s">
        <v>329</v>
      </c>
    </row>
    <row r="116" spans="5:23" ht="33.75" customHeight="1" thickBot="1" x14ac:dyDescent="0.3">
      <c r="E116" s="218"/>
      <c r="F116" s="218"/>
      <c r="G116" s="15" t="s">
        <v>325</v>
      </c>
      <c r="H116" s="16" t="s">
        <v>326</v>
      </c>
      <c r="I116" s="17" t="s">
        <v>327</v>
      </c>
      <c r="J116" s="16" t="s">
        <v>328</v>
      </c>
      <c r="K116" s="15" t="s">
        <v>325</v>
      </c>
      <c r="L116" s="16" t="s">
        <v>326</v>
      </c>
      <c r="M116" s="17" t="s">
        <v>327</v>
      </c>
      <c r="N116" s="16" t="s">
        <v>328</v>
      </c>
      <c r="O116" s="15" t="s">
        <v>325</v>
      </c>
      <c r="P116" s="16" t="s">
        <v>326</v>
      </c>
      <c r="Q116" s="17" t="s">
        <v>327</v>
      </c>
      <c r="R116" s="16" t="s">
        <v>328</v>
      </c>
      <c r="S116" s="15" t="s">
        <v>325</v>
      </c>
      <c r="T116" s="16" t="s">
        <v>326</v>
      </c>
      <c r="U116" s="17" t="s">
        <v>327</v>
      </c>
      <c r="V116" s="16" t="s">
        <v>328</v>
      </c>
      <c r="W116" s="111"/>
    </row>
    <row r="117" spans="5:23" ht="13.5" hidden="1" customHeight="1" thickBot="1" x14ac:dyDescent="0.3">
      <c r="E117" s="108"/>
      <c r="F117" s="109"/>
      <c r="G117" s="39"/>
      <c r="H117" s="40"/>
      <c r="I117" s="40"/>
      <c r="J117" s="41"/>
      <c r="K117" s="39"/>
      <c r="L117" s="40"/>
      <c r="M117" s="40"/>
      <c r="N117" s="42"/>
      <c r="O117" s="43" t="str">
        <f t="shared" ref="O117:R117" si="7">IFERROR((K117/G117),"100%")</f>
        <v>100%</v>
      </c>
      <c r="P117" s="38" t="str">
        <f t="shared" si="7"/>
        <v>100%</v>
      </c>
      <c r="Q117" s="38" t="str">
        <f t="shared" si="7"/>
        <v>100%</v>
      </c>
      <c r="R117" s="24" t="str">
        <f t="shared" si="7"/>
        <v>100%</v>
      </c>
      <c r="S117" s="43" t="str">
        <f>IFERROR(((K117)/(G117)),"100%")</f>
        <v>100%</v>
      </c>
      <c r="T117" s="43" t="str">
        <f>IFERROR(((L117+M117)/(H117+I117)),"100%")</f>
        <v>100%</v>
      </c>
      <c r="U117" s="38" t="str">
        <f>IFERROR(((L117+M117+N117)/(H117+I117+J117)),"100%")</f>
        <v>100%</v>
      </c>
      <c r="V117" s="24" t="str">
        <f>IFERROR(((L117+M117+N117+O117)/(H117+I117+J117+K117)),"100%")</f>
        <v>100%</v>
      </c>
      <c r="W117" s="44"/>
    </row>
    <row r="118" spans="5:23" ht="75.75" customHeight="1" x14ac:dyDescent="0.25">
      <c r="E118" s="13" t="s">
        <v>93</v>
      </c>
      <c r="F118" s="14">
        <v>40921720</v>
      </c>
      <c r="G118" s="29">
        <v>9563605</v>
      </c>
      <c r="H118" s="30">
        <v>9522507</v>
      </c>
      <c r="I118" s="30">
        <v>9452859</v>
      </c>
      <c r="J118" s="31">
        <v>12382749</v>
      </c>
      <c r="K118" s="29"/>
      <c r="L118" s="32"/>
      <c r="M118" s="32"/>
      <c r="N118" s="33"/>
      <c r="O118" s="24">
        <f>IFERROR(K118/G118,"100"%)</f>
        <v>0</v>
      </c>
      <c r="P118" s="24">
        <f>IFERROR(L118/H118,"100"%)</f>
        <v>0</v>
      </c>
      <c r="Q118" s="24">
        <f>IFERROR(M118/I118,"100"%)</f>
        <v>0</v>
      </c>
      <c r="R118" s="24">
        <f>IFERROR(N118/J118,"100"%)</f>
        <v>0</v>
      </c>
      <c r="S118" s="43">
        <f>IFERROR(K118/F118,"100%")</f>
        <v>0</v>
      </c>
      <c r="T118" s="128">
        <f>IFERROR((K118+L118)/F118,"100%")</f>
        <v>0</v>
      </c>
      <c r="U118" s="38">
        <f>IFERROR((K118+L118+M118)/F118,"100%")</f>
        <v>0</v>
      </c>
      <c r="V118" s="38">
        <f>IFERROR((K118+L118+M118+N118)/F118,"100%")</f>
        <v>0</v>
      </c>
      <c r="W118" s="89" t="s">
        <v>383</v>
      </c>
    </row>
    <row r="119" spans="5:23" ht="75.75" customHeight="1" x14ac:dyDescent="0.25">
      <c r="E119" s="67" t="s">
        <v>94</v>
      </c>
      <c r="F119" s="68">
        <v>125254590</v>
      </c>
      <c r="G119" s="69">
        <v>28938117</v>
      </c>
      <c r="H119" s="70">
        <v>29574232</v>
      </c>
      <c r="I119" s="70">
        <v>28781641</v>
      </c>
      <c r="J119" s="71">
        <v>37960600</v>
      </c>
      <c r="K119" s="69"/>
      <c r="L119" s="72"/>
      <c r="M119" s="72"/>
      <c r="N119" s="73"/>
      <c r="O119" s="24">
        <f t="shared" ref="O119:O130" si="8">IFERROR(K119/G119,"100"%)</f>
        <v>0</v>
      </c>
      <c r="P119" s="24">
        <f t="shared" ref="P119:P130" si="9">IFERROR(L119/H119,"100"%)</f>
        <v>0</v>
      </c>
      <c r="Q119" s="24">
        <f t="shared" ref="Q119:Q131" si="10">IFERROR(M119/I119,"100"%)</f>
        <v>0</v>
      </c>
      <c r="R119" s="24">
        <f t="shared" ref="R119:R130" si="11">IFERROR(N119/J119,"100"%)</f>
        <v>0</v>
      </c>
      <c r="S119" s="43">
        <f t="shared" ref="S119:S131" si="12">IFERROR(K119/F119,"100%")</f>
        <v>0</v>
      </c>
      <c r="T119" s="38">
        <f t="shared" ref="T119:T130" si="13">IFERROR((K119+L119)/F119,"100%")</f>
        <v>0</v>
      </c>
      <c r="U119" s="38">
        <f t="shared" ref="U119:U129" si="14">IFERROR((K119+L119+M119)/F119,"100%")</f>
        <v>0</v>
      </c>
      <c r="V119" s="38">
        <f t="shared" ref="V119:V130" si="15">IFERROR((K119+L119+M119+N119)/F119,"100%")</f>
        <v>0</v>
      </c>
      <c r="W119" s="89" t="s">
        <v>383</v>
      </c>
    </row>
    <row r="120" spans="5:23" ht="75.75" customHeight="1" x14ac:dyDescent="0.25">
      <c r="E120" s="67" t="s">
        <v>96</v>
      </c>
      <c r="F120" s="68">
        <v>455475961</v>
      </c>
      <c r="G120" s="69">
        <v>113442221</v>
      </c>
      <c r="H120" s="70">
        <v>113434615</v>
      </c>
      <c r="I120" s="70">
        <v>113402711</v>
      </c>
      <c r="J120" s="71">
        <v>115196414</v>
      </c>
      <c r="K120" s="69"/>
      <c r="L120" s="72"/>
      <c r="M120" s="72"/>
      <c r="N120" s="73"/>
      <c r="O120" s="24">
        <f t="shared" si="8"/>
        <v>0</v>
      </c>
      <c r="P120" s="24">
        <f t="shared" si="9"/>
        <v>0</v>
      </c>
      <c r="Q120" s="24">
        <f t="shared" si="10"/>
        <v>0</v>
      </c>
      <c r="R120" s="24">
        <f t="shared" si="11"/>
        <v>0</v>
      </c>
      <c r="S120" s="43">
        <f t="shared" si="12"/>
        <v>0</v>
      </c>
      <c r="T120" s="38">
        <f t="shared" si="13"/>
        <v>0</v>
      </c>
      <c r="U120" s="38">
        <f t="shared" si="14"/>
        <v>0</v>
      </c>
      <c r="V120" s="38">
        <f t="shared" si="15"/>
        <v>0</v>
      </c>
      <c r="W120" s="89" t="s">
        <v>383</v>
      </c>
    </row>
    <row r="121" spans="5:23" ht="75.75" customHeight="1" x14ac:dyDescent="0.25">
      <c r="E121" s="67" t="s">
        <v>97</v>
      </c>
      <c r="F121" s="68">
        <v>93983781</v>
      </c>
      <c r="G121" s="69">
        <v>22748947</v>
      </c>
      <c r="H121" s="70">
        <v>22639060</v>
      </c>
      <c r="I121" s="70">
        <v>22510459</v>
      </c>
      <c r="J121" s="71">
        <v>26085315</v>
      </c>
      <c r="K121" s="69"/>
      <c r="L121" s="72"/>
      <c r="M121" s="72"/>
      <c r="N121" s="73"/>
      <c r="O121" s="24">
        <f t="shared" si="8"/>
        <v>0</v>
      </c>
      <c r="P121" s="24">
        <f t="shared" si="9"/>
        <v>0</v>
      </c>
      <c r="Q121" s="24">
        <f t="shared" si="10"/>
        <v>0</v>
      </c>
      <c r="R121" s="24">
        <f t="shared" si="11"/>
        <v>0</v>
      </c>
      <c r="S121" s="43">
        <f t="shared" si="12"/>
        <v>0</v>
      </c>
      <c r="T121" s="38">
        <f t="shared" si="13"/>
        <v>0</v>
      </c>
      <c r="U121" s="38">
        <f t="shared" si="14"/>
        <v>0</v>
      </c>
      <c r="V121" s="38">
        <f t="shared" si="15"/>
        <v>0</v>
      </c>
      <c r="W121" s="89" t="s">
        <v>383</v>
      </c>
    </row>
    <row r="122" spans="5:23" ht="75.75" customHeight="1" x14ac:dyDescent="0.25">
      <c r="E122" s="67" t="s">
        <v>98</v>
      </c>
      <c r="F122" s="68">
        <v>192976733</v>
      </c>
      <c r="G122" s="69">
        <v>46096407</v>
      </c>
      <c r="H122" s="70">
        <v>46187562</v>
      </c>
      <c r="I122" s="70">
        <v>47295689</v>
      </c>
      <c r="J122" s="71">
        <v>53397075</v>
      </c>
      <c r="K122" s="69"/>
      <c r="L122" s="72"/>
      <c r="M122" s="72"/>
      <c r="N122" s="73"/>
      <c r="O122" s="24">
        <f t="shared" si="8"/>
        <v>0</v>
      </c>
      <c r="P122" s="24">
        <f t="shared" si="9"/>
        <v>0</v>
      </c>
      <c r="Q122" s="24">
        <f t="shared" si="10"/>
        <v>0</v>
      </c>
      <c r="R122" s="24">
        <f t="shared" si="11"/>
        <v>0</v>
      </c>
      <c r="S122" s="43">
        <f t="shared" si="12"/>
        <v>0</v>
      </c>
      <c r="T122" s="38">
        <f t="shared" si="13"/>
        <v>0</v>
      </c>
      <c r="U122" s="38">
        <f t="shared" si="14"/>
        <v>0</v>
      </c>
      <c r="V122" s="38">
        <f t="shared" si="15"/>
        <v>0</v>
      </c>
      <c r="W122" s="89" t="s">
        <v>383</v>
      </c>
    </row>
    <row r="123" spans="5:23" ht="75.75" customHeight="1" x14ac:dyDescent="0.25">
      <c r="E123" s="67" t="s">
        <v>99</v>
      </c>
      <c r="F123" s="68">
        <v>177258557</v>
      </c>
      <c r="G123" s="69">
        <v>42470324</v>
      </c>
      <c r="H123" s="70">
        <v>41713244</v>
      </c>
      <c r="I123" s="70">
        <v>41569252</v>
      </c>
      <c r="J123" s="71">
        <v>51505737</v>
      </c>
      <c r="K123" s="69"/>
      <c r="L123" s="72"/>
      <c r="M123" s="72"/>
      <c r="N123" s="73"/>
      <c r="O123" s="24">
        <f t="shared" si="8"/>
        <v>0</v>
      </c>
      <c r="P123" s="24">
        <f t="shared" si="9"/>
        <v>0</v>
      </c>
      <c r="Q123" s="24">
        <f t="shared" si="10"/>
        <v>0</v>
      </c>
      <c r="R123" s="24">
        <f t="shared" si="11"/>
        <v>0</v>
      </c>
      <c r="S123" s="43">
        <f t="shared" si="12"/>
        <v>0</v>
      </c>
      <c r="T123" s="38">
        <f t="shared" si="13"/>
        <v>0</v>
      </c>
      <c r="U123" s="38">
        <f t="shared" si="14"/>
        <v>0</v>
      </c>
      <c r="V123" s="38">
        <f t="shared" si="15"/>
        <v>0</v>
      </c>
      <c r="W123" s="89" t="s">
        <v>383</v>
      </c>
    </row>
    <row r="124" spans="5:23" ht="75.75" customHeight="1" x14ac:dyDescent="0.25">
      <c r="E124" s="67" t="s">
        <v>100</v>
      </c>
      <c r="F124" s="68">
        <v>105316140</v>
      </c>
      <c r="G124" s="69">
        <v>25019646</v>
      </c>
      <c r="H124" s="70">
        <v>24761368</v>
      </c>
      <c r="I124" s="70">
        <v>24808047</v>
      </c>
      <c r="J124" s="71">
        <v>30727079</v>
      </c>
      <c r="K124" s="69"/>
      <c r="L124" s="72"/>
      <c r="M124" s="72"/>
      <c r="N124" s="73"/>
      <c r="O124" s="24">
        <f t="shared" si="8"/>
        <v>0</v>
      </c>
      <c r="P124" s="24">
        <f t="shared" si="9"/>
        <v>0</v>
      </c>
      <c r="Q124" s="24">
        <f t="shared" si="10"/>
        <v>0</v>
      </c>
      <c r="R124" s="24">
        <f t="shared" si="11"/>
        <v>0</v>
      </c>
      <c r="S124" s="43">
        <f t="shared" si="12"/>
        <v>0</v>
      </c>
      <c r="T124" s="38">
        <f t="shared" si="13"/>
        <v>0</v>
      </c>
      <c r="U124" s="38">
        <f t="shared" si="14"/>
        <v>0</v>
      </c>
      <c r="V124" s="38">
        <f t="shared" si="15"/>
        <v>0</v>
      </c>
      <c r="W124" s="89" t="s">
        <v>383</v>
      </c>
    </row>
    <row r="125" spans="5:23" ht="75.75" customHeight="1" x14ac:dyDescent="0.25">
      <c r="E125" s="67" t="s">
        <v>101</v>
      </c>
      <c r="F125" s="68">
        <v>35301343</v>
      </c>
      <c r="G125" s="69">
        <v>8167387</v>
      </c>
      <c r="H125" s="70">
        <v>8167685</v>
      </c>
      <c r="I125" s="70">
        <v>8147995</v>
      </c>
      <c r="J125" s="71">
        <v>10818276</v>
      </c>
      <c r="K125" s="69"/>
      <c r="L125" s="72"/>
      <c r="M125" s="72"/>
      <c r="N125" s="73"/>
      <c r="O125" s="24">
        <f t="shared" si="8"/>
        <v>0</v>
      </c>
      <c r="P125" s="24">
        <f t="shared" si="9"/>
        <v>0</v>
      </c>
      <c r="Q125" s="24">
        <f t="shared" si="10"/>
        <v>0</v>
      </c>
      <c r="R125" s="24">
        <f t="shared" si="11"/>
        <v>0</v>
      </c>
      <c r="S125" s="43">
        <f t="shared" si="12"/>
        <v>0</v>
      </c>
      <c r="T125" s="38">
        <f t="shared" si="13"/>
        <v>0</v>
      </c>
      <c r="U125" s="38">
        <f t="shared" si="14"/>
        <v>0</v>
      </c>
      <c r="V125" s="38">
        <f t="shared" si="15"/>
        <v>0</v>
      </c>
      <c r="W125" s="89" t="s">
        <v>383</v>
      </c>
    </row>
    <row r="126" spans="5:23" ht="75.75" customHeight="1" x14ac:dyDescent="0.25">
      <c r="E126" s="67" t="s">
        <v>95</v>
      </c>
      <c r="F126" s="68">
        <v>18136611</v>
      </c>
      <c r="G126" s="69">
        <v>4472522</v>
      </c>
      <c r="H126" s="70">
        <v>4416391</v>
      </c>
      <c r="I126" s="70">
        <v>4045132</v>
      </c>
      <c r="J126" s="71">
        <v>5202566</v>
      </c>
      <c r="K126" s="69"/>
      <c r="L126" s="72"/>
      <c r="M126" s="72"/>
      <c r="N126" s="73"/>
      <c r="O126" s="24">
        <f t="shared" si="8"/>
        <v>0</v>
      </c>
      <c r="P126" s="24">
        <f>IFERROR(L126/H126,"100"%)</f>
        <v>0</v>
      </c>
      <c r="Q126" s="24">
        <f t="shared" si="10"/>
        <v>0</v>
      </c>
      <c r="R126" s="24">
        <f t="shared" si="11"/>
        <v>0</v>
      </c>
      <c r="S126" s="43">
        <f t="shared" si="12"/>
        <v>0</v>
      </c>
      <c r="T126" s="38">
        <f t="shared" si="13"/>
        <v>0</v>
      </c>
      <c r="U126" s="38">
        <f t="shared" si="14"/>
        <v>0</v>
      </c>
      <c r="V126" s="38">
        <f t="shared" si="15"/>
        <v>0</v>
      </c>
      <c r="W126" s="89" t="s">
        <v>383</v>
      </c>
    </row>
    <row r="127" spans="5:23" ht="75.75" customHeight="1" x14ac:dyDescent="0.25">
      <c r="E127" s="67" t="s">
        <v>102</v>
      </c>
      <c r="F127" s="68">
        <v>14823626</v>
      </c>
      <c r="G127" s="69">
        <v>3415460</v>
      </c>
      <c r="H127" s="70">
        <v>3549220</v>
      </c>
      <c r="I127" s="70">
        <v>3488842</v>
      </c>
      <c r="J127" s="71">
        <v>4370104</v>
      </c>
      <c r="K127" s="69"/>
      <c r="L127" s="72"/>
      <c r="M127" s="72"/>
      <c r="N127" s="73"/>
      <c r="O127" s="24">
        <f t="shared" si="8"/>
        <v>0</v>
      </c>
      <c r="P127" s="24">
        <f t="shared" si="9"/>
        <v>0</v>
      </c>
      <c r="Q127" s="24">
        <f t="shared" si="10"/>
        <v>0</v>
      </c>
      <c r="R127" s="24">
        <f t="shared" si="11"/>
        <v>0</v>
      </c>
      <c r="S127" s="43">
        <f t="shared" si="12"/>
        <v>0</v>
      </c>
      <c r="T127" s="38">
        <f t="shared" si="13"/>
        <v>0</v>
      </c>
      <c r="U127" s="38">
        <f t="shared" si="14"/>
        <v>0</v>
      </c>
      <c r="V127" s="38">
        <f t="shared" si="15"/>
        <v>0</v>
      </c>
      <c r="W127" s="89" t="s">
        <v>383</v>
      </c>
    </row>
    <row r="128" spans="5:23" ht="75.75" customHeight="1" x14ac:dyDescent="0.25">
      <c r="E128" s="67" t="s">
        <v>103</v>
      </c>
      <c r="F128" s="68">
        <v>10652784</v>
      </c>
      <c r="G128" s="69">
        <v>2432565</v>
      </c>
      <c r="H128" s="70">
        <v>2679998</v>
      </c>
      <c r="I128" s="70">
        <v>2670674</v>
      </c>
      <c r="J128" s="71">
        <v>2869547</v>
      </c>
      <c r="K128" s="69"/>
      <c r="L128" s="72"/>
      <c r="M128" s="72"/>
      <c r="N128" s="73"/>
      <c r="O128" s="24">
        <f t="shared" si="8"/>
        <v>0</v>
      </c>
      <c r="P128" s="24">
        <f t="shared" si="9"/>
        <v>0</v>
      </c>
      <c r="Q128" s="24">
        <f t="shared" si="10"/>
        <v>0</v>
      </c>
      <c r="R128" s="24">
        <f t="shared" si="11"/>
        <v>0</v>
      </c>
      <c r="S128" s="43">
        <f t="shared" si="12"/>
        <v>0</v>
      </c>
      <c r="T128" s="38">
        <f t="shared" si="13"/>
        <v>0</v>
      </c>
      <c r="U128" s="38">
        <f t="shared" si="14"/>
        <v>0</v>
      </c>
      <c r="V128" s="38">
        <f t="shared" si="15"/>
        <v>0</v>
      </c>
      <c r="W128" s="89" t="s">
        <v>383</v>
      </c>
    </row>
    <row r="129" spans="5:23" ht="75.75" customHeight="1" x14ac:dyDescent="0.25">
      <c r="E129" s="67" t="s">
        <v>104</v>
      </c>
      <c r="F129" s="68">
        <v>4938076</v>
      </c>
      <c r="G129" s="69">
        <v>1148517</v>
      </c>
      <c r="H129" s="70">
        <v>1171585</v>
      </c>
      <c r="I129" s="70">
        <v>1175641</v>
      </c>
      <c r="J129" s="71">
        <v>1442333</v>
      </c>
      <c r="K129" s="69"/>
      <c r="L129" s="72"/>
      <c r="M129" s="72"/>
      <c r="N129" s="73"/>
      <c r="O129" s="24">
        <f t="shared" si="8"/>
        <v>0</v>
      </c>
      <c r="P129" s="24">
        <f t="shared" si="9"/>
        <v>0</v>
      </c>
      <c r="Q129" s="24">
        <f>IFERROR(M129/I129,"100"%)</f>
        <v>0</v>
      </c>
      <c r="R129" s="24">
        <f t="shared" si="11"/>
        <v>0</v>
      </c>
      <c r="S129" s="43">
        <f t="shared" si="12"/>
        <v>0</v>
      </c>
      <c r="T129" s="38">
        <f t="shared" si="13"/>
        <v>0</v>
      </c>
      <c r="U129" s="38">
        <f t="shared" si="14"/>
        <v>0</v>
      </c>
      <c r="V129" s="38">
        <f t="shared" si="15"/>
        <v>0</v>
      </c>
      <c r="W129" s="89" t="s">
        <v>383</v>
      </c>
    </row>
    <row r="130" spans="5:23" ht="75.75" customHeight="1" x14ac:dyDescent="0.25">
      <c r="E130" s="67" t="s">
        <v>105</v>
      </c>
      <c r="F130" s="68">
        <v>22050690</v>
      </c>
      <c r="G130" s="69">
        <v>5046822</v>
      </c>
      <c r="H130" s="70">
        <v>5020428</v>
      </c>
      <c r="I130" s="70">
        <v>5098480</v>
      </c>
      <c r="J130" s="71">
        <v>6884960</v>
      </c>
      <c r="K130" s="69"/>
      <c r="L130" s="72"/>
      <c r="M130" s="72"/>
      <c r="N130" s="73"/>
      <c r="O130" s="24">
        <f t="shared" si="8"/>
        <v>0</v>
      </c>
      <c r="P130" s="24">
        <f t="shared" si="9"/>
        <v>0</v>
      </c>
      <c r="Q130" s="24">
        <f t="shared" si="10"/>
        <v>0</v>
      </c>
      <c r="R130" s="24">
        <f t="shared" si="11"/>
        <v>0</v>
      </c>
      <c r="S130" s="43">
        <f t="shared" si="12"/>
        <v>0</v>
      </c>
      <c r="T130" s="38">
        <f t="shared" si="13"/>
        <v>0</v>
      </c>
      <c r="U130" s="38">
        <f>IFERROR((K130+L130+M130)/F130,"100%")</f>
        <v>0</v>
      </c>
      <c r="V130" s="38">
        <f t="shared" si="15"/>
        <v>0</v>
      </c>
      <c r="W130" s="89" t="s">
        <v>383</v>
      </c>
    </row>
    <row r="131" spans="5:23" ht="75.75" customHeight="1" thickBot="1" x14ac:dyDescent="0.3">
      <c r="E131" s="115" t="s">
        <v>232</v>
      </c>
      <c r="F131" s="116">
        <v>964720908</v>
      </c>
      <c r="G131" s="117">
        <v>55120028</v>
      </c>
      <c r="H131" s="118">
        <v>300166511</v>
      </c>
      <c r="I131" s="118">
        <v>304453524</v>
      </c>
      <c r="J131" s="119">
        <v>304980845</v>
      </c>
      <c r="K131" s="117"/>
      <c r="L131" s="118"/>
      <c r="M131" s="118"/>
      <c r="N131" s="119"/>
      <c r="O131" s="124">
        <f>IFERROR(K131/G131,"100"%)</f>
        <v>0</v>
      </c>
      <c r="P131" s="125">
        <f>IFERROR(L131/H131,"100"%)</f>
        <v>0</v>
      </c>
      <c r="Q131" s="127">
        <f t="shared" si="10"/>
        <v>0</v>
      </c>
      <c r="R131" s="127">
        <f>IFERROR(N131/J131,"100"%)</f>
        <v>0</v>
      </c>
      <c r="S131" s="123">
        <f t="shared" si="12"/>
        <v>0</v>
      </c>
      <c r="T131" s="127">
        <f>IFERROR((K131+L131)/F131,"100%")</f>
        <v>0</v>
      </c>
      <c r="U131" s="127">
        <f>IFERROR((K131+L131+M131)/F131,"100%")</f>
        <v>0</v>
      </c>
      <c r="V131" s="127">
        <f>IFERROR((K131+L131+M131+N131)/F131,"100%")</f>
        <v>0</v>
      </c>
      <c r="W131" s="120" t="s">
        <v>383</v>
      </c>
    </row>
  </sheetData>
  <mergeCells count="37">
    <mergeCell ref="E114:W114"/>
    <mergeCell ref="F115:F116"/>
    <mergeCell ref="E115:E116"/>
    <mergeCell ref="G115:J115"/>
    <mergeCell ref="K115:N115"/>
    <mergeCell ref="O115:R115"/>
    <mergeCell ref="S115:V115"/>
    <mergeCell ref="E4:S4"/>
    <mergeCell ref="E5:S5"/>
    <mergeCell ref="D13:F13"/>
    <mergeCell ref="L13:O13"/>
    <mergeCell ref="P13:S13"/>
    <mergeCell ref="E6:S6"/>
    <mergeCell ref="E7:S7"/>
    <mergeCell ref="T13:V13"/>
    <mergeCell ref="G13:K13"/>
    <mergeCell ref="G12:V12"/>
    <mergeCell ref="W13:W14"/>
    <mergeCell ref="B13:B14"/>
    <mergeCell ref="B16:F16"/>
    <mergeCell ref="B17:B18"/>
    <mergeCell ref="C13:C14"/>
    <mergeCell ref="B53:B54"/>
    <mergeCell ref="C53:C54"/>
    <mergeCell ref="C17:C18"/>
    <mergeCell ref="C23:C24"/>
    <mergeCell ref="B42:B43"/>
    <mergeCell ref="C42:C43"/>
    <mergeCell ref="B46:B48"/>
    <mergeCell ref="C46:C48"/>
    <mergeCell ref="B50:B51"/>
    <mergeCell ref="C50:C51"/>
    <mergeCell ref="J110:O110"/>
    <mergeCell ref="V110:W110"/>
    <mergeCell ref="B56:B57"/>
    <mergeCell ref="C56:C57"/>
    <mergeCell ref="C110:D110"/>
  </mergeCells>
  <conditionalFormatting sqref="H16:K105 G117:J131">
    <cfRule type="containsBlanks" dxfId="35" priority="92">
      <formula>LEN(TRIM(G16))=0</formula>
    </cfRule>
  </conditionalFormatting>
  <conditionalFormatting sqref="L15:O15">
    <cfRule type="cellIs" dxfId="34" priority="1" operator="equal">
      <formula>"NO DISPONIBLE"</formula>
    </cfRule>
  </conditionalFormatting>
  <conditionalFormatting sqref="L16:O105 K117:N131">
    <cfRule type="containsBlanks" dxfId="33" priority="104">
      <formula>LEN(TRIM(K16))=0</formula>
    </cfRule>
  </conditionalFormatting>
  <conditionalFormatting sqref="O117:V117">
    <cfRule type="cellIs" dxfId="32" priority="66" stopIfTrue="1" operator="equal">
      <formula>"100%"</formula>
    </cfRule>
    <cfRule type="cellIs" dxfId="31" priority="67" stopIfTrue="1" operator="lessThan">
      <formula>0.5</formula>
    </cfRule>
    <cfRule type="cellIs" dxfId="30" priority="68" stopIfTrue="1" operator="between">
      <formula>0.5</formula>
      <formula>0.7</formula>
    </cfRule>
    <cfRule type="cellIs" dxfId="29" priority="69" stopIfTrue="1" operator="between">
      <formula>0.7</formula>
      <formula>1.2</formula>
    </cfRule>
    <cfRule type="cellIs" dxfId="28" priority="70" stopIfTrue="1" operator="greaterThanOrEqual">
      <formula>1.2</formula>
    </cfRule>
    <cfRule type="containsBlanks" dxfId="27" priority="71" stopIfTrue="1">
      <formula>LEN(TRIM(O117))=0</formula>
    </cfRule>
  </conditionalFormatting>
  <conditionalFormatting sqref="O118:V131">
    <cfRule type="cellIs" dxfId="26" priority="17" stopIfTrue="1" operator="equal">
      <formula>"100%"</formula>
    </cfRule>
    <cfRule type="cellIs" dxfId="25" priority="18" stopIfTrue="1" operator="lessThan">
      <formula>0.5</formula>
    </cfRule>
    <cfRule type="cellIs" dxfId="24" priority="19" stopIfTrue="1" operator="between">
      <formula>0.5</formula>
      <formula>0.7</formula>
    </cfRule>
    <cfRule type="cellIs" dxfId="23" priority="20" stopIfTrue="1" operator="between">
      <formula>0.7</formula>
      <formula>1.2</formula>
    </cfRule>
    <cfRule type="cellIs" dxfId="22" priority="21" stopIfTrue="1" operator="greaterThanOrEqual">
      <formula>1.2</formula>
    </cfRule>
    <cfRule type="containsBlanks" dxfId="21" priority="22" stopIfTrue="1">
      <formula>LEN(TRIM(O118))=0</formula>
    </cfRule>
  </conditionalFormatting>
  <conditionalFormatting sqref="P17:P105">
    <cfRule type="cellIs" dxfId="20" priority="47" stopIfTrue="1" operator="between">
      <formula>0.7</formula>
      <formula>1.2</formula>
    </cfRule>
    <cfRule type="cellIs" dxfId="19" priority="46" stopIfTrue="1" operator="between">
      <formula>0.5</formula>
      <formula>0.7</formula>
    </cfRule>
    <cfRule type="cellIs" dxfId="18" priority="45" stopIfTrue="1" operator="lessThan">
      <formula>0.5</formula>
    </cfRule>
    <cfRule type="cellIs" dxfId="17" priority="44" stopIfTrue="1" operator="equal">
      <formula>"100%"</formula>
    </cfRule>
    <cfRule type="cellIs" dxfId="16" priority="48" stopIfTrue="1" operator="greaterThanOrEqual">
      <formula>1.2</formula>
    </cfRule>
    <cfRule type="containsBlanks" dxfId="15" priority="49" stopIfTrue="1">
      <formula>LEN(TRIM(P17))=0</formula>
    </cfRule>
  </conditionalFormatting>
  <conditionalFormatting sqref="P15:S15">
    <cfRule type="cellIs" dxfId="14" priority="5" operator="lessThanOrEqual">
      <formula>0</formula>
    </cfRule>
    <cfRule type="cellIs" dxfId="13" priority="6" stopIfTrue="1" operator="between">
      <formula>0</formula>
      <formula>0.15</formula>
    </cfRule>
  </conditionalFormatting>
  <conditionalFormatting sqref="P15:V15">
    <cfRule type="containsText" dxfId="12" priority="2" operator="containsText" text="NO DISPONIBLE">
      <formula>NOT(ISERROR(SEARCH("NO DISPONIBLE",P15)))</formula>
    </cfRule>
    <cfRule type="cellIs" dxfId="11" priority="7" operator="greaterThanOrEqual">
      <formula>0.15</formula>
    </cfRule>
  </conditionalFormatting>
  <conditionalFormatting sqref="P16:V16">
    <cfRule type="cellIs" dxfId="10" priority="30" stopIfTrue="1" operator="equal">
      <formula>"100%"</formula>
    </cfRule>
    <cfRule type="cellIs" dxfId="9" priority="31" stopIfTrue="1" operator="lessThan">
      <formula>0.5</formula>
    </cfRule>
    <cfRule type="cellIs" dxfId="8" priority="34" stopIfTrue="1" operator="greaterThanOrEqual">
      <formula>1.2</formula>
    </cfRule>
    <cfRule type="containsBlanks" dxfId="7" priority="35" stopIfTrue="1">
      <formula>LEN(TRIM(P16))=0</formula>
    </cfRule>
    <cfRule type="cellIs" dxfId="6" priority="32" stopIfTrue="1" operator="between">
      <formula>0.5</formula>
      <formula>0.7</formula>
    </cfRule>
    <cfRule type="cellIs" dxfId="5" priority="33" stopIfTrue="1" operator="between">
      <formula>0.7</formula>
      <formula>1.2</formula>
    </cfRule>
  </conditionalFormatting>
  <conditionalFormatting sqref="Q17:S105">
    <cfRule type="containsBlanks" dxfId="4" priority="9">
      <formula>LEN(TRIM(Q17))=0</formula>
    </cfRule>
  </conditionalFormatting>
  <conditionalFormatting sqref="S117:V117">
    <cfRule type="containsBlanks" dxfId="3" priority="65">
      <formula>LEN(TRIM(S117))=0</formula>
    </cfRule>
  </conditionalFormatting>
  <conditionalFormatting sqref="T15:V15">
    <cfRule type="cellIs" dxfId="2" priority="4" stopIfTrue="1" operator="between">
      <formula>0</formula>
      <formula>0.15</formula>
    </cfRule>
    <cfRule type="cellIs" dxfId="1" priority="3" stopIfTrue="1" operator="lessThanOrEqual">
      <formula>0</formula>
    </cfRule>
  </conditionalFormatting>
  <conditionalFormatting sqref="T16:V105">
    <cfRule type="containsBlanks" dxfId="0" priority="8">
      <formula>LEN(TRIM(T16))=0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in="1" max="22" man="1"/>
    <brk id="57" min="1" max="22" man="1"/>
    <brk id="68" min="1" max="22" man="1"/>
    <brk id="77" min="1" max="22" man="1"/>
    <brk id="91"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34" t="s">
        <v>22</v>
      </c>
    </row>
    <row r="3" spans="1:2" ht="120" customHeight="1" x14ac:dyDescent="0.25">
      <c r="A3" s="222" t="s">
        <v>23</v>
      </c>
      <c r="B3" s="222"/>
    </row>
    <row r="5" spans="1:2" ht="45" x14ac:dyDescent="0.25">
      <c r="A5" s="35"/>
      <c r="B5" s="36" t="s">
        <v>24</v>
      </c>
    </row>
    <row r="6" spans="1:2" ht="60" x14ac:dyDescent="0.25">
      <c r="A6" s="37"/>
      <c r="B6" s="36" t="s">
        <v>25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3 2024</vt:lpstr>
      <vt:lpstr>Instrucciones</vt:lpstr>
      <vt:lpstr>'SEGUIMIENTO EJE 3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2024-03-27T18:39:13Z</cp:lastPrinted>
  <dcterms:created xsi:type="dcterms:W3CDTF">2021-02-22T21:43:21Z</dcterms:created>
  <dcterms:modified xsi:type="dcterms:W3CDTF">2024-05-13T20:18:14Z</dcterms:modified>
  <cp:category/>
  <cp:contentStatus/>
</cp:coreProperties>
</file>