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A5116813-746A-44F6-AF3B-CBBBDAB73B88}" xr6:coauthVersionLast="47" xr6:coauthVersionMax="47" xr10:uidLastSave="{00000000-0000-0000-0000-000000000000}"/>
  <bookViews>
    <workbookView xWindow="-120" yWindow="-120" windowWidth="29040" windowHeight="16440" xr2:uid="{00000000-000D-0000-FFFF-FFFF0000000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2" i="1" l="1"/>
  <c r="V11" i="1"/>
  <c r="S12" i="1"/>
  <c r="S11" i="1"/>
  <c r="O13" i="1"/>
  <c r="O30" i="1"/>
  <c r="S30" i="1" s="1"/>
  <c r="O43" i="1"/>
  <c r="O14" i="1"/>
  <c r="V14" i="1" s="1"/>
  <c r="V20" i="1"/>
  <c r="V15" i="1"/>
  <c r="V16" i="1"/>
  <c r="V17" i="1"/>
  <c r="V18" i="1"/>
  <c r="V19" i="1"/>
  <c r="V21" i="1"/>
  <c r="V23" i="1"/>
  <c r="V24" i="1"/>
  <c r="V25" i="1"/>
  <c r="V26" i="1"/>
  <c r="V27" i="1"/>
  <c r="V28" i="1"/>
  <c r="V29" i="1"/>
  <c r="V31" i="1"/>
  <c r="V32" i="1"/>
  <c r="V33" i="1"/>
  <c r="V34" i="1"/>
  <c r="V35" i="1"/>
  <c r="V36" i="1"/>
  <c r="V37" i="1"/>
  <c r="V38" i="1"/>
  <c r="V39" i="1"/>
  <c r="V40" i="1"/>
  <c r="V41" i="1"/>
  <c r="V42" i="1"/>
  <c r="V43" i="1"/>
  <c r="V44" i="1"/>
  <c r="V45" i="1"/>
  <c r="V46" i="1"/>
  <c r="V47" i="1"/>
  <c r="V48" i="1"/>
  <c r="V49" i="1"/>
  <c r="V50" i="1"/>
  <c r="V51" i="1"/>
  <c r="V52" i="1"/>
  <c r="V53" i="1"/>
  <c r="U11" i="1"/>
  <c r="S53" i="1"/>
  <c r="S52" i="1"/>
  <c r="S51" i="1"/>
  <c r="S50" i="1"/>
  <c r="S49" i="1"/>
  <c r="S48" i="1"/>
  <c r="S47" i="1"/>
  <c r="S46" i="1"/>
  <c r="S45" i="1"/>
  <c r="S44" i="1"/>
  <c r="S42" i="1"/>
  <c r="S41" i="1"/>
  <c r="S40" i="1"/>
  <c r="S39" i="1"/>
  <c r="S38" i="1"/>
  <c r="S37" i="1"/>
  <c r="S36" i="1"/>
  <c r="S35" i="1"/>
  <c r="S34" i="1"/>
  <c r="S33" i="1"/>
  <c r="S32" i="1"/>
  <c r="S31" i="1"/>
  <c r="S29" i="1"/>
  <c r="S28" i="1"/>
  <c r="S27" i="1"/>
  <c r="S26" i="1"/>
  <c r="S25" i="1"/>
  <c r="S24" i="1"/>
  <c r="S23" i="1"/>
  <c r="S21" i="1"/>
  <c r="S20" i="1"/>
  <c r="S19" i="1"/>
  <c r="S17" i="1"/>
  <c r="S16" i="1"/>
  <c r="S15" i="1"/>
  <c r="S14" i="1"/>
  <c r="S43" i="1"/>
  <c r="O22" i="1"/>
  <c r="O18" i="1"/>
  <c r="S18" i="1" s="1"/>
  <c r="U53" i="1"/>
  <c r="U44" i="1"/>
  <c r="U45" i="1"/>
  <c r="U46" i="1"/>
  <c r="U47" i="1"/>
  <c r="U48" i="1"/>
  <c r="U49" i="1"/>
  <c r="U50" i="1"/>
  <c r="U51" i="1"/>
  <c r="U52" i="1"/>
  <c r="U42" i="1"/>
  <c r="U41" i="1"/>
  <c r="U38" i="1"/>
  <c r="U39" i="1"/>
  <c r="U35" i="1"/>
  <c r="U36" i="1"/>
  <c r="U37" i="1"/>
  <c r="U33" i="1"/>
  <c r="U34" i="1"/>
  <c r="U32" i="1"/>
  <c r="U31" i="1"/>
  <c r="U28" i="1"/>
  <c r="U29" i="1"/>
  <c r="U27" i="1"/>
  <c r="U26" i="1"/>
  <c r="U25" i="1"/>
  <c r="U23" i="1"/>
  <c r="U24" i="1"/>
  <c r="U20" i="1"/>
  <c r="U21" i="1"/>
  <c r="U17" i="1"/>
  <c r="U19" i="1"/>
  <c r="U15" i="1"/>
  <c r="U16" i="1"/>
  <c r="U12" i="1"/>
  <c r="N30" i="1"/>
  <c r="N43" i="1"/>
  <c r="R43" i="1" s="1"/>
  <c r="N22" i="1"/>
  <c r="R12" i="1"/>
  <c r="P44" i="1"/>
  <c r="P15" i="1"/>
  <c r="Q15" i="1"/>
  <c r="R15" i="1"/>
  <c r="T15" i="1"/>
  <c r="P16" i="1"/>
  <c r="Q16" i="1"/>
  <c r="R16" i="1"/>
  <c r="T16" i="1"/>
  <c r="P17" i="1"/>
  <c r="Q17" i="1"/>
  <c r="R17" i="1"/>
  <c r="T17" i="1"/>
  <c r="R18" i="1"/>
  <c r="P19" i="1"/>
  <c r="Q19" i="1"/>
  <c r="R19" i="1"/>
  <c r="T19" i="1"/>
  <c r="P20" i="1"/>
  <c r="Q20" i="1"/>
  <c r="R20" i="1"/>
  <c r="T20" i="1"/>
  <c r="P21" i="1"/>
  <c r="Q21" i="1"/>
  <c r="R21" i="1"/>
  <c r="T21" i="1"/>
  <c r="P22" i="1"/>
  <c r="P23" i="1"/>
  <c r="Q23" i="1"/>
  <c r="R23" i="1"/>
  <c r="T23" i="1"/>
  <c r="P24" i="1"/>
  <c r="Q24" i="1"/>
  <c r="R24" i="1"/>
  <c r="T24" i="1"/>
  <c r="P25" i="1"/>
  <c r="Q25" i="1"/>
  <c r="R25" i="1"/>
  <c r="T25" i="1"/>
  <c r="P26" i="1"/>
  <c r="Q26" i="1"/>
  <c r="R26" i="1"/>
  <c r="T26" i="1"/>
  <c r="P27" i="1"/>
  <c r="Q27" i="1"/>
  <c r="R27" i="1"/>
  <c r="T27" i="1"/>
  <c r="P28" i="1"/>
  <c r="Q28" i="1"/>
  <c r="R28" i="1"/>
  <c r="T28" i="1"/>
  <c r="P29" i="1"/>
  <c r="Q29" i="1"/>
  <c r="R29" i="1"/>
  <c r="T29" i="1"/>
  <c r="P31" i="1"/>
  <c r="Q31" i="1"/>
  <c r="R31" i="1"/>
  <c r="T31" i="1"/>
  <c r="P32" i="1"/>
  <c r="Q32" i="1"/>
  <c r="R32" i="1"/>
  <c r="T32" i="1"/>
  <c r="P33" i="1"/>
  <c r="Q33" i="1"/>
  <c r="R33" i="1"/>
  <c r="T33" i="1"/>
  <c r="P34" i="1"/>
  <c r="Q34" i="1"/>
  <c r="R34" i="1"/>
  <c r="T34" i="1"/>
  <c r="P35" i="1"/>
  <c r="Q35" i="1"/>
  <c r="R35" i="1"/>
  <c r="T35" i="1"/>
  <c r="P36" i="1"/>
  <c r="Q36" i="1"/>
  <c r="R36" i="1"/>
  <c r="T36" i="1"/>
  <c r="P37" i="1"/>
  <c r="Q37" i="1"/>
  <c r="R37" i="1"/>
  <c r="T37" i="1"/>
  <c r="P38" i="1"/>
  <c r="Q38" i="1"/>
  <c r="R38" i="1"/>
  <c r="T38" i="1"/>
  <c r="P39" i="1"/>
  <c r="Q39" i="1"/>
  <c r="R39" i="1"/>
  <c r="T39" i="1"/>
  <c r="Q40" i="1"/>
  <c r="R40" i="1"/>
  <c r="P41" i="1"/>
  <c r="Q41" i="1"/>
  <c r="R41" i="1"/>
  <c r="T41" i="1"/>
  <c r="P42" i="1"/>
  <c r="Q42" i="1"/>
  <c r="R42" i="1"/>
  <c r="T42" i="1"/>
  <c r="Q44" i="1"/>
  <c r="R44" i="1"/>
  <c r="T44" i="1"/>
  <c r="P45" i="1"/>
  <c r="Q45" i="1"/>
  <c r="R45" i="1"/>
  <c r="T45" i="1"/>
  <c r="P46" i="1"/>
  <c r="Q46" i="1"/>
  <c r="R46" i="1"/>
  <c r="T46" i="1"/>
  <c r="P47" i="1"/>
  <c r="Q47" i="1"/>
  <c r="R47" i="1"/>
  <c r="T47" i="1"/>
  <c r="P48" i="1"/>
  <c r="Q48" i="1"/>
  <c r="R48" i="1"/>
  <c r="T48" i="1"/>
  <c r="P49" i="1"/>
  <c r="Q49" i="1"/>
  <c r="R49" i="1"/>
  <c r="T49" i="1"/>
  <c r="P50" i="1"/>
  <c r="Q50" i="1"/>
  <c r="R50" i="1"/>
  <c r="T50" i="1"/>
  <c r="P51" i="1"/>
  <c r="Q51" i="1"/>
  <c r="R51" i="1"/>
  <c r="T51" i="1"/>
  <c r="P52" i="1"/>
  <c r="Q52" i="1"/>
  <c r="R52" i="1"/>
  <c r="T52" i="1"/>
  <c r="P53" i="1"/>
  <c r="Q53" i="1"/>
  <c r="R53" i="1"/>
  <c r="T53" i="1"/>
  <c r="N18" i="1"/>
  <c r="N14" i="1"/>
  <c r="R14" i="1" s="1"/>
  <c r="M43" i="1"/>
  <c r="Q43" i="1" s="1"/>
  <c r="L43" i="1"/>
  <c r="U43" i="1" s="1"/>
  <c r="L40" i="1"/>
  <c r="P40" i="1" s="1"/>
  <c r="M30" i="1"/>
  <c r="Q30" i="1" s="1"/>
  <c r="L30" i="1"/>
  <c r="P30" i="1" s="1"/>
  <c r="M22" i="1"/>
  <c r="Q22" i="1" s="1"/>
  <c r="L22" i="1"/>
  <c r="U22" i="1" s="1"/>
  <c r="M18" i="1"/>
  <c r="L18" i="1"/>
  <c r="U18" i="1" s="1"/>
  <c r="M14" i="1"/>
  <c r="Q14" i="1" s="1"/>
  <c r="L14" i="1"/>
  <c r="P14" i="1" s="1"/>
  <c r="V30" i="1" l="1"/>
  <c r="V22" i="1"/>
  <c r="S22" i="1"/>
  <c r="M13" i="1"/>
  <c r="Q13" i="1" s="1"/>
  <c r="T43" i="1"/>
  <c r="T18" i="1"/>
  <c r="T14" i="1"/>
  <c r="U30" i="1"/>
  <c r="P43" i="1"/>
  <c r="T22" i="1"/>
  <c r="U14" i="1"/>
  <c r="T40" i="1"/>
  <c r="T30" i="1"/>
  <c r="Q18" i="1"/>
  <c r="U40" i="1"/>
  <c r="P18" i="1"/>
  <c r="N13" i="1"/>
  <c r="R30" i="1"/>
  <c r="R22" i="1"/>
  <c r="L13" i="1"/>
  <c r="S13" i="1" l="1"/>
  <c r="V13" i="1"/>
  <c r="U13" i="1"/>
  <c r="P13" i="1"/>
  <c r="T13" i="1"/>
  <c r="R13" i="1"/>
  <c r="R11" i="1"/>
  <c r="T11" i="1"/>
  <c r="T12" i="1"/>
  <c r="Q11" i="1"/>
  <c r="Q12" i="1"/>
  <c r="P54" i="1"/>
  <c r="S64" i="1" l="1"/>
  <c r="U64" i="1"/>
  <c r="T64" i="1"/>
  <c r="R64" i="1"/>
  <c r="Q64" i="1"/>
  <c r="P64" i="1"/>
  <c r="O64" i="1"/>
  <c r="V64" i="1" s="1"/>
  <c r="U54" i="1" l="1"/>
  <c r="T54" i="1"/>
  <c r="R54" i="1"/>
  <c r="Q54" i="1"/>
  <c r="S66" i="1"/>
  <c r="O66" i="1"/>
  <c r="S65" i="1"/>
  <c r="O65" i="1"/>
  <c r="P12" i="1"/>
  <c r="P11" i="1" l="1"/>
</calcChain>
</file>

<file path=xl/sharedStrings.xml><?xml version="1.0" encoding="utf-8"?>
<sst xmlns="http://schemas.openxmlformats.org/spreadsheetml/2006/main" count="320" uniqueCount="218">
  <si>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</si>
  <si>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</si>
  <si>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</si>
  <si>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</si>
  <si>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</si>
  <si>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</si>
  <si>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</si>
  <si>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</si>
  <si>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</si>
  <si>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</si>
  <si>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</si>
  <si>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</si>
  <si>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</si>
  <si>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</si>
  <si>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</si>
  <si>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</si>
  <si>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r>
      <rPr>
        <b/>
        <sz val="11"/>
        <color theme="1"/>
        <rFont val="Arial"/>
        <family val="2"/>
      </rPr>
      <t xml:space="preserve"> 2.XX.1 </t>
    </r>
    <r>
      <rPr>
        <sz val="11"/>
        <color theme="1"/>
        <rFont val="Arial"/>
        <family val="2"/>
      </rPr>
      <t>Contribuir a cerrar las brechas de desigualdad reactivando y diversificando la economía y poniendo fin a la exclusión social para fortalecer a las familias y mejorar la calidad de vida de la población mediante…</t>
    </r>
  </si>
  <si>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</si>
  <si>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</si>
  <si>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</si>
  <si>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CLAVE Y NOMBRE DEL PPA:</t>
  </si>
  <si>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</si>
  <si>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</si>
  <si>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</si>
  <si>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</si>
  <si>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</si>
  <si>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</si>
  <si>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</si>
  <si>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</si>
  <si>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</si>
  <si>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</si>
  <si>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</si>
  <si>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</si>
  <si>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</si>
  <si>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</si>
  <si>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</si>
  <si>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</si>
  <si>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</si>
  <si>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</si>
  <si>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NOMBRE DE LA DEPENDENCIA QUE ATIENDE AL PROGRAMA</t>
  </si>
  <si>
    <t>ELABORÓ</t>
  </si>
  <si>
    <t>REVISÓ
Mtro. Enrique E. Encalada Sánchez
Dirección de Planeación de la DGPM</t>
  </si>
  <si>
    <t>AUTORIZÓ</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</si>
  <si>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</si>
  <si>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</si>
  <si>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</si>
  <si>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</si>
  <si>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</si>
  <si>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(DIRECCIÓN GENERAL IMM)</t>
  </si>
  <si>
    <t>2.10.1.1. Las mujeres del Municipio de Benito Juárez reciben atención y  acceden a su derecho de una vida libre de violencia  al institucionalizar y transversalizarse la perspectiva de género en la administración pública.</t>
  </si>
  <si>
    <t>PMB: Porcentaje de  Mujeres Beneficiadas por el Instituto Municipal de la Mujer.</t>
  </si>
  <si>
    <t>Trimestral</t>
  </si>
  <si>
    <t>UNIDAD DE MEDIDA DEL INDICADOR: Porcentaje
UNIDAD DE MEDIDA DE LAS VARIABLES: Mujeres</t>
  </si>
  <si>
    <t>Componente
(Dirección General)</t>
  </si>
  <si>
    <t xml:space="preserve">2.10.1.1.1.   Representación, Coordinación y Dirección del Instituto Municipal de la Mujer.
</t>
  </si>
  <si>
    <t>PIA:  Porcentaje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</si>
  <si>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Reuniones</t>
    </r>
  </si>
  <si>
    <t>2.10.1.1.1.1 Realizar reuniones Ordinarias con Consejos y Junta Directiva.</t>
  </si>
  <si>
    <t>PROC: Porcentaje de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</si>
  <si>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</si>
  <si>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2.10.1.1.1.2 Realizar reuniones  con  Coordinadores.</t>
  </si>
  <si>
    <t xml:space="preserve">PRC: Porcentaje de Reuniones con  Coordinadores. </t>
  </si>
  <si>
    <t xml:space="preserve">Actividad </t>
  </si>
  <si>
    <t>2.10.1.1.1.3. Presentación de Informes de actividades.</t>
  </si>
  <si>
    <t>PIAR: Porcentaje de  Informes de actividades Realizados.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</si>
  <si>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</si>
  <si>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</si>
  <si>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 xml:space="preserve">2.10.1.1.2.  Acciones de  gestión y  administración del presupuesto y  rendición de cuentas ante los entes fiscalizadores realizadas.
</t>
  </si>
  <si>
    <t>PGPR: Porcentaje de 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</si>
  <si>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</si>
  <si>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2.10.1.1.2.1. Administración del sistema informático que permite el seguimiento del cumplimiento de metas y ejercicio del presupuesto con base en las Matrices de Indicadores para Resultados y el Presupuesto basado en resultados  con perspectiva de género</t>
  </si>
  <si>
    <t>PICP: Porcentaje de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</si>
  <si>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</si>
  <si>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</si>
  <si>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t>PMELR: Porcentaje de mantenimientos de los equipos de cómputo, líneas telefónicas y la red informática de voz y datos realizado.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</si>
  <si>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</si>
  <si>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2.10.1.1.2.3. Implementación de un programa de sustitución de mobiliario, equipo de oficina y parque vehicular obsoleto.</t>
  </si>
  <si>
    <t>PMEVS: Porcentaje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</si>
  <si>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</si>
  <si>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</si>
  <si>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2.10.1.1.3. Capacitaciones en temas de sensibilización y difusión de la transversalización de la perspectiva género realizadas.</t>
  </si>
  <si>
    <t>PCAC: Porcentaje de capacitaciones, acompañamientos y canalizaciones atendidas en temas de sensibilizacion y transverzalización de perspectiva de género.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</si>
  <si>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</si>
  <si>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 xml:space="preserve">2.10.1.1.3.1. Servicios de seguimiento y acompañamiento a víctimas indirectas de feminicidios. </t>
  </si>
  <si>
    <t>PSVF: Porcentaje de Servicios de Seguimiento y Acompañamiento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</si>
  <si>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</si>
  <si>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2.10.1.1.3.2. Procurar y evaluar la aplicación de la NOM 046-SSA2-2005 en los casos violencia familiar, sexual y contra las mujeres, a través de difusión y capacitación.</t>
  </si>
  <si>
    <t>PCIN: Porcentaje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</si>
  <si>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</si>
  <si>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t xml:space="preserve">2.10.1.1.3.3. </t>
    </r>
    <r>
      <rPr>
        <sz val="11"/>
        <color theme="1"/>
        <rFont val="Arial"/>
        <family val="2"/>
      </rPr>
      <t>Promoción de la erradicación de las diferentes violencias a través de campañas virtuales.</t>
    </r>
  </si>
  <si>
    <t>PPRS: Porcentaje de publicaciones promocionales a la población  sobre diferentes tematicas que coadyuven en la prevención y atención de la violencia de género en redes sociales.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</si>
  <si>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</si>
  <si>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</si>
  <si>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t>PCSP: Porcentaje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</si>
  <si>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</si>
  <si>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2.10.1.1.3.5. Realización de  eventos  academicos dirigidos a estudiantes  en temas de: Feminismo, Perspectiva de Género, Violencia de Género y Cultura de Paz. </t>
  </si>
  <si>
    <t xml:space="preserve">PEA: Porcentaje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</si>
  <si>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</si>
  <si>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</si>
  <si>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PCVG: Porcentaje de capacitaciones en temas de sensibilización, orientación intersectorial en materia de violencia de género, empoderamiento y derechos sexuales y reproductivos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</si>
  <si>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</si>
  <si>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t>2.10.1.1.3.7.</t>
    </r>
    <r>
      <rPr>
        <sz val="11"/>
        <color theme="1"/>
        <rFont val="Arial"/>
        <family val="2"/>
      </rPr>
      <t xml:space="preserve"> Servicios de atención en la Casa de Asistencia Temporal para Mujeres “Christine de Pizán”  (CAT)</t>
    </r>
  </si>
  <si>
    <t>PACAT: Porcentaje de atenciones en la Casa de Asistencia Temporal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</si>
  <si>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</si>
  <si>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Componente
(Unidad de Atención Psicológica)</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</si>
  <si>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</si>
  <si>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2.10.1.1.4.1. Brindar atención médica de primer nivel, orientación y consultas a mujeres,  brindándolos con trato digno, calidad y calidez en la atención.</t>
  </si>
  <si>
    <t xml:space="preserve">PASM: Porcentaje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</si>
  <si>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</si>
  <si>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2.10.1.1.4.2. Brindar atención médica de primer nivel, orientación y consultas a Mujeres Adolescentes y Niñas,  brindándolos con trato digno, calidad y calidez en la atención.</t>
  </si>
  <si>
    <t xml:space="preserve">PANSM: Porcentaje de Atenciones a Mujeres Adolescentes y niñas  en Servicios Médicos </t>
  </si>
  <si>
    <t>2.10.1.1.4.3. Brindar servicios de intervención en crisis, orientación, terapia psicológica individual, grupal y seguimiento a mujeres, brindándolos con trato digno, calidad y calidez en la atención</t>
  </si>
  <si>
    <t xml:space="preserve">PATP: Porcentaje de Atenciones a  mujeres en servicios de intervención en crisis, orientación, terapia psicológica </t>
  </si>
  <si>
    <t>2.10.1.1.4.4. Brindar servicios de intervención en crisis, orientación, terapia psicológica individual, grupal y seguimiento a mujeres, con trato diferenciado para adolescentes y niñez brindándolos con trato digno, calidad y calidez en la atención</t>
  </si>
  <si>
    <t>PANTP: Porcentaje de Atenciones a mujeres adolescentes y niñas atendidas en servicios de intervención en crisis, orientación, terapia psicológica</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</si>
  <si>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</si>
  <si>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t>PCAE: Porcentaje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</si>
  <si>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</si>
  <si>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</si>
  <si>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PCMD: Porcentaje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</si>
  <si>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</si>
  <si>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2.10.1.1.4.7. Crear convenios y acuerdos de coordinación interinstitucional (e interdisciplinaria) para apoyar el trabajo de las demás áreas (salud, legal, psicológica y social).</t>
  </si>
  <si>
    <t>PCAI: Porcentaje de convenios y acuerdos de coordinación interinstitucional para apoyar el trabajo de las áreas de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</si>
  <si>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</si>
  <si>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 xml:space="preserve">2.10.1.1.4.8 Realización de  Brigadas de Salud Comunitaria y Desarrollo Integral de las Mujeres. </t>
  </si>
  <si>
    <t>PBS: Porcentaje de Brigadas de Salud Comunitaria y Desarrollo Integral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</si>
  <si>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</si>
  <si>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 xml:space="preserve">2.10.1.1.4.9. Emisión del Programa de Radio como espacio colectivo auditivo feminista y comunitario dirigido a las mujeres. </t>
  </si>
  <si>
    <t>PPE: Porcentaje de programas emitidos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</si>
  <si>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</si>
  <si>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</si>
  <si>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</si>
  <si>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PSAJ: Porcentaje de Servicios a la Mujer Para Facilitar el Acceso a la Justicia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</si>
  <si>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</si>
  <si>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2.10.1.1.5.1. Brindar atención jurídica, asesoramiento, orientación y seguimiento a mujeres,  brindándolos con trato digno, calidad y calidez en la atención.</t>
  </si>
  <si>
    <t>PSAOJ: Porcentaje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</si>
  <si>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</si>
  <si>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2.10.1.1.5.2. Brindar atención jurídica, asesoramiento, orientación y seguimiento a mujeres, con trato diferenciado para adolescentes y niñez brindándolos con trato digno, calidad y calidez en la atención.</t>
  </si>
  <si>
    <t>PSAAJ: Porcentaje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</si>
  <si>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</si>
  <si>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Componente
(Unidad de Capacitación y Actividades Productivas)</t>
  </si>
  <si>
    <t xml:space="preserve">2.10.1.1.6. Talleres de capacitación, cursos y actividades que fortalecen e impulsan el empoderamiento económico, social, formación para el trabajo y la profesionalización de las mujeres. </t>
  </si>
  <si>
    <t>PTCA: Porcentaje de Talleres de capacitación, cursos y actividades.</t>
  </si>
  <si>
    <r>
      <t>UNIDAD DE MEDIDA DEL INDICADOR: Porcentaje</t>
    </r>
    <r>
      <rPr>
        <b/>
        <sz val="11"/>
        <color theme="1"/>
        <rFont val="Arial"/>
        <family val="2"/>
      </rPr>
      <t xml:space="preserve">
UNIDAD DE MEDIDA DE LAS VARIABLES: </t>
    </r>
    <r>
      <rPr>
        <sz val="11"/>
        <color theme="1"/>
        <rFont val="Arial"/>
        <family val="2"/>
      </rPr>
      <t>Talleres</t>
    </r>
  </si>
  <si>
    <t>2.10.1.1.6.1. Realizar talleres de empoderamiento económico y habilidades para la vida de las mujeres y adolescencias del Municipio de Benito Juárez.</t>
  </si>
  <si>
    <t>PTEE: Porcentaje de Talleres  de empoderamiento económico y habilidades para la vida de las mujeres y adolescencias.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</si>
  <si>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</si>
  <si>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2.10.1.1.6.2. Impartición de talleres de Capacitacion en Planes y Estrategias de Negocios y Educación Financiera.</t>
  </si>
  <si>
    <t>PTPEF: Porcentaje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</si>
  <si>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</si>
  <si>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2.10.1.1.6.3 Impartición de Talleres en temas de Empleos no tradicionales. </t>
  </si>
  <si>
    <t>PTENT: Porcentaje de Talleres en temas de empleos no tradicionales.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</si>
  <si>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</si>
  <si>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 xml:space="preserve">2.10.1.1.6.4 Canalización a instituciones, con la finalidad de otorgar becas que favorezcan la profesionalización academica y laboral a favor de las mujeres. </t>
  </si>
  <si>
    <t>PCBA: Porcentaje de  canalizaciones de mujeres a instituciones con beneficios académicos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</si>
  <si>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</si>
  <si>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 xml:space="preserve">2.10.1.1.6.5. Realización del bazar "Mujeres que Crean" </t>
  </si>
  <si>
    <t>PBMC: Porcentaje de Emisiones del Bazar "Mujeres que Crean"</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</si>
  <si>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</si>
  <si>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r>
      <t xml:space="preserve">2.10.1.1.6.6. Distribucion de Tarjetas BIMM  
</t>
    </r>
    <r>
      <rPr>
        <b/>
        <sz val="11"/>
        <color theme="1"/>
        <rFont val="Arial"/>
        <family val="2"/>
      </rPr>
      <t>BIMM:</t>
    </r>
    <r>
      <rPr>
        <sz val="11"/>
        <color theme="1"/>
        <rFont val="Arial"/>
        <family val="2"/>
      </rPr>
      <t xml:space="preserve">  Beneficios Instituto Municipal de la Mujer</t>
    </r>
  </si>
  <si>
    <t>PTB: Porcentaje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</si>
  <si>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</si>
  <si>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2.10.1.1.6.7. Realización del Evento internacional “Un Billón de Pie”</t>
  </si>
  <si>
    <t>PEBP: Porcentaje de eventos  “Un Billón de Pie” realizados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</si>
  <si>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</si>
  <si>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t>Componente
(Coordinación de Mantenimiento e Infraestructura a las Instalaciones)</t>
  </si>
  <si>
    <t>2.10.1.1.7. Servicios de mantenimiento, rehabilitación u obra y mejoras necesarias a la infraestructura del Instituto Municipal de la Mujer, que sencuentren bajo la custodia o resguardo del mismo.</t>
  </si>
  <si>
    <t xml:space="preserve">PSMR: Porcentaje de avance de los servicios de mantenimiento, rehabilitación u obra y mejoras necesarias a la infraestructura del Instituto Municipal de la Mujer. </t>
  </si>
  <si>
    <r>
      <t>UNIDAD DE MEDIDA DEL INDICADOR: Porcentaje</t>
    </r>
    <r>
      <rPr>
        <b/>
        <sz val="11"/>
        <color theme="1"/>
        <rFont val="Arial"/>
        <family val="2"/>
      </rPr>
      <t xml:space="preserve">
UNIDAD DE MEDIDA DE LAS VARIABLES: </t>
    </r>
    <r>
      <rPr>
        <sz val="11"/>
        <color theme="1"/>
        <rFont val="Arial"/>
        <family val="2"/>
      </rPr>
      <t>total de Actividades programadas</t>
    </r>
  </si>
  <si>
    <t>2.10.1.1.7.1 Supervisión del mantenimiento a la infraestructura  del Instituto Municipal de la Mujer, que se ncuentren bajo la custodia o resguardo del mismo.</t>
  </si>
  <si>
    <t>PMan: Porcentaje de mantenimientos a la infraestructura  del Instituto Municipal de la Mujer, que sencuentren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</si>
  <si>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</si>
  <si>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</si>
  <si>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t>PRIM: Porcentaje de rehabilitaciones a la infraestructura  del Instituto Municipal de la Mujer, que sencuentren bajo la custodia o resguardo del mismo.</t>
  </si>
  <si>
    <t>UNIDAD DE MEDIDA DEL INDICADOR: Porcentaje
UNIDAD DE MEDIDA DE LAS VARIABLES: rehabilitaciones</t>
  </si>
  <si>
    <r>
      <rPr>
        <b/>
        <sz val="11"/>
        <color theme="1"/>
        <rFont val="Calibri"/>
        <family val="2"/>
        <scheme val="minor"/>
      </rPr>
      <t xml:space="preserve">Meta Trimestral: </t>
    </r>
    <r>
      <rPr>
        <sz val="11"/>
        <color theme="1"/>
        <rFont val="Calibri"/>
        <family val="2"/>
        <scheme val="minor"/>
      </rPr>
      <t>Esta actividad solo se realiza 1 vez al año</t>
    </r>
    <r>
      <rPr>
        <b/>
        <sz val="11"/>
        <color theme="1"/>
        <rFont val="Calibri"/>
        <family val="2"/>
        <scheme val="minor"/>
      </rPr>
      <t xml:space="preserve">
Meta Anual: </t>
    </r>
    <r>
      <rPr>
        <sz val="11"/>
        <color theme="1"/>
        <rFont val="Calibri"/>
        <family val="2"/>
        <scheme val="minor"/>
      </rPr>
      <t xml:space="preserve">Se logró un avance anual del 0% de del 100% con lo programado que es de 1. </t>
    </r>
  </si>
  <si>
    <t>NA</t>
  </si>
  <si>
    <t>PSIS: Porcentaje de Servicios Integrales de Salud  para la mujer.</t>
  </si>
  <si>
    <t xml:space="preserve">Meta Trimestral: Se tuvo un avance del 139.43% de atenciones a mujeres con 2,691 atenciones de las 1932 programadas.
Meta Anual: Se logró un avance anual del 143.73% de atenciones del 100% con lo programado que es de 7722 </t>
  </si>
  <si>
    <t xml:space="preserve">Meta Trimestral: Se tuvo un avance del 100% de reuniones para planeación con 12 de las 12 programadas.
Meta Anual: Se logró un avance anual del 100% de reuniones para planeación del 100% con lo programado que es de 48. </t>
  </si>
  <si>
    <t xml:space="preserve">Meta Trimestral: Se tuvo un avance del 100% de Reuniones Ordinarias con Consejos y Junta Directiva.con 6 de las 6 programadas.
Meta Anual: Se logró un avance anual del 100 % de  Reuniones Ordinarias del 100% con lo programado que es de 24. </t>
  </si>
  <si>
    <t xml:space="preserve">Meta Trimestral: Se tuvo un avance del 100% de Reuniones con  Coordinadores con 3 de las 3 programadas.
Meta Anual: Se logró un avance anual del 100 % de Reuniones con  Coordinadores del 100% con lo programado que es de 12. </t>
  </si>
  <si>
    <t xml:space="preserve">Meta Trimestral: Se tuvo un avance del 100% de Informes de actividades Realizados con 3 de las 3 programadas.
Meta Anual: Se logró un avance anual del 100 % de Informes de actividades del 100% con lo programado que es de 12. </t>
  </si>
  <si>
    <t xml:space="preserve">Meta Trimestral: Se tuvo un avance del 100% de gestiones del presupuesto y  rendición de cuentas ante los entes fiscalizadores Realizados con 5 de las 5 programadas.
Meta Anual: Se logró un avance anual del 100% de  gestiones del presupuesto y  rendición de cuentas del 100% con lo programado que es de 20. </t>
  </si>
  <si>
    <t xml:space="preserve">Meta Trimestral: Se tuvo un avance del 100% de informes administrativos  de cumplimiento de metas y ejercicio del presupuesto con base en la MIR y el PBR  con perspectiva de género Realizados con 3 de las 3 programadas.
Meta Anual: Se logró un avance anual del 100 % de  informes administrativos  de cumplimiento de metas y ejercicio del presupuesto con base en la MIR y el PBR  con perspectiva de género del 100% con lo programado que es de 12.  </t>
  </si>
  <si>
    <t>Meta Trimestral: Se tuvo un avance del 100% de mantenimientos de los equipos de cómputo, líneas telefónicas y la red informática de voz y datos  Realizados con 1 de las 1 programadas.
Meta Anual: Se logró un avance anual del 100 % de mantenimientos de los equipos de cómputo del 100% con lo programado que es de 4.</t>
  </si>
  <si>
    <t xml:space="preserve">Meta Trimestral: Se tuvo un avance del 100% de mobiliario, equipo de oficina y parque vehicular obsoleto sustituido Realizados con 1 de las 1 programadas.
Meta Anual: Se logró un avance anual del 100 %  de obiliario, equipo de oficina y parque vehicular obsoleto sustituido del 100% con lo programado que es de 4. </t>
  </si>
  <si>
    <t xml:space="preserve">Meta Trimestral: Se tuvo un avance del 126.73 % de capacitaciones, acompañamientos y canalizaciones atendidas en temas de sensibilizacion y transverzalización de perspectiva de género Realizados con 256 de las 202 programadas. La Coordinación de Perspectiva de Género del IMM se encuentra realizando las gestiones pertinentes para conseguir los objetivos planteados.
Meta Anual: Se logró un avance anual del 105.57 % de capacitaciones, acompañamientos y canalizaciones atendidas  del 100% con lo programado que es de 808. </t>
  </si>
  <si>
    <t xml:space="preserve">Meta Trimestral: Se tuvo un avance del 0% de servicios de Seguimiento y Acompañamiento a Víctimas indirectas de Feminicidios  Realizados con 0 de las 2 programadas. Es importante mencionar que esta actividad depende de que las usuarias lo soliciten, hasta este momento no ha sido así.
Meta Anual: Se logró un avance anual del 0% de servicios de Seguimiento y Acompañamiento a Víctimas indirectas de Feminicidios del 100% con lo programado que es de 8. </t>
  </si>
  <si>
    <t xml:space="preserve">Meta Trimestral: Se tuvo un avance del 350 % de Capacitaciones a Dependencias y Entidades con la información de la implementación de la  NOM 046-SSA2-2005  Realizados con 21 de las 6 programadas. Durante el periodo,  esto derivado de el incremento de actividades por parte de las diferentes dependencias del H. Ayuntamiento de Benito Juárez, lo que ha llevado a que no cuenten con disponibilidad para realizar los cursos y/o evaluaciones.
Meta Anual: Se logró un avance anual del 154.17% de Capacitaciones a Dependencias y Entidadesdel 100% con lo programado que es de 24. </t>
  </si>
  <si>
    <t xml:space="preserve">Meta Trimestral: Se tuvo un avance del 116.67 % de publicaciones promocionales a la población  sobre diferentes tematicas que coadyuven en la prevención y atención de la violencia de género en redes sociales  Realizados con 196 de las 168 programadas. Esta actividad se  vio afectada por intermitencias que se tuvieron en la pagina del Instituto, pero se soluciono lo más rápido posible.
Meta Anual: Se logró un avance anual del 104.17 % de publicaciones promocionales del 100% con lo programado que es de 672. </t>
  </si>
  <si>
    <t xml:space="preserve">Meta Trimestral: Se tuvo un avance del 133.33 % de capacitaciones  a servidores públicos sobre estrategias de prevención primaria, secundaria y terciaria , así como sensibilización en materia de violencia de género Realizados con 6 de las 6 programadas. 
Meta Anual: Se logró un avance anual del 116.67% de capacitaciones  a servidores públicos del 100% con lo programado que es de 24. </t>
  </si>
  <si>
    <t>Meta Trimestral: Se tuvo un avance del 200% de eventos  academicos dirigidos a estudiantes  en temas de: Feminismo, Perspectiva de Género, Violencia de Género y Cultura de Paz Realizados con 3 de las 3 programadas.
Meta Anual: Se logró un avance anual del 175 % de  eventos  academicos  del 100% con lo programado que es de 12</t>
  </si>
  <si>
    <t>Meta Trimestral: Se tuvo un avance del 100 % de capacitaciones en temas de sensibilización, orientación intersectorial en materia de violencia de género, empoderamiento y derechos sexuales y reproductivos Realizados con 12 de las 12 programadas.
Meta Anual: Se logró un avance anual del 100% de rcapacitaciones en temas de sensibilización del 100% con lo programado que es de 48.</t>
  </si>
  <si>
    <t xml:space="preserve">Meta Trimestral: Se tuvo un avance del 0 % de  en Servicios de atención en la Casa de Asistencia Temporal para Mujeres “Christine de Pizán”  (CAT)  Realizados con 0 de las 5 programadas. Esta actividad depende de que una mujer se encuentre en riesgo para ser llevada a la casa de asistencia temporal. 
Meta Anual: Se logró un avance anual del 30 % de Servicios de atención en la Casa de Asistencia Temporal para Mujeres “Christine de Pizán”  (CAT) del 100% con lo programado que es de 20. </t>
  </si>
  <si>
    <t>Meta Trimestral: Se tuvo un avance del 161.38 % de servicios Integrales de Salud  para la mujer Realizados con 2,006 de las 1243 programadas.
Meta Anual: Se logró un avance anual del 157.60 % de servicios Integrales de Salud del 100% con lo programado que es de 4972.</t>
  </si>
  <si>
    <t xml:space="preserve">Meta Trimestral: Se tuvo un avance del 346.23 % de Atenciones en Servicios Médicos Realizados con 734 de las 212 programadas. Se ha rebasado la meta planeada ya que se realizó la contratación de más medicas y eso disparo el número de atenciones.
Meta Anual: Se logró un avance anual del 300.12 % de servicios Integrales de Salud del 100% con lo programado que es de 848. Se ha rebasado la meta planeada ya que se realizó la contratación de más medicas y eso disparo el número de atenciones. </t>
  </si>
  <si>
    <t>Meta Trimestral: Se tuvo un avance del 102.83 % de Atenciones a Mujeres Adolescentes y niñas  en Servicios Médicos  Realizados con 109 de las 106 programadas. Se ha rebasado la meta planeada ya que se realizó la contratación de más medicas y eso disparo el número de atenciones.
Meta Anual: Se logró un avance anual del 83.25 % de Atenciones a Mujeres Adolescentes y niñas  en Servicios Médicos   del 100% con lo programado que es de 424. Se ha rebasado la meta planeada ya que se realizó la contratación de más medicas y eso disparo el número de atenciones.</t>
  </si>
  <si>
    <t>Meta Trimestral: Se tuvo un avance del 155.05 % de Atenciones a  mujeres en servicios de intervención en crisis, orientación, terapia psicológica  Realizados con 814 de las 525 programadas.
Meta Anual: Se logró un avance anual del 164.95 % de Atenciones a  mujeres en servicios de intervención en crisis, orientación, terapia psicológica  del 100% con lo programado que es de 2100</t>
  </si>
  <si>
    <t xml:space="preserve">Meta Trimestral: Se tuvo un avance del 81.43 % de Atenciones a mujeres adolescentes y niñas atendidas en servicios de intervención en crisis, orientación, terapia psicológica Realizados con 285 de las 350 programadas. Se ha rebasado la meta planeada ya que se realizó la contratación de más psicologas y eso disparo el número de atenciones.
Meta Anual: Se logró un avance anual del 88.14 % de tenciones a mujeres adolescentes y niñas atendidas en servicios de intervención en crisis, orientación, terapia psicológica del 100% con lo programado que es de 1400.  </t>
  </si>
  <si>
    <t>Meta Trimestral: Se tuvo un avance del 325 % de Capacitaciones a Mujeres, Mujeres Adolescentes y Niñas  para fomentar la autonomía y empoderamiento.Realizados con 13 de las 4  programadas. En este trimestre se tivo un incremento en las solicitudes de capacitaciones.
Meta Anual: Se logró un avance anual del 265.50 % de Capacitaciones a Mujeres, Mujeres Adolescentes y Niñas  para fomentar la autonomía y empoderamiento del 100% con lo programado que es de 16. Se  han dado más capacitaciones de las programadas por una alza en la demanda de las mismas por parte de las usuarias.</t>
  </si>
  <si>
    <t xml:space="preserve">Meta Trimestral: Se tuvo un avance del 58.33 % de canalizaciones de mujeres a dependencias gubernamentales y/u organizaciones de la sociedad civil Realizados con 7 de las 12  programadas. De las atenciones médicas en este trimestre, fue necesario canalizar a varias de las pacientes por diferentes temas de salud.
Meta Anual: Se logró un avance anual del 75 % de canalizaciones de mujeres del 100% con lo programado que es de 48. </t>
  </si>
  <si>
    <r>
      <rPr>
        <b/>
        <sz val="11"/>
        <color theme="1"/>
        <rFont val="Calibri"/>
        <family val="2"/>
        <scheme val="minor"/>
      </rPr>
      <t xml:space="preserve">Meta Trimestral: Se tuvo un avance del  50 % de convenios y acuerdos de coordinación interinstitucional para apoyar el trabajo de las áreas de salud, legal, psicológica y social Realizados con 1 de las 2  programadas. Se han acercado principalmente hoteles buscando convenios para capacitación.
Meta Anual: Se logró un avance anual del 75 % de convenios y acuerdos de coordinación interinstitucional del 100% con lo programado que es de 8.  </t>
    </r>
    <r>
      <rPr>
        <sz val="11"/>
        <color theme="1"/>
        <rFont val="Calibri"/>
        <family val="2"/>
        <scheme val="minor"/>
      </rPr>
      <t xml:space="preserve"> </t>
    </r>
  </si>
  <si>
    <t xml:space="preserve">Meta Trimestral: Se tuvo un avance del 500 % de Brigadas de Salud Comunitaria y Desarrollo Integral Realizados con 10 de las 2  programadas. Se tuvo la oportunidad de realizar más brigadas de las planeadas, esto derivado de los trabajos por el día internacional de la mujer. como parte de la firma de convenios se establece que el IMM pueda realizar brigadas para hacer llegar los servicios a los prestadores de servicios hoteleres, al incrementarse el número de convenios se sincremento el número de brigadas.
Meta Anual: Se logró un avance anual del 350 % de  Brigadas de Salud Comunitaria del 100% con lo programado que es de 8. </t>
  </si>
  <si>
    <t xml:space="preserve">Meta Trimestral: Se tuvo un avance del 110 % de  programas emitidos Realizados con 33 de las 30  programadas. 
Meta Anual: Se logró un avance anual del  106.67 % de programas emitidos del 100% con lo programado que es de 120. </t>
  </si>
  <si>
    <t xml:space="preserve">Meta Trimestral: Se tuvo un avance del 144.53 % de  Servicios a la Mujer Para Facilitar el Acceso a la Justicia Realizados con 357 de las 247  programadas. Derivado de la contratación de más abogados para atender en elos diferentes módulos del IMM se ha visto un incrementeo en el número de atenciones de carácter jurídico.
Meta Anual: Se logró un avance anual del 147.37 % de Servicios a la Mujer Para Facilitar el Acceso a la Justicia  del 100% con lo programado que es de 990. </t>
  </si>
  <si>
    <t xml:space="preserve">Meta Trimestral: Se tuvo un avance del 146.81 % de  Servicios a mujeres  de asesoramiento y orientación Jurídica. Realizados con 345 de las 235  programadas. Derivado de la contratación de más abogados para atender en elos diferentes módulos del IMM se ha visto un incrementeo en el número de atenciones de carácter jurídico.
Meta Anual: Se logró un avance anual del 152.66 % de Servicios a mujeres  de asesoramiento y orientación Jurídica del 100% con lo programado que es de 940. </t>
  </si>
  <si>
    <t>Meta Trimestral: Se tuvo un avance del 100 % de  Servicios a mujeres Adolescentes y Niñas en asesoramiento y orientación Jurídica.. Realizados con 12 de las 12  programadas. Este servicio requiere de que la ciudadania solicite el mismo, durante este trimestre no fue solicitado.
Meta Anual: Se logró un avance anual del 50% de Servicios a mujeres Adolescentes y Niñas en asesoramiento y orientación Jurídica. del 100% con lo programado que es de 50.  Se está trabajando en difundir la actividad para alcanzar la meta anual</t>
  </si>
  <si>
    <t xml:space="preserve">Meta Trimestral: Se tuvo un avance del 90.61 % de   Talleres de capacitación, cursos y actividades. Realizados con 193 de las 213  programadas. 
Meta Anual: Se logró un avance anual del 99.65 % de Talleres de capacitación, cursos y actividades del 100% con lo programado que es de 853. </t>
  </si>
  <si>
    <t>Meta Trimestral: Se tuvo un avance del 100 % de   Talleres  de empoderamiento económico y habilidades para la vida de las mujeres y adolescencias Realizados con 3 de las 3  programadas. 
Meta Anual: Se logró un avance anual del  150 % deTalleres  de empoderamiento económico y habilidades para la vida de las mujeres y adolescencias del 100% con lo programado que es de 12</t>
  </si>
  <si>
    <t xml:space="preserve">Meta Trimestral: Se tuvo un avance del 100 % de   talleres de Capacitacion en Planes y Estrategias de Negocios y Educación Financiera Realizados con 3 de las 3  programadas. 
Meta Anual: Se logró un avance anual del 141.67 % de talleres de Capacitacion en Planes y Estrategias de Negocios y Educación Financiera del 100% con lo programado que es de 12. </t>
  </si>
  <si>
    <t xml:space="preserve">Meta Trimestral: Se tuvo un avance del 100 % de   Talleres en temas de empleos no tradicionales Realizados con 1 de las 1  programadas. 
Meta Anual: Se logró un avance anual del 100 % de   Talleres en temas de empleos no tradicionales del 100% con lo programado que es de 4. </t>
  </si>
  <si>
    <t>Meta Trimestral: Se tuvo un avance del 100 % de   canalizaciones de mujeres a instituciones con beneficios académicos Realizados con 3 de las 3  programadas. hubo un incremento por el ingreso a las escuelas. 
Meta Anual: Se logró un avance anual del 100 % de canalizaciones de mujeres a instituciones con beneficios académicos del 100% con lo programado que es de 12.</t>
  </si>
  <si>
    <t xml:space="preserve">Meta Trimestral: Se tuvo un avance del 100  % de   Emisiones del Bazar "Mujeres que Crean" Realizados con 3 de las 3  programadas. 
Meta Anual: Se logró un avance anual del 100 % de Emisiones del Bazar "Mujeres que Crean" del 100% con lo programado que es de 12. </t>
  </si>
  <si>
    <t xml:space="preserve">Meta Trimestral: Se tuvo un avance del 90 % de   Tarjeta BIMM entregadas a mujeres Realizados con 180 de las 200  programadas. 
Meta Anual: Se logró un avance anual del 98.38 % de entrega de Tarjeta BIMM   del 100% con lo programado que es de 800. </t>
  </si>
  <si>
    <t xml:space="preserve">Meta Trimestral: Se tuvo un avance del 112.50 % de   servicios de mantenimiento, rehabilitación u obra y mejoras necesarias a la infraestructura del Instituto Municipal de la Mujer  Realizados con 9 de las 8  programadas. 
Meta Anual: Se logró un avance anual del 100 % de servicios de mantenimiento, rehabilitación u obra y mejoras necesarias a la infraestructura del Instituto Municipal de la Mujer del 100% con lo programado que es de 33.  </t>
  </si>
  <si>
    <t xml:space="preserve">Meta Trimestral: Se tuvo un avance del 100 % de   mantenimientos a la infraestructura  del Instituto Municipal de la Mujer, que sencuentren bajo la custodia o resguardo del mismo Realizados con 8 de las 8  programadas.
Meta Anual: Se logró un avance anual del 100 % demantenimientos a la infraestructura del 100% con lo programado que es de 32. </t>
  </si>
  <si>
    <t xml:space="preserve">Meta Trimestral: Se tuvo un avance del 100 % de   rehabilitaciones a la infraestructura  del Instituto Municipal de la Mujer, que sencuentren bajo la custodia o resguardo del mismo Realizados con 1 de las 1  programadas. Aún se encuentra pendiente la remodelación de uno de los módulos del IMM.
Meta Anual: Se logró un avance anual del 100 % de rehabilitaciones a la infraestructura  del Instituto Municipal de la Mujer del 100% con lo programado que es de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</si>
</sst>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
      <patternFill patternType="solid">
        <fgColor rgb="FFFFEFF3"/>
        <bgColor indexed="64"/>
      </patternFill>
    </fill>
  </fills>
  <borders count="102">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ashed">
        <color theme="1"/>
      </bottom>
      <diagonal/>
    </border>
    <border>
      <left style="medium">
        <color indexed="64"/>
      </left>
      <right style="dotted">
        <color indexed="64"/>
      </right>
      <top style="medium">
        <color indexed="64"/>
      </top>
      <bottom/>
      <diagonal/>
    </border>
    <border>
      <left style="dotted">
        <color indexed="64"/>
      </left>
      <right style="dashed">
        <color theme="1"/>
      </right>
      <top style="medium">
        <color indexed="64"/>
      </top>
      <bottom/>
      <diagonal/>
    </border>
    <border>
      <left style="dashed">
        <color theme="1"/>
      </left>
      <right style="medium">
        <color indexed="64"/>
      </right>
      <top style="thin">
        <color indexed="64"/>
      </top>
      <bottom style="dashed">
        <color theme="1"/>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thin">
        <color indexed="64"/>
      </top>
      <bottom style="thin">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86">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1" fontId="3" fillId="5" borderId="22" xfId="1" applyNumberFormat="1" applyFont="1" applyFill="1" applyBorder="1" applyAlignment="1">
      <alignment horizontal="center" vertical="center" wrapText="1"/>
    </xf>
    <xf numFmtId="1" fontId="3" fillId="10" borderId="23" xfId="1" applyNumberFormat="1" applyFont="1" applyFill="1" applyBorder="1" applyAlignment="1">
      <alignment horizontal="center" vertical="center" wrapText="1"/>
    </xf>
    <xf numFmtId="1" fontId="6" fillId="5" borderId="24" xfId="0" applyNumberFormat="1" applyFont="1" applyFill="1" applyBorder="1" applyAlignment="1">
      <alignment horizontal="center" vertical="center" wrapText="1"/>
    </xf>
    <xf numFmtId="165" fontId="6" fillId="5" borderId="29" xfId="0" applyNumberFormat="1" applyFont="1" applyFill="1" applyBorder="1" applyAlignment="1">
      <alignment horizontal="center" vertical="center" wrapText="1"/>
    </xf>
    <xf numFmtId="165" fontId="3" fillId="10" borderId="27" xfId="1" applyNumberFormat="1" applyFont="1" applyFill="1" applyBorder="1" applyAlignment="1">
      <alignment horizontal="center" vertical="center" wrapText="1"/>
    </xf>
    <xf numFmtId="165" fontId="3" fillId="5" borderId="27" xfId="1" applyNumberFormat="1" applyFont="1" applyFill="1" applyBorder="1" applyAlignment="1">
      <alignment horizontal="center" vertical="center" wrapText="1"/>
    </xf>
    <xf numFmtId="165" fontId="3" fillId="10" borderId="28" xfId="1" applyNumberFormat="1" applyFont="1" applyFill="1" applyBorder="1" applyAlignment="1">
      <alignment horizontal="center" vertical="center" wrapText="1"/>
    </xf>
    <xf numFmtId="0" fontId="6" fillId="5" borderId="33" xfId="0" applyFont="1" applyFill="1" applyBorder="1" applyAlignment="1">
      <alignment horizontal="center" vertical="center" wrapText="1"/>
    </xf>
    <xf numFmtId="0" fontId="4" fillId="5" borderId="36" xfId="0" applyFont="1" applyFill="1" applyBorder="1" applyAlignment="1">
      <alignment horizontal="center" vertical="center" wrapText="1"/>
    </xf>
    <xf numFmtId="164" fontId="4" fillId="5" borderId="37"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4" fillId="5" borderId="39" xfId="0" applyFont="1" applyFill="1" applyBorder="1" applyAlignment="1">
      <alignment horizontal="center" vertical="center" wrapText="1"/>
    </xf>
    <xf numFmtId="164" fontId="4" fillId="5" borderId="19" xfId="0" applyNumberFormat="1" applyFont="1" applyFill="1" applyBorder="1" applyAlignment="1">
      <alignment horizontal="center" vertical="center" wrapText="1"/>
    </xf>
    <xf numFmtId="0" fontId="3" fillId="0" borderId="19" xfId="0" applyFont="1" applyBorder="1" applyAlignment="1">
      <alignment horizontal="center" vertical="center" wrapText="1"/>
    </xf>
    <xf numFmtId="164" fontId="6" fillId="5" borderId="40" xfId="2"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0" fontId="3" fillId="0" borderId="26" xfId="0" applyFont="1" applyBorder="1" applyAlignment="1">
      <alignment horizontal="center" vertical="center" wrapText="1"/>
    </xf>
    <xf numFmtId="3" fontId="3" fillId="10" borderId="34" xfId="0" applyNumberFormat="1" applyFont="1" applyFill="1" applyBorder="1" applyAlignment="1">
      <alignment horizontal="center" vertical="center" wrapText="1"/>
    </xf>
    <xf numFmtId="0" fontId="3" fillId="5" borderId="34" xfId="0" applyFont="1" applyFill="1" applyBorder="1" applyAlignment="1">
      <alignment horizontal="center" vertical="center" wrapText="1"/>
    </xf>
    <xf numFmtId="3" fontId="3" fillId="10" borderId="35" xfId="0" applyNumberFormat="1" applyFont="1" applyFill="1" applyBorder="1" applyAlignment="1">
      <alignment horizontal="center" vertical="center" wrapText="1"/>
    </xf>
    <xf numFmtId="10" fontId="0" fillId="6" borderId="48" xfId="0" applyNumberFormat="1" applyFill="1" applyBorder="1" applyAlignment="1">
      <alignment horizontal="center" vertical="center" wrapText="1"/>
    </xf>
    <xf numFmtId="10" fontId="0" fillId="6" borderId="49" xfId="0" applyNumberForma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44" fontId="3" fillId="4" borderId="57" xfId="2" applyFont="1" applyFill="1" applyBorder="1" applyAlignment="1">
      <alignment horizontal="center" vertical="center" wrapText="1"/>
    </xf>
    <xf numFmtId="44" fontId="3" fillId="4" borderId="58" xfId="2" applyFont="1" applyFill="1" applyBorder="1" applyAlignment="1">
      <alignment horizontal="center" vertical="center" wrapText="1"/>
    </xf>
    <xf numFmtId="44" fontId="3" fillId="4" borderId="59" xfId="2"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44" fontId="3" fillId="4" borderId="60"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61" xfId="2" applyFont="1" applyFill="1" applyBorder="1" applyAlignment="1">
      <alignment horizontal="center" vertical="center" wrapText="1"/>
    </xf>
    <xf numFmtId="44" fontId="3" fillId="4" borderId="62" xfId="2" applyFont="1" applyFill="1" applyBorder="1" applyAlignment="1">
      <alignment horizontal="center" vertical="center" wrapText="1"/>
    </xf>
    <xf numFmtId="3" fontId="3" fillId="4" borderId="50" xfId="0" applyNumberFormat="1" applyFon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44" fontId="3" fillId="4" borderId="64"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44" fontId="3" fillId="4" borderId="65" xfId="2" applyFont="1" applyFill="1" applyBorder="1" applyAlignment="1">
      <alignment horizontal="center" vertical="center" wrapText="1"/>
    </xf>
    <xf numFmtId="44" fontId="3" fillId="4" borderId="66" xfId="2"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3" fontId="3" fillId="4" borderId="54" xfId="0" applyNumberFormat="1" applyFont="1" applyFill="1" applyBorder="1" applyAlignment="1">
      <alignment horizontal="center" vertical="center" wrapText="1"/>
    </xf>
    <xf numFmtId="3" fontId="3" fillId="4" borderId="67" xfId="0" applyNumberFormat="1"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0" fontId="6" fillId="10" borderId="68" xfId="0" applyFont="1" applyFill="1" applyBorder="1" applyAlignment="1">
      <alignment horizontal="justify" vertical="center" wrapText="1"/>
    </xf>
    <xf numFmtId="0" fontId="6" fillId="10" borderId="69" xfId="0" applyFont="1" applyFill="1" applyBorder="1" applyAlignment="1">
      <alignment horizontal="justify" vertical="center" wrapText="1"/>
    </xf>
    <xf numFmtId="0" fontId="1" fillId="2" borderId="70"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3" fontId="3" fillId="7" borderId="46"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32" xfId="0" applyNumberFormat="1" applyFont="1" applyFill="1" applyBorder="1" applyAlignment="1">
      <alignment horizontal="center" vertical="center" wrapText="1"/>
    </xf>
    <xf numFmtId="3" fontId="3" fillId="7" borderId="47" xfId="0" applyNumberFormat="1" applyFont="1" applyFill="1" applyBorder="1" applyAlignment="1">
      <alignment horizontal="center" vertical="center" wrapText="1"/>
    </xf>
    <xf numFmtId="10" fontId="0" fillId="6" borderId="73" xfId="0" applyNumberFormat="1" applyFill="1" applyBorder="1" applyAlignment="1">
      <alignment horizontal="center" vertical="center" wrapText="1"/>
    </xf>
    <xf numFmtId="10" fontId="14" fillId="14" borderId="50" xfId="0" applyNumberFormat="1" applyFont="1" applyFill="1" applyBorder="1" applyAlignment="1">
      <alignment horizontal="center" vertical="center"/>
    </xf>
    <xf numFmtId="0" fontId="5" fillId="7" borderId="41" xfId="0" applyFont="1" applyFill="1" applyBorder="1" applyAlignment="1">
      <alignment horizontal="center" vertical="center" wrapText="1"/>
    </xf>
    <xf numFmtId="10" fontId="0" fillId="6" borderId="34" xfId="0" applyNumberForma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77" xfId="0" applyFont="1" applyFill="1" applyBorder="1" applyAlignment="1">
      <alignment horizontal="center" vertical="center" wrapText="1"/>
    </xf>
    <xf numFmtId="1" fontId="6" fillId="5" borderId="78" xfId="1" applyNumberFormat="1" applyFont="1" applyFill="1" applyBorder="1" applyAlignment="1">
      <alignment horizontal="center" vertical="center" wrapText="1"/>
    </xf>
    <xf numFmtId="165" fontId="6" fillId="5" borderId="79" xfId="1" applyNumberFormat="1" applyFont="1" applyFill="1" applyBorder="1" applyAlignment="1">
      <alignment horizontal="center" vertical="center" wrapText="1"/>
    </xf>
    <xf numFmtId="0" fontId="5" fillId="9" borderId="82" xfId="0" applyFont="1" applyFill="1" applyBorder="1" applyAlignment="1">
      <alignment horizontal="center" vertical="center" wrapText="1"/>
    </xf>
    <xf numFmtId="0" fontId="4" fillId="10" borderId="81"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1" fillId="15" borderId="84" xfId="0" applyFont="1" applyFill="1" applyBorder="1" applyAlignment="1">
      <alignment horizontal="center" vertical="center" wrapText="1"/>
    </xf>
    <xf numFmtId="0" fontId="9" fillId="8" borderId="76" xfId="0"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4" fillId="10" borderId="82" xfId="0" applyFont="1" applyFill="1" applyBorder="1" applyAlignment="1">
      <alignment horizontal="center" vertical="center" wrapText="1"/>
    </xf>
    <xf numFmtId="0" fontId="3" fillId="10" borderId="88" xfId="0" applyFont="1" applyFill="1" applyBorder="1" applyAlignment="1">
      <alignment horizontal="center" vertical="center" wrapText="1"/>
    </xf>
    <xf numFmtId="0" fontId="3" fillId="10" borderId="89" xfId="0" applyFont="1" applyFill="1" applyBorder="1" applyAlignment="1">
      <alignment horizontal="center" vertical="center" wrapText="1"/>
    </xf>
    <xf numFmtId="0" fontId="3" fillId="5" borderId="56" xfId="0" applyFont="1" applyFill="1" applyBorder="1" applyAlignment="1">
      <alignment horizontal="left" vertical="center" wrapText="1"/>
    </xf>
    <xf numFmtId="0" fontId="3" fillId="5" borderId="56" xfId="0" applyFont="1" applyFill="1" applyBorder="1" applyAlignment="1">
      <alignment horizontal="center" vertical="center" wrapText="1"/>
    </xf>
    <xf numFmtId="0" fontId="3" fillId="5" borderId="57" xfId="0" applyFont="1" applyFill="1" applyBorder="1" applyAlignment="1">
      <alignment horizontal="left" vertical="center" wrapText="1"/>
    </xf>
    <xf numFmtId="0" fontId="3" fillId="5" borderId="92" xfId="0" applyFont="1" applyFill="1" applyBorder="1" applyAlignment="1">
      <alignment horizontal="left" vertical="center" wrapText="1"/>
    </xf>
    <xf numFmtId="0" fontId="5" fillId="9" borderId="11" xfId="0" applyFont="1" applyFill="1" applyBorder="1" applyAlignment="1">
      <alignment horizontal="center" vertical="center" wrapText="1"/>
    </xf>
    <xf numFmtId="0" fontId="5" fillId="9" borderId="87" xfId="0" applyFont="1" applyFill="1" applyBorder="1" applyAlignment="1">
      <alignment horizontal="justify" vertical="center" wrapText="1"/>
    </xf>
    <xf numFmtId="0" fontId="5" fillId="9" borderId="87" xfId="0" applyFont="1" applyFill="1" applyBorder="1" applyAlignment="1">
      <alignment horizontal="left" vertical="center" wrapText="1"/>
    </xf>
    <xf numFmtId="0" fontId="5" fillId="9" borderId="87" xfId="0" applyFont="1" applyFill="1" applyBorder="1" applyAlignment="1">
      <alignment horizontal="center" vertical="center" wrapText="1"/>
    </xf>
    <xf numFmtId="0" fontId="3" fillId="5" borderId="11" xfId="0" applyFont="1" applyFill="1" applyBorder="1" applyAlignment="1">
      <alignment horizontal="center" vertical="center" wrapText="1"/>
    </xf>
    <xf numFmtId="1" fontId="3" fillId="10" borderId="87" xfId="1" applyNumberFormat="1" applyFont="1" applyFill="1" applyBorder="1" applyAlignment="1">
      <alignment horizontal="center" vertical="center" wrapText="1"/>
    </xf>
    <xf numFmtId="0" fontId="3" fillId="5" borderId="87" xfId="0" applyFont="1" applyFill="1" applyBorder="1" applyAlignment="1">
      <alignment horizontal="center" vertical="center" wrapText="1"/>
    </xf>
    <xf numFmtId="1" fontId="3" fillId="10" borderId="93" xfId="1" applyNumberFormat="1" applyFont="1" applyFill="1" applyBorder="1" applyAlignment="1">
      <alignment horizontal="center" vertical="center" wrapText="1"/>
    </xf>
    <xf numFmtId="3" fontId="3" fillId="5" borderId="21" xfId="0" applyNumberFormat="1" applyFont="1" applyFill="1" applyBorder="1" applyAlignment="1">
      <alignment horizontal="center" vertical="center" wrapText="1"/>
    </xf>
    <xf numFmtId="0" fontId="3" fillId="16" borderId="87" xfId="0" applyFont="1" applyFill="1" applyBorder="1" applyAlignment="1">
      <alignment horizontal="justify" vertical="center" wrapText="1"/>
    </xf>
    <xf numFmtId="0" fontId="4" fillId="16" borderId="87" xfId="0" applyFont="1" applyFill="1" applyBorder="1" applyAlignment="1">
      <alignment horizontal="justify" vertical="center" wrapText="1"/>
    </xf>
    <xf numFmtId="0" fontId="3" fillId="16" borderId="87" xfId="0" applyFont="1" applyFill="1" applyBorder="1" applyAlignment="1">
      <alignment horizontal="center" vertical="center" wrapText="1"/>
    </xf>
    <xf numFmtId="0" fontId="3" fillId="5" borderId="87" xfId="0" applyFont="1" applyFill="1" applyBorder="1" applyAlignment="1">
      <alignment horizontal="justify" vertical="center" wrapText="1"/>
    </xf>
    <xf numFmtId="0" fontId="4" fillId="16" borderId="11" xfId="0" applyFont="1" applyFill="1" applyBorder="1" applyAlignment="1">
      <alignment horizontal="center" vertical="center" wrapText="1"/>
    </xf>
    <xf numFmtId="0" fontId="6" fillId="5" borderId="94" xfId="0" applyFont="1" applyFill="1" applyBorder="1" applyAlignment="1">
      <alignment horizontal="center" vertical="center" wrapText="1"/>
    </xf>
    <xf numFmtId="0" fontId="6" fillId="5" borderId="87" xfId="0" applyFont="1" applyFill="1" applyBorder="1" applyAlignment="1">
      <alignment horizontal="left" vertical="center" wrapText="1"/>
    </xf>
    <xf numFmtId="3" fontId="3" fillId="5" borderId="2" xfId="0" applyNumberFormat="1" applyFont="1" applyFill="1" applyBorder="1" applyAlignment="1">
      <alignment horizontal="center" vertical="center" wrapText="1"/>
    </xf>
    <xf numFmtId="0" fontId="3" fillId="5" borderId="94" xfId="0" applyFont="1" applyFill="1" applyBorder="1" applyAlignment="1">
      <alignment horizontal="justify" vertical="center" wrapText="1"/>
    </xf>
    <xf numFmtId="0" fontId="6" fillId="5" borderId="94" xfId="0" applyFont="1" applyFill="1" applyBorder="1" applyAlignment="1">
      <alignment horizontal="justify" vertical="center" wrapText="1"/>
    </xf>
    <xf numFmtId="0" fontId="3" fillId="5" borderId="94" xfId="0" applyFont="1" applyFill="1" applyBorder="1" applyAlignment="1">
      <alignment horizontal="center" vertical="center" wrapText="1"/>
    </xf>
    <xf numFmtId="0" fontId="6" fillId="5" borderId="94" xfId="0" applyFont="1" applyFill="1" applyBorder="1" applyAlignment="1">
      <alignment horizontal="left" vertical="center" wrapText="1"/>
    </xf>
    <xf numFmtId="0" fontId="3" fillId="16" borderId="87" xfId="0" applyFont="1" applyFill="1" applyBorder="1" applyAlignment="1">
      <alignment horizontal="left" vertical="center" wrapText="1"/>
    </xf>
    <xf numFmtId="3" fontId="3" fillId="5" borderId="85" xfId="0" applyNumberFormat="1" applyFont="1" applyFill="1" applyBorder="1" applyAlignment="1">
      <alignment horizontal="center" vertical="center" wrapText="1"/>
    </xf>
    <xf numFmtId="3" fontId="3" fillId="5" borderId="20" xfId="0" applyNumberFormat="1" applyFont="1" applyFill="1" applyBorder="1" applyAlignment="1">
      <alignment horizontal="center" vertical="center" wrapText="1"/>
    </xf>
    <xf numFmtId="0" fontId="4" fillId="5" borderId="94" xfId="0" applyFont="1" applyFill="1" applyBorder="1" applyAlignment="1">
      <alignment horizontal="justify" vertical="center" wrapText="1"/>
    </xf>
    <xf numFmtId="0" fontId="3" fillId="5" borderId="95" xfId="0" applyFont="1" applyFill="1" applyBorder="1" applyAlignment="1">
      <alignment horizontal="justify" vertical="center" wrapText="1"/>
    </xf>
    <xf numFmtId="0" fontId="4" fillId="5" borderId="95" xfId="0" applyFont="1" applyFill="1" applyBorder="1" applyAlignment="1">
      <alignment horizontal="justify" vertical="center" wrapText="1"/>
    </xf>
    <xf numFmtId="0" fontId="3" fillId="5" borderId="95" xfId="0" applyFont="1" applyFill="1" applyBorder="1" applyAlignment="1">
      <alignment horizontal="center" vertical="center" wrapText="1"/>
    </xf>
    <xf numFmtId="0" fontId="3" fillId="5" borderId="25" xfId="0" applyFont="1" applyFill="1" applyBorder="1" applyAlignment="1">
      <alignment horizontal="center" vertical="center" wrapText="1"/>
    </xf>
    <xf numFmtId="1" fontId="3" fillId="10" borderId="95" xfId="1" applyNumberFormat="1" applyFont="1" applyFill="1" applyBorder="1" applyAlignment="1">
      <alignment horizontal="center" vertical="center" wrapText="1"/>
    </xf>
    <xf numFmtId="1" fontId="3" fillId="10" borderId="96" xfId="1" applyNumberFormat="1" applyFont="1" applyFill="1" applyBorder="1" applyAlignment="1">
      <alignment horizontal="center" vertical="center" wrapText="1"/>
    </xf>
    <xf numFmtId="3" fontId="3" fillId="5" borderId="80" xfId="0" applyNumberFormat="1" applyFont="1" applyFill="1" applyBorder="1" applyAlignment="1">
      <alignment horizontal="center" vertical="center" wrapText="1"/>
    </xf>
    <xf numFmtId="3" fontId="3" fillId="5" borderId="51" xfId="0" applyNumberFormat="1" applyFont="1" applyFill="1" applyBorder="1" applyAlignment="1">
      <alignment horizontal="center" vertical="center" wrapText="1"/>
    </xf>
    <xf numFmtId="10" fontId="0" fillId="6" borderId="97" xfId="0" applyNumberFormat="1" applyFill="1" applyBorder="1" applyAlignment="1">
      <alignment horizontal="center" vertical="center" wrapText="1"/>
    </xf>
    <xf numFmtId="0" fontId="15" fillId="9" borderId="98" xfId="0" applyFont="1" applyFill="1" applyBorder="1" applyAlignment="1">
      <alignment horizontal="left" vertical="center" wrapText="1"/>
    </xf>
    <xf numFmtId="0" fontId="0" fillId="10" borderId="99" xfId="0" applyFill="1" applyBorder="1" applyAlignment="1">
      <alignment horizontal="justify" vertical="center" wrapText="1"/>
    </xf>
    <xf numFmtId="0" fontId="13" fillId="5" borderId="99" xfId="0" applyFont="1" applyFill="1" applyBorder="1" applyAlignment="1">
      <alignment horizontal="justify" vertical="center" wrapText="1"/>
    </xf>
    <xf numFmtId="0" fontId="0" fillId="5" borderId="99" xfId="0" applyFill="1" applyBorder="1" applyAlignment="1">
      <alignment horizontal="justify" vertical="center" wrapText="1"/>
    </xf>
    <xf numFmtId="0" fontId="0" fillId="5" borderId="100" xfId="0" applyFill="1" applyBorder="1" applyAlignment="1">
      <alignment horizontal="justify" vertical="center" wrapText="1"/>
    </xf>
    <xf numFmtId="0" fontId="0" fillId="0" borderId="99" xfId="0" applyBorder="1" applyAlignment="1">
      <alignment horizontal="justify" vertical="center" wrapText="1"/>
    </xf>
    <xf numFmtId="0" fontId="0" fillId="5" borderId="101" xfId="0" applyFill="1" applyBorder="1" applyAlignment="1">
      <alignment horizontal="justify" vertical="center" wrapText="1"/>
    </xf>
    <xf numFmtId="10" fontId="0" fillId="13" borderId="50" xfId="0" applyNumberFormat="1" applyFill="1" applyBorder="1" applyAlignment="1">
      <alignment horizontal="center" vertical="center" wrapText="1"/>
    </xf>
    <xf numFmtId="3" fontId="3" fillId="5" borderId="47" xfId="0" applyNumberFormat="1" applyFont="1" applyFill="1" applyBorder="1" applyAlignment="1">
      <alignment horizontal="center" vertical="center" wrapText="1"/>
    </xf>
    <xf numFmtId="3" fontId="3" fillId="5" borderId="86" xfId="0" applyNumberFormat="1" applyFont="1" applyFill="1" applyBorder="1" applyAlignment="1">
      <alignment horizontal="center" vertical="center" wrapText="1"/>
    </xf>
    <xf numFmtId="3" fontId="3" fillId="5" borderId="52"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74"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42"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9" fillId="8" borderId="0" xfId="0" applyFont="1" applyFill="1" applyAlignment="1">
      <alignment horizontal="center" vertical="center"/>
    </xf>
    <xf numFmtId="0" fontId="9" fillId="8" borderId="75"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42"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2" fillId="0" borderId="45" xfId="0" applyFont="1" applyBorder="1" applyAlignment="1">
      <alignment horizontal="center" vertical="center"/>
    </xf>
    <xf numFmtId="0" fontId="12" fillId="0" borderId="45" xfId="0" applyFont="1" applyBorder="1" applyAlignment="1">
      <alignment horizontal="center" vertical="top" wrapText="1"/>
    </xf>
    <xf numFmtId="0" fontId="12" fillId="0" borderId="45" xfId="0" applyFont="1" applyBorder="1" applyAlignment="1">
      <alignment horizontal="center" vertical="top"/>
    </xf>
    <xf numFmtId="0" fontId="2" fillId="5" borderId="9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5" borderId="91" xfId="0" applyFont="1" applyFill="1" applyBorder="1" applyAlignment="1">
      <alignment horizontal="justify" vertical="center" wrapText="1"/>
    </xf>
    <xf numFmtId="0" fontId="3" fillId="5" borderId="30" xfId="0" applyFont="1" applyFill="1" applyBorder="1" applyAlignment="1">
      <alignment horizontal="justify"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61">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32657</xdr:colOff>
      <xdr:row>1</xdr:row>
      <xdr:rowOff>0</xdr:rowOff>
    </xdr:from>
    <xdr:to>
      <xdr:col>22</xdr:col>
      <xdr:colOff>3331740</xdr:colOff>
      <xdr:row>4</xdr:row>
      <xdr:rowOff>190500</xdr:rowOff>
    </xdr:to>
    <xdr:pic>
      <xdr:nvPicPr>
        <xdr:cNvPr id="2" name="Imagen 1">
          <a:extLst>
            <a:ext uri="{FF2B5EF4-FFF2-40B4-BE49-F238E27FC236}">
              <a16:creationId xmlns:a16="http://schemas.microsoft.com/office/drawing/2014/main" id="{2A94CB79-52C5-3B3C-41F1-6C081AABD033}"/>
            </a:ext>
          </a:extLst>
        </xdr:cNvPr>
        <xdr:cNvPicPr>
          <a:picLocks noChangeAspect="1"/>
        </xdr:cNvPicPr>
      </xdr:nvPicPr>
      <xdr:blipFill>
        <a:blip xmlns:r="http://schemas.openxmlformats.org/officeDocument/2006/relationships" r:embed="rId3"/>
        <a:stretch>
          <a:fillRect/>
        </a:stretch>
      </xdr:blipFill>
      <xdr:spPr>
        <a:xfrm>
          <a:off x="30153428" y="195943"/>
          <a:ext cx="3299083" cy="1703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7"/>
  <sheetViews>
    <sheetView tabSelected="1" topLeftCell="F49" zoomScale="70" zoomScaleNormal="70" workbookViewId="0">
      <selection activeCell="U13" sqref="U13"/>
    </sheetView>
  </sheetViews>
  <sheetFormatPr baseColWidth="10" defaultRowHeight="15" x14ac:dyDescent="0.25"/>
  <cols>
    <col min="2" max="2" width="20.140625" customWidth="1"/>
    <col min="3" max="3" width="35.85546875" customWidth="1"/>
    <col min="4" max="4" width="33.85546875" customWidth="1"/>
    <col min="5" max="6" width="31.42578125" customWidth="1"/>
    <col min="7" max="11" width="17" customWidth="1"/>
    <col min="12" max="19" width="16.85546875" customWidth="1"/>
    <col min="20" max="22" width="18.42578125" customWidth="1"/>
    <col min="23" max="23" width="59.42578125" customWidth="1"/>
  </cols>
  <sheetData>
    <row r="1" spans="1:23" ht="15.75" thickBot="1" x14ac:dyDescent="0.3"/>
    <row r="2" spans="1:23" ht="63" customHeight="1" x14ac:dyDescent="0.25">
      <c r="A2" s="5"/>
      <c r="B2" s="5"/>
      <c r="C2" s="5"/>
      <c r="D2" s="5"/>
      <c r="E2" s="169" t="s">
        <v>24</v>
      </c>
      <c r="F2" s="170"/>
      <c r="G2" s="170"/>
      <c r="H2" s="170"/>
      <c r="I2" s="170"/>
      <c r="J2" s="170"/>
      <c r="K2" s="170"/>
      <c r="L2" s="170"/>
      <c r="M2" s="170"/>
      <c r="N2" s="170"/>
      <c r="O2" s="170"/>
      <c r="P2" s="170"/>
      <c r="Q2" s="170"/>
      <c r="R2" s="170"/>
      <c r="S2" s="170"/>
      <c r="T2" s="170"/>
      <c r="U2" s="171"/>
    </row>
    <row r="3" spans="1:23" ht="30" customHeight="1" x14ac:dyDescent="0.25">
      <c r="A3" s="5"/>
      <c r="B3" s="5"/>
      <c r="C3" s="5"/>
      <c r="D3" s="5"/>
      <c r="E3" s="172" t="s">
        <v>37</v>
      </c>
      <c r="F3" s="173"/>
      <c r="G3" s="173"/>
      <c r="H3" s="173"/>
      <c r="I3" s="173"/>
      <c r="J3" s="173"/>
      <c r="K3" s="173"/>
      <c r="L3" s="173"/>
      <c r="M3" s="173"/>
      <c r="N3" s="173"/>
      <c r="O3" s="173"/>
      <c r="P3" s="173"/>
      <c r="Q3" s="173"/>
      <c r="R3" s="173"/>
      <c r="S3" s="173"/>
      <c r="T3" s="173"/>
      <c r="U3" s="174"/>
    </row>
    <row r="4" spans="1:23" ht="26.25" customHeight="1" x14ac:dyDescent="0.25">
      <c r="A4" s="5"/>
      <c r="B4" s="5"/>
      <c r="C4" s="5"/>
      <c r="D4" s="5"/>
      <c r="E4" s="172" t="s">
        <v>20</v>
      </c>
      <c r="F4" s="173"/>
      <c r="G4" s="173"/>
      <c r="H4" s="173"/>
      <c r="I4" s="173"/>
      <c r="J4" s="173"/>
      <c r="K4" s="173"/>
      <c r="L4" s="173"/>
      <c r="M4" s="173"/>
      <c r="N4" s="173"/>
      <c r="O4" s="173"/>
      <c r="P4" s="173"/>
      <c r="Q4" s="173"/>
      <c r="R4" s="173"/>
      <c r="S4" s="173"/>
      <c r="T4" s="173"/>
      <c r="U4" s="174"/>
    </row>
    <row r="5" spans="1:23" ht="30" customHeight="1" x14ac:dyDescent="0.25">
      <c r="A5" s="5"/>
      <c r="B5" s="5"/>
      <c r="C5" s="5"/>
      <c r="D5" s="5"/>
      <c r="E5" s="172" t="s">
        <v>39</v>
      </c>
      <c r="F5" s="173"/>
      <c r="G5" s="173"/>
      <c r="H5" s="173"/>
      <c r="I5" s="173"/>
      <c r="J5" s="173"/>
      <c r="K5" s="173"/>
      <c r="L5" s="173"/>
      <c r="M5" s="173"/>
      <c r="N5" s="173"/>
      <c r="O5" s="173"/>
      <c r="P5" s="173"/>
      <c r="Q5" s="173"/>
      <c r="R5" s="173"/>
      <c r="S5" s="173"/>
      <c r="T5" s="173"/>
      <c r="U5" s="174"/>
    </row>
    <row r="6" spans="1:23" ht="30.75" thickBot="1" x14ac:dyDescent="0.3">
      <c r="A6" s="5"/>
      <c r="B6" s="5"/>
      <c r="C6" s="5"/>
      <c r="D6" s="5"/>
      <c r="E6" s="175"/>
      <c r="F6" s="176"/>
      <c r="G6" s="176"/>
      <c r="H6" s="176"/>
      <c r="I6" s="176"/>
      <c r="J6" s="176"/>
      <c r="K6" s="176"/>
      <c r="L6" s="176"/>
      <c r="M6" s="176"/>
      <c r="N6" s="176"/>
      <c r="O6" s="176"/>
      <c r="P6" s="176"/>
      <c r="Q6" s="176"/>
      <c r="R6" s="176"/>
      <c r="S6" s="176"/>
      <c r="T6" s="176"/>
      <c r="U6" s="177"/>
    </row>
    <row r="7" spans="1:23" ht="29.1" customHeight="1" thickBot="1" x14ac:dyDescent="0.3"/>
    <row r="8" spans="1:23" ht="33.75" customHeight="1" thickBot="1" x14ac:dyDescent="0.3">
      <c r="G8" s="166" t="s">
        <v>38</v>
      </c>
      <c r="H8" s="167"/>
      <c r="I8" s="167"/>
      <c r="J8" s="167"/>
      <c r="K8" s="167"/>
      <c r="L8" s="167"/>
      <c r="M8" s="167"/>
      <c r="N8" s="167"/>
      <c r="O8" s="167"/>
      <c r="P8" s="167"/>
      <c r="Q8" s="167"/>
      <c r="R8" s="167"/>
      <c r="S8" s="167"/>
      <c r="T8" s="167"/>
      <c r="U8" s="167"/>
      <c r="V8" s="168"/>
      <c r="W8" s="151" t="s">
        <v>28</v>
      </c>
    </row>
    <row r="9" spans="1:23" ht="47.25" customHeight="1" thickBot="1" x14ac:dyDescent="0.3">
      <c r="B9" s="154" t="s">
        <v>0</v>
      </c>
      <c r="C9" s="154" t="s">
        <v>1</v>
      </c>
      <c r="D9" s="156" t="s">
        <v>2</v>
      </c>
      <c r="E9" s="156"/>
      <c r="F9" s="157"/>
      <c r="G9" s="164" t="s">
        <v>25</v>
      </c>
      <c r="H9" s="164"/>
      <c r="I9" s="164"/>
      <c r="J9" s="164"/>
      <c r="K9" s="165"/>
      <c r="L9" s="158" t="s">
        <v>26</v>
      </c>
      <c r="M9" s="159"/>
      <c r="N9" s="159"/>
      <c r="O9" s="160"/>
      <c r="P9" s="161" t="s">
        <v>27</v>
      </c>
      <c r="Q9" s="162"/>
      <c r="R9" s="162"/>
      <c r="S9" s="163"/>
      <c r="T9" s="162"/>
      <c r="U9" s="162"/>
      <c r="V9" s="162"/>
      <c r="W9" s="152"/>
    </row>
    <row r="10" spans="1:23" ht="143.25" customHeight="1" thickBot="1" x14ac:dyDescent="0.3">
      <c r="B10" s="155"/>
      <c r="C10" s="155"/>
      <c r="D10" s="89" t="s">
        <v>3</v>
      </c>
      <c r="E10" s="89" t="s">
        <v>4</v>
      </c>
      <c r="F10" s="89" t="s">
        <v>5</v>
      </c>
      <c r="G10" s="88" t="s">
        <v>47</v>
      </c>
      <c r="H10" s="81" t="s">
        <v>6</v>
      </c>
      <c r="I10" s="9" t="s">
        <v>7</v>
      </c>
      <c r="J10" s="2" t="s">
        <v>8</v>
      </c>
      <c r="K10" s="10" t="s">
        <v>9</v>
      </c>
      <c r="L10" s="7" t="s">
        <v>6</v>
      </c>
      <c r="M10" s="9" t="s">
        <v>7</v>
      </c>
      <c r="N10" s="2" t="s">
        <v>8</v>
      </c>
      <c r="O10" s="10" t="s">
        <v>9</v>
      </c>
      <c r="P10" s="1" t="s">
        <v>6</v>
      </c>
      <c r="Q10" s="2" t="s">
        <v>7</v>
      </c>
      <c r="R10" s="3" t="s">
        <v>8</v>
      </c>
      <c r="S10" s="4" t="s">
        <v>9</v>
      </c>
      <c r="T10" s="67" t="s">
        <v>7</v>
      </c>
      <c r="U10" s="68" t="s">
        <v>8</v>
      </c>
      <c r="V10" s="69" t="s">
        <v>9</v>
      </c>
      <c r="W10" s="153"/>
    </row>
    <row r="11" spans="1:23" ht="161.1" customHeight="1" x14ac:dyDescent="0.25">
      <c r="B11" s="181" t="s">
        <v>15</v>
      </c>
      <c r="C11" s="183" t="s">
        <v>16</v>
      </c>
      <c r="D11" s="94" t="s">
        <v>18</v>
      </c>
      <c r="E11" s="95" t="s">
        <v>17</v>
      </c>
      <c r="F11" s="96" t="s">
        <v>22</v>
      </c>
      <c r="G11" s="92">
        <v>57</v>
      </c>
      <c r="H11" s="82">
        <v>57</v>
      </c>
      <c r="I11" s="14">
        <v>57</v>
      </c>
      <c r="J11" s="15">
        <v>57</v>
      </c>
      <c r="K11" s="16">
        <v>57</v>
      </c>
      <c r="L11" s="17">
        <v>57</v>
      </c>
      <c r="M11" s="71">
        <v>57</v>
      </c>
      <c r="N11" s="71">
        <v>57</v>
      </c>
      <c r="O11" s="73">
        <v>57</v>
      </c>
      <c r="P11" s="36">
        <f t="shared" ref="P11" si="0">IFERROR(L11/H11,"NO APLICA")</f>
        <v>1</v>
      </c>
      <c r="Q11" s="64">
        <f t="shared" ref="Q11:S12" si="1">IFERROR((M11/I11),"100%")</f>
        <v>1</v>
      </c>
      <c r="R11" s="64">
        <f t="shared" si="1"/>
        <v>1</v>
      </c>
      <c r="S11" s="64">
        <f t="shared" si="1"/>
        <v>1</v>
      </c>
      <c r="T11" s="36">
        <f>IFERROR(((L11+M11)/(H11+I11)),"100%")</f>
        <v>1</v>
      </c>
      <c r="U11" s="64">
        <f>IFERROR(((L11+M11+N11)/(H11+I11+J11)),"100%")</f>
        <v>1</v>
      </c>
      <c r="V11" s="131">
        <f>IFERROR(((M11+N11+O11)/(I11+J11+K11)),"100%")</f>
        <v>1</v>
      </c>
      <c r="W11" s="65" t="s">
        <v>29</v>
      </c>
    </row>
    <row r="12" spans="1:23" ht="161.1" customHeight="1" x14ac:dyDescent="0.25">
      <c r="B12" s="182"/>
      <c r="C12" s="184"/>
      <c r="D12" s="12" t="s">
        <v>19</v>
      </c>
      <c r="E12" s="13" t="s">
        <v>17</v>
      </c>
      <c r="F12" s="97" t="s">
        <v>23</v>
      </c>
      <c r="G12" s="93">
        <v>0.39700000000000002</v>
      </c>
      <c r="H12" s="83">
        <v>0.39700000000000002</v>
      </c>
      <c r="I12" s="19">
        <v>0.39700000000000002</v>
      </c>
      <c r="J12" s="20">
        <v>0.39700000000000002</v>
      </c>
      <c r="K12" s="21">
        <v>0.39700000000000002</v>
      </c>
      <c r="L12" s="18">
        <v>0.39700000000000002</v>
      </c>
      <c r="M12" s="90">
        <v>0.39700000000000002</v>
      </c>
      <c r="N12" s="90">
        <v>0.39700000000000002</v>
      </c>
      <c r="O12" s="90">
        <v>0.39700000000000002</v>
      </c>
      <c r="P12" s="36">
        <f>IFERROR(L12/H12,"NO APLICA")</f>
        <v>1</v>
      </c>
      <c r="Q12" s="64">
        <f t="shared" si="1"/>
        <v>1</v>
      </c>
      <c r="R12" s="64">
        <f>IFERROR((N12/J12),"100%")</f>
        <v>1</v>
      </c>
      <c r="S12" s="64">
        <f>IFERROR((O12/K12),"100%")</f>
        <v>1</v>
      </c>
      <c r="T12" s="36">
        <f t="shared" ref="T12" si="2">IFERROR(((L12+M12)/(H12+I12)),"100%")</f>
        <v>1</v>
      </c>
      <c r="U12" s="64">
        <f t="shared" ref="U12:V42" si="3">IFERROR(((L12+M12+N12)/(H12+I12+J12)),"100%")</f>
        <v>1</v>
      </c>
      <c r="V12" s="131">
        <f t="shared" si="3"/>
        <v>1</v>
      </c>
      <c r="W12" s="66" t="s">
        <v>30</v>
      </c>
    </row>
    <row r="13" spans="1:23" ht="156" customHeight="1" x14ac:dyDescent="0.25">
      <c r="B13" s="98" t="s">
        <v>48</v>
      </c>
      <c r="C13" s="99" t="s">
        <v>49</v>
      </c>
      <c r="D13" s="100" t="s">
        <v>50</v>
      </c>
      <c r="E13" s="101" t="s">
        <v>51</v>
      </c>
      <c r="F13" s="100" t="s">
        <v>52</v>
      </c>
      <c r="G13" s="84">
        <v>7722</v>
      </c>
      <c r="H13" s="102">
        <v>1932</v>
      </c>
      <c r="I13" s="103">
        <v>1930</v>
      </c>
      <c r="J13" s="104">
        <v>1930</v>
      </c>
      <c r="K13" s="105">
        <v>1930</v>
      </c>
      <c r="L13" s="106">
        <f>L14+L18+L22+L30+L40+L43+L51</f>
        <v>3138</v>
      </c>
      <c r="M13" s="106">
        <f>M14+M18+M22+M30+M40+M43+M51</f>
        <v>2432</v>
      </c>
      <c r="N13" s="106">
        <f>N14+N18+N22+N30+N40+N43+N51</f>
        <v>2691</v>
      </c>
      <c r="O13" s="106">
        <f>O14+O18+O22+O30+O40+O43+O51</f>
        <v>2838</v>
      </c>
      <c r="P13" s="36">
        <f t="shared" ref="P13:P53" si="4">IFERROR(L13/H13,"NO APLICA")</f>
        <v>1.6242236024844721</v>
      </c>
      <c r="Q13" s="64">
        <f t="shared" ref="Q13:Q53" si="5">IFERROR((M13/I13),"100%")</f>
        <v>1.2601036269430053</v>
      </c>
      <c r="R13" s="64">
        <f t="shared" ref="R13:S53" si="6">IFERROR((N13/J13),"100%")</f>
        <v>1.394300518134715</v>
      </c>
      <c r="S13" s="64">
        <f t="shared" si="6"/>
        <v>1.4704663212435234</v>
      </c>
      <c r="T13" s="36">
        <f t="shared" ref="T13:T53" si="7">IFERROR(((L13+M13)/(H13+I13)),"100%")</f>
        <v>1.4422578974624547</v>
      </c>
      <c r="U13" s="131">
        <f t="shared" si="3"/>
        <v>1.4262776243093922</v>
      </c>
      <c r="V13" s="139">
        <f>IFERROR(((L13+M13+N13+O13)/(H13+I13+J13+K13)),"100%")</f>
        <v>1.4373219373219372</v>
      </c>
      <c r="W13" s="132" t="s">
        <v>178</v>
      </c>
    </row>
    <row r="14" spans="1:23" ht="102.75" customHeight="1" x14ac:dyDescent="0.25">
      <c r="B14" s="8" t="s">
        <v>53</v>
      </c>
      <c r="C14" s="107" t="s">
        <v>54</v>
      </c>
      <c r="D14" s="108" t="s">
        <v>55</v>
      </c>
      <c r="E14" s="109" t="s">
        <v>51</v>
      </c>
      <c r="F14" s="108" t="s">
        <v>56</v>
      </c>
      <c r="G14" s="85">
        <v>48</v>
      </c>
      <c r="H14" s="102">
        <v>12</v>
      </c>
      <c r="I14" s="103">
        <v>12</v>
      </c>
      <c r="J14" s="104">
        <v>12</v>
      </c>
      <c r="K14" s="105">
        <v>12</v>
      </c>
      <c r="L14" s="106">
        <f>SUM(L15:L17)</f>
        <v>12</v>
      </c>
      <c r="M14" s="106">
        <f>SUM(M15:M17)</f>
        <v>12</v>
      </c>
      <c r="N14" s="106">
        <f>SUM(N15:N17)</f>
        <v>12</v>
      </c>
      <c r="O14" s="106">
        <f>SUM(O15:O17)</f>
        <v>12</v>
      </c>
      <c r="P14" s="36">
        <f t="shared" si="4"/>
        <v>1</v>
      </c>
      <c r="Q14" s="64">
        <f t="shared" si="5"/>
        <v>1</v>
      </c>
      <c r="R14" s="64">
        <f t="shared" si="6"/>
        <v>1</v>
      </c>
      <c r="S14" s="64">
        <f t="shared" si="6"/>
        <v>1</v>
      </c>
      <c r="T14" s="36">
        <f t="shared" si="7"/>
        <v>1</v>
      </c>
      <c r="U14" s="131">
        <f t="shared" si="3"/>
        <v>1</v>
      </c>
      <c r="V14" s="139">
        <f t="shared" ref="V14:V53" si="8">IFERROR(((L14+M14+N14+O14)/(H14+I14+J14+K14)),"100%")</f>
        <v>1</v>
      </c>
      <c r="W14" s="133" t="s">
        <v>179</v>
      </c>
    </row>
    <row r="15" spans="1:23" ht="121.5" customHeight="1" x14ac:dyDescent="0.25">
      <c r="B15" s="6" t="s">
        <v>21</v>
      </c>
      <c r="C15" s="110" t="s">
        <v>57</v>
      </c>
      <c r="D15" s="110" t="s">
        <v>58</v>
      </c>
      <c r="E15" s="104" t="s">
        <v>51</v>
      </c>
      <c r="F15" s="110" t="s">
        <v>59</v>
      </c>
      <c r="G15" s="86">
        <v>24</v>
      </c>
      <c r="H15" s="102">
        <v>6</v>
      </c>
      <c r="I15" s="103">
        <v>6</v>
      </c>
      <c r="J15" s="104">
        <v>6</v>
      </c>
      <c r="K15" s="105">
        <v>6</v>
      </c>
      <c r="L15" s="106">
        <v>6</v>
      </c>
      <c r="M15" s="106">
        <v>6</v>
      </c>
      <c r="N15" s="106">
        <v>6</v>
      </c>
      <c r="O15" s="140">
        <v>6</v>
      </c>
      <c r="P15" s="36">
        <f t="shared" si="4"/>
        <v>1</v>
      </c>
      <c r="Q15" s="64">
        <f t="shared" si="5"/>
        <v>1</v>
      </c>
      <c r="R15" s="64">
        <f t="shared" si="6"/>
        <v>1</v>
      </c>
      <c r="S15" s="64">
        <f t="shared" si="6"/>
        <v>1</v>
      </c>
      <c r="T15" s="36">
        <f t="shared" si="7"/>
        <v>1</v>
      </c>
      <c r="U15" s="131">
        <f t="shared" si="3"/>
        <v>1</v>
      </c>
      <c r="V15" s="139">
        <f t="shared" si="8"/>
        <v>1</v>
      </c>
      <c r="W15" s="134" t="s">
        <v>180</v>
      </c>
    </row>
    <row r="16" spans="1:23" ht="123" customHeight="1" x14ac:dyDescent="0.25">
      <c r="B16" s="6" t="s">
        <v>21</v>
      </c>
      <c r="C16" s="110" t="s">
        <v>60</v>
      </c>
      <c r="D16" s="110" t="s">
        <v>61</v>
      </c>
      <c r="E16" s="104" t="s">
        <v>51</v>
      </c>
      <c r="F16" s="110" t="s">
        <v>59</v>
      </c>
      <c r="G16" s="86">
        <v>12</v>
      </c>
      <c r="H16" s="102">
        <v>3</v>
      </c>
      <c r="I16" s="103">
        <v>3</v>
      </c>
      <c r="J16" s="104">
        <v>3</v>
      </c>
      <c r="K16" s="105">
        <v>3</v>
      </c>
      <c r="L16" s="106">
        <v>3</v>
      </c>
      <c r="M16" s="106">
        <v>3</v>
      </c>
      <c r="N16" s="106">
        <v>3</v>
      </c>
      <c r="O16" s="140">
        <v>3</v>
      </c>
      <c r="P16" s="36">
        <f t="shared" si="4"/>
        <v>1</v>
      </c>
      <c r="Q16" s="64">
        <f t="shared" si="5"/>
        <v>1</v>
      </c>
      <c r="R16" s="64">
        <f t="shared" si="6"/>
        <v>1</v>
      </c>
      <c r="S16" s="64">
        <f t="shared" si="6"/>
        <v>1</v>
      </c>
      <c r="T16" s="36">
        <f t="shared" si="7"/>
        <v>1</v>
      </c>
      <c r="U16" s="131">
        <f t="shared" si="3"/>
        <v>1</v>
      </c>
      <c r="V16" s="139">
        <f t="shared" si="8"/>
        <v>1</v>
      </c>
      <c r="W16" s="135" t="s">
        <v>181</v>
      </c>
    </row>
    <row r="17" spans="2:23" ht="130.5" customHeight="1" x14ac:dyDescent="0.25">
      <c r="B17" s="6" t="s">
        <v>62</v>
      </c>
      <c r="C17" s="110" t="s">
        <v>63</v>
      </c>
      <c r="D17" s="110" t="s">
        <v>64</v>
      </c>
      <c r="E17" s="104" t="s">
        <v>51</v>
      </c>
      <c r="F17" s="104" t="s">
        <v>65</v>
      </c>
      <c r="G17" s="86">
        <v>12</v>
      </c>
      <c r="H17" s="102">
        <v>3</v>
      </c>
      <c r="I17" s="103">
        <v>3</v>
      </c>
      <c r="J17" s="104">
        <v>3</v>
      </c>
      <c r="K17" s="105">
        <v>3</v>
      </c>
      <c r="L17" s="106">
        <v>3</v>
      </c>
      <c r="M17" s="106">
        <v>3</v>
      </c>
      <c r="N17" s="106">
        <v>3</v>
      </c>
      <c r="O17" s="140">
        <v>3</v>
      </c>
      <c r="P17" s="36">
        <f t="shared" si="4"/>
        <v>1</v>
      </c>
      <c r="Q17" s="64">
        <f t="shared" si="5"/>
        <v>1</v>
      </c>
      <c r="R17" s="64">
        <f t="shared" si="6"/>
        <v>1</v>
      </c>
      <c r="S17" s="64">
        <f t="shared" si="6"/>
        <v>1</v>
      </c>
      <c r="T17" s="36">
        <f t="shared" si="7"/>
        <v>1</v>
      </c>
      <c r="U17" s="131">
        <f t="shared" si="3"/>
        <v>1</v>
      </c>
      <c r="V17" s="139">
        <f t="shared" si="8"/>
        <v>1</v>
      </c>
      <c r="W17" s="135" t="s">
        <v>182</v>
      </c>
    </row>
    <row r="18" spans="2:23" ht="126.75" customHeight="1" x14ac:dyDescent="0.25">
      <c r="B18" s="111" t="s">
        <v>66</v>
      </c>
      <c r="C18" s="107" t="s">
        <v>67</v>
      </c>
      <c r="D18" s="108" t="s">
        <v>68</v>
      </c>
      <c r="E18" s="109" t="s">
        <v>51</v>
      </c>
      <c r="F18" s="108" t="s">
        <v>69</v>
      </c>
      <c r="G18" s="91">
        <v>20</v>
      </c>
      <c r="H18" s="102">
        <v>5</v>
      </c>
      <c r="I18" s="103">
        <v>5</v>
      </c>
      <c r="J18" s="104">
        <v>5</v>
      </c>
      <c r="K18" s="105">
        <v>5</v>
      </c>
      <c r="L18" s="106">
        <f>SUM(L19:L21)</f>
        <v>5</v>
      </c>
      <c r="M18" s="106">
        <f>SUM(M19:M21)</f>
        <v>5</v>
      </c>
      <c r="N18" s="106">
        <f>SUM(N19:N21)</f>
        <v>5</v>
      </c>
      <c r="O18" s="106">
        <f>SUM(O19:O21)</f>
        <v>5</v>
      </c>
      <c r="P18" s="36">
        <f t="shared" si="4"/>
        <v>1</v>
      </c>
      <c r="Q18" s="64">
        <f t="shared" si="5"/>
        <v>1</v>
      </c>
      <c r="R18" s="64">
        <f t="shared" si="6"/>
        <v>1</v>
      </c>
      <c r="S18" s="64">
        <f t="shared" si="6"/>
        <v>1</v>
      </c>
      <c r="T18" s="36">
        <f t="shared" si="7"/>
        <v>1</v>
      </c>
      <c r="U18" s="131">
        <f t="shared" si="3"/>
        <v>1</v>
      </c>
      <c r="V18" s="139">
        <f t="shared" si="8"/>
        <v>1</v>
      </c>
      <c r="W18" s="133" t="s">
        <v>183</v>
      </c>
    </row>
    <row r="19" spans="2:23" ht="138" customHeight="1" x14ac:dyDescent="0.25">
      <c r="B19" s="6" t="s">
        <v>21</v>
      </c>
      <c r="C19" s="110" t="s">
        <v>70</v>
      </c>
      <c r="D19" s="110" t="s">
        <v>71</v>
      </c>
      <c r="E19" s="112" t="s">
        <v>51</v>
      </c>
      <c r="F19" s="113" t="s">
        <v>72</v>
      </c>
      <c r="G19" s="86">
        <v>12</v>
      </c>
      <c r="H19" s="102">
        <v>3</v>
      </c>
      <c r="I19" s="103">
        <v>3</v>
      </c>
      <c r="J19" s="104">
        <v>3</v>
      </c>
      <c r="K19" s="105">
        <v>3</v>
      </c>
      <c r="L19" s="106">
        <v>3</v>
      </c>
      <c r="M19" s="106">
        <v>3</v>
      </c>
      <c r="N19" s="106">
        <v>3</v>
      </c>
      <c r="O19" s="141">
        <v>3</v>
      </c>
      <c r="P19" s="36">
        <f t="shared" si="4"/>
        <v>1</v>
      </c>
      <c r="Q19" s="64">
        <f t="shared" si="5"/>
        <v>1</v>
      </c>
      <c r="R19" s="64">
        <f t="shared" si="6"/>
        <v>1</v>
      </c>
      <c r="S19" s="64">
        <f t="shared" si="6"/>
        <v>1</v>
      </c>
      <c r="T19" s="36">
        <f t="shared" si="7"/>
        <v>1</v>
      </c>
      <c r="U19" s="131">
        <f t="shared" si="3"/>
        <v>1</v>
      </c>
      <c r="V19" s="139">
        <f t="shared" si="8"/>
        <v>1</v>
      </c>
      <c r="W19" s="136" t="s">
        <v>184</v>
      </c>
    </row>
    <row r="20" spans="2:23" ht="151.5" customHeight="1" x14ac:dyDescent="0.25">
      <c r="B20" s="6" t="s">
        <v>21</v>
      </c>
      <c r="C20" s="110" t="s">
        <v>73</v>
      </c>
      <c r="D20" s="110" t="s">
        <v>74</v>
      </c>
      <c r="E20" s="104" t="s">
        <v>51</v>
      </c>
      <c r="F20" s="110" t="s">
        <v>75</v>
      </c>
      <c r="G20" s="86">
        <v>4</v>
      </c>
      <c r="H20" s="102">
        <v>1</v>
      </c>
      <c r="I20" s="103">
        <v>1</v>
      </c>
      <c r="J20" s="104">
        <v>1</v>
      </c>
      <c r="K20" s="105">
        <v>1</v>
      </c>
      <c r="L20" s="106">
        <v>1</v>
      </c>
      <c r="M20" s="106">
        <v>1</v>
      </c>
      <c r="N20" s="106">
        <v>1</v>
      </c>
      <c r="O20" s="141">
        <v>1</v>
      </c>
      <c r="P20" s="36">
        <f t="shared" si="4"/>
        <v>1</v>
      </c>
      <c r="Q20" s="64">
        <f t="shared" si="5"/>
        <v>1</v>
      </c>
      <c r="R20" s="64">
        <f t="shared" si="6"/>
        <v>1</v>
      </c>
      <c r="S20" s="64">
        <f t="shared" si="6"/>
        <v>1</v>
      </c>
      <c r="T20" s="36">
        <f t="shared" si="7"/>
        <v>1</v>
      </c>
      <c r="U20" s="131">
        <f t="shared" si="3"/>
        <v>1</v>
      </c>
      <c r="V20" s="139">
        <f>IFERROR(((L20+M20+N20+O20)/(H20+I20+J20+K20)),"100%")</f>
        <v>1</v>
      </c>
      <c r="W20" s="135" t="s">
        <v>185</v>
      </c>
    </row>
    <row r="21" spans="2:23" ht="141" customHeight="1" x14ac:dyDescent="0.25">
      <c r="B21" s="6" t="s">
        <v>21</v>
      </c>
      <c r="C21" s="110" t="s">
        <v>76</v>
      </c>
      <c r="D21" s="110" t="s">
        <v>77</v>
      </c>
      <c r="E21" s="104" t="s">
        <v>51</v>
      </c>
      <c r="F21" s="104" t="s">
        <v>78</v>
      </c>
      <c r="G21" s="86">
        <v>4</v>
      </c>
      <c r="H21" s="102">
        <v>1</v>
      </c>
      <c r="I21" s="103">
        <v>1</v>
      </c>
      <c r="J21" s="104">
        <v>1</v>
      </c>
      <c r="K21" s="105">
        <v>1</v>
      </c>
      <c r="L21" s="106">
        <v>1</v>
      </c>
      <c r="M21" s="106">
        <v>1</v>
      </c>
      <c r="N21" s="106">
        <v>1</v>
      </c>
      <c r="O21" s="141">
        <v>1</v>
      </c>
      <c r="P21" s="36">
        <f t="shared" si="4"/>
        <v>1</v>
      </c>
      <c r="Q21" s="64">
        <f t="shared" si="5"/>
        <v>1</v>
      </c>
      <c r="R21" s="64">
        <f t="shared" si="6"/>
        <v>1</v>
      </c>
      <c r="S21" s="64">
        <f t="shared" si="6"/>
        <v>1</v>
      </c>
      <c r="T21" s="36">
        <f t="shared" si="7"/>
        <v>1</v>
      </c>
      <c r="U21" s="131">
        <f t="shared" si="3"/>
        <v>1</v>
      </c>
      <c r="V21" s="139">
        <f t="shared" si="8"/>
        <v>1</v>
      </c>
      <c r="W21" s="135" t="s">
        <v>186</v>
      </c>
    </row>
    <row r="22" spans="2:23" ht="155.25" customHeight="1" x14ac:dyDescent="0.25">
      <c r="B22" s="111" t="s">
        <v>79</v>
      </c>
      <c r="C22" s="107" t="s">
        <v>80</v>
      </c>
      <c r="D22" s="108" t="s">
        <v>81</v>
      </c>
      <c r="E22" s="109" t="s">
        <v>51</v>
      </c>
      <c r="F22" s="109" t="s">
        <v>82</v>
      </c>
      <c r="G22" s="91">
        <v>808</v>
      </c>
      <c r="H22" s="102">
        <v>202</v>
      </c>
      <c r="I22" s="103">
        <v>202</v>
      </c>
      <c r="J22" s="104">
        <v>202</v>
      </c>
      <c r="K22" s="105">
        <v>202</v>
      </c>
      <c r="L22" s="106">
        <f>SUM(L23:L29)</f>
        <v>200</v>
      </c>
      <c r="M22" s="106">
        <f>SUM(M23:M29)</f>
        <v>193</v>
      </c>
      <c r="N22" s="106">
        <f>SUM(N23:N29)</f>
        <v>204</v>
      </c>
      <c r="O22" s="106">
        <f>SUM(O23:O29)</f>
        <v>256</v>
      </c>
      <c r="P22" s="36">
        <f t="shared" si="4"/>
        <v>0.99009900990099009</v>
      </c>
      <c r="Q22" s="64">
        <f t="shared" si="5"/>
        <v>0.95544554455445541</v>
      </c>
      <c r="R22" s="64">
        <f t="shared" si="6"/>
        <v>1.0099009900990099</v>
      </c>
      <c r="S22" s="64">
        <f t="shared" si="6"/>
        <v>1.2673267326732673</v>
      </c>
      <c r="T22" s="36">
        <f t="shared" si="7"/>
        <v>0.97277227722772275</v>
      </c>
      <c r="U22" s="131">
        <f t="shared" si="3"/>
        <v>0.98514851485148514</v>
      </c>
      <c r="V22" s="139">
        <f t="shared" si="8"/>
        <v>1.0556930693069306</v>
      </c>
      <c r="W22" s="133" t="s">
        <v>187</v>
      </c>
    </row>
    <row r="23" spans="2:23" ht="153" customHeight="1" x14ac:dyDescent="0.25">
      <c r="B23" s="6" t="s">
        <v>21</v>
      </c>
      <c r="C23" s="110" t="s">
        <v>83</v>
      </c>
      <c r="D23" s="110" t="s">
        <v>84</v>
      </c>
      <c r="E23" s="104" t="s">
        <v>51</v>
      </c>
      <c r="F23" s="113" t="s">
        <v>85</v>
      </c>
      <c r="G23" s="86">
        <v>8</v>
      </c>
      <c r="H23" s="102">
        <v>2</v>
      </c>
      <c r="I23" s="103">
        <v>2</v>
      </c>
      <c r="J23" s="104">
        <v>2</v>
      </c>
      <c r="K23" s="105">
        <v>2</v>
      </c>
      <c r="L23" s="106">
        <v>0</v>
      </c>
      <c r="M23" s="114">
        <v>0</v>
      </c>
      <c r="N23" s="121">
        <v>0</v>
      </c>
      <c r="O23" s="141">
        <v>0</v>
      </c>
      <c r="P23" s="36">
        <f t="shared" si="4"/>
        <v>0</v>
      </c>
      <c r="Q23" s="64">
        <f t="shared" si="5"/>
        <v>0</v>
      </c>
      <c r="R23" s="64">
        <f t="shared" si="6"/>
        <v>0</v>
      </c>
      <c r="S23" s="64">
        <f t="shared" si="6"/>
        <v>0</v>
      </c>
      <c r="T23" s="36">
        <f t="shared" si="7"/>
        <v>0</v>
      </c>
      <c r="U23" s="131">
        <f t="shared" si="3"/>
        <v>0</v>
      </c>
      <c r="V23" s="139">
        <f t="shared" si="8"/>
        <v>0</v>
      </c>
      <c r="W23" s="135" t="s">
        <v>188</v>
      </c>
    </row>
    <row r="24" spans="2:23" ht="153.75" customHeight="1" x14ac:dyDescent="0.25">
      <c r="B24" s="6" t="s">
        <v>21</v>
      </c>
      <c r="C24" s="115" t="s">
        <v>86</v>
      </c>
      <c r="D24" s="115" t="s">
        <v>87</v>
      </c>
      <c r="E24" s="104" t="s">
        <v>51</v>
      </c>
      <c r="F24" s="113" t="s">
        <v>88</v>
      </c>
      <c r="G24" s="86">
        <v>24</v>
      </c>
      <c r="H24" s="102">
        <v>6</v>
      </c>
      <c r="I24" s="103">
        <v>6</v>
      </c>
      <c r="J24" s="104">
        <v>6</v>
      </c>
      <c r="K24" s="105">
        <v>6</v>
      </c>
      <c r="L24" s="106">
        <v>6</v>
      </c>
      <c r="M24" s="114">
        <v>1</v>
      </c>
      <c r="N24" s="121">
        <v>9</v>
      </c>
      <c r="O24" s="141">
        <v>21</v>
      </c>
      <c r="P24" s="36">
        <f t="shared" si="4"/>
        <v>1</v>
      </c>
      <c r="Q24" s="64">
        <f t="shared" si="5"/>
        <v>0.16666666666666666</v>
      </c>
      <c r="R24" s="64">
        <f t="shared" si="6"/>
        <v>1.5</v>
      </c>
      <c r="S24" s="64">
        <f t="shared" si="6"/>
        <v>3.5</v>
      </c>
      <c r="T24" s="36">
        <f t="shared" si="7"/>
        <v>0.58333333333333337</v>
      </c>
      <c r="U24" s="131">
        <f t="shared" si="3"/>
        <v>0.88888888888888884</v>
      </c>
      <c r="V24" s="139">
        <f t="shared" si="8"/>
        <v>1.5416666666666667</v>
      </c>
      <c r="W24" s="135" t="s">
        <v>189</v>
      </c>
    </row>
    <row r="25" spans="2:23" ht="153" customHeight="1" x14ac:dyDescent="0.25">
      <c r="B25" s="6" t="s">
        <v>21</v>
      </c>
      <c r="C25" s="116" t="s">
        <v>89</v>
      </c>
      <c r="D25" s="115" t="s">
        <v>90</v>
      </c>
      <c r="E25" s="112" t="s">
        <v>51</v>
      </c>
      <c r="F25" s="113" t="s">
        <v>91</v>
      </c>
      <c r="G25" s="86">
        <v>672</v>
      </c>
      <c r="H25" s="102">
        <v>168</v>
      </c>
      <c r="I25" s="103">
        <v>168</v>
      </c>
      <c r="J25" s="104">
        <v>168</v>
      </c>
      <c r="K25" s="105">
        <v>168</v>
      </c>
      <c r="L25" s="106">
        <v>168</v>
      </c>
      <c r="M25" s="114">
        <v>168</v>
      </c>
      <c r="N25" s="121">
        <v>168</v>
      </c>
      <c r="O25" s="141">
        <v>196</v>
      </c>
      <c r="P25" s="36">
        <f t="shared" si="4"/>
        <v>1</v>
      </c>
      <c r="Q25" s="64">
        <f t="shared" si="5"/>
        <v>1</v>
      </c>
      <c r="R25" s="64">
        <f t="shared" si="6"/>
        <v>1</v>
      </c>
      <c r="S25" s="64">
        <f t="shared" si="6"/>
        <v>1.1666666666666667</v>
      </c>
      <c r="T25" s="36">
        <f t="shared" si="7"/>
        <v>1</v>
      </c>
      <c r="U25" s="131">
        <f t="shared" si="3"/>
        <v>1</v>
      </c>
      <c r="V25" s="139">
        <f t="shared" si="8"/>
        <v>1.0416666666666667</v>
      </c>
      <c r="W25" s="135" t="s">
        <v>190</v>
      </c>
    </row>
    <row r="26" spans="2:23" ht="153.75" customHeight="1" x14ac:dyDescent="0.25">
      <c r="B26" s="6" t="s">
        <v>21</v>
      </c>
      <c r="C26" s="116" t="s">
        <v>92</v>
      </c>
      <c r="D26" s="116" t="s">
        <v>93</v>
      </c>
      <c r="E26" s="112" t="s">
        <v>51</v>
      </c>
      <c r="F26" s="113" t="s">
        <v>94</v>
      </c>
      <c r="G26" s="86">
        <v>24</v>
      </c>
      <c r="H26" s="102">
        <v>6</v>
      </c>
      <c r="I26" s="103">
        <v>6</v>
      </c>
      <c r="J26" s="104">
        <v>6</v>
      </c>
      <c r="K26" s="105">
        <v>6</v>
      </c>
      <c r="L26" s="106">
        <v>6</v>
      </c>
      <c r="M26" s="114">
        <v>6</v>
      </c>
      <c r="N26" s="121">
        <v>8</v>
      </c>
      <c r="O26" s="141">
        <v>7</v>
      </c>
      <c r="P26" s="36">
        <f t="shared" si="4"/>
        <v>1</v>
      </c>
      <c r="Q26" s="64">
        <f t="shared" si="5"/>
        <v>1</v>
      </c>
      <c r="R26" s="64">
        <f t="shared" si="6"/>
        <v>1.3333333333333333</v>
      </c>
      <c r="S26" s="64">
        <f t="shared" si="6"/>
        <v>1.1666666666666667</v>
      </c>
      <c r="T26" s="36">
        <f t="shared" si="7"/>
        <v>1</v>
      </c>
      <c r="U26" s="131">
        <f t="shared" si="3"/>
        <v>1.1111111111111112</v>
      </c>
      <c r="V26" s="139">
        <f t="shared" si="8"/>
        <v>1.125</v>
      </c>
      <c r="W26" s="135" t="s">
        <v>191</v>
      </c>
    </row>
    <row r="27" spans="2:23" ht="153" customHeight="1" x14ac:dyDescent="0.25">
      <c r="B27" s="6" t="s">
        <v>21</v>
      </c>
      <c r="C27" s="116" t="s">
        <v>95</v>
      </c>
      <c r="D27" s="116" t="s">
        <v>96</v>
      </c>
      <c r="E27" s="112" t="s">
        <v>51</v>
      </c>
      <c r="F27" s="116" t="s">
        <v>97</v>
      </c>
      <c r="G27" s="86">
        <v>12</v>
      </c>
      <c r="H27" s="102">
        <v>3</v>
      </c>
      <c r="I27" s="103">
        <v>3</v>
      </c>
      <c r="J27" s="104">
        <v>3</v>
      </c>
      <c r="K27" s="105">
        <v>3</v>
      </c>
      <c r="L27" s="106">
        <v>6</v>
      </c>
      <c r="M27" s="114">
        <v>3</v>
      </c>
      <c r="N27" s="121">
        <v>6</v>
      </c>
      <c r="O27" s="141">
        <v>20</v>
      </c>
      <c r="P27" s="36">
        <f t="shared" si="4"/>
        <v>2</v>
      </c>
      <c r="Q27" s="64">
        <f t="shared" si="5"/>
        <v>1</v>
      </c>
      <c r="R27" s="64">
        <f t="shared" si="6"/>
        <v>2</v>
      </c>
      <c r="S27" s="64">
        <f t="shared" si="6"/>
        <v>6.666666666666667</v>
      </c>
      <c r="T27" s="36">
        <f t="shared" si="7"/>
        <v>1.5</v>
      </c>
      <c r="U27" s="131">
        <f t="shared" si="3"/>
        <v>1.6666666666666667</v>
      </c>
      <c r="V27" s="139">
        <f t="shared" si="8"/>
        <v>2.9166666666666665</v>
      </c>
      <c r="W27" s="135" t="s">
        <v>192</v>
      </c>
    </row>
    <row r="28" spans="2:23" ht="158.25" customHeight="1" x14ac:dyDescent="0.25">
      <c r="B28" s="6" t="s">
        <v>21</v>
      </c>
      <c r="C28" s="116" t="s">
        <v>98</v>
      </c>
      <c r="D28" s="116" t="s">
        <v>99</v>
      </c>
      <c r="E28" s="112" t="s">
        <v>51</v>
      </c>
      <c r="F28" s="116" t="s">
        <v>100</v>
      </c>
      <c r="G28" s="86">
        <v>48</v>
      </c>
      <c r="H28" s="102">
        <v>12</v>
      </c>
      <c r="I28" s="103">
        <v>12</v>
      </c>
      <c r="J28" s="104">
        <v>12</v>
      </c>
      <c r="K28" s="105">
        <v>12</v>
      </c>
      <c r="L28" s="106">
        <v>12</v>
      </c>
      <c r="M28" s="114">
        <v>12</v>
      </c>
      <c r="N28" s="121">
        <v>12</v>
      </c>
      <c r="O28" s="141">
        <v>12</v>
      </c>
      <c r="P28" s="36">
        <f t="shared" si="4"/>
        <v>1</v>
      </c>
      <c r="Q28" s="64">
        <f t="shared" si="5"/>
        <v>1</v>
      </c>
      <c r="R28" s="64">
        <f t="shared" si="6"/>
        <v>1</v>
      </c>
      <c r="S28" s="64">
        <f t="shared" si="6"/>
        <v>1</v>
      </c>
      <c r="T28" s="36">
        <f t="shared" si="7"/>
        <v>1</v>
      </c>
      <c r="U28" s="131">
        <f t="shared" si="3"/>
        <v>1</v>
      </c>
      <c r="V28" s="139">
        <f t="shared" si="8"/>
        <v>1</v>
      </c>
      <c r="W28" s="135" t="s">
        <v>193</v>
      </c>
    </row>
    <row r="29" spans="2:23" ht="153.75" customHeight="1" x14ac:dyDescent="0.25">
      <c r="B29" s="6" t="s">
        <v>21</v>
      </c>
      <c r="C29" s="116" t="s">
        <v>101</v>
      </c>
      <c r="D29" s="115" t="s">
        <v>102</v>
      </c>
      <c r="E29" s="112" t="s">
        <v>51</v>
      </c>
      <c r="F29" s="116" t="s">
        <v>103</v>
      </c>
      <c r="G29" s="86">
        <v>20</v>
      </c>
      <c r="H29" s="102">
        <v>5</v>
      </c>
      <c r="I29" s="103">
        <v>5</v>
      </c>
      <c r="J29" s="104">
        <v>5</v>
      </c>
      <c r="K29" s="105">
        <v>5</v>
      </c>
      <c r="L29" s="106">
        <v>2</v>
      </c>
      <c r="M29" s="114">
        <v>3</v>
      </c>
      <c r="N29" s="121">
        <v>1</v>
      </c>
      <c r="O29" s="141">
        <v>0</v>
      </c>
      <c r="P29" s="36">
        <f t="shared" si="4"/>
        <v>0.4</v>
      </c>
      <c r="Q29" s="64">
        <f t="shared" si="5"/>
        <v>0.6</v>
      </c>
      <c r="R29" s="64">
        <f t="shared" si="6"/>
        <v>0.2</v>
      </c>
      <c r="S29" s="64">
        <f t="shared" si="6"/>
        <v>0</v>
      </c>
      <c r="T29" s="36">
        <f t="shared" si="7"/>
        <v>0.5</v>
      </c>
      <c r="U29" s="131">
        <f t="shared" si="3"/>
        <v>0.4</v>
      </c>
      <c r="V29" s="139">
        <f t="shared" si="8"/>
        <v>0.3</v>
      </c>
      <c r="W29" s="135" t="s">
        <v>194</v>
      </c>
    </row>
    <row r="30" spans="2:23" ht="156" customHeight="1" x14ac:dyDescent="0.25">
      <c r="B30" s="111" t="s">
        <v>104</v>
      </c>
      <c r="C30" s="107" t="s">
        <v>105</v>
      </c>
      <c r="D30" s="108" t="s">
        <v>177</v>
      </c>
      <c r="E30" s="109" t="s">
        <v>51</v>
      </c>
      <c r="F30" s="108" t="s">
        <v>52</v>
      </c>
      <c r="G30" s="91">
        <v>4972</v>
      </c>
      <c r="H30" s="102">
        <v>1243</v>
      </c>
      <c r="I30" s="103">
        <v>1243</v>
      </c>
      <c r="J30" s="104">
        <v>1243</v>
      </c>
      <c r="K30" s="105">
        <v>1243</v>
      </c>
      <c r="L30" s="106">
        <f>SUM(L31:L39)</f>
        <v>2341</v>
      </c>
      <c r="M30" s="106">
        <f>SUM(M31:M39)</f>
        <v>1597</v>
      </c>
      <c r="N30" s="106">
        <f>SUM(N31:N39)</f>
        <v>1892</v>
      </c>
      <c r="O30" s="106">
        <f>SUM(O31:O39)</f>
        <v>2006</v>
      </c>
      <c r="P30" s="36">
        <f t="shared" si="4"/>
        <v>1.8833467417538214</v>
      </c>
      <c r="Q30" s="64">
        <f t="shared" si="5"/>
        <v>1.2847948511665326</v>
      </c>
      <c r="R30" s="64">
        <f t="shared" si="6"/>
        <v>1.5221238938053097</v>
      </c>
      <c r="S30" s="64">
        <f t="shared" si="6"/>
        <v>1.6138374899436847</v>
      </c>
      <c r="T30" s="36">
        <f t="shared" si="7"/>
        <v>1.584070796460177</v>
      </c>
      <c r="U30" s="131">
        <f t="shared" si="3"/>
        <v>1.5634218289085546</v>
      </c>
      <c r="V30" s="139">
        <f t="shared" si="8"/>
        <v>1.5760257441673371</v>
      </c>
      <c r="W30" s="133" t="s">
        <v>195</v>
      </c>
    </row>
    <row r="31" spans="2:23" ht="156.75" customHeight="1" x14ac:dyDescent="0.25">
      <c r="B31" s="6" t="s">
        <v>21</v>
      </c>
      <c r="C31" s="115" t="s">
        <v>106</v>
      </c>
      <c r="D31" s="115" t="s">
        <v>107</v>
      </c>
      <c r="E31" s="117" t="s">
        <v>51</v>
      </c>
      <c r="F31" s="118" t="s">
        <v>108</v>
      </c>
      <c r="G31" s="86">
        <v>848</v>
      </c>
      <c r="H31" s="102">
        <v>212</v>
      </c>
      <c r="I31" s="103">
        <v>212</v>
      </c>
      <c r="J31" s="104">
        <v>212</v>
      </c>
      <c r="K31" s="105">
        <v>212</v>
      </c>
      <c r="L31" s="106">
        <v>743</v>
      </c>
      <c r="M31" s="114">
        <v>516</v>
      </c>
      <c r="N31" s="121">
        <v>552</v>
      </c>
      <c r="O31" s="121">
        <v>734</v>
      </c>
      <c r="P31" s="36">
        <f t="shared" si="4"/>
        <v>3.5047169811320753</v>
      </c>
      <c r="Q31" s="64">
        <f t="shared" si="5"/>
        <v>2.4339622641509435</v>
      </c>
      <c r="R31" s="64">
        <f t="shared" si="6"/>
        <v>2.6037735849056602</v>
      </c>
      <c r="S31" s="64">
        <f t="shared" si="6"/>
        <v>3.4622641509433962</v>
      </c>
      <c r="T31" s="36">
        <f t="shared" si="7"/>
        <v>2.9693396226415096</v>
      </c>
      <c r="U31" s="131">
        <f t="shared" si="3"/>
        <v>2.8474842767295598</v>
      </c>
      <c r="V31" s="139">
        <f t="shared" si="8"/>
        <v>3.0011792452830188</v>
      </c>
      <c r="W31" s="135" t="s">
        <v>196</v>
      </c>
    </row>
    <row r="32" spans="2:23" ht="155.25" customHeight="1" x14ac:dyDescent="0.25">
      <c r="B32" s="6" t="s">
        <v>21</v>
      </c>
      <c r="C32" s="115" t="s">
        <v>109</v>
      </c>
      <c r="D32" s="115" t="s">
        <v>110</v>
      </c>
      <c r="E32" s="117" t="s">
        <v>51</v>
      </c>
      <c r="F32" s="118" t="s">
        <v>108</v>
      </c>
      <c r="G32" s="86">
        <v>424</v>
      </c>
      <c r="H32" s="102">
        <v>106</v>
      </c>
      <c r="I32" s="103">
        <v>106</v>
      </c>
      <c r="J32" s="104">
        <v>106</v>
      </c>
      <c r="K32" s="105">
        <v>106</v>
      </c>
      <c r="L32" s="106">
        <v>112</v>
      </c>
      <c r="M32" s="114">
        <v>68</v>
      </c>
      <c r="N32" s="121">
        <v>64</v>
      </c>
      <c r="O32" s="121">
        <v>109</v>
      </c>
      <c r="P32" s="36">
        <f t="shared" si="4"/>
        <v>1.0566037735849056</v>
      </c>
      <c r="Q32" s="64">
        <f t="shared" si="5"/>
        <v>0.64150943396226412</v>
      </c>
      <c r="R32" s="64">
        <f t="shared" si="6"/>
        <v>0.60377358490566035</v>
      </c>
      <c r="S32" s="64">
        <f t="shared" si="6"/>
        <v>1.0283018867924529</v>
      </c>
      <c r="T32" s="36">
        <f t="shared" si="7"/>
        <v>0.84905660377358494</v>
      </c>
      <c r="U32" s="131">
        <f t="shared" si="3"/>
        <v>0.76729559748427678</v>
      </c>
      <c r="V32" s="139">
        <f t="shared" si="8"/>
        <v>0.83254716981132071</v>
      </c>
      <c r="W32" s="135" t="s">
        <v>197</v>
      </c>
    </row>
    <row r="33" spans="2:23" ht="155.25" customHeight="1" x14ac:dyDescent="0.25">
      <c r="B33" s="6" t="s">
        <v>21</v>
      </c>
      <c r="C33" s="115" t="s">
        <v>111</v>
      </c>
      <c r="D33" s="115" t="s">
        <v>112</v>
      </c>
      <c r="E33" s="117" t="s">
        <v>51</v>
      </c>
      <c r="F33" s="118" t="s">
        <v>108</v>
      </c>
      <c r="G33" s="86">
        <v>2100</v>
      </c>
      <c r="H33" s="102">
        <v>525</v>
      </c>
      <c r="I33" s="103">
        <v>525</v>
      </c>
      <c r="J33" s="104">
        <v>525</v>
      </c>
      <c r="K33" s="105">
        <v>525</v>
      </c>
      <c r="L33" s="106">
        <v>1090</v>
      </c>
      <c r="M33" s="114">
        <v>713</v>
      </c>
      <c r="N33" s="121">
        <v>847</v>
      </c>
      <c r="O33" s="121">
        <v>814</v>
      </c>
      <c r="P33" s="36">
        <f t="shared" si="4"/>
        <v>2.0761904761904764</v>
      </c>
      <c r="Q33" s="64">
        <f t="shared" si="5"/>
        <v>1.358095238095238</v>
      </c>
      <c r="R33" s="64">
        <f t="shared" si="6"/>
        <v>1.6133333333333333</v>
      </c>
      <c r="S33" s="64">
        <f t="shared" si="6"/>
        <v>1.5504761904761906</v>
      </c>
      <c r="T33" s="36">
        <f t="shared" si="7"/>
        <v>1.7171428571428571</v>
      </c>
      <c r="U33" s="131">
        <f t="shared" si="3"/>
        <v>1.6825396825396826</v>
      </c>
      <c r="V33" s="139">
        <f t="shared" si="8"/>
        <v>1.6495238095238096</v>
      </c>
      <c r="W33" s="135" t="s">
        <v>198</v>
      </c>
    </row>
    <row r="34" spans="2:23" ht="150.75" customHeight="1" x14ac:dyDescent="0.25">
      <c r="B34" s="6" t="s">
        <v>21</v>
      </c>
      <c r="C34" s="115" t="s">
        <v>113</v>
      </c>
      <c r="D34" s="115" t="s">
        <v>114</v>
      </c>
      <c r="E34" s="117" t="s">
        <v>51</v>
      </c>
      <c r="F34" s="118" t="s">
        <v>108</v>
      </c>
      <c r="G34" s="86">
        <v>1400</v>
      </c>
      <c r="H34" s="102">
        <v>350</v>
      </c>
      <c r="I34" s="103">
        <v>350</v>
      </c>
      <c r="J34" s="104">
        <v>350</v>
      </c>
      <c r="K34" s="105">
        <v>350</v>
      </c>
      <c r="L34" s="106">
        <v>341</v>
      </c>
      <c r="M34" s="114">
        <v>248</v>
      </c>
      <c r="N34" s="121">
        <v>360</v>
      </c>
      <c r="O34" s="121">
        <v>285</v>
      </c>
      <c r="P34" s="36">
        <f t="shared" si="4"/>
        <v>0.97428571428571431</v>
      </c>
      <c r="Q34" s="64">
        <f t="shared" si="5"/>
        <v>0.70857142857142852</v>
      </c>
      <c r="R34" s="64">
        <f t="shared" si="6"/>
        <v>1.0285714285714285</v>
      </c>
      <c r="S34" s="64">
        <f t="shared" si="6"/>
        <v>0.81428571428571428</v>
      </c>
      <c r="T34" s="36">
        <f t="shared" si="7"/>
        <v>0.84142857142857141</v>
      </c>
      <c r="U34" s="131">
        <f t="shared" si="3"/>
        <v>0.90380952380952384</v>
      </c>
      <c r="V34" s="139">
        <f t="shared" si="8"/>
        <v>0.88142857142857145</v>
      </c>
      <c r="W34" s="135" t="s">
        <v>199</v>
      </c>
    </row>
    <row r="35" spans="2:23" ht="158.25" customHeight="1" x14ac:dyDescent="0.25">
      <c r="B35" s="6" t="s">
        <v>21</v>
      </c>
      <c r="C35" s="115" t="s">
        <v>115</v>
      </c>
      <c r="D35" s="115" t="s">
        <v>116</v>
      </c>
      <c r="E35" s="117" t="s">
        <v>51</v>
      </c>
      <c r="F35" s="118" t="s">
        <v>117</v>
      </c>
      <c r="G35" s="86">
        <v>16</v>
      </c>
      <c r="H35" s="102">
        <v>4</v>
      </c>
      <c r="I35" s="103">
        <v>4</v>
      </c>
      <c r="J35" s="104">
        <v>4</v>
      </c>
      <c r="K35" s="105">
        <v>4</v>
      </c>
      <c r="L35" s="106">
        <v>3</v>
      </c>
      <c r="M35" s="114">
        <v>7</v>
      </c>
      <c r="N35" s="121">
        <v>19</v>
      </c>
      <c r="O35" s="141">
        <v>13</v>
      </c>
      <c r="P35" s="36">
        <f t="shared" si="4"/>
        <v>0.75</v>
      </c>
      <c r="Q35" s="64">
        <f t="shared" si="5"/>
        <v>1.75</v>
      </c>
      <c r="R35" s="64">
        <f t="shared" si="6"/>
        <v>4.75</v>
      </c>
      <c r="S35" s="64">
        <f t="shared" si="6"/>
        <v>3.25</v>
      </c>
      <c r="T35" s="36">
        <f t="shared" si="7"/>
        <v>1.25</v>
      </c>
      <c r="U35" s="131">
        <f t="shared" si="3"/>
        <v>2.4166666666666665</v>
      </c>
      <c r="V35" s="139">
        <f t="shared" si="8"/>
        <v>2.625</v>
      </c>
      <c r="W35" s="135" t="s">
        <v>200</v>
      </c>
    </row>
    <row r="36" spans="2:23" ht="153" customHeight="1" x14ac:dyDescent="0.25">
      <c r="B36" s="6" t="s">
        <v>21</v>
      </c>
      <c r="C36" s="115" t="s">
        <v>118</v>
      </c>
      <c r="D36" s="115" t="s">
        <v>119</v>
      </c>
      <c r="E36" s="117" t="s">
        <v>51</v>
      </c>
      <c r="F36" s="118" t="s">
        <v>120</v>
      </c>
      <c r="G36" s="86">
        <v>48</v>
      </c>
      <c r="H36" s="102">
        <v>12</v>
      </c>
      <c r="I36" s="103">
        <v>12</v>
      </c>
      <c r="J36" s="104">
        <v>12</v>
      </c>
      <c r="K36" s="105">
        <v>12</v>
      </c>
      <c r="L36" s="106">
        <v>10</v>
      </c>
      <c r="M36" s="114">
        <v>12</v>
      </c>
      <c r="N36" s="121">
        <v>7</v>
      </c>
      <c r="O36" s="141">
        <v>7</v>
      </c>
      <c r="P36" s="36">
        <f t="shared" si="4"/>
        <v>0.83333333333333337</v>
      </c>
      <c r="Q36" s="64">
        <f t="shared" si="5"/>
        <v>1</v>
      </c>
      <c r="R36" s="64">
        <f t="shared" si="6"/>
        <v>0.58333333333333337</v>
      </c>
      <c r="S36" s="64">
        <f t="shared" si="6"/>
        <v>0.58333333333333337</v>
      </c>
      <c r="T36" s="36">
        <f t="shared" si="7"/>
        <v>0.91666666666666663</v>
      </c>
      <c r="U36" s="131">
        <f t="shared" si="3"/>
        <v>0.80555555555555558</v>
      </c>
      <c r="V36" s="139">
        <f t="shared" si="8"/>
        <v>0.75</v>
      </c>
      <c r="W36" s="135" t="s">
        <v>201</v>
      </c>
    </row>
    <row r="37" spans="2:23" ht="153.75" customHeight="1" x14ac:dyDescent="0.25">
      <c r="B37" s="6" t="s">
        <v>21</v>
      </c>
      <c r="C37" s="115" t="s">
        <v>121</v>
      </c>
      <c r="D37" s="115" t="s">
        <v>122</v>
      </c>
      <c r="E37" s="117" t="s">
        <v>51</v>
      </c>
      <c r="F37" s="118" t="s">
        <v>123</v>
      </c>
      <c r="G37" s="86">
        <v>8</v>
      </c>
      <c r="H37" s="102">
        <v>2</v>
      </c>
      <c r="I37" s="103">
        <v>2</v>
      </c>
      <c r="J37" s="104">
        <v>2</v>
      </c>
      <c r="K37" s="105">
        <v>2</v>
      </c>
      <c r="L37" s="106">
        <v>2</v>
      </c>
      <c r="M37" s="114">
        <v>2</v>
      </c>
      <c r="N37" s="121">
        <v>1</v>
      </c>
      <c r="O37" s="141">
        <v>1</v>
      </c>
      <c r="P37" s="36">
        <f t="shared" si="4"/>
        <v>1</v>
      </c>
      <c r="Q37" s="64">
        <f t="shared" si="5"/>
        <v>1</v>
      </c>
      <c r="R37" s="64">
        <f t="shared" si="6"/>
        <v>0.5</v>
      </c>
      <c r="S37" s="64">
        <f t="shared" si="6"/>
        <v>0.5</v>
      </c>
      <c r="T37" s="36">
        <f t="shared" si="7"/>
        <v>1</v>
      </c>
      <c r="U37" s="131">
        <f t="shared" si="3"/>
        <v>0.83333333333333337</v>
      </c>
      <c r="V37" s="139">
        <f t="shared" si="8"/>
        <v>0.75</v>
      </c>
      <c r="W37" s="135" t="s">
        <v>202</v>
      </c>
    </row>
    <row r="38" spans="2:23" ht="155.25" customHeight="1" x14ac:dyDescent="0.25">
      <c r="B38" s="6" t="s">
        <v>21</v>
      </c>
      <c r="C38" s="115" t="s">
        <v>124</v>
      </c>
      <c r="D38" s="115" t="s">
        <v>125</v>
      </c>
      <c r="E38" s="117" t="s">
        <v>51</v>
      </c>
      <c r="F38" s="116" t="s">
        <v>126</v>
      </c>
      <c r="G38" s="86">
        <v>8</v>
      </c>
      <c r="H38" s="102">
        <v>2</v>
      </c>
      <c r="I38" s="103">
        <v>2</v>
      </c>
      <c r="J38" s="104">
        <v>2</v>
      </c>
      <c r="K38" s="105">
        <v>2</v>
      </c>
      <c r="L38" s="106">
        <v>4</v>
      </c>
      <c r="M38" s="114">
        <v>6</v>
      </c>
      <c r="N38" s="121">
        <v>8</v>
      </c>
      <c r="O38" s="141">
        <v>10</v>
      </c>
      <c r="P38" s="36">
        <f t="shared" si="4"/>
        <v>2</v>
      </c>
      <c r="Q38" s="64">
        <f t="shared" si="5"/>
        <v>3</v>
      </c>
      <c r="R38" s="64">
        <f t="shared" si="6"/>
        <v>4</v>
      </c>
      <c r="S38" s="64">
        <f t="shared" si="6"/>
        <v>5</v>
      </c>
      <c r="T38" s="36">
        <f t="shared" si="7"/>
        <v>2.5</v>
      </c>
      <c r="U38" s="131">
        <f t="shared" si="3"/>
        <v>3</v>
      </c>
      <c r="V38" s="139">
        <f t="shared" si="8"/>
        <v>3.5</v>
      </c>
      <c r="W38" s="135" t="s">
        <v>203</v>
      </c>
    </row>
    <row r="39" spans="2:23" ht="155.25" customHeight="1" x14ac:dyDescent="0.25">
      <c r="B39" s="6" t="s">
        <v>21</v>
      </c>
      <c r="C39" s="115" t="s">
        <v>127</v>
      </c>
      <c r="D39" s="115" t="s">
        <v>128</v>
      </c>
      <c r="E39" s="117" t="s">
        <v>51</v>
      </c>
      <c r="F39" s="116" t="s">
        <v>129</v>
      </c>
      <c r="G39" s="86">
        <v>120</v>
      </c>
      <c r="H39" s="102">
        <v>30</v>
      </c>
      <c r="I39" s="103">
        <v>30</v>
      </c>
      <c r="J39" s="104">
        <v>30</v>
      </c>
      <c r="K39" s="105">
        <v>30</v>
      </c>
      <c r="L39" s="106">
        <v>36</v>
      </c>
      <c r="M39" s="114">
        <v>25</v>
      </c>
      <c r="N39" s="121">
        <v>34</v>
      </c>
      <c r="O39" s="141">
        <v>33</v>
      </c>
      <c r="P39" s="36">
        <f t="shared" si="4"/>
        <v>1.2</v>
      </c>
      <c r="Q39" s="64">
        <f t="shared" si="5"/>
        <v>0.83333333333333337</v>
      </c>
      <c r="R39" s="64">
        <f t="shared" si="6"/>
        <v>1.1333333333333333</v>
      </c>
      <c r="S39" s="64">
        <f t="shared" si="6"/>
        <v>1.1000000000000001</v>
      </c>
      <c r="T39" s="36">
        <f t="shared" si="7"/>
        <v>1.0166666666666666</v>
      </c>
      <c r="U39" s="131">
        <f t="shared" si="3"/>
        <v>1.0555555555555556</v>
      </c>
      <c r="V39" s="139">
        <f t="shared" si="8"/>
        <v>1.0666666666666667</v>
      </c>
      <c r="W39" s="135" t="s">
        <v>204</v>
      </c>
    </row>
    <row r="40" spans="2:23" ht="155.25" customHeight="1" x14ac:dyDescent="0.25">
      <c r="B40" s="111" t="s">
        <v>130</v>
      </c>
      <c r="C40" s="107" t="s">
        <v>131</v>
      </c>
      <c r="D40" s="108" t="s">
        <v>132</v>
      </c>
      <c r="E40" s="109" t="s">
        <v>51</v>
      </c>
      <c r="F40" s="119" t="s">
        <v>133</v>
      </c>
      <c r="G40" s="91">
        <v>988</v>
      </c>
      <c r="H40" s="102">
        <v>247</v>
      </c>
      <c r="I40" s="103">
        <v>247</v>
      </c>
      <c r="J40" s="104">
        <v>247</v>
      </c>
      <c r="K40" s="105">
        <v>247</v>
      </c>
      <c r="L40" s="106">
        <f>SUM(L41:L42)</f>
        <v>346</v>
      </c>
      <c r="M40" s="114">
        <v>399</v>
      </c>
      <c r="N40" s="121">
        <v>357</v>
      </c>
      <c r="O40" s="121">
        <v>357</v>
      </c>
      <c r="P40" s="36">
        <f t="shared" si="4"/>
        <v>1.4008097165991902</v>
      </c>
      <c r="Q40" s="64">
        <f t="shared" si="5"/>
        <v>1.6153846153846154</v>
      </c>
      <c r="R40" s="64">
        <f t="shared" si="6"/>
        <v>1.4453441295546559</v>
      </c>
      <c r="S40" s="64">
        <f t="shared" si="6"/>
        <v>1.4453441295546559</v>
      </c>
      <c r="T40" s="36">
        <f t="shared" si="7"/>
        <v>1.5080971659919029</v>
      </c>
      <c r="U40" s="131">
        <f t="shared" si="3"/>
        <v>1.4871794871794872</v>
      </c>
      <c r="V40" s="139">
        <f t="shared" si="8"/>
        <v>1.4767206477732793</v>
      </c>
      <c r="W40" s="133" t="s">
        <v>205</v>
      </c>
    </row>
    <row r="41" spans="2:23" ht="158.25" customHeight="1" x14ac:dyDescent="0.25">
      <c r="B41" s="6" t="s">
        <v>21</v>
      </c>
      <c r="C41" s="115" t="s">
        <v>134</v>
      </c>
      <c r="D41" s="115" t="s">
        <v>135</v>
      </c>
      <c r="E41" s="117" t="s">
        <v>51</v>
      </c>
      <c r="F41" s="116" t="s">
        <v>136</v>
      </c>
      <c r="G41" s="86">
        <v>940</v>
      </c>
      <c r="H41" s="102">
        <v>235</v>
      </c>
      <c r="I41" s="103">
        <v>235</v>
      </c>
      <c r="J41" s="104">
        <v>235</v>
      </c>
      <c r="K41" s="105">
        <v>235</v>
      </c>
      <c r="L41" s="106">
        <v>346</v>
      </c>
      <c r="M41" s="114">
        <v>399</v>
      </c>
      <c r="N41" s="121">
        <v>345</v>
      </c>
      <c r="O41" s="141">
        <v>345</v>
      </c>
      <c r="P41" s="36">
        <f t="shared" si="4"/>
        <v>1.4723404255319148</v>
      </c>
      <c r="Q41" s="64">
        <f t="shared" si="5"/>
        <v>1.6978723404255318</v>
      </c>
      <c r="R41" s="64">
        <f t="shared" si="6"/>
        <v>1.4680851063829787</v>
      </c>
      <c r="S41" s="64">
        <f t="shared" si="6"/>
        <v>1.4680851063829787</v>
      </c>
      <c r="T41" s="36">
        <f t="shared" si="7"/>
        <v>1.5851063829787233</v>
      </c>
      <c r="U41" s="131">
        <f t="shared" si="3"/>
        <v>1.5460992907801419</v>
      </c>
      <c r="V41" s="139">
        <f t="shared" si="8"/>
        <v>1.5265957446808511</v>
      </c>
      <c r="W41" s="134" t="s">
        <v>206</v>
      </c>
    </row>
    <row r="42" spans="2:23" ht="153.75" customHeight="1" x14ac:dyDescent="0.25">
      <c r="B42" s="6" t="s">
        <v>21</v>
      </c>
      <c r="C42" s="115" t="s">
        <v>137</v>
      </c>
      <c r="D42" s="115" t="s">
        <v>138</v>
      </c>
      <c r="E42" s="117" t="s">
        <v>51</v>
      </c>
      <c r="F42" s="116" t="s">
        <v>139</v>
      </c>
      <c r="G42" s="86">
        <v>48</v>
      </c>
      <c r="H42" s="102">
        <v>12</v>
      </c>
      <c r="I42" s="103">
        <v>12</v>
      </c>
      <c r="J42" s="104">
        <v>12</v>
      </c>
      <c r="K42" s="105">
        <v>12</v>
      </c>
      <c r="L42" s="106">
        <v>0</v>
      </c>
      <c r="M42" s="114">
        <v>0</v>
      </c>
      <c r="N42" s="121">
        <v>12</v>
      </c>
      <c r="O42" s="141">
        <v>12</v>
      </c>
      <c r="P42" s="36">
        <f t="shared" si="4"/>
        <v>0</v>
      </c>
      <c r="Q42" s="64">
        <f t="shared" si="5"/>
        <v>0</v>
      </c>
      <c r="R42" s="64">
        <f t="shared" si="6"/>
        <v>1</v>
      </c>
      <c r="S42" s="64">
        <f t="shared" si="6"/>
        <v>1</v>
      </c>
      <c r="T42" s="36">
        <f t="shared" si="7"/>
        <v>0</v>
      </c>
      <c r="U42" s="131">
        <f t="shared" si="3"/>
        <v>0.33333333333333331</v>
      </c>
      <c r="V42" s="139">
        <f t="shared" si="8"/>
        <v>0.5</v>
      </c>
      <c r="W42" s="137" t="s">
        <v>207</v>
      </c>
    </row>
    <row r="43" spans="2:23" ht="153.75" customHeight="1" x14ac:dyDescent="0.25">
      <c r="B43" s="111" t="s">
        <v>140</v>
      </c>
      <c r="C43" s="107" t="s">
        <v>141</v>
      </c>
      <c r="D43" s="107" t="s">
        <v>142</v>
      </c>
      <c r="E43" s="107" t="s">
        <v>51</v>
      </c>
      <c r="F43" s="107" t="s">
        <v>143</v>
      </c>
      <c r="G43" s="86">
        <v>853</v>
      </c>
      <c r="H43" s="102">
        <v>214</v>
      </c>
      <c r="I43" s="103">
        <v>213</v>
      </c>
      <c r="J43" s="104">
        <v>213</v>
      </c>
      <c r="K43" s="105">
        <v>213</v>
      </c>
      <c r="L43" s="120">
        <f>SUM(L44:L50)</f>
        <v>226</v>
      </c>
      <c r="M43" s="120">
        <f>SUM(M44:M50)</f>
        <v>218</v>
      </c>
      <c r="N43" s="120">
        <f>SUM(N44:N50)</f>
        <v>213</v>
      </c>
      <c r="O43" s="120">
        <f>SUM(O44:O50)</f>
        <v>193</v>
      </c>
      <c r="P43" s="36">
        <f t="shared" si="4"/>
        <v>1.0560747663551402</v>
      </c>
      <c r="Q43" s="64">
        <f t="shared" si="5"/>
        <v>1.0234741784037558</v>
      </c>
      <c r="R43" s="64">
        <f t="shared" si="6"/>
        <v>1</v>
      </c>
      <c r="S43" s="64">
        <f t="shared" si="6"/>
        <v>0.9061032863849765</v>
      </c>
      <c r="T43" s="36">
        <f t="shared" si="7"/>
        <v>1.0398126463700235</v>
      </c>
      <c r="U43" s="131">
        <f t="shared" ref="U43:U52" si="9">IFERROR(((L43+M43+N43)/(H43+I43+J43)),"100%")</f>
        <v>1.0265625</v>
      </c>
      <c r="V43" s="139">
        <f t="shared" si="8"/>
        <v>0.99648300117233291</v>
      </c>
      <c r="W43" s="133" t="s">
        <v>208</v>
      </c>
    </row>
    <row r="44" spans="2:23" ht="155.25" customHeight="1" x14ac:dyDescent="0.25">
      <c r="B44" s="6" t="s">
        <v>21</v>
      </c>
      <c r="C44" s="115" t="s">
        <v>144</v>
      </c>
      <c r="D44" s="115" t="s">
        <v>145</v>
      </c>
      <c r="E44" s="117" t="s">
        <v>51</v>
      </c>
      <c r="F44" s="116" t="s">
        <v>146</v>
      </c>
      <c r="G44" s="86">
        <v>12</v>
      </c>
      <c r="H44" s="102">
        <v>3</v>
      </c>
      <c r="I44" s="103">
        <v>3</v>
      </c>
      <c r="J44" s="104">
        <v>3</v>
      </c>
      <c r="K44" s="105">
        <v>3</v>
      </c>
      <c r="L44" s="120">
        <v>6</v>
      </c>
      <c r="M44" s="121">
        <v>6</v>
      </c>
      <c r="N44" s="121">
        <v>3</v>
      </c>
      <c r="O44" s="141">
        <v>3</v>
      </c>
      <c r="P44" s="36">
        <f>IFERROR(L44/H44,"NO APLICA")</f>
        <v>2</v>
      </c>
      <c r="Q44" s="64">
        <f t="shared" si="5"/>
        <v>2</v>
      </c>
      <c r="R44" s="64">
        <f t="shared" si="6"/>
        <v>1</v>
      </c>
      <c r="S44" s="64">
        <f t="shared" si="6"/>
        <v>1</v>
      </c>
      <c r="T44" s="36">
        <f t="shared" si="7"/>
        <v>2</v>
      </c>
      <c r="U44" s="131">
        <f t="shared" si="9"/>
        <v>1.6666666666666667</v>
      </c>
      <c r="V44" s="139">
        <f t="shared" si="8"/>
        <v>1.5</v>
      </c>
      <c r="W44" s="135" t="s">
        <v>209</v>
      </c>
    </row>
    <row r="45" spans="2:23" ht="153.75" customHeight="1" x14ac:dyDescent="0.25">
      <c r="B45" s="6" t="s">
        <v>21</v>
      </c>
      <c r="C45" s="115" t="s">
        <v>147</v>
      </c>
      <c r="D45" s="115" t="s">
        <v>148</v>
      </c>
      <c r="E45" s="117" t="s">
        <v>51</v>
      </c>
      <c r="F45" s="116" t="s">
        <v>149</v>
      </c>
      <c r="G45" s="86">
        <v>12</v>
      </c>
      <c r="H45" s="102">
        <v>3</v>
      </c>
      <c r="I45" s="103">
        <v>3</v>
      </c>
      <c r="J45" s="104">
        <v>3</v>
      </c>
      <c r="K45" s="105">
        <v>3</v>
      </c>
      <c r="L45" s="120">
        <v>5</v>
      </c>
      <c r="M45" s="121">
        <v>6</v>
      </c>
      <c r="N45" s="121">
        <v>3</v>
      </c>
      <c r="O45" s="141">
        <v>3</v>
      </c>
      <c r="P45" s="36">
        <f t="shared" si="4"/>
        <v>1.6666666666666667</v>
      </c>
      <c r="Q45" s="64">
        <f t="shared" si="5"/>
        <v>2</v>
      </c>
      <c r="R45" s="64">
        <f t="shared" si="6"/>
        <v>1</v>
      </c>
      <c r="S45" s="64">
        <f t="shared" si="6"/>
        <v>1</v>
      </c>
      <c r="T45" s="36">
        <f t="shared" si="7"/>
        <v>1.8333333333333333</v>
      </c>
      <c r="U45" s="131">
        <f t="shared" si="9"/>
        <v>1.5555555555555556</v>
      </c>
      <c r="V45" s="139">
        <f t="shared" si="8"/>
        <v>1.4166666666666667</v>
      </c>
      <c r="W45" s="135" t="s">
        <v>210</v>
      </c>
    </row>
    <row r="46" spans="2:23" ht="155.25" customHeight="1" x14ac:dyDescent="0.25">
      <c r="B46" s="6" t="s">
        <v>21</v>
      </c>
      <c r="C46" s="115" t="s">
        <v>150</v>
      </c>
      <c r="D46" s="115" t="s">
        <v>151</v>
      </c>
      <c r="E46" s="117" t="s">
        <v>51</v>
      </c>
      <c r="F46" s="116" t="s">
        <v>152</v>
      </c>
      <c r="G46" s="86">
        <v>4</v>
      </c>
      <c r="H46" s="102">
        <v>1</v>
      </c>
      <c r="I46" s="103">
        <v>1</v>
      </c>
      <c r="J46" s="104">
        <v>1</v>
      </c>
      <c r="K46" s="105">
        <v>1</v>
      </c>
      <c r="L46" s="120">
        <v>1</v>
      </c>
      <c r="M46" s="121">
        <v>1</v>
      </c>
      <c r="N46" s="121">
        <v>1</v>
      </c>
      <c r="O46" s="141">
        <v>1</v>
      </c>
      <c r="P46" s="36">
        <f t="shared" si="4"/>
        <v>1</v>
      </c>
      <c r="Q46" s="64">
        <f t="shared" si="5"/>
        <v>1</v>
      </c>
      <c r="R46" s="64">
        <f t="shared" si="6"/>
        <v>1</v>
      </c>
      <c r="S46" s="64">
        <f t="shared" si="6"/>
        <v>1</v>
      </c>
      <c r="T46" s="36">
        <f t="shared" si="7"/>
        <v>1</v>
      </c>
      <c r="U46" s="131">
        <f t="shared" si="9"/>
        <v>1</v>
      </c>
      <c r="V46" s="139">
        <f t="shared" si="8"/>
        <v>1</v>
      </c>
      <c r="W46" s="135" t="s">
        <v>211</v>
      </c>
    </row>
    <row r="47" spans="2:23" ht="111" customHeight="1" x14ac:dyDescent="0.25">
      <c r="B47" s="6" t="s">
        <v>21</v>
      </c>
      <c r="C47" s="115" t="s">
        <v>153</v>
      </c>
      <c r="D47" s="115" t="s">
        <v>154</v>
      </c>
      <c r="E47" s="117" t="s">
        <v>51</v>
      </c>
      <c r="F47" s="116" t="s">
        <v>155</v>
      </c>
      <c r="G47" s="86">
        <v>12</v>
      </c>
      <c r="H47" s="102">
        <v>3</v>
      </c>
      <c r="I47" s="103">
        <v>3</v>
      </c>
      <c r="J47" s="104">
        <v>3</v>
      </c>
      <c r="K47" s="105">
        <v>3</v>
      </c>
      <c r="L47" s="120">
        <v>3</v>
      </c>
      <c r="M47" s="121">
        <v>3</v>
      </c>
      <c r="N47" s="121">
        <v>3</v>
      </c>
      <c r="O47" s="141">
        <v>3</v>
      </c>
      <c r="P47" s="36">
        <f t="shared" si="4"/>
        <v>1</v>
      </c>
      <c r="Q47" s="64">
        <f t="shared" si="5"/>
        <v>1</v>
      </c>
      <c r="R47" s="64">
        <f t="shared" si="6"/>
        <v>1</v>
      </c>
      <c r="S47" s="64">
        <f t="shared" si="6"/>
        <v>1</v>
      </c>
      <c r="T47" s="36">
        <f t="shared" si="7"/>
        <v>1</v>
      </c>
      <c r="U47" s="131">
        <f t="shared" si="9"/>
        <v>1</v>
      </c>
      <c r="V47" s="139">
        <f t="shared" si="8"/>
        <v>1</v>
      </c>
      <c r="W47" s="135" t="s">
        <v>212</v>
      </c>
    </row>
    <row r="48" spans="2:23" ht="141.75" customHeight="1" x14ac:dyDescent="0.25">
      <c r="B48" s="6" t="s">
        <v>21</v>
      </c>
      <c r="C48" s="115" t="s">
        <v>156</v>
      </c>
      <c r="D48" s="115" t="s">
        <v>157</v>
      </c>
      <c r="E48" s="117" t="s">
        <v>51</v>
      </c>
      <c r="F48" s="116" t="s">
        <v>158</v>
      </c>
      <c r="G48" s="86">
        <v>12</v>
      </c>
      <c r="H48" s="102">
        <v>3</v>
      </c>
      <c r="I48" s="103">
        <v>3</v>
      </c>
      <c r="J48" s="104">
        <v>3</v>
      </c>
      <c r="K48" s="105">
        <v>3</v>
      </c>
      <c r="L48" s="120">
        <v>2</v>
      </c>
      <c r="M48" s="121">
        <v>4</v>
      </c>
      <c r="N48" s="121">
        <v>3</v>
      </c>
      <c r="O48" s="141">
        <v>3</v>
      </c>
      <c r="P48" s="36">
        <f t="shared" si="4"/>
        <v>0.66666666666666663</v>
      </c>
      <c r="Q48" s="64">
        <f t="shared" si="5"/>
        <v>1.3333333333333333</v>
      </c>
      <c r="R48" s="64">
        <f t="shared" si="6"/>
        <v>1</v>
      </c>
      <c r="S48" s="64">
        <f t="shared" si="6"/>
        <v>1</v>
      </c>
      <c r="T48" s="36">
        <f t="shared" si="7"/>
        <v>1</v>
      </c>
      <c r="U48" s="131">
        <f t="shared" si="9"/>
        <v>1</v>
      </c>
      <c r="V48" s="139">
        <f t="shared" si="8"/>
        <v>1</v>
      </c>
      <c r="W48" s="135" t="s">
        <v>213</v>
      </c>
    </row>
    <row r="49" spans="2:23" ht="149.25" customHeight="1" x14ac:dyDescent="0.25">
      <c r="B49" s="6" t="s">
        <v>21</v>
      </c>
      <c r="C49" s="115" t="s">
        <v>159</v>
      </c>
      <c r="D49" s="115" t="s">
        <v>160</v>
      </c>
      <c r="E49" s="117" t="s">
        <v>51</v>
      </c>
      <c r="F49" s="116" t="s">
        <v>161</v>
      </c>
      <c r="G49" s="86">
        <v>800</v>
      </c>
      <c r="H49" s="102">
        <v>200</v>
      </c>
      <c r="I49" s="103">
        <v>200</v>
      </c>
      <c r="J49" s="104">
        <v>200</v>
      </c>
      <c r="K49" s="105">
        <v>200</v>
      </c>
      <c r="L49" s="120">
        <v>209</v>
      </c>
      <c r="M49" s="121">
        <v>198</v>
      </c>
      <c r="N49" s="121">
        <v>200</v>
      </c>
      <c r="O49" s="141">
        <v>180</v>
      </c>
      <c r="P49" s="36">
        <f t="shared" si="4"/>
        <v>1.0449999999999999</v>
      </c>
      <c r="Q49" s="64">
        <f t="shared" si="5"/>
        <v>0.99</v>
      </c>
      <c r="R49" s="64">
        <f t="shared" si="6"/>
        <v>1</v>
      </c>
      <c r="S49" s="64">
        <f t="shared" si="6"/>
        <v>0.9</v>
      </c>
      <c r="T49" s="36">
        <f t="shared" si="7"/>
        <v>1.0175000000000001</v>
      </c>
      <c r="U49" s="131">
        <f t="shared" si="9"/>
        <v>1.0116666666666667</v>
      </c>
      <c r="V49" s="139">
        <f t="shared" si="8"/>
        <v>0.98375000000000001</v>
      </c>
      <c r="W49" s="135" t="s">
        <v>214</v>
      </c>
    </row>
    <row r="50" spans="2:23" ht="141.75" customHeight="1" x14ac:dyDescent="0.25">
      <c r="B50" s="6" t="s">
        <v>21</v>
      </c>
      <c r="C50" s="115" t="s">
        <v>162</v>
      </c>
      <c r="D50" s="115" t="s">
        <v>163</v>
      </c>
      <c r="E50" s="117" t="s">
        <v>51</v>
      </c>
      <c r="F50" s="116" t="s">
        <v>164</v>
      </c>
      <c r="G50" s="86">
        <v>1</v>
      </c>
      <c r="H50" s="102">
        <v>1</v>
      </c>
      <c r="I50" s="103">
        <v>0</v>
      </c>
      <c r="J50" s="104">
        <v>0</v>
      </c>
      <c r="K50" s="105">
        <v>0</v>
      </c>
      <c r="L50" s="120">
        <v>0</v>
      </c>
      <c r="M50" s="121">
        <v>0</v>
      </c>
      <c r="N50" s="121">
        <v>0</v>
      </c>
      <c r="O50" s="141">
        <v>0</v>
      </c>
      <c r="P50" s="36">
        <f t="shared" si="4"/>
        <v>0</v>
      </c>
      <c r="Q50" s="64" t="str">
        <f t="shared" si="5"/>
        <v>100%</v>
      </c>
      <c r="R50" s="64" t="str">
        <f t="shared" si="6"/>
        <v>100%</v>
      </c>
      <c r="S50" s="64" t="str">
        <f t="shared" si="6"/>
        <v>100%</v>
      </c>
      <c r="T50" s="36">
        <f t="shared" si="7"/>
        <v>0</v>
      </c>
      <c r="U50" s="131">
        <f t="shared" si="9"/>
        <v>0</v>
      </c>
      <c r="V50" s="139">
        <f t="shared" si="8"/>
        <v>0</v>
      </c>
      <c r="W50" s="135" t="s">
        <v>175</v>
      </c>
    </row>
    <row r="51" spans="2:23" ht="130.5" customHeight="1" x14ac:dyDescent="0.25">
      <c r="B51" s="111" t="s">
        <v>165</v>
      </c>
      <c r="C51" s="107" t="s">
        <v>166</v>
      </c>
      <c r="D51" s="107" t="s">
        <v>167</v>
      </c>
      <c r="E51" s="109" t="s">
        <v>51</v>
      </c>
      <c r="F51" s="107" t="s">
        <v>168</v>
      </c>
      <c r="G51" s="86">
        <v>33</v>
      </c>
      <c r="H51" s="102">
        <v>9</v>
      </c>
      <c r="I51" s="103">
        <v>8</v>
      </c>
      <c r="J51" s="104">
        <v>8</v>
      </c>
      <c r="K51" s="105">
        <v>8</v>
      </c>
      <c r="L51" s="120">
        <v>8</v>
      </c>
      <c r="M51" s="121">
        <v>8</v>
      </c>
      <c r="N51" s="121">
        <v>8</v>
      </c>
      <c r="O51" s="121">
        <v>9</v>
      </c>
      <c r="P51" s="36">
        <f t="shared" si="4"/>
        <v>0.88888888888888884</v>
      </c>
      <c r="Q51" s="64">
        <f t="shared" si="5"/>
        <v>1</v>
      </c>
      <c r="R51" s="64">
        <f t="shared" si="6"/>
        <v>1</v>
      </c>
      <c r="S51" s="64">
        <f t="shared" si="6"/>
        <v>1.125</v>
      </c>
      <c r="T51" s="36">
        <f t="shared" si="7"/>
        <v>0.94117647058823528</v>
      </c>
      <c r="U51" s="131">
        <f t="shared" si="9"/>
        <v>0.96</v>
      </c>
      <c r="V51" s="139">
        <f t="shared" si="8"/>
        <v>1</v>
      </c>
      <c r="W51" s="133" t="s">
        <v>215</v>
      </c>
    </row>
    <row r="52" spans="2:23" ht="138" customHeight="1" x14ac:dyDescent="0.25">
      <c r="B52" s="6" t="s">
        <v>21</v>
      </c>
      <c r="C52" s="115" t="s">
        <v>169</v>
      </c>
      <c r="D52" s="122" t="s">
        <v>170</v>
      </c>
      <c r="E52" s="117" t="s">
        <v>51</v>
      </c>
      <c r="F52" s="115" t="s">
        <v>171</v>
      </c>
      <c r="G52" s="86">
        <v>32</v>
      </c>
      <c r="H52" s="102">
        <v>8</v>
      </c>
      <c r="I52" s="103">
        <v>8</v>
      </c>
      <c r="J52" s="104">
        <v>8</v>
      </c>
      <c r="K52" s="105">
        <v>8</v>
      </c>
      <c r="L52" s="120">
        <v>8</v>
      </c>
      <c r="M52" s="121">
        <v>8</v>
      </c>
      <c r="N52" s="121">
        <v>8</v>
      </c>
      <c r="O52" s="141">
        <v>8</v>
      </c>
      <c r="P52" s="36">
        <f t="shared" si="4"/>
        <v>1</v>
      </c>
      <c r="Q52" s="64">
        <f t="shared" si="5"/>
        <v>1</v>
      </c>
      <c r="R52" s="64">
        <f t="shared" si="6"/>
        <v>1</v>
      </c>
      <c r="S52" s="64">
        <f t="shared" si="6"/>
        <v>1</v>
      </c>
      <c r="T52" s="36">
        <f t="shared" si="7"/>
        <v>1</v>
      </c>
      <c r="U52" s="131">
        <f t="shared" si="9"/>
        <v>1</v>
      </c>
      <c r="V52" s="139">
        <f t="shared" si="8"/>
        <v>1</v>
      </c>
      <c r="W52" s="136" t="s">
        <v>216</v>
      </c>
    </row>
    <row r="53" spans="2:23" ht="123" customHeight="1" thickBot="1" x14ac:dyDescent="0.3">
      <c r="B53" s="11" t="s">
        <v>21</v>
      </c>
      <c r="C53" s="123" t="s">
        <v>172</v>
      </c>
      <c r="D53" s="124" t="s">
        <v>173</v>
      </c>
      <c r="E53" s="125" t="s">
        <v>51</v>
      </c>
      <c r="F53" s="123" t="s">
        <v>174</v>
      </c>
      <c r="G53" s="87">
        <v>1</v>
      </c>
      <c r="H53" s="126">
        <v>1</v>
      </c>
      <c r="I53" s="127">
        <v>0</v>
      </c>
      <c r="J53" s="125">
        <v>0</v>
      </c>
      <c r="K53" s="128">
        <v>0</v>
      </c>
      <c r="L53" s="129">
        <v>0</v>
      </c>
      <c r="M53" s="130" t="s">
        <v>176</v>
      </c>
      <c r="N53" s="130" t="s">
        <v>176</v>
      </c>
      <c r="O53" s="142">
        <v>1</v>
      </c>
      <c r="P53" s="36">
        <f t="shared" si="4"/>
        <v>0</v>
      </c>
      <c r="Q53" s="64" t="str">
        <f t="shared" si="5"/>
        <v>100%</v>
      </c>
      <c r="R53" s="64" t="str">
        <f t="shared" si="6"/>
        <v>100%</v>
      </c>
      <c r="S53" s="64" t="str">
        <f t="shared" si="6"/>
        <v>100%</v>
      </c>
      <c r="T53" s="36" t="str">
        <f t="shared" si="7"/>
        <v>100%</v>
      </c>
      <c r="U53" s="131" t="str">
        <f>IFERROR(((L53+M53+N53)/(H53+I53+J53)),"100%")</f>
        <v>100%</v>
      </c>
      <c r="V53" s="139" t="str">
        <f t="shared" si="8"/>
        <v>100%</v>
      </c>
      <c r="W53" s="138" t="s">
        <v>217</v>
      </c>
    </row>
    <row r="54" spans="2:23" ht="18.75" x14ac:dyDescent="0.25">
      <c r="P54" s="75">
        <f t="shared" ref="P54:U54" si="10">AVERAGE(P18:P53)</f>
        <v>1.1073617544691605</v>
      </c>
      <c r="Q54" s="75">
        <f t="shared" si="10"/>
        <v>1.1291895067072972</v>
      </c>
      <c r="R54" s="75">
        <f t="shared" si="10"/>
        <v>1.2733795897517068</v>
      </c>
      <c r="S54" s="75"/>
      <c r="T54" s="75">
        <f t="shared" si="10"/>
        <v>1.1178715255600942</v>
      </c>
      <c r="U54" s="75">
        <f t="shared" si="10"/>
        <v>1.157558305779506</v>
      </c>
      <c r="V54" s="75"/>
    </row>
    <row r="57" spans="2:23" ht="48.75" customHeight="1" x14ac:dyDescent="0.25">
      <c r="C57" s="178" t="s">
        <v>40</v>
      </c>
      <c r="D57" s="178"/>
      <c r="E57" s="178"/>
      <c r="F57" s="178"/>
      <c r="G57" s="80"/>
      <c r="L57" s="179" t="s">
        <v>41</v>
      </c>
      <c r="M57" s="180"/>
      <c r="N57" s="180"/>
      <c r="O57" s="180"/>
      <c r="P57" s="180"/>
      <c r="Q57" s="180"/>
      <c r="U57" s="178" t="s">
        <v>42</v>
      </c>
      <c r="V57" s="178"/>
      <c r="W57" s="178"/>
    </row>
    <row r="58" spans="2:23" ht="31.5" customHeight="1" x14ac:dyDescent="0.25"/>
    <row r="59" spans="2:23" ht="25.35" customHeight="1" x14ac:dyDescent="0.25"/>
    <row r="60" spans="2:23" ht="25.35" customHeight="1" thickBot="1" x14ac:dyDescent="0.3"/>
    <row r="61" spans="2:23" ht="32.450000000000003" customHeight="1" thickBot="1" x14ac:dyDescent="0.3">
      <c r="E61" s="145" t="s">
        <v>31</v>
      </c>
      <c r="F61" s="146"/>
      <c r="G61" s="146"/>
      <c r="H61" s="146"/>
      <c r="I61" s="146"/>
      <c r="J61" s="146"/>
      <c r="K61" s="146"/>
      <c r="L61" s="146"/>
      <c r="M61" s="146"/>
      <c r="N61" s="146"/>
      <c r="O61" s="146"/>
      <c r="P61" s="146"/>
      <c r="Q61" s="146"/>
      <c r="R61" s="146"/>
      <c r="S61" s="146"/>
      <c r="T61" s="146"/>
      <c r="U61" s="146"/>
      <c r="V61" s="146"/>
      <c r="W61" s="147"/>
    </row>
    <row r="62" spans="2:23" ht="29.1" customHeight="1" thickBot="1" x14ac:dyDescent="0.3">
      <c r="E62" s="143" t="s">
        <v>32</v>
      </c>
      <c r="F62" s="143" t="s">
        <v>10</v>
      </c>
      <c r="G62" s="148" t="s">
        <v>11</v>
      </c>
      <c r="H62" s="149"/>
      <c r="I62" s="149"/>
      <c r="J62" s="150"/>
      <c r="K62" s="148" t="s">
        <v>12</v>
      </c>
      <c r="L62" s="149"/>
      <c r="M62" s="149"/>
      <c r="N62" s="150"/>
      <c r="O62" s="148" t="s">
        <v>13</v>
      </c>
      <c r="P62" s="149"/>
      <c r="Q62" s="149"/>
      <c r="R62" s="150"/>
      <c r="S62" s="148" t="s">
        <v>14</v>
      </c>
      <c r="T62" s="149"/>
      <c r="U62" s="149"/>
      <c r="V62" s="150"/>
      <c r="W62" s="143" t="s">
        <v>28</v>
      </c>
    </row>
    <row r="63" spans="2:23" ht="33" customHeight="1" thickBot="1" x14ac:dyDescent="0.3">
      <c r="E63" s="144"/>
      <c r="F63" s="144"/>
      <c r="G63" s="22" t="s">
        <v>33</v>
      </c>
      <c r="H63" s="32" t="s">
        <v>34</v>
      </c>
      <c r="I63" s="33" t="s">
        <v>35</v>
      </c>
      <c r="J63" s="34" t="s">
        <v>36</v>
      </c>
      <c r="K63" s="22" t="s">
        <v>33</v>
      </c>
      <c r="L63" s="32" t="s">
        <v>34</v>
      </c>
      <c r="M63" s="33" t="s">
        <v>35</v>
      </c>
      <c r="N63" s="34" t="s">
        <v>36</v>
      </c>
      <c r="O63" s="22" t="s">
        <v>6</v>
      </c>
      <c r="P63" s="32" t="s">
        <v>7</v>
      </c>
      <c r="Q63" s="33" t="s">
        <v>8</v>
      </c>
      <c r="R63" s="34" t="s">
        <v>9</v>
      </c>
      <c r="S63" s="22" t="s">
        <v>6</v>
      </c>
      <c r="T63" s="32" t="s">
        <v>7</v>
      </c>
      <c r="U63" s="33" t="s">
        <v>8</v>
      </c>
      <c r="V63" s="34" t="s">
        <v>9</v>
      </c>
      <c r="W63" s="144"/>
    </row>
    <row r="64" spans="2:23" ht="15.75" customHeight="1" thickBot="1" x14ac:dyDescent="0.3">
      <c r="E64" s="78"/>
      <c r="F64" s="79"/>
      <c r="G64" s="70"/>
      <c r="H64" s="71"/>
      <c r="I64" s="71"/>
      <c r="J64" s="72"/>
      <c r="K64" s="70"/>
      <c r="L64" s="71"/>
      <c r="M64" s="71"/>
      <c r="N64" s="73"/>
      <c r="O64" s="74" t="str">
        <f t="shared" ref="O64" si="11">IFERROR((K64/G64),"100%")</f>
        <v>100%</v>
      </c>
      <c r="P64" s="64" t="str">
        <f t="shared" ref="P64" si="12">IFERROR((L64/H64),"100%")</f>
        <v>100%</v>
      </c>
      <c r="Q64" s="64" t="str">
        <f t="shared" ref="Q64" si="13">IFERROR((M64/I64),"100%")</f>
        <v>100%</v>
      </c>
      <c r="R64" s="35" t="str">
        <f t="shared" ref="R64" si="14">IFERROR((N64/J64),"100%")</f>
        <v>100%</v>
      </c>
      <c r="S64" s="74" t="str">
        <f>IFERROR(((K64)/(G64)),"100%")</f>
        <v>100%</v>
      </c>
      <c r="T64" s="77" t="str">
        <f>IFERROR(((L64+M64)/(H64+I64)),"100%")</f>
        <v>100%</v>
      </c>
      <c r="U64" s="64" t="str">
        <f>IFERROR(((L64+M64+N64)/(H64+I64+J64)),"100%")</f>
        <v>100%</v>
      </c>
      <c r="V64" s="35" t="str">
        <f>IFERROR(((L64+M64+N64+O64)/(H64+I64+J64+K64)),"100%")</f>
        <v>100%</v>
      </c>
      <c r="W64" s="76"/>
    </row>
    <row r="65" spans="5:23" x14ac:dyDescent="0.25">
      <c r="E65" s="23"/>
      <c r="F65" s="24">
        <v>400</v>
      </c>
      <c r="G65" s="41">
        <v>100</v>
      </c>
      <c r="H65" s="42">
        <v>100</v>
      </c>
      <c r="I65" s="42">
        <v>100</v>
      </c>
      <c r="J65" s="43">
        <v>100</v>
      </c>
      <c r="K65" s="41">
        <v>90</v>
      </c>
      <c r="L65" s="44"/>
      <c r="M65" s="44"/>
      <c r="N65" s="45"/>
      <c r="O65" s="35">
        <f t="shared" ref="O65:O66" si="15">IFERROR(K65/G65,"100"%)</f>
        <v>0.9</v>
      </c>
      <c r="P65" s="46"/>
      <c r="Q65" s="46"/>
      <c r="R65" s="47"/>
      <c r="S65" s="36">
        <f>IFERROR(K65/F65,"100%")</f>
        <v>0.22500000000000001</v>
      </c>
      <c r="T65" s="46"/>
      <c r="U65" s="46"/>
      <c r="V65" s="47"/>
      <c r="W65" s="25"/>
    </row>
    <row r="66" spans="5:23" x14ac:dyDescent="0.25">
      <c r="E66" s="26"/>
      <c r="F66" s="27">
        <v>1500</v>
      </c>
      <c r="G66" s="48">
        <v>500</v>
      </c>
      <c r="H66" s="49">
        <v>250</v>
      </c>
      <c r="I66" s="49">
        <v>550</v>
      </c>
      <c r="J66" s="50">
        <v>200</v>
      </c>
      <c r="K66" s="48">
        <v>450</v>
      </c>
      <c r="L66" s="51"/>
      <c r="M66" s="51"/>
      <c r="N66" s="52"/>
      <c r="O66" s="35">
        <f t="shared" si="15"/>
        <v>0.9</v>
      </c>
      <c r="P66" s="53"/>
      <c r="Q66" s="53"/>
      <c r="R66" s="54"/>
      <c r="S66" s="36">
        <f>IFERROR(K66/F66,"100%")</f>
        <v>0.3</v>
      </c>
      <c r="T66" s="53"/>
      <c r="U66" s="53"/>
      <c r="V66" s="54"/>
      <c r="W66" s="28"/>
    </row>
    <row r="67" spans="5:23" ht="15.75" thickBot="1" x14ac:dyDescent="0.3">
      <c r="E67" s="29"/>
      <c r="F67" s="30"/>
      <c r="G67" s="55"/>
      <c r="H67" s="56"/>
      <c r="I67" s="56"/>
      <c r="J67" s="57"/>
      <c r="K67" s="55"/>
      <c r="L67" s="58"/>
      <c r="M67" s="58"/>
      <c r="N67" s="59"/>
      <c r="O67" s="60"/>
      <c r="P67" s="61"/>
      <c r="Q67" s="61"/>
      <c r="R67" s="62"/>
      <c r="S67" s="63"/>
      <c r="T67" s="61"/>
      <c r="U67" s="61"/>
      <c r="V67" s="62"/>
      <c r="W67" s="31"/>
    </row>
  </sheetData>
  <mergeCells count="27">
    <mergeCell ref="C57:F57"/>
    <mergeCell ref="L57:Q57"/>
    <mergeCell ref="U57:W57"/>
    <mergeCell ref="B11:B12"/>
    <mergeCell ref="C11:C12"/>
    <mergeCell ref="E2:U2"/>
    <mergeCell ref="E3:U3"/>
    <mergeCell ref="E4:U4"/>
    <mergeCell ref="E5:U5"/>
    <mergeCell ref="E6:U6"/>
    <mergeCell ref="W8:W10"/>
    <mergeCell ref="B9:B10"/>
    <mergeCell ref="C9:C10"/>
    <mergeCell ref="D9:F9"/>
    <mergeCell ref="L9:O9"/>
    <mergeCell ref="P9:S9"/>
    <mergeCell ref="T9:V9"/>
    <mergeCell ref="G9:K9"/>
    <mergeCell ref="G8:V8"/>
    <mergeCell ref="W62:W63"/>
    <mergeCell ref="E61:W61"/>
    <mergeCell ref="F62:F63"/>
    <mergeCell ref="G62:J62"/>
    <mergeCell ref="K62:N62"/>
    <mergeCell ref="O62:R62"/>
    <mergeCell ref="S62:V62"/>
    <mergeCell ref="E62:E63"/>
  </mergeCells>
  <phoneticPr fontId="11" type="noConversion"/>
  <conditionalFormatting sqref="G64:J67">
    <cfRule type="containsBlanks" dxfId="60" priority="42">
      <formula>LEN(TRIM(G64))=0</formula>
    </cfRule>
  </conditionalFormatting>
  <conditionalFormatting sqref="K64:N67">
    <cfRule type="containsBlanks" dxfId="59" priority="43">
      <formula>LEN(TRIM(K64))=0</formula>
    </cfRule>
  </conditionalFormatting>
  <conditionalFormatting sqref="L13:P53">
    <cfRule type="containsBlanks" dxfId="58" priority="25">
      <formula>LEN(TRIM(L13))=0</formula>
    </cfRule>
  </conditionalFormatting>
  <conditionalFormatting sqref="M11:P12">
    <cfRule type="containsBlanks" dxfId="57" priority="64">
      <formula>LEN(TRIM(M11))=0</formula>
    </cfRule>
  </conditionalFormatting>
  <conditionalFormatting sqref="O65:O66">
    <cfRule type="cellIs" dxfId="56" priority="135" stopIfTrue="1" operator="lessThan">
      <formula>0.5</formula>
    </cfRule>
    <cfRule type="cellIs" dxfId="55" priority="134" stopIfTrue="1" operator="equal">
      <formula>"100%"</formula>
    </cfRule>
    <cfRule type="cellIs" dxfId="54" priority="136" stopIfTrue="1" operator="between">
      <formula>0.5</formula>
      <formula>0.7</formula>
    </cfRule>
    <cfRule type="cellIs" dxfId="53" priority="138" stopIfTrue="1" operator="greaterThanOrEqual">
      <formula>1.2</formula>
    </cfRule>
    <cfRule type="cellIs" dxfId="52" priority="137" stopIfTrue="1" operator="between">
      <formula>0.7</formula>
      <formula>1.2</formula>
    </cfRule>
    <cfRule type="containsBlanks" dxfId="51" priority="139" stopIfTrue="1">
      <formula>LEN(TRIM(O65))=0</formula>
    </cfRule>
  </conditionalFormatting>
  <conditionalFormatting sqref="O64:V64">
    <cfRule type="cellIs" dxfId="50" priority="32" stopIfTrue="1" operator="between">
      <formula>0.5</formula>
      <formula>0.7</formula>
    </cfRule>
    <cfRule type="cellIs" dxfId="49" priority="31" stopIfTrue="1" operator="lessThan">
      <formula>0.5</formula>
    </cfRule>
    <cfRule type="cellIs" dxfId="48" priority="34" stopIfTrue="1" operator="greaterThanOrEqual">
      <formula>1.2</formula>
    </cfRule>
    <cfRule type="containsBlanks" dxfId="47" priority="35" stopIfTrue="1">
      <formula>LEN(TRIM(O64))=0</formula>
    </cfRule>
    <cfRule type="cellIs" dxfId="46" priority="30" stopIfTrue="1" operator="equal">
      <formula>"100%"</formula>
    </cfRule>
    <cfRule type="cellIs" dxfId="45" priority="33" stopIfTrue="1" operator="between">
      <formula>0.7</formula>
      <formula>1.2</formula>
    </cfRule>
  </conditionalFormatting>
  <conditionalFormatting sqref="P11:P53">
    <cfRule type="cellIs" dxfId="44" priority="67" stopIfTrue="1" operator="between">
      <formula>0.5</formula>
      <formula>0.7</formula>
    </cfRule>
    <cfRule type="cellIs" dxfId="43" priority="69" stopIfTrue="1" operator="greaterThanOrEqual">
      <formula>1.2</formula>
    </cfRule>
    <cfRule type="cellIs" dxfId="42" priority="68" stopIfTrue="1" operator="between">
      <formula>0.7</formula>
      <formula>1.2</formula>
    </cfRule>
    <cfRule type="containsBlanks" dxfId="41" priority="70" stopIfTrue="1">
      <formula>LEN(TRIM(P11))=0</formula>
    </cfRule>
    <cfRule type="cellIs" dxfId="40" priority="66" stopIfTrue="1" operator="lessThan">
      <formula>0.5</formula>
    </cfRule>
    <cfRule type="cellIs" dxfId="39" priority="65" stopIfTrue="1" operator="equal">
      <formula>"100%"</formula>
    </cfRule>
  </conditionalFormatting>
  <conditionalFormatting sqref="P65:R66 T65:V66 O67:V67">
    <cfRule type="containsBlanks" dxfId="38" priority="127">
      <formula>LEN(TRIM(O65))=0</formula>
    </cfRule>
  </conditionalFormatting>
  <conditionalFormatting sqref="Q11:R53 S11:S12">
    <cfRule type="cellIs" dxfId="37" priority="51" stopIfTrue="1" operator="equal">
      <formula>"100%"</formula>
    </cfRule>
    <cfRule type="cellIs" dxfId="36" priority="52" stopIfTrue="1" operator="lessThan">
      <formula>0.5</formula>
    </cfRule>
    <cfRule type="cellIs" dxfId="35" priority="53" stopIfTrue="1" operator="between">
      <formula>0.5</formula>
      <formula>0.7</formula>
    </cfRule>
    <cfRule type="cellIs" dxfId="34" priority="54" stopIfTrue="1" operator="between">
      <formula>0.7</formula>
      <formula>1.2</formula>
    </cfRule>
    <cfRule type="cellIs" dxfId="33" priority="55" stopIfTrue="1" operator="greaterThanOrEqual">
      <formula>1.2</formula>
    </cfRule>
    <cfRule type="containsBlanks" dxfId="32" priority="56" stopIfTrue="1">
      <formula>LEN(TRIM(Q11))=0</formula>
    </cfRule>
  </conditionalFormatting>
  <conditionalFormatting sqref="S13:S53">
    <cfRule type="cellIs" dxfId="31" priority="13" stopIfTrue="1" operator="equal">
      <formula>"100%"</formula>
    </cfRule>
    <cfRule type="containsBlanks" dxfId="30" priority="18" stopIfTrue="1">
      <formula>LEN(TRIM(S13))=0</formula>
    </cfRule>
    <cfRule type="cellIs" dxfId="29" priority="14" stopIfTrue="1" operator="lessThan">
      <formula>0.5</formula>
    </cfRule>
    <cfRule type="cellIs" dxfId="28" priority="15" stopIfTrue="1" operator="between">
      <formula>0.5</formula>
      <formula>0.7</formula>
    </cfRule>
    <cfRule type="cellIs" dxfId="27" priority="16" stopIfTrue="1" operator="between">
      <formula>0.7</formula>
      <formula>1.2</formula>
    </cfRule>
    <cfRule type="cellIs" dxfId="26" priority="17" stopIfTrue="1" operator="greaterThanOrEqual">
      <formula>1.2</formula>
    </cfRule>
  </conditionalFormatting>
  <conditionalFormatting sqref="S65:S66">
    <cfRule type="cellIs" dxfId="25" priority="130" stopIfTrue="1" operator="between">
      <formula>0.5</formula>
      <formula>0.7</formula>
    </cfRule>
    <cfRule type="containsBlanks" dxfId="24" priority="133" stopIfTrue="1">
      <formula>LEN(TRIM(S65))=0</formula>
    </cfRule>
    <cfRule type="cellIs" dxfId="23" priority="128" stopIfTrue="1" operator="equal">
      <formula>"100%"</formula>
    </cfRule>
    <cfRule type="cellIs" dxfId="22" priority="129" stopIfTrue="1" operator="lessThan">
      <formula>0.5</formula>
    </cfRule>
    <cfRule type="cellIs" dxfId="21" priority="132" stopIfTrue="1" operator="greaterThanOrEqual">
      <formula>1.2</formula>
    </cfRule>
    <cfRule type="cellIs" dxfId="20" priority="131" stopIfTrue="1" operator="between">
      <formula>0.7</formula>
      <formula>1.2</formula>
    </cfRule>
  </conditionalFormatting>
  <conditionalFormatting sqref="S64:V64">
    <cfRule type="containsBlanks" dxfId="19" priority="29">
      <formula>LEN(TRIM(S64))=0</formula>
    </cfRule>
  </conditionalFormatting>
  <conditionalFormatting sqref="T13:V53 T11:T12 V11:V12">
    <cfRule type="containsBlanks" dxfId="18" priority="50" stopIfTrue="1">
      <formula>LEN(TRIM(T11))=0</formula>
    </cfRule>
    <cfRule type="containsBlanks" dxfId="17" priority="44">
      <formula>LEN(TRIM(T11))=0</formula>
    </cfRule>
    <cfRule type="cellIs" dxfId="16" priority="45" stopIfTrue="1" operator="equal">
      <formula>"100%"</formula>
    </cfRule>
    <cfRule type="cellIs" dxfId="15" priority="46" stopIfTrue="1" operator="lessThan">
      <formula>0.5</formula>
    </cfRule>
    <cfRule type="cellIs" dxfId="14" priority="47" stopIfTrue="1" operator="between">
      <formula>0.5</formula>
      <formula>0.7</formula>
    </cfRule>
    <cfRule type="cellIs" dxfId="13" priority="48" stopIfTrue="1" operator="between">
      <formula>0.7</formula>
      <formula>1.2</formula>
    </cfRule>
    <cfRule type="cellIs" dxfId="12" priority="49" stopIfTrue="1" operator="greaterThanOrEqual">
      <formula>1.2</formula>
    </cfRule>
  </conditionalFormatting>
  <conditionalFormatting sqref="U11">
    <cfRule type="cellIs" dxfId="11" priority="7" stopIfTrue="1" operator="equal">
      <formula>"100%"</formula>
    </cfRule>
    <cfRule type="cellIs" dxfId="10" priority="8" stopIfTrue="1" operator="lessThan">
      <formula>0.5</formula>
    </cfRule>
    <cfRule type="cellIs" dxfId="9" priority="9" stopIfTrue="1" operator="between">
      <formula>0.5</formula>
      <formula>0.7</formula>
    </cfRule>
    <cfRule type="cellIs" dxfId="8" priority="10" stopIfTrue="1" operator="between">
      <formula>0.7</formula>
      <formula>1.2</formula>
    </cfRule>
    <cfRule type="cellIs" dxfId="7" priority="11" stopIfTrue="1" operator="greaterThanOrEqual">
      <formula>1.2</formula>
    </cfRule>
    <cfRule type="containsBlanks" dxfId="6" priority="12" stopIfTrue="1">
      <formula>LEN(TRIM(U11))=0</formula>
    </cfRule>
  </conditionalFormatting>
  <conditionalFormatting sqref="U12">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LEN(TRIM(U12))=0</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A5" sqref="A5"/>
    </sheetView>
  </sheetViews>
  <sheetFormatPr baseColWidth="10" defaultRowHeight="15" x14ac:dyDescent="0.25"/>
  <cols>
    <col min="1" max="1" width="20.28515625" customWidth="1"/>
    <col min="2" max="2" width="34.7109375" customWidth="1"/>
  </cols>
  <sheetData>
    <row r="1" spans="1:2" x14ac:dyDescent="0.25">
      <c r="A1" s="37" t="s">
        <v>43</v>
      </c>
    </row>
    <row r="3" spans="1:2" ht="120" customHeight="1" x14ac:dyDescent="0.25">
      <c r="A3" s="185" t="s">
        <v>44</v>
      </c>
      <c r="B3" s="185"/>
    </row>
    <row r="5" spans="1:2" ht="45" x14ac:dyDescent="0.25">
      <c r="A5" s="38"/>
      <c r="B5" s="39" t="s">
        <v>45</v>
      </c>
    </row>
    <row r="6" spans="1:2" ht="60" x14ac:dyDescent="0.25">
      <c r="A6" s="40"/>
      <c r="B6" s="39" t="s">
        <v>46</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Propietario</cp:lastModifiedBy>
  <cp:lastPrinted>2021-04-13T18:48:37Z</cp:lastPrinted>
  <dcterms:created xsi:type="dcterms:W3CDTF">2021-02-22T21:43:21Z</dcterms:created>
  <dcterms:modified xsi:type="dcterms:W3CDTF">2024-01-10T17:18:52Z</dcterms:modified>
</cp:coreProperties>
</file>