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ropietario\Desktop\formatos segundo trimestre\IMM\"/>
    </mc:Choice>
  </mc:AlternateContent>
  <xr:revisionPtr revIDLastSave="0" documentId="13_ncr:1_{071B0EDA-2BD4-441D-95E3-7734AD8E62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JE 2 2023" sheetId="1" r:id="rId1"/>
    <sheet name="Instrucciones" sheetId="3" r:id="rId2"/>
  </sheets>
  <definedNames>
    <definedName name="ADFASDF">#REF!</definedName>
    <definedName name="_xlnm.Print_Area" localSheetId="0">'SEGUIMIENTO EJE 2 2023'!$B$2:$X$74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2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Q37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Q12" i="1"/>
  <c r="P12" i="1"/>
  <c r="Q11" i="1"/>
  <c r="T11" i="1"/>
  <c r="M21" i="1" l="1"/>
  <c r="M27" i="1"/>
  <c r="M57" i="1"/>
  <c r="M52" i="1"/>
  <c r="M49" i="1"/>
  <c r="M42" i="1"/>
  <c r="M38" i="1"/>
  <c r="M17" i="1"/>
  <c r="M13" i="1"/>
  <c r="P11" i="1"/>
  <c r="V74" i="1"/>
  <c r="U74" i="1"/>
  <c r="T74" i="1"/>
  <c r="S74" i="1"/>
  <c r="R74" i="1"/>
  <c r="Q74" i="1"/>
  <c r="P74" i="1"/>
  <c r="O74" i="1"/>
  <c r="M12" i="1" l="1"/>
  <c r="G61" i="1"/>
  <c r="G60" i="1"/>
  <c r="G59" i="1"/>
  <c r="G58" i="1"/>
  <c r="G56" i="1"/>
  <c r="G55" i="1"/>
  <c r="G54" i="1"/>
  <c r="G53" i="1"/>
  <c r="G51" i="1"/>
  <c r="G50" i="1"/>
  <c r="G48" i="1"/>
  <c r="G47" i="1"/>
  <c r="G46" i="1"/>
  <c r="G45" i="1"/>
  <c r="G44" i="1"/>
  <c r="G43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4" i="1"/>
  <c r="G25" i="1"/>
  <c r="G26" i="1"/>
  <c r="G13" i="1" l="1"/>
  <c r="G14" i="1"/>
  <c r="G15" i="1"/>
  <c r="G16" i="1"/>
  <c r="G17" i="1"/>
  <c r="G18" i="1"/>
  <c r="G19" i="1"/>
  <c r="G20" i="1"/>
  <c r="L57" i="1"/>
  <c r="K57" i="1"/>
  <c r="J57" i="1"/>
  <c r="I57" i="1"/>
  <c r="H57" i="1"/>
  <c r="L52" i="1"/>
  <c r="K52" i="1"/>
  <c r="J52" i="1"/>
  <c r="I52" i="1"/>
  <c r="H52" i="1"/>
  <c r="K49" i="1"/>
  <c r="J49" i="1"/>
  <c r="I49" i="1"/>
  <c r="H49" i="1"/>
  <c r="L42" i="1"/>
  <c r="K42" i="1"/>
  <c r="J42" i="1"/>
  <c r="I42" i="1"/>
  <c r="H42" i="1"/>
  <c r="L38" i="1"/>
  <c r="K38" i="1"/>
  <c r="J38" i="1"/>
  <c r="I38" i="1"/>
  <c r="H38" i="1"/>
  <c r="L27" i="1"/>
  <c r="K27" i="1"/>
  <c r="J27" i="1"/>
  <c r="I27" i="1"/>
  <c r="H27" i="1"/>
  <c r="K21" i="1"/>
  <c r="J21" i="1"/>
  <c r="I21" i="1"/>
  <c r="H21" i="1"/>
  <c r="G23" i="1"/>
  <c r="G22" i="1"/>
  <c r="G27" i="1" l="1"/>
  <c r="G49" i="1"/>
  <c r="J12" i="1"/>
  <c r="G57" i="1"/>
  <c r="K12" i="1"/>
  <c r="G38" i="1"/>
  <c r="H12" i="1"/>
  <c r="I12" i="1"/>
  <c r="G21" i="1"/>
  <c r="G42" i="1"/>
  <c r="G52" i="1"/>
  <c r="G12" i="1" l="1"/>
  <c r="L21" i="1"/>
  <c r="L17" i="1"/>
  <c r="L13" i="1"/>
  <c r="L12" i="1" l="1"/>
  <c r="P62" i="1" l="1"/>
  <c r="T62" i="1" l="1"/>
  <c r="Q62" i="1"/>
  <c r="U62" i="1" l="1"/>
  <c r="R62" i="1"/>
</calcChain>
</file>

<file path=xl/sharedStrings.xml><?xml version="1.0" encoding="utf-8"?>
<sst xmlns="http://schemas.openxmlformats.org/spreadsheetml/2006/main" count="382" uniqueCount="249">
  <si>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</si>
  <si>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</si>
  <si>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</si>
  <si>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</si>
  <si>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</si>
  <si>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</si>
  <si>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</si>
  <si>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</si>
  <si>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</si>
  <si>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</si>
  <si>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</si>
  <si>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</si>
  <si>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</si>
  <si>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</si>
  <si>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</si>
  <si>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</si>
  <si>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t>Actividad</t>
  </si>
  <si>
    <t>JUSTIFICACION TRIMESTRAL Y ANUAL DE AVANCE DE RESULTADOS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</si>
  <si>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</si>
  <si>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</si>
  <si>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</si>
  <si>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</si>
  <si>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</si>
  <si>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</si>
  <si>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EJE 2: PROSPERIDAD COMPARTIDAD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</si>
  <si>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</si>
  <si>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</si>
  <si>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</si>
  <si>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</si>
  <si>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</si>
  <si>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</si>
  <si>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t>Propósito
(DIRECCIÓN GENERAL IMM)</t>
  </si>
  <si>
    <t>PMB: Porcentaje de  Mujeres Beneficiadas por el Instituto Municipal de la Mujer.</t>
  </si>
  <si>
    <t>Trimestral</t>
  </si>
  <si>
    <t>UNIDAD DE MEDIDA DEL INDICADOR: Porcentaje
UNIDAD DE MEDIDA DE LAS VARIABLES: Mujeres</t>
  </si>
  <si>
    <t>Componente
(Dirección General)</t>
  </si>
  <si>
    <t>PIA:  Porcentaje de Informes de actividades del Instituto Municipal de la Mujer.</t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</si>
  <si>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Reuniones</t>
    </r>
  </si>
  <si>
    <t>PROC: Porcentaje de Reuniones Ordinarias con Consejos y Junta Directiva.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</si>
  <si>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Reuniones.</t>
    </r>
  </si>
  <si>
    <t xml:space="preserve">PRC: Porcentaje de Reuniones con  Coordinadores. </t>
  </si>
  <si>
    <t xml:space="preserve">Actividad </t>
  </si>
  <si>
    <t>PIAR: Porcentaje de  Informes de actividades Realizados.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</si>
  <si>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Actas de sesiones.</t>
    </r>
  </si>
  <si>
    <t>Componente
(Coordinación Administrativa y de Gestión de Recursos)</t>
  </si>
  <si>
    <t>PGPR: Porcentaje de gestiones del presupuesto y  rendición de cuentas ante los entes fiscalizadores</t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</si>
  <si>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Gestiones</t>
    </r>
  </si>
  <si>
    <t>PICP: Porcentaje de informes administrativos  de cumplimiento de metas y ejercicio del presupuesto con base en la MIR y el PBR  con perspectiva de género.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</si>
  <si>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Informes</t>
    </r>
  </si>
  <si>
    <t>PMELR: Porcentaje de mantenimientos de los equipos de cómputo, líneas telefónicas y la red informática de voz y datos realizado.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</si>
  <si>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Reportes.</t>
    </r>
  </si>
  <si>
    <t>PMEVS: Porcentaje de  mobiliario, equipo de oficina y parque vehicular obsoleto sustituido.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</si>
  <si>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mobiliario, equipo de oficina y parque vehicular</t>
    </r>
  </si>
  <si>
    <t>Componente
(Coordinación Institucional de la Perspectiva de Género)</t>
  </si>
  <si>
    <t>PCAC: Porcentaje de capacitaciones, acompañamientos y canalizaciones atendidas en temas de sensibilizacion y transverzalización de perspectiva de género.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</si>
  <si>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Actividades.</t>
    </r>
  </si>
  <si>
    <t>PSVF: Porcentaje de Servicios de Seguimiento y Acompañamiento a Víctimas indirectas de Feminicidios.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</si>
  <si>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: Servicios  de Seguimiento y Acompañamiento </t>
    </r>
  </si>
  <si>
    <t>PCIN: Porcentaje de Capacitaciones a Dependencias y Entidades con la información de la implementación de la  NOM 046-SSA2-2005.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</si>
  <si>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Capacitaciones</t>
    </r>
  </si>
  <si>
    <t>PPRS: Porcentaje de publicaciones promocionales a la población  sobre diferentes tematicas que coadyuven en la prevención y atención de la violencia de género en redes sociales.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</si>
  <si>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Publicaciones</t>
    </r>
  </si>
  <si>
    <t>PCSP: Porcentaje de capacitaciones  a servidores públicos sobre estrategias de prevención primaria, secundaria y terciaria , así como sensibilización en materia de violencia de género.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</si>
  <si>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Capacitaciones</t>
    </r>
  </si>
  <si>
    <t xml:space="preserve">PEA: Porcentaje de  eventos  academicos dirigidos a estudiantes  en temas de: Feminismo, Perspectiva de Género, Violencia de Género y Cultura de Paz. 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</si>
  <si>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Eventos</t>
    </r>
  </si>
  <si>
    <t>PCVG: Porcentaje de capacitaciones en temas de sensibilización, orientación intersectorial en materia de violencia de género, empoderamiento y derechos sexuales y reproductivos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</si>
  <si>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Capacitaciones</t>
    </r>
  </si>
  <si>
    <t>PACAT: Porcentaje de atenciones en la Casa de Asistencia Temporal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</si>
  <si>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Atenciones</t>
    </r>
  </si>
  <si>
    <t xml:space="preserve">PASM: Porcentaje de Atenciones en Servicios Médicos 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</si>
  <si>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Atenciones</t>
    </r>
  </si>
  <si>
    <t xml:space="preserve">PANSM: Porcentaje de Atenciones a Mujeres Adolescentes y niñas  en Servicios Médicos </t>
  </si>
  <si>
    <t xml:space="preserve">PATP: Porcentaje de Atenciones a  mujeres en servicios de intervención en crisis, orientación, terapia psicológica </t>
  </si>
  <si>
    <t>PANTP: Porcentaje de Atenciones a mujeres adolescentes y niñas atendidas en servicios de intervención en crisis, orientación, terapia psicológica</t>
  </si>
  <si>
    <t>PCAE: Porcentaje de Capacitaciones a Mujeres, Mujeres Adolescentes y Niñas  para fomentar la autonomía y empoderamiento.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</si>
  <si>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Capacitaciones</t>
    </r>
  </si>
  <si>
    <t>PCMD: Porcentaje de canalizaciones de mujeres a dependencias gubernamentales y/u organizaciones de la sociedad civil.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</si>
  <si>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Canalizaciones</t>
    </r>
  </si>
  <si>
    <t>PCAI: Porcentaje de convenios y acuerdos de coordinación interinstitucional para apoyar el trabajo de las áreas de salud, legal, psicológica y social.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</si>
  <si>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Convenios de coordinación interinstitucional.</t>
    </r>
  </si>
  <si>
    <t>PBS: Porcentaje de Brigadas de Salud Comunitaria y Desarrollo Integral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</si>
  <si>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Brigadas</t>
    </r>
  </si>
  <si>
    <t>PPE: Porcentaje de programas emitidos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</si>
  <si>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Programas de radio emitidos </t>
    </r>
  </si>
  <si>
    <t>Componente
(Unidad de Asistencia y Apoyo Jurídico)</t>
  </si>
  <si>
    <t>PSAJ: Porcentaje de Servicios a la Mujer Para Facilitar el Acceso a la Justicia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</si>
  <si>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Mujeres</t>
    </r>
  </si>
  <si>
    <t>PSAOJ: Porcentaje de  Servicios a mujeres  de asesoramiento y orientación Jurídica.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</si>
  <si>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Servicios de asesoramiento y orientación jurídica a mujeres</t>
    </r>
  </si>
  <si>
    <t>PSAAJ: Porcentaje de  Servicios a mujeres Adolescentes y Niñas en asesoramiento y orientación Jurídica.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</si>
  <si>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: Servicios de asesoramiento y orientación jurídica a Mujeres Adolescentes y Niñas </t>
    </r>
  </si>
  <si>
    <t>Componente
(Unidad de Capacitación y Actividades Productivas)</t>
  </si>
  <si>
    <t>PTCA: Porcentaje de Talleres de capacitación, cursos y actividades.</t>
  </si>
  <si>
    <r>
      <t>UNIDAD DE MEDIDA DEL INDICADOR: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Talleres</t>
    </r>
  </si>
  <si>
    <t>PTEE: Porcentaje de Talleres  de empoderamiento económico y habilidades para la vida de las mujeres y adolescencias.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</si>
  <si>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Talleres</t>
    </r>
  </si>
  <si>
    <t>PTPEF: Porcentaje de  talleres de Capacitacion en Planes y Estrategias de Negocios y Educación Financiera.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</si>
  <si>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Talleres</t>
    </r>
  </si>
  <si>
    <t>PTENT: Porcentaje de Talleres en temas de empleos no tradicionales.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</si>
  <si>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Talleres</t>
    </r>
  </si>
  <si>
    <t>PCBA: Porcentaje de  canalizaciones de mujeres a instituciones con beneficios académicos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</si>
  <si>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canalizaciones</t>
    </r>
  </si>
  <si>
    <t>PBMC: Porcentaje de Emisiones del Bazar "Mujeres que Crean"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</si>
  <si>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 Bazares</t>
    </r>
  </si>
  <si>
    <t>PTB: Porcentaje de Tarjeta BIMM entregadas a mujeres.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</si>
  <si>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tarjetas entregadas</t>
    </r>
  </si>
  <si>
    <t>Componente
(Coordinación de Mantenimiento e Infraestructura a las Instalaciones)</t>
  </si>
  <si>
    <t xml:space="preserve">PSMR: Porcentaje de avance de los servicios de mantenimiento, rehabilitación u obra y mejoras necesarias a la infraestructura del Instituto Municipal de la Mujer. </t>
  </si>
  <si>
    <r>
      <t>UNIDAD DE MEDIDA DEL INDICADOR: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total de Actividades programadas</t>
    </r>
  </si>
  <si>
    <t>PMan: Porcentaje de mantenimientos a la infraestructura  del Instituto Municipal de la Mujer, que sencuentren bajo la custodia o resguardo del mismo.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</si>
  <si>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Mantenimientos</t>
    </r>
  </si>
  <si>
    <t>PRIM: Porcentaje de rehabilitaciones a la infraestructura  del Instituto Municipal de la Mujer, que sencuentren bajo la custodia o resguardo del mismo.</t>
  </si>
  <si>
    <t>NOMBRE DE LA DEPENDENCIA QUE ATIENDE AL PROGRAMA: INSTITUTO MUNICIPAL DE LA MUJER</t>
  </si>
  <si>
    <t>ELABORÓ
C. MIGUEL ANGEL CHE POOT
COORDINADOR ADMINISTRATIVO Y DE GESTIÓN DE RECURSOS DEL INSTITUTO MUNICIPAL DE LA MUJER</t>
  </si>
  <si>
    <t>AUTORIZÓ
LCDA. MIROSLAVA ANDREA REGUERA MARTÍNEZ
DIRECTORA GENERAL DEL INSTITUTO MUNICIPAL DE LA MUJER</t>
  </si>
  <si>
    <t>DIRECCIÓN GENERAL/ COORDINACIÓN ADMINISTRATIVA Y DE GESTIÓN DE RECURSOS</t>
  </si>
  <si>
    <t>Se informa que la ministración del mes de diciembre no fue depositada en su totalidad, por lo que quedo pendiente.</t>
  </si>
  <si>
    <t xml:space="preserve">2.3.1.1.1.  Rendición de cuentas por parte de  Dirección del Instituto Municipal de la Mujer realizadas.
</t>
  </si>
  <si>
    <t>2.3.1.1. Las mujeres del Municipio de Benito Juárez reciben atención y  acceden a su derecho de una vida libre de violencia  al institucionalizar y transversalizarse la perspectiva de género en la administración pública.</t>
  </si>
  <si>
    <t>2.3.1.1.1.2 Realizar reuniones  con  Coordinadores.</t>
  </si>
  <si>
    <t>2.3.1.1.1.3. Presentación de Informes de actividades.</t>
  </si>
  <si>
    <t>2.3.1.1.1.1 Realizar reuniones Ordinarias con Consejos y Junta Directiva.</t>
  </si>
  <si>
    <t xml:space="preserve">2.3.1.1.2.  Acciones de  gestión y  administración del presupuesto y  rendición de cuentas ante los entes fiscalizadores realizadas.
</t>
  </si>
  <si>
    <t>2.3.1.1.2.1. Administración del sistema informático que permite el seguimiento del cumplimiento de metas y ejercicio del presupuesto con base en las Matrices de Indicadores para Resultados y el Presupuesto basado en resultados  con perspectiva de género</t>
  </si>
  <si>
    <t>2.3.1.1.2.2.  Realización de mantenimiento de los equipos de cómputo, líneas telefónicas y la red informática de voz y datos.</t>
  </si>
  <si>
    <t>2.3.1.1.2.3. Implementación de un programa de sustitución de mobiliario, equipo de oficina y parque vehicular obsoleto.</t>
  </si>
  <si>
    <t>2.3.1.1.3. Capacitaciones en temas de sensibilización y difusión de la transversalización de la perspectiva género realizadas.</t>
  </si>
  <si>
    <t>2.3.1.1.3.1. Procurar y evaluar la aplicación de la NOM 046-SSA2-2005 en los casos violencia familiar, sexual y contra las mujeres, a través de difusión y capacitación.</t>
  </si>
  <si>
    <t>2.3.1.1.3.2. Promoción de la erradicación de las diferentes violencias a través de campañas virtuales.</t>
  </si>
  <si>
    <t>2.3.1.1.3.3. Realizar capacitaciones en torno a estrategias de prevención primaria, secundaria y terciaria en atención a mujeres, adolescencias y niñez en situación de vulnerabilidad, así como sensibilización en materia de violencia de género a servidoras y servidores públicos.</t>
  </si>
  <si>
    <t xml:space="preserve">2.3.1.1.3.4. Realización de  eventos  academicos dirigidos a estudiantes  en temas de: Feminismo, Perspectiva de Género, Violencia de Género y Cultura de Paz. </t>
  </si>
  <si>
    <t>2.3.1.1.3.5. Realizar capacitaciones en temas de sensibilización, orientación intersectorial en materia de violencia de género, empoderamiento y derechos sexuales y reproductivos, por medio de distintos medios y canales de difusión e información a diversos sectores tanto público como privado de la ciudadanía en general.</t>
  </si>
  <si>
    <t>Componente
(Unidad Especializada en Atención Psicológica y de Salud Integral de la Mujer)</t>
  </si>
  <si>
    <t xml:space="preserve">2.3.1.1.4. Servicios de salud integral desde la Perspectiva de Género, especialmente en los Derechos Sexuales y Reproductivos, con trato diferenciado para mujeres, mujeres adolescentes y niñez, desde una perspectiva de género, victimológica y basado en el enfoque de los Derechos Humanos de las Mujeres benitojuarenses realizados. </t>
  </si>
  <si>
    <t>2.3.1.1.4.1. Brindar atención médica de primer nivel, orientación y consultas a mujeres,  brindándolos con trato digno, calidad y calidez en la atención.</t>
  </si>
  <si>
    <t>2.3.1.1.4.2. Brindar atención médica de primer nivel, orientación y consultas a Mujeres Adolescentes y Niñas,  brindándolos con trato digno, calidad y calidez en la atención.</t>
  </si>
  <si>
    <t>2.3.1.1.4.3. Brindar servicios de intervención en crisis, orientación, terapia psicológica individual, grupal y seguimiento a mujeres, brindándolos con trato digno, calidad y calidez en la atención</t>
  </si>
  <si>
    <t>2.3.1.1.4.4. Brindar servicios de intervención en crisis, orientación, terapia psicológica individual, grupal y seguimiento a mujeres, con trato diferenciado para adolescentes y niñez brindándolos con trato digno, calidad y calidez en la atención</t>
  </si>
  <si>
    <t>2.3.1.1.4.5. Brindar servicios de capacitación y asesoría a juvenes, mujeres y niñas en cuanto a nutrición, planificación familiar, sexualidad, enfermedades venéreas, VIH (virus de inmunideficiendia humana), cancer cervicouterino y de mama; así como en higiene y salud.</t>
  </si>
  <si>
    <t>2.3.1.1.4.6. Coordinar y en su caso canalizar a las dependencias gubernamentales y organizaciones de la sociedad civil, que convergen con los objetivos del mismo para cumplir con las necesidades y demandas de las mujeres en situación de vulnerabilidad, con el fin de otorgarles atención integral, duradera y efectiva en todos los ámbitos de su vida.</t>
  </si>
  <si>
    <t>2.3.1.1.4.7. Crear convenios y acuerdos de coordinación interinstitucional (e interdisciplinaria) para apoyar el trabajo de las demás áreas (salud, legal, psicológica y social).</t>
  </si>
  <si>
    <t xml:space="preserve">2.3.1.1.4.8 Realización de  Brigadas de Salud Comunitaria y Desarrollo Integral de las Mujeres. </t>
  </si>
  <si>
    <t xml:space="preserve">2.3.1.1.4.9. Emisión del Programa de Radio como espacio colectivo auditivo feminista y comunitario dirigido a las mujeres. </t>
  </si>
  <si>
    <t xml:space="preserve">2.3.1.1.4.10. Incrementar el personal para brindar atención médica de primer nivel, orientación y consultas a mujeres. </t>
  </si>
  <si>
    <t>PSIS: Porcentaje deServicios Integrales de Salud  para la mujer.</t>
  </si>
  <si>
    <t>PCSI: Porcentaje de Capacitaciones a Mujeres, Mujeres Adolescentes y Niñas  en temas relacionados con salud integral.</t>
  </si>
  <si>
    <t>PPIA: Porcentaje de personal incrementado para atención de primer nivel.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</si>
  <si>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Personal contratado</t>
    </r>
  </si>
  <si>
    <t>N/A</t>
  </si>
  <si>
    <t xml:space="preserve">2.3.1.1.5.3. Incrementar el personal para brindar atención jurídica de primer nivel, orientación y consultas a mujeres. </t>
  </si>
  <si>
    <t xml:space="preserve">2.3.1.1.5. Servicios para facilitar  el acceso a la justicia, desde una perspectiva de género, victimológica y basado en el enfoque de los Derechos Humanos, a su vez fomentar el fortalecimiento de la capacidad de las mujeres para acceder a recursos y mecanismos institucionales en la defensa de sus Derechos Humanos. </t>
  </si>
  <si>
    <t>2.3.1.1.5.1. Brindar atención jurídica, asesoramiento, orientación y seguimiento a mujeres,  brindándolos con trato digno, calidad y calidez en la atención.</t>
  </si>
  <si>
    <t>2.3.1.1.5.2. Brindar atención jurídica, asesoramiento, orientación y seguimiento a mujeres, con trato diferenciado para adolescentes y niñez brindándolos con trato digno, calidad y calidez en la atención.</t>
  </si>
  <si>
    <t>PPIJA: Porcentaje de personal incrementado para atención Jurídica de primer nivel.</t>
  </si>
  <si>
    <t xml:space="preserve">2.3.1.1.6. Talleres de capacitación, cursos y actividades que fortalecen e impulsan el empoderamiento económico, social, formación para el trabajo y la profesionalización de las mujeres. </t>
  </si>
  <si>
    <t>2.3.1.1.6.1. Realizar talleres de empoderamiento económico y habilidades para la vida de las mujeres y adolescencias del Municipio de Benito Juárez.</t>
  </si>
  <si>
    <t>2.3.1.1.6.2. Impartición de talleres de Capacitacion en Planes y Estrategias de Negocios y Educación Financiera.</t>
  </si>
  <si>
    <t xml:space="preserve">2.3.1.1.6.3 Impartición de Talleres en temas de Empleos no tradicionales. </t>
  </si>
  <si>
    <t xml:space="preserve">2.3.1.1.6.4 Canalización a instituciones, con la finalidad de otorgar becas que favorezcan la profesionalización academica y laboral a favor de las mujeres. </t>
  </si>
  <si>
    <t xml:space="preserve">2.3.1.1.6.5. Realización del bazar "Mujeres que Crean" </t>
  </si>
  <si>
    <r>
      <t xml:space="preserve">2.3.1.1.6.6. Distribucion de Tarjetas BIMM  
</t>
    </r>
    <r>
      <rPr>
        <b/>
        <sz val="11"/>
        <color theme="1"/>
        <rFont val="Arial"/>
        <family val="2"/>
      </rPr>
      <t>BIMM:</t>
    </r>
    <r>
      <rPr>
        <sz val="11"/>
        <color theme="1"/>
        <rFont val="Arial"/>
        <family val="2"/>
      </rPr>
      <t xml:space="preserve">  Beneficios Instituto Municipal de la Mujer</t>
    </r>
  </si>
  <si>
    <t>2.3.1.1.7. Servicios de mantenimiento, rehabilitación u obra y mejoras necesarias a la infraestructura del Instituto Municipal de la Mujer, que sencuentren bajo la custodia o resguardo del mismo.</t>
  </si>
  <si>
    <t>2.3.1.1.7.1 Supervisión del mantenimiento a la infraestructura  del Instituto Municipal de la Mujer, que se ncuentren bajo la custodia o resguardo del mismo.</t>
  </si>
  <si>
    <t>Componente
 ( Coordinación Especializada de Refugios y Atención a la Violencia de Género y casos emergentes)</t>
  </si>
  <si>
    <t>2.3.1.1.8. Servicios de atención a casos emergentes de violencia contra la mujer.</t>
  </si>
  <si>
    <t xml:space="preserve">PSCEV: Porcentaje de servicios de atención a casos emergentes de violencia contra la mujer. </t>
  </si>
  <si>
    <t>2.3.1.1.8.1. Coordinar servicios de contención psicológica en crisis y atención jurídica, brindándolos con trato digno, calidad y calidez en la atención</t>
  </si>
  <si>
    <t>PACBS: Porcentaje de acciones coordinadas para brindar servicios emergentes de contención psicológica en crisis y atención jurídica.</t>
  </si>
  <si>
    <t>2.3.1.1.8.2. Coordinar y en su caso canalizar a las dependencias gubernamentales para cumplir con las necesidades y demandas de las mujeres en situación de violencia de género y casos emergentes, con el fin de otorgarles atención integral, duradera y efectiva en todos los ámbitos de su vida</t>
  </si>
  <si>
    <t>PACCD: Porcentaje de acciones coordinadas para canalizar a las dependencias gubernamentales a mujeres en situación de violencia de género y casos emergentes.</t>
  </si>
  <si>
    <t>2.3.1.1.8.3. Coordinar y en su caso canalizar a las mujeres en situación de violencia emergentes con sus redes de apoyo dentro de la republica Mexicana, con el fin de otorgarles atención integral, duradera y efectiva en todos los ámbitos de su vida</t>
  </si>
  <si>
    <t>PACRA: Porcentaje de acciones coordinadas para analizar a las mujeres en situación de violencia emergentes con sus redes de apoyo.</t>
  </si>
  <si>
    <t>2.3.1.1.8.4. Servicios de atención en la Casa de Asistencia Temporal para Mujeres “Christine de Pizán”  (CAT)</t>
  </si>
  <si>
    <t>Componente
 ( Unidad de Seguimiento, Prevención y Atención a Victimas Indirectas de la Violencia Contra la Mujer)</t>
  </si>
  <si>
    <t>2.3.1.1.9. Servicios de seguimiento, prevención y atención a victimas indirectas de violencia contra la mujer.</t>
  </si>
  <si>
    <t xml:space="preserve">PSPA: Porcentaje de seguimientos, prevención y atención a victimas indirectas de violencia contra la mujer. </t>
  </si>
  <si>
    <t xml:space="preserve">2.3.1.1.9.1. Servicios de seguimiento y acompañamiento a víctimas indirectas de feminicidios. </t>
  </si>
  <si>
    <t>2.3.1.1.9.2. Brindar servicios de capacitación y sensibilización para fomentar la autonomía y empoderamiento a las mujeres, mujeres adolescentes y niñas para que puedan afrontar y planear su proyecto de vida a corto, mediano y largo plazo promoviendo una vida libre de violencia.</t>
  </si>
  <si>
    <t>2.3.1.1.9.3. Brindar seguimiento a la atención inicial, durante y posterior al cierre del servicio de atención jurídica a mujeres, adolescentes y niñas.</t>
  </si>
  <si>
    <t>PSAJ: Porcentaje de seguimientos de atención Jurídica.</t>
  </si>
  <si>
    <t>2.3.1.1.9.4. Brindar seguimiento a la atención inicial, durante y posterior al cierre del servicio de atención psicológica a mujeres, adolescentes y niñas.</t>
  </si>
  <si>
    <t>PSAP: Porcentaje de seguimientos de atención psicológica.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</si>
  <si>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rehabilitaciones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</si>
  <si>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Seguimientos</t>
    </r>
  </si>
  <si>
    <t xml:space="preserve">CLAVE Y NOMBRE DEL PPA: PP: E-PP 2.3 PREVENCIÓN Y ATENCIÓN MULTIDISCIPLINARIA DE LA VIOLENCIA CONTRA LAS MUJERES. </t>
  </si>
  <si>
    <t>SEGUIMIENTO DE AVANCE EN CUMPLIMIENTO DE METAS Y OBJETIVOS 2024</t>
  </si>
  <si>
    <t>2.3.1.1.7.2 supervisión de la rehabilitación a la infraestructura  del Instituto Municipal de la Mujer, que sencuentren bajo la custodia o resguardo del mismo.</t>
  </si>
  <si>
    <t>AVANCE EN CUMPLIMIENTO DE METAS TRIMESTRAL Y ANUAL ACUMULADO 2024</t>
  </si>
  <si>
    <t>META PROGRAMADA 2024</t>
  </si>
  <si>
    <t>META REALIZADA 2024</t>
  </si>
  <si>
    <t>PORCENTAJE DE AVANCE TRIMESTRAL 2024</t>
  </si>
  <si>
    <r>
      <rPr>
        <b/>
        <sz val="11"/>
        <color theme="1"/>
        <rFont val="Arial"/>
        <family val="2"/>
      </rPr>
      <t xml:space="preserve">2.3.1  Contribuir a implementar acciones que permitan cerrar las brechas de desigualdad social reactivando la economía y  diversificándola contribuyendo a reducir la exclusión social, fortalecer y mejorar la calidad de vida de las familias 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mediante  la atención y  el acceso alderecho de una vida libre de violencia  al institucionalizar y transversalizarse la perspectiva de género en la administración pública.</t>
    </r>
  </si>
  <si>
    <t>Meta Trimestral: Se tuvo un avance del 75% de  Incrementar el personal para brindar atención jurídica de primer nivel, orientación y consultas a mujeres. Realizados con 3 contrataciones de las 4  programadas. Se lanzo convocatoria para la contratación de 4 profesionistas, a la que solo acudieron 3 profesionistas, por lo que queda pendiente la contratación de 1.
Meta Anual: Se logró un avance anual del 75% de Incrementar el personal para brindar atención jurídica de primer nivel, orientación y consultas a mujeres. del 100% con lo programado que es de 4.  Se lanzo convocatoria para la contratación de 4 profesionistas, a la que solo acudieron 3 profesionistas, por lo que queda pendiente la contratación de 1.</t>
  </si>
  <si>
    <r>
      <rPr>
        <b/>
        <sz val="11"/>
        <color theme="1"/>
        <rFont val="Arial"/>
        <family val="2"/>
      </rPr>
      <t>IGCU:</t>
    </r>
    <r>
      <rPr>
        <sz val="11"/>
        <color theme="1"/>
        <rFont val="Arial"/>
        <family val="2"/>
      </rPr>
      <t xml:space="preserve"> Índice General de Competitividad Urbana</t>
    </r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</si>
  <si>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</si>
  <si>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Posición</t>
    </r>
  </si>
  <si>
    <t>El Instituto Mexicano para la Competitividad A. C. IMCO actualiza y publica las posiciones de los municipios anualmente. En este primer trimestre la posición es la última disponible en 2023.</t>
  </si>
  <si>
    <t xml:space="preserve">Meta Trimestral: Se tuvo un avance del 100% de reuniones para planeación con 12 reuniones de las 12  programadas.
Meta Anual: Se logró un avance anual del 50% de reuniones para planeación del 100% con lo programado que es de 48.  </t>
  </si>
  <si>
    <t xml:space="preserve">Meta Trimestral: Se tuvo un avance del 100% de Reuniones Ordinarias con Consejos y Junta Directiva.con 6 reuniones de las 6 programadas.
Meta Anual: Se logró un avance anual del 50 % de  Reuniones Ordinarias del 100% con lo programado que es de 24. </t>
  </si>
  <si>
    <t xml:space="preserve">Meta Trimestral: Se tuvo un avance del 100% de Reuniones con  Coordinadores con 3 reuniones de las 3 programadas.
Meta Anual: Se logró un avance anual del 50 % de Reuniones con  Coordinadores del 100% con lo programado que es de 12.  </t>
  </si>
  <si>
    <t xml:space="preserve">Meta Trimestral: Se tuvo un avance del 100% de Informes de actividades Realizados con 3  informes de los 3 programados.
Meta Anual: Se logró un avance anual del 50 % de Informes de actividades del 100% con lo programado que es de 12. </t>
  </si>
  <si>
    <t xml:space="preserve">Meta Trimestral: Se tuvo un avance del 100% de gestiones del presupuesto y  rendición de cuentas ante los entes fiscalizadores Realizados con 5 gestiones de las 5 programadas.
Meta Anual: Se logró un avance anual del 50% de  gestiones del presupuesto y  rendición de cuentas del 100% con lo programado que es de 20. </t>
  </si>
  <si>
    <t xml:space="preserve">Meta Trimestral: Se tuvo un avance del 100% de informes administrativos  de cumplimiento de metas y ejercicio del presupuesto con base en la MIR y el PBR  con perspectiva de género Realizados con 3 informes de los 3 programados.
Meta Anual: Se logró un avance anual del 50 % de  informes administrativos  de cumplimiento de metas y ejercicio del presupuesto con base en la MIR y el PBR  con perspectiva de género del 100% con lo programado que es de 12. </t>
  </si>
  <si>
    <t>Meta Trimestral: Se tuvo un avance del 100% de mantenimientos de los equipos de cómputo, líneas telefónicas y la red informática de voz y datos  Realizados con 1 mentenimientos de los 1 programados.
Meta Anual: Se logró un avance anual del 50 % de mantenimientos de los equipos de cómputo del 100% con lo programado que es de 4.</t>
  </si>
  <si>
    <t xml:space="preserve">Meta Trimestral: Se tuvo un avance del 100% de la  Implementación de un programa de sustitución de mobiliario, equipo de oficina y parque vehicular obsoleto Realizados con 1 implementación de las 1 programadas.
Meta Anual: Se logró un avance anual del 50 %  de  la  Implementación de un programa de sustitución de mobiliario, equipo de oficina y parque vehicular obsoleto del 100% con lo programado que es de 4. </t>
  </si>
  <si>
    <t xml:space="preserve">Meta Trimestral: Se tuvo un avance del 100.98 % de capacitaciones, acompañamientos y canalizaciones atendidas en temas de sensibilizacion y transverzalización de perspectiva de género Realizados con 207 capacitaciones de las 205 programadas. 
Meta Anual: Se logró un avance anual del 51.95 % de capacitaciones, acompañamientos y canalizaciones atendidas  del 100% con lo programado que es de 793. </t>
  </si>
  <si>
    <t xml:space="preserve">Meta Trimestral: Se tuvo un avance del 100 % de Capacitaciones a Dependencias y Entidades con la información de la implementación de la  NOM 046-SSA2-2005  Realizados con 6 capacitaciones de las 6 programadas. .
Meta Anual: Se logró un avance anual del 50% de Capacitaciones a Dependencias y Entidadesdel 100% con lo programado que es de 24. </t>
  </si>
  <si>
    <t xml:space="preserve">Meta Trimestral: Se tuvo un avance del 100 % de publicaciones promocionales a la población  sobre diferentes tematicas que coadyuven en la prevención y atención de la violencia de género en redes sociales  Realizados con 168 publicaciones de las 168 programadas. 
Meta Anual: Se logró un avance anual del 50 % de publicaciones promocionales del 100% con lo programado que es de 672. </t>
  </si>
  <si>
    <t xml:space="preserve">Meta Trimestral: Se tuvo un avance del 100 % de capacitaciones  a servidores públicos sobre estrategias de prevención primaria, secundaria y terciaria , así como sensibilización en materia de violencia de género Realizados con 15 capacitaciones de las 15 programadas. 
Meta Anual: Se logró un avance anual del 88.24% de capacitaciones  a servidores públicos del 100% con lo programado que es de 34. </t>
  </si>
  <si>
    <t>Meta Trimestral: Se tuvo un avance del 100% de eventos  academicos dirigidos a estudiantes  en temas de: Feminismo, Perspectiva de Género, Violencia de Género y Cultura de Paz Realizados con 6 eventos académicos de los 4 programados.
Meta Anual: Se logró un avance anual del 66.67 % de  eventos  academicos  del 100% con lo programado que es de 15.</t>
  </si>
  <si>
    <t>Meta Trimestral: Se tuvo un avance del 100 % de capacitaciones en temas de sensibilización, orientación intersectorial en materia de violencia de género, empoderamiento y derechos sexuales y reproductivos Realizados con 12  cpacitaciones de las 12 programadas.
Meta Anual: Se logró un avance anual del 50% de rcapacitaciones en temas de sensibilización del 100% con lo programado que es de 48.</t>
  </si>
  <si>
    <t xml:space="preserve">Meta Trimestral: Se tuvo un avance del 106.91 % de servicios Integrales de Salud  para la mujer Realizados con 2,337 servicios integrales de salud de los 2,264 programados.
Meta Anual: Se logró un avance anual del 52.57 % de servicios Integrales de Salud del 100% con lo programado que es de 9,035. </t>
  </si>
  <si>
    <t xml:space="preserve">Meta Trimestral: Se tuvo un avance del 105.56 % de Atenciones en Servicios Médicos Realizados con 950 atenciones médicas de las 900 programadas. 
Meta Anual: Se logró un avance anual del 48.61 % deservicios Integrales de Salud del 100% con lo programado que es de 3,600. </t>
  </si>
  <si>
    <t>Meta Trimestral: Se tuvo un avance del 111.11 % de Atenciones a Mujeres Adolescentes y niñas  en Servicios Médicos  Realizados con 200 tenciones a Mujeres Adolescentes y niñas  en Servicios Médicos de las 180 programadas. 
Meta Anual: Se logró un avance anual del 51.81 % de Atenciones a Mujeres Adolescentes y niñas  en Servicios Médicos   del 100% con lo programado que es de 720. Al momento solamente se cuenta con un doctor, por lo que ha disminuido la cantidad de atenciones realizadas.</t>
  </si>
  <si>
    <t xml:space="preserve">Meta Trimestral: Se tuvo un avance del 93 % de Atenciones a  mujeres en servicios de intervención en crisis, orientación, terapia psicológica  Realizados con 744 atenciones psicologicas de las 800 programadas.
Meta Anual: Se logró un avance anual del 52.53 % de Atenciones a  mujeres en servicios de intervención en crisis, orientación, terapia psicológica  del 100% con lo programado que es de 3,200. </t>
  </si>
  <si>
    <t xml:space="preserve">Meta Trimestral: Se tuvo un avance del 145.81 % de Atenciones a mujeres adolescentes y niñas atendidas en servicios de intervención en crisis, orientación, terapia psicológica Realizados con 452 atenciones de las 310 programadas. 
Meta Anual: Se logró un avance anual del 67.02 % de tenciones a mujeres adolescentes y niñas atendidas en servicios de intervención en crisis, orientación, terapia psicológica del 100% con lo programado que es de 1240. </t>
  </si>
  <si>
    <t xml:space="preserve">Meta Trimestral: Se tuvo un avance del 100 % de servicios de capacitación y asesoría a juvenes, mujeres y niñas en cuanto a nutrición, planificación familiar, sexualidad, enfermedades venéreas, VIH (virus de inmunideficiendia humana), cancer cervicouterino y de mama; así como en higiene y salud Realizados con 3 atenciones de las 3 programadas. 
Meta Anual: Se logró un avance anual del 33.33 % de servicios de capacitación y asesoría a juvenes, mujeres y niñas en cuanto a nutrición, planificación familiar, sexualidad, enfermedades venéreas, VIH (virus de inmunideficiendia humana), cancer cervicouterino y de mama; así como en higiene y salud del 100% con lo programado que es de 9. </t>
  </si>
  <si>
    <t xml:space="preserve">Meta Trimestral: Se tuvo un avance del 100 % de canalizaciones de mujeres a dependencias gubernamentales y/u organizaciones de la sociedad civil Realizados con 20 canalizaciones de las 20  programadas. 
Meta Anual: Se logró un avance anual del 50 % de canalizaciones de mujeres del 100% con lo programado que es de 80. </t>
  </si>
  <si>
    <t xml:space="preserve">Meta Trimestral: Se tuvo un avance del  100 % de convenios y acuerdos de coordinación interinstitucional para apoyar el trabajo de las áreas de salud, legal, psicológica y social Realizados con 3 convenios de las 3  programadas.
Meta Anual: Se logró un avance anual del 50 % de convenios y acuerdos de coordinación interinstitucional del 100% con lo programado que es de 12. </t>
  </si>
  <si>
    <t xml:space="preserve">Meta Trimestral: Se tuvo un avance del 100 % de Brigadas de Salud Comunitaria y Desarrollo Integral Realizados con 5 brigadas de las 5  programadas. 
Meta Anual: Se logró un avance anual del 50 % de  Brigadas de Salud Comunitaria del 100% con lo programado que es de 20. </t>
  </si>
  <si>
    <t xml:space="preserve">Meta Trimestral: Se tuvo un avance del 100 % de  programas emitidos Realizados con 36 programas emitidos de las 36  programadas. 
Meta Anual: Se logró un avance anual del  50 % de programas emitidos del 100% con lo programado que es de 144. </t>
  </si>
  <si>
    <t>Meta Trimestral: En este trimestre no se realizaron más contrataciones ya que las personas que han acudido a entrevista han decidido no aceptar la oferta laboral.
Meta Anual: Se logró un avance anual del  70 % deIncrementar el personal para brindar atención médica de primer nivel, orientación y consultas a mujeres del 100% con lo programado que es de 10. Se lanzo convocatoria para la contratación de 3 profesionistas solo que no se ha concretado dicha contratación.</t>
  </si>
  <si>
    <t xml:space="preserve">Meta Trimestral: Se tuvo un avance del 100 % de  Servicios a la Mujer Para Facilitar el Acceso a la Justicia Realizados con 362 Servicios para facilitar el acceso a la justicia de las 362  programadas. 
Meta Anual: Se logró un avance anual del 50.7 % de Servicios a la Mujer Para Facilitar el Acceso a la Justicia  del 100% con lo programado que es de 1,452. </t>
  </si>
  <si>
    <t>Meta Trimestral: Se tuvo un avance del 100 % de  Servicios a mujeres  de asesoramiento y orientación Jurídica. Realizados con 350 Servicios  de asesoramiento y orientación Jurídica.de las 350  programadas. 
Meta Anual: Se logró un avance anual del 50 % de Servicios a mujeres  de asesoramiento y orientación Jurídica del 100% con lo programado que es de 1,400.</t>
  </si>
  <si>
    <t xml:space="preserve">Meta Trimestral: Se tuvo un avance del 100 % de  Servicios a mujeres Adolescentes y Niñas en asesoramiento y orientación Jurídica, con 12 servicios a adolescentes y niñas de los 12 programados.
Meta Anual: Se logró un avance anual del 50% de Servicios a mujeres Adolescentes y Niñas en asesoramiento y orientación Jurídica. del 100% con lo programado que es de 48.  </t>
  </si>
  <si>
    <t xml:space="preserve">Meta Trimestral: Se tuvo un avance del 100 % de   Talleres de capacitación, cursos y actividades. Realizados con 223 talleres de los 218  programados. 
Meta Anual: Se logró un avance anual del 50.57 % de Talleres de capacitación, cursos y actividades del 100% con lo programado que es de 874. </t>
  </si>
  <si>
    <t xml:space="preserve">Meta Trimestral: Se tuvo un avance del 100 % de   Talleres  de empoderamiento económico y habilidades para la vida de las mujeres y adolescencias Realizados con 3 talleres de los 3  programados. 
Meta Anual: Se logró un avance anual del  50 % deTalleres  de empoderamiento económico y habilidades para la vida de las mujeres y adolescencias del 100% con lo programado que es de 12.  </t>
  </si>
  <si>
    <t xml:space="preserve">Meta Trimestral: Se tuvo un avance del 100 % de   talleres de Capacitacion en Planes y Estrategias de Negocios y Educación Financiera Realizados con 3 talleres de los 3  programados. 
Meta Anual: Se logró un avance anual del 50 % de talleres de Capacitacion en Planes y Estrategias de Negocios y Educación Financiera del 100% con lo programado que es de 12. </t>
  </si>
  <si>
    <t xml:space="preserve">Meta Trimestral: Se tuvo un avance del 100 % de   Talleres en temas de empleos no tradicionales Realizados con 1 taller del 1  programados. 
Meta Anual: Se logró un avance anual del 50 % de   Talleres en temas de empleos no tradicionales del 100% con lo programado que es de 4. </t>
  </si>
  <si>
    <t>Meta Trimestral: Se tuvo un avance del 100 % de   canalizaciones de mujeres a instituciones con beneficios académicos Realizados con 3 canalizaciones de las 3  programadas. 
Meta Anual: Se logró un avance anual del 50 % de canalizaciones de mujeres a instituciones con beneficios académicos del 100% con lo programado que es de 14.</t>
  </si>
  <si>
    <t xml:space="preserve">Meta Trimestral: Se tuvo un avance del 100  % de   Emisiones del Bazar "Mujeres que Crean" Realizados con 3 bazares de los 3  programados. 
Meta Anual: Se logró un avance anual del 50 % de Emisiones del Bazar "Mujeres que Crean" del 100% con lo programado que es de 12. </t>
  </si>
  <si>
    <t xml:space="preserve">Meta Trimestral: Se tuvo un avance del 102.44 % de   Tarjeta BIMM entregadas a mujeres Realizados con 210 tarjetas de las 205  programadas. 
Meta Anual: Se logró un avance anual del 50.61 % de entrega de Tarjeta BIMM   del 100% con lo programado que es de 820. </t>
  </si>
  <si>
    <t xml:space="preserve">Meta Trimestral: Se tuvo un avance del 112.50 % de   servicios de mantenimiento, rehabilitación u obra y mejoras necesarias a la infraestructura del Instituto Municipal de la Mujer  Realizados con 9 servicios de mantenimiento de los 8  programados. 
Meta Anual: Se logró un avance anual del 51.52 % de servicios de mantenimiento, rehabilitación u obra y mejoras necesarias a la infraestructura del Instituto Municipal de la Mujer del 100% con lo programado que es de 33. </t>
  </si>
  <si>
    <t xml:space="preserve">Meta Trimestral: Se tuvo un avance del 100 % de   mantenimientos a la infraestructura  del Instituto Municipal de la Mujer, que sencuentren bajo la custodia o resguardo del mismo Realizados con 8  mantenimientos a la infraestructura de los 8  programados.
Meta Anual: Se logró un avance anual del 50 % demantenimientos a la infraestructura del 100% con lo programado que es de 32. </t>
  </si>
  <si>
    <t xml:space="preserve">Meta Trimestral: Se tuvo un avance del 100 % de   rehabilitaciones a la infraestructura  del Instituto Municipal de la Mujer, que sencuentren bajo la custodia o resguardo del mismo Realizados con 1 rehabilitaciones de las 0  programadas. Aún se encuentra pendiente la remodelación de uno de los módulos del IMM.
Meta Anual: Se logró un avance anual del 100 % de rehabilitaciones a la infraestructura  del Instituto Municipal de la Mujer del 100% con lo programado que es de 1. </t>
  </si>
  <si>
    <t xml:space="preserve">Meta Trimestral: Se tuvo un avance del 75 % de   Servicios de atención a casos emergentes de violencia contra la mujer  Realizados con 6 servicios de los 8  programados. 
Meta Anual: Se logró un avance anual del 30.77 % de Servicios de atención a casos emergentes de violencia contra la mujer del 100% con lo programado que es de 26. </t>
  </si>
  <si>
    <t xml:space="preserve">Meta Trimestral: Se tuvo un avance del 100 % de acciones coordinadas para brindar servicios emergentes de contención psicológica en crisis y atención jurídica realizados con 2 acciones de las 2 programadas.
Meta Anual: Se logró un avance anual del 33.33 % de acciones coordinadas para brindar servicios emergentes de contención psicológica en crisis y atención jurídica del 100% con lo programado que es de 6. </t>
  </si>
  <si>
    <t xml:space="preserve">Meta Trimestral: Se tuvo un avance del 100 % de  acciones coordinadas para canalizar a las dependencias gubernamentales a mujeres en situación de violencia de género y casos emergentes realizados con 2 acciones de las 2 programadas.
Meta Anual: Se logró un avance anual del 33.33 % de acciones coordinadas para brindar servicios emergentes de contención psicológica en crisis y atención jurídica del 100% con lo programado que es de 6. </t>
  </si>
  <si>
    <t xml:space="preserve">Meta Trimestral: Se tuvo un avance del 50 % de acciones coordinadas para analizar a las mujeres en situación de violencia emergentes con sus redes de apoyo. realizados con 1 acciones de las 2 programadas. Hay que considerar que esta actividad depende que sea solicitado por la ciudadanía.
Meta Anual: Se logró un avance anual del 16.67 % de acciones coordinadas para brindar servicios emergentes de contención psicológica en crisis y atención jurídica del 100% con lo programado que es de 6. </t>
  </si>
  <si>
    <t xml:space="preserve">Meta Trimestral: Se tuvo un avance del 100 % de  en Servicios de atención en la Casa de Asistencia Temporal para Mujeres “Christine de Pizán”  (CAT)  Realizados con 1 atención en la casa de asistencia de las 2  programadas. Esta actividad depende de que una mujer se encuentre en riesgo para ser llevada a la casa de asistencia temporal. 
Meta Anual: Se logró un avance anual del 37.50 % de Servicios de atención en la Casa de Asistencia Temporal para Mujeres “Christine de Pizán”  (CAT) del 100% con lo programado que es de 8. </t>
  </si>
  <si>
    <t xml:space="preserve">Meta Trimestral: Se tuvo un avance del 105.67 % de  Servicios de seguimiento, prevención y atención a victimas indirectas de violencia contra la mujer.  Realizados con 1566 seguimientos de las 1482  programadas. 
Meta Anual: Se logró un avance anual del 35.32 % de Servicios de seguimiento, prevención y atención a victimas indirectas de violencia contra la mujer del 100% con lo programado que es de 4,456. </t>
  </si>
  <si>
    <t>Meta Trimestral: Durante el segundo trimestre no se realizaron servicios de Seguimiento y Acompañamiento a Víctimas indirectas de Feminicidios ya que esta actividad depende de que las usuarias lo soliciten o nos sea canalizada alguna usuaria de otra dependencia, hasta este momento no ha sido así.
Meta Anual: No se logró realizar ningun servicio de Seguimiento y Acompañamiento a Víctimas indirectas de Feminicidios ya que esta actividad depende de que las usuarias lo soliciten o nos sea canalizada alguna usuaria de otra dependencia, hasta este momento no ha sido así.</t>
  </si>
  <si>
    <t xml:space="preserve">Meta Trimestral: Se tuvo un avance del 100% de Brindar servicios de capacitación y sensibilización para fomentar la autonomía y empoderamiento a las mujeres, mujeres adolescentes y niñas para que puedan afrontar y planear su proyecto de vida a corto, mediano y largo plazo promoviendo una vida libre de violencia  Realizados con 8 capacitaciones de las 8 programadas. 
Meta Anual: Se logró un avance anual del 50% de Brindar servicios de capacitación y sensibilización para fomentar la autonomía y empoderamiento a las mujeres, mujeres adolescentes y niñas para que puedan afrontar y planear su proyecto de vida a corto, mediano y largo plazo promoviendo una vida libre de violencia del 100% con lo programado que es de 32. </t>
  </si>
  <si>
    <t xml:space="preserve">Meta Trimestral: Se tuvo un avance del 100% de seguimientos de atención Jurídica Realizados con 362 capacitaciones de las 362 programadas. 
Meta Anual: Se logró un avance anual del 33.33 % de Sseguimientos de atención Jurídica del 100% con lo programado que es de 1,086. </t>
  </si>
  <si>
    <t xml:space="preserve">Meta Trimestral: Se tuvo un avance del 100% de seguimientos de atención psicológica, con 1196 capacitaciones de las 1110 programadas.
Meta Anual: Se logró un avance anual del 35.92 % deseguimientos de atención psicológica del 100% con lo programado que es de 3,330. </t>
  </si>
  <si>
    <t>PORCENTAJE DE AVANCE ANUAL 2024</t>
  </si>
  <si>
    <t>JUSTIFICACION TRIMESTRAL Y ANUAL DE AVANCE DE RESULTADOS 2024</t>
  </si>
  <si>
    <r>
      <t>Meta Trimestral: Se tuvo un avance del 105.40% de atenciones a mujeres con 4,803 atenciones de las 4,557 programadas.
Meta Anual: Se logró un avance anual del</t>
    </r>
    <r>
      <rPr>
        <sz val="11"/>
        <color rgb="FFFFFF0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47.58% de atenciones del 100% con lo programado que es de 16,737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</si>
</sst>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24"/>
      <color rgb="FFFFFFFF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DE9EB"/>
        <bgColor rgb="FF000000"/>
      </patternFill>
    </fill>
    <fill>
      <patternFill patternType="solid">
        <fgColor rgb="FFFFEFF3"/>
        <bgColor indexed="64"/>
      </patternFill>
    </fill>
    <fill>
      <patternFill patternType="solid">
        <fgColor rgb="FFFFEB9C"/>
        <bgColor rgb="FFF2F2F2"/>
      </patternFill>
    </fill>
  </fills>
  <borders count="100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theme="1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theme="1"/>
      </right>
      <top style="thin">
        <color indexed="64"/>
      </top>
      <bottom style="dashed">
        <color theme="1"/>
      </bottom>
      <diagonal/>
    </border>
    <border>
      <left style="dashed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indexed="64"/>
      </left>
      <right style="dashed">
        <color theme="1"/>
      </right>
      <top/>
      <bottom/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76">
    <xf numFmtId="0" fontId="0" fillId="0" borderId="0" xfId="0"/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7" borderId="0" xfId="0" applyFill="1"/>
    <xf numFmtId="0" fontId="4" fillId="5" borderId="1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1" fontId="3" fillId="10" borderId="18" xfId="1" applyNumberFormat="1" applyFont="1" applyFill="1" applyBorder="1" applyAlignment="1">
      <alignment horizontal="center" vertical="center" wrapText="1"/>
    </xf>
    <xf numFmtId="1" fontId="3" fillId="5" borderId="18" xfId="1" applyNumberFormat="1" applyFont="1" applyFill="1" applyBorder="1" applyAlignment="1">
      <alignment horizontal="center" vertical="center" wrapText="1"/>
    </xf>
    <xf numFmtId="1" fontId="3" fillId="10" borderId="19" xfId="1" applyNumberFormat="1" applyFont="1" applyFill="1" applyBorder="1" applyAlignment="1">
      <alignment horizontal="center" vertical="center" wrapText="1"/>
    </xf>
    <xf numFmtId="1" fontId="6" fillId="5" borderId="20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164" fontId="6" fillId="5" borderId="28" xfId="2" applyNumberFormat="1" applyFont="1" applyFill="1" applyBorder="1" applyAlignment="1">
      <alignment horizontal="center" vertical="center" wrapText="1"/>
    </xf>
    <xf numFmtId="164" fontId="4" fillId="5" borderId="22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" fontId="3" fillId="10" borderId="26" xfId="0" applyNumberFormat="1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3" fontId="3" fillId="10" borderId="27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3" fillId="4" borderId="38" xfId="2" applyFont="1" applyFill="1" applyBorder="1" applyAlignment="1">
      <alignment horizontal="center" vertical="center" wrapText="1"/>
    </xf>
    <xf numFmtId="44" fontId="3" fillId="4" borderId="36" xfId="2" applyFont="1" applyFill="1" applyBorder="1" applyAlignment="1">
      <alignment horizontal="center" vertical="center" wrapText="1"/>
    </xf>
    <xf numFmtId="44" fontId="3" fillId="4" borderId="37" xfId="2" applyFont="1" applyFill="1" applyBorder="1" applyAlignment="1">
      <alignment horizontal="center" vertical="center" wrapText="1"/>
    </xf>
    <xf numFmtId="44" fontId="3" fillId="4" borderId="39" xfId="2" applyFont="1" applyFill="1" applyBorder="1" applyAlignment="1">
      <alignment horizontal="center" vertical="center" wrapText="1"/>
    </xf>
    <xf numFmtId="44" fontId="3" fillId="4" borderId="40" xfId="2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3" fontId="3" fillId="7" borderId="34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3" fillId="7" borderId="3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5" borderId="43" xfId="0" applyFont="1" applyFill="1" applyBorder="1" applyAlignment="1">
      <alignment horizontal="center" vertical="center" wrapText="1"/>
    </xf>
    <xf numFmtId="1" fontId="6" fillId="5" borderId="44" xfId="1" applyNumberFormat="1" applyFont="1" applyFill="1" applyBorder="1" applyAlignment="1">
      <alignment horizontal="center" vertical="center" wrapText="1"/>
    </xf>
    <xf numFmtId="0" fontId="5" fillId="9" borderId="46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1" fillId="14" borderId="48" xfId="0" applyFont="1" applyFill="1" applyBorder="1" applyAlignment="1">
      <alignment horizontal="center" vertical="center" wrapText="1"/>
    </xf>
    <xf numFmtId="0" fontId="9" fillId="8" borderId="42" xfId="0" applyFont="1" applyFill="1" applyBorder="1" applyAlignment="1">
      <alignment horizontal="center" vertical="center" wrapText="1"/>
    </xf>
    <xf numFmtId="0" fontId="4" fillId="10" borderId="46" xfId="0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50" xfId="0" applyFont="1" applyFill="1" applyBorder="1" applyAlignment="1">
      <alignment horizontal="justify" vertical="center" wrapText="1"/>
    </xf>
    <xf numFmtId="0" fontId="5" fillId="9" borderId="50" xfId="0" applyFont="1" applyFill="1" applyBorder="1" applyAlignment="1">
      <alignment horizontal="left" vertical="center" wrapText="1"/>
    </xf>
    <xf numFmtId="0" fontId="5" fillId="9" borderId="5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" fontId="3" fillId="10" borderId="50" xfId="1" applyNumberFormat="1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1" fontId="3" fillId="10" borderId="54" xfId="1" applyNumberFormat="1" applyFont="1" applyFill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0" fontId="3" fillId="15" borderId="50" xfId="0" applyFont="1" applyFill="1" applyBorder="1" applyAlignment="1">
      <alignment horizontal="justify" vertical="center" wrapText="1"/>
    </xf>
    <xf numFmtId="0" fontId="4" fillId="15" borderId="50" xfId="0" applyFont="1" applyFill="1" applyBorder="1" applyAlignment="1">
      <alignment horizontal="justify" vertical="center" wrapText="1"/>
    </xf>
    <xf numFmtId="0" fontId="3" fillId="15" borderId="50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justify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left" vertical="center" wrapText="1"/>
    </xf>
    <xf numFmtId="0" fontId="3" fillId="5" borderId="55" xfId="0" applyFont="1" applyFill="1" applyBorder="1" applyAlignment="1">
      <alignment horizontal="justify" vertical="center" wrapText="1"/>
    </xf>
    <xf numFmtId="0" fontId="6" fillId="5" borderId="55" xfId="0" applyFont="1" applyFill="1" applyBorder="1" applyAlignment="1">
      <alignment horizontal="justify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left" vertical="center" wrapText="1"/>
    </xf>
    <xf numFmtId="0" fontId="3" fillId="15" borderId="50" xfId="0" applyFont="1" applyFill="1" applyBorder="1" applyAlignment="1">
      <alignment horizontal="left" vertical="center" wrapText="1"/>
    </xf>
    <xf numFmtId="3" fontId="3" fillId="5" borderId="49" xfId="0" applyNumberFormat="1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justify" vertical="center" wrapText="1"/>
    </xf>
    <xf numFmtId="0" fontId="3" fillId="5" borderId="56" xfId="0" applyFont="1" applyFill="1" applyBorder="1" applyAlignment="1">
      <alignment horizontal="justify" vertical="center" wrapText="1"/>
    </xf>
    <xf numFmtId="0" fontId="3" fillId="5" borderId="56" xfId="0" applyFont="1" applyFill="1" applyBorder="1" applyAlignment="1">
      <alignment horizontal="center" vertical="center" wrapText="1"/>
    </xf>
    <xf numFmtId="3" fontId="3" fillId="5" borderId="45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1" fontId="3" fillId="10" borderId="57" xfId="1" applyNumberFormat="1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1" fontId="3" fillId="10" borderId="58" xfId="1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4" fontId="3" fillId="7" borderId="34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left" vertical="center" wrapText="1"/>
    </xf>
    <xf numFmtId="10" fontId="14" fillId="13" borderId="60" xfId="0" applyNumberFormat="1" applyFont="1" applyFill="1" applyBorder="1" applyAlignment="1">
      <alignment horizontal="center" vertical="center"/>
    </xf>
    <xf numFmtId="0" fontId="6" fillId="5" borderId="6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1" fontId="3" fillId="10" borderId="56" xfId="1" applyNumberFormat="1" applyFont="1" applyFill="1" applyBorder="1" applyAlignment="1">
      <alignment horizontal="center" vertical="center" wrapText="1"/>
    </xf>
    <xf numFmtId="1" fontId="3" fillId="10" borderId="62" xfId="1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3" fontId="3" fillId="5" borderId="65" xfId="0" applyNumberFormat="1" applyFont="1" applyFill="1" applyBorder="1" applyAlignment="1">
      <alignment horizontal="center" vertical="center" wrapText="1"/>
    </xf>
    <xf numFmtId="3" fontId="3" fillId="5" borderId="66" xfId="0" applyNumberFormat="1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justify" vertical="center" wrapText="1"/>
    </xf>
    <xf numFmtId="0" fontId="6" fillId="10" borderId="67" xfId="0" applyFont="1" applyFill="1" applyBorder="1" applyAlignment="1">
      <alignment horizontal="justify" vertical="center" wrapText="1"/>
    </xf>
    <xf numFmtId="0" fontId="15" fillId="9" borderId="68" xfId="0" applyFont="1" applyFill="1" applyBorder="1" applyAlignment="1">
      <alignment horizontal="left" vertical="center" wrapText="1"/>
    </xf>
    <xf numFmtId="0" fontId="0" fillId="10" borderId="69" xfId="0" applyFill="1" applyBorder="1" applyAlignment="1">
      <alignment horizontal="justify" vertical="center" wrapText="1"/>
    </xf>
    <xf numFmtId="0" fontId="0" fillId="5" borderId="69" xfId="0" applyFill="1" applyBorder="1" applyAlignment="1">
      <alignment horizontal="justify" vertical="center" wrapText="1"/>
    </xf>
    <xf numFmtId="0" fontId="0" fillId="5" borderId="70" xfId="0" applyFill="1" applyBorder="1" applyAlignment="1">
      <alignment horizontal="justify" vertical="center" wrapText="1"/>
    </xf>
    <xf numFmtId="0" fontId="0" fillId="5" borderId="71" xfId="0" applyFill="1" applyBorder="1" applyAlignment="1">
      <alignment horizontal="justify" vertical="center" wrapText="1"/>
    </xf>
    <xf numFmtId="0" fontId="0" fillId="0" borderId="72" xfId="0" applyBorder="1"/>
    <xf numFmtId="10" fontId="0" fillId="0" borderId="0" xfId="0" applyNumberFormat="1"/>
    <xf numFmtId="3" fontId="3" fillId="4" borderId="73" xfId="0" applyNumberFormat="1" applyFont="1" applyFill="1" applyBorder="1" applyAlignment="1">
      <alignment horizontal="center" vertical="center" wrapText="1"/>
    </xf>
    <xf numFmtId="3" fontId="3" fillId="4" borderId="74" xfId="0" applyNumberFormat="1" applyFont="1" applyFill="1" applyBorder="1" applyAlignment="1">
      <alignment horizontal="center" vertical="center" wrapText="1"/>
    </xf>
    <xf numFmtId="10" fontId="0" fillId="6" borderId="75" xfId="0" applyNumberFormat="1" applyFill="1" applyBorder="1" applyAlignment="1">
      <alignment horizontal="center" vertical="center" wrapText="1"/>
    </xf>
    <xf numFmtId="10" fontId="0" fillId="6" borderId="76" xfId="0" applyNumberFormat="1" applyFill="1" applyBorder="1" applyAlignment="1">
      <alignment horizontal="center" vertical="center" wrapText="1"/>
    </xf>
    <xf numFmtId="10" fontId="0" fillId="6" borderId="77" xfId="0" applyNumberFormat="1" applyFill="1" applyBorder="1" applyAlignment="1">
      <alignment horizontal="center" vertical="center" wrapText="1"/>
    </xf>
    <xf numFmtId="10" fontId="0" fillId="6" borderId="79" xfId="0" applyNumberFormat="1" applyFill="1" applyBorder="1" applyAlignment="1">
      <alignment horizontal="center" vertical="center" wrapText="1"/>
    </xf>
    <xf numFmtId="3" fontId="3" fillId="4" borderId="78" xfId="0" applyNumberFormat="1" applyFont="1" applyFill="1" applyBorder="1" applyAlignment="1">
      <alignment horizontal="center" vertical="center" wrapText="1"/>
    </xf>
    <xf numFmtId="10" fontId="0" fillId="6" borderId="80" xfId="0" applyNumberFormat="1" applyFill="1" applyBorder="1" applyAlignment="1">
      <alignment horizontal="center" vertical="center" wrapText="1"/>
    </xf>
    <xf numFmtId="10" fontId="0" fillId="6" borderId="81" xfId="0" applyNumberFormat="1" applyFill="1" applyBorder="1" applyAlignment="1">
      <alignment horizontal="center" vertical="center" wrapText="1"/>
    </xf>
    <xf numFmtId="3" fontId="3" fillId="4" borderId="28" xfId="0" applyNumberFormat="1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left" vertical="center" wrapText="1"/>
    </xf>
    <xf numFmtId="0" fontId="3" fillId="5" borderId="82" xfId="0" applyFont="1" applyFill="1" applyBorder="1" applyAlignment="1">
      <alignment horizontal="center" vertical="center" wrapText="1"/>
    </xf>
    <xf numFmtId="3" fontId="3" fillId="5" borderId="83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5" borderId="84" xfId="0" applyNumberFormat="1" applyFont="1" applyFill="1" applyBorder="1" applyAlignment="1">
      <alignment horizontal="center" vertical="center" wrapText="1"/>
    </xf>
    <xf numFmtId="10" fontId="0" fillId="6" borderId="85" xfId="0" applyNumberFormat="1" applyFill="1" applyBorder="1" applyAlignment="1">
      <alignment horizontal="center" vertical="center" wrapText="1"/>
    </xf>
    <xf numFmtId="10" fontId="0" fillId="16" borderId="86" xfId="0" applyNumberFormat="1" applyFill="1" applyBorder="1" applyAlignment="1">
      <alignment horizontal="center" vertical="center" wrapText="1"/>
    </xf>
    <xf numFmtId="10" fontId="0" fillId="16" borderId="87" xfId="0" applyNumberFormat="1" applyFill="1" applyBorder="1" applyAlignment="1">
      <alignment horizontal="center" vertical="center" wrapText="1"/>
    </xf>
    <xf numFmtId="10" fontId="0" fillId="6" borderId="33" xfId="0" applyNumberFormat="1" applyFill="1" applyBorder="1" applyAlignment="1">
      <alignment horizontal="center" vertical="center" wrapText="1"/>
    </xf>
    <xf numFmtId="3" fontId="3" fillId="5" borderId="88" xfId="0" applyNumberFormat="1" applyFont="1" applyFill="1" applyBorder="1" applyAlignment="1">
      <alignment horizontal="center" vertical="center" wrapText="1"/>
    </xf>
    <xf numFmtId="3" fontId="3" fillId="5" borderId="89" xfId="0" applyNumberFormat="1" applyFont="1" applyFill="1" applyBorder="1" applyAlignment="1">
      <alignment horizontal="center" vertical="center" wrapText="1"/>
    </xf>
    <xf numFmtId="10" fontId="16" fillId="6" borderId="90" xfId="0" applyNumberFormat="1" applyFont="1" applyFill="1" applyBorder="1" applyAlignment="1">
      <alignment horizontal="center" vertical="center" wrapText="1"/>
    </xf>
    <xf numFmtId="3" fontId="3" fillId="5" borderId="91" xfId="0" applyNumberFormat="1" applyFont="1" applyFill="1" applyBorder="1" applyAlignment="1">
      <alignment horizontal="center" vertical="center" wrapText="1"/>
    </xf>
    <xf numFmtId="10" fontId="0" fillId="6" borderId="92" xfId="0" applyNumberFormat="1" applyFill="1" applyBorder="1" applyAlignment="1">
      <alignment horizontal="center" vertical="center" wrapText="1"/>
    </xf>
    <xf numFmtId="10" fontId="0" fillId="16" borderId="93" xfId="0" applyNumberFormat="1" applyFill="1" applyBorder="1" applyAlignment="1">
      <alignment horizontal="center" vertical="center" wrapText="1"/>
    </xf>
    <xf numFmtId="10" fontId="0" fillId="16" borderId="94" xfId="0" applyNumberFormat="1" applyFill="1" applyBorder="1" applyAlignment="1">
      <alignment horizontal="center" vertical="center" wrapText="1"/>
    </xf>
    <xf numFmtId="3" fontId="3" fillId="5" borderId="95" xfId="0" applyNumberFormat="1" applyFont="1" applyFill="1" applyBorder="1" applyAlignment="1">
      <alignment horizontal="center" vertical="center" wrapText="1"/>
    </xf>
    <xf numFmtId="3" fontId="3" fillId="5" borderId="37" xfId="0" applyNumberFormat="1" applyFont="1" applyFill="1" applyBorder="1" applyAlignment="1">
      <alignment horizontal="center" vertical="center" wrapText="1"/>
    </xf>
    <xf numFmtId="3" fontId="3" fillId="5" borderId="96" xfId="0" applyNumberFormat="1" applyFont="1" applyFill="1" applyBorder="1" applyAlignment="1">
      <alignment horizontal="center" vertical="center" wrapText="1"/>
    </xf>
    <xf numFmtId="3" fontId="3" fillId="5" borderId="97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0" fontId="14" fillId="13" borderId="5" xfId="0" applyNumberFormat="1" applyFont="1" applyFill="1" applyBorder="1" applyAlignment="1">
      <alignment horizontal="center" vertical="center"/>
    </xf>
    <xf numFmtId="10" fontId="0" fillId="6" borderId="98" xfId="0" applyNumberFormat="1" applyFill="1" applyBorder="1" applyAlignment="1">
      <alignment horizontal="center" vertical="center" wrapText="1"/>
    </xf>
    <xf numFmtId="10" fontId="0" fillId="16" borderId="99" xfId="0" applyNumberForma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top" wrapText="1"/>
    </xf>
    <xf numFmtId="0" fontId="12" fillId="0" borderId="33" xfId="0" applyFont="1" applyBorder="1" applyAlignment="1">
      <alignment horizontal="center" vertical="top"/>
    </xf>
    <xf numFmtId="0" fontId="10" fillId="8" borderId="1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6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63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3" fontId="4" fillId="10" borderId="7" xfId="0" applyNumberFormat="1" applyFont="1" applyFill="1" applyBorder="1" applyAlignment="1">
      <alignment horizontal="center" vertical="center" wrapText="1"/>
    </xf>
    <xf numFmtId="3" fontId="4" fillId="10" borderId="8" xfId="0" applyNumberFormat="1" applyFont="1" applyFill="1" applyBorder="1" applyAlignment="1">
      <alignment horizontal="center" vertical="center" wrapText="1"/>
    </xf>
    <xf numFmtId="3" fontId="4" fillId="10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52"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353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353"/>
      <color rgb="FFFF5555"/>
      <color rgb="FFFDE9EB"/>
      <color rgb="FFBD2452"/>
      <color rgb="FF611D1D"/>
      <color rgb="FFFEF4F5"/>
      <color rgb="FFF9D3D8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2058864</xdr:colOff>
      <xdr:row>1</xdr:row>
      <xdr:rowOff>263483</xdr:rowOff>
    </xdr:from>
    <xdr:to>
      <xdr:col>2</xdr:col>
      <xdr:colOff>4069042</xdr:colOff>
      <xdr:row>5</xdr:row>
      <xdr:rowOff>365316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971" y="453983"/>
          <a:ext cx="2018772" cy="2006833"/>
        </a:xfrm>
        <a:prstGeom prst="rect">
          <a:avLst/>
        </a:prstGeom>
      </xdr:spPr>
    </xdr:pic>
    <xdr:clientData/>
  </xdr:twoCellAnchor>
  <xdr:twoCellAnchor editAs="oneCell">
    <xdr:from>
      <xdr:col>1</xdr:col>
      <xdr:colOff>18143</xdr:colOff>
      <xdr:row>1</xdr:row>
      <xdr:rowOff>374021</xdr:rowOff>
    </xdr:from>
    <xdr:to>
      <xdr:col>2</xdr:col>
      <xdr:colOff>1587828</xdr:colOff>
      <xdr:row>5</xdr:row>
      <xdr:rowOff>350565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3" y="564521"/>
          <a:ext cx="2916792" cy="1881544"/>
        </a:xfrm>
        <a:prstGeom prst="rect">
          <a:avLst/>
        </a:prstGeom>
      </xdr:spPr>
    </xdr:pic>
    <xdr:clientData/>
  </xdr:twoCellAnchor>
  <xdr:twoCellAnchor editAs="oneCell">
    <xdr:from>
      <xdr:col>22</xdr:col>
      <xdr:colOff>19843</xdr:colOff>
      <xdr:row>1</xdr:row>
      <xdr:rowOff>29765</xdr:rowOff>
    </xdr:from>
    <xdr:to>
      <xdr:col>22</xdr:col>
      <xdr:colOff>3668196</xdr:colOff>
      <xdr:row>5</xdr:row>
      <xdr:rowOff>287733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D295E4-FB99-46BD-B5B6-FCB394B0C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79452" y="228203"/>
          <a:ext cx="3648353" cy="2153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8"/>
  <sheetViews>
    <sheetView tabSelected="1" topLeftCell="G79" zoomScale="70" zoomScaleNormal="70" workbookViewId="0">
      <selection activeCell="AA12" sqref="AA12"/>
    </sheetView>
  </sheetViews>
  <sheetFormatPr baseColWidth="10" defaultRowHeight="15" x14ac:dyDescent="0.25"/>
  <cols>
    <col min="2" max="2" width="20.140625" customWidth="1"/>
    <col min="3" max="3" width="66.85546875" customWidth="1"/>
    <col min="4" max="4" width="33.85546875" customWidth="1"/>
    <col min="5" max="6" width="31.42578125" customWidth="1"/>
    <col min="7" max="11" width="17" customWidth="1"/>
    <col min="12" max="19" width="16.85546875" customWidth="1"/>
    <col min="20" max="22" width="18.42578125" customWidth="1"/>
    <col min="23" max="23" width="59.42578125" customWidth="1"/>
  </cols>
  <sheetData>
    <row r="1" spans="1:23" ht="15.75" thickBot="1" x14ac:dyDescent="0.3"/>
    <row r="2" spans="1:23" ht="63" customHeight="1" x14ac:dyDescent="0.25">
      <c r="A2" s="3"/>
      <c r="B2" s="3"/>
      <c r="C2" s="3"/>
      <c r="D2" s="3"/>
      <c r="E2" s="140" t="s">
        <v>186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1:23" ht="30" customHeight="1" x14ac:dyDescent="0.25">
      <c r="A3" s="3"/>
      <c r="B3" s="3"/>
      <c r="C3" s="3"/>
      <c r="D3" s="3"/>
      <c r="E3" s="143" t="s">
        <v>24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</row>
    <row r="4" spans="1:23" ht="26.25" customHeight="1" x14ac:dyDescent="0.25">
      <c r="A4" s="3"/>
      <c r="B4" s="3"/>
      <c r="C4" s="3"/>
      <c r="D4" s="3"/>
      <c r="E4" s="143" t="s">
        <v>185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5"/>
    </row>
    <row r="5" spans="1:23" ht="30" customHeight="1" x14ac:dyDescent="0.25">
      <c r="A5" s="3"/>
      <c r="B5" s="3"/>
      <c r="C5" s="3"/>
      <c r="D5" s="3"/>
      <c r="E5" s="143" t="s">
        <v>113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5"/>
    </row>
    <row r="6" spans="1:23" ht="30.75" thickBot="1" x14ac:dyDescent="0.3">
      <c r="A6" s="3"/>
      <c r="B6" s="3"/>
      <c r="C6" s="3"/>
      <c r="D6" s="3"/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8"/>
    </row>
    <row r="7" spans="1:23" ht="29.1" customHeight="1" thickBot="1" x14ac:dyDescent="0.3"/>
    <row r="8" spans="1:23" ht="33.75" customHeight="1" thickBot="1" x14ac:dyDescent="0.3">
      <c r="G8" s="155" t="s">
        <v>188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7"/>
      <c r="W8" s="149" t="s">
        <v>247</v>
      </c>
    </row>
    <row r="9" spans="1:23" ht="47.25" customHeight="1" thickBot="1" x14ac:dyDescent="0.3">
      <c r="B9" s="158" t="s">
        <v>0</v>
      </c>
      <c r="C9" s="158" t="s">
        <v>1</v>
      </c>
      <c r="D9" s="160" t="s">
        <v>2</v>
      </c>
      <c r="E9" s="160"/>
      <c r="F9" s="161"/>
      <c r="G9" s="165" t="s">
        <v>189</v>
      </c>
      <c r="H9" s="165"/>
      <c r="I9" s="165"/>
      <c r="J9" s="165"/>
      <c r="K9" s="166"/>
      <c r="L9" s="162" t="s">
        <v>190</v>
      </c>
      <c r="M9" s="163"/>
      <c r="N9" s="163"/>
      <c r="O9" s="164"/>
      <c r="P9" s="152" t="s">
        <v>191</v>
      </c>
      <c r="Q9" s="153"/>
      <c r="R9" s="153"/>
      <c r="S9" s="154"/>
      <c r="T9" s="152" t="s">
        <v>246</v>
      </c>
      <c r="U9" s="153"/>
      <c r="V9" s="154"/>
      <c r="W9" s="150"/>
    </row>
    <row r="10" spans="1:23" ht="143.25" customHeight="1" thickBot="1" x14ac:dyDescent="0.3">
      <c r="B10" s="159"/>
      <c r="C10" s="159"/>
      <c r="D10" s="42" t="s">
        <v>3</v>
      </c>
      <c r="E10" s="42" t="s">
        <v>4</v>
      </c>
      <c r="F10" s="42" t="s">
        <v>5</v>
      </c>
      <c r="G10" s="41" t="s">
        <v>30</v>
      </c>
      <c r="H10" s="37" t="s">
        <v>6</v>
      </c>
      <c r="I10" s="7" t="s">
        <v>7</v>
      </c>
      <c r="J10" s="1" t="s">
        <v>8</v>
      </c>
      <c r="K10" s="8" t="s">
        <v>9</v>
      </c>
      <c r="L10" s="5" t="s">
        <v>6</v>
      </c>
      <c r="M10" s="7" t="s">
        <v>7</v>
      </c>
      <c r="N10" s="1" t="s">
        <v>8</v>
      </c>
      <c r="O10" s="8" t="s">
        <v>9</v>
      </c>
      <c r="P10" s="113" t="s">
        <v>6</v>
      </c>
      <c r="Q10" s="1" t="s">
        <v>7</v>
      </c>
      <c r="R10" s="2" t="s">
        <v>8</v>
      </c>
      <c r="S10" s="87" t="s">
        <v>9</v>
      </c>
      <c r="T10" s="31" t="s">
        <v>7</v>
      </c>
      <c r="U10" s="131" t="s">
        <v>8</v>
      </c>
      <c r="V10" s="132" t="s">
        <v>9</v>
      </c>
      <c r="W10" s="151"/>
    </row>
    <row r="11" spans="1:23" ht="237" customHeight="1" x14ac:dyDescent="0.25">
      <c r="B11" s="90" t="s">
        <v>15</v>
      </c>
      <c r="C11" s="91" t="s">
        <v>192</v>
      </c>
      <c r="D11" s="110" t="s">
        <v>194</v>
      </c>
      <c r="E11" s="111" t="s">
        <v>195</v>
      </c>
      <c r="F11" s="110" t="s">
        <v>196</v>
      </c>
      <c r="G11" s="44">
        <v>4</v>
      </c>
      <c r="H11" s="38">
        <v>4</v>
      </c>
      <c r="I11" s="10">
        <v>4</v>
      </c>
      <c r="J11" s="11">
        <v>4</v>
      </c>
      <c r="K11" s="12">
        <v>4</v>
      </c>
      <c r="L11" s="13">
        <v>5</v>
      </c>
      <c r="M11" s="53">
        <v>5</v>
      </c>
      <c r="N11" s="53"/>
      <c r="O11" s="112"/>
      <c r="P11" s="116">
        <f>IFERROR((L11-H11)/H11,"NO DISPONIBLE")</f>
        <v>0.25</v>
      </c>
      <c r="Q11" s="119">
        <f>IFERROR((M11-I11)/I11,"NO DISPONIBLE")</f>
        <v>0.25</v>
      </c>
      <c r="R11" s="120"/>
      <c r="S11" s="112"/>
      <c r="T11" s="122">
        <f>IFERROR((((L11+M11)-(H11+I11))/(H11+I11)),"NO DISPONIBLE")</f>
        <v>0.25</v>
      </c>
      <c r="U11" s="129"/>
      <c r="V11" s="130"/>
      <c r="W11" s="92" t="s">
        <v>197</v>
      </c>
    </row>
    <row r="12" spans="1:23" ht="156" customHeight="1" x14ac:dyDescent="0.25">
      <c r="B12" s="45" t="s">
        <v>31</v>
      </c>
      <c r="C12" s="46" t="s">
        <v>119</v>
      </c>
      <c r="D12" s="47" t="s">
        <v>32</v>
      </c>
      <c r="E12" s="48" t="s">
        <v>33</v>
      </c>
      <c r="F12" s="47" t="s">
        <v>34</v>
      </c>
      <c r="G12" s="39">
        <f t="shared" ref="G12:G20" si="0">SUM(H12:K12)</f>
        <v>16737</v>
      </c>
      <c r="H12" s="49">
        <f>H13+H17+H21+H27+H38+H42+H49+H52+H57</f>
        <v>3092</v>
      </c>
      <c r="I12" s="50">
        <f t="shared" ref="I12:K12" si="1">I13+I17+I21+I27+I38+I42+I49+I52+I57</f>
        <v>4557</v>
      </c>
      <c r="J12" s="51">
        <f t="shared" si="1"/>
        <v>4545</v>
      </c>
      <c r="K12" s="52">
        <f t="shared" si="1"/>
        <v>4543</v>
      </c>
      <c r="L12" s="53">
        <f>L13+L17+L21+L27+L38+L42+L49+L52+L57</f>
        <v>3184</v>
      </c>
      <c r="M12" s="53">
        <f>M13+M17+M21+M27+M38+M42+M49+M52+M57</f>
        <v>4803</v>
      </c>
      <c r="N12" s="53"/>
      <c r="O12" s="112"/>
      <c r="P12" s="117">
        <f>IFERROR((L12)/H12,"NO DISPONIBLE")</f>
        <v>1.0297542043984476</v>
      </c>
      <c r="Q12" s="118">
        <f>IFERROR((M12)/I12,"NO DISPONIBLE")</f>
        <v>1.053982883475971</v>
      </c>
      <c r="R12" s="121"/>
      <c r="S12" s="112"/>
      <c r="T12" s="135">
        <f>IFERROR((L12+M12)/(H12+I12),"NO DISPONIBLE")</f>
        <v>1.044188782847431</v>
      </c>
      <c r="U12" s="124"/>
      <c r="V12" s="123"/>
      <c r="W12" s="93" t="s">
        <v>248</v>
      </c>
    </row>
    <row r="13" spans="1:23" ht="102.75" customHeight="1" x14ac:dyDescent="0.25">
      <c r="B13" s="6" t="s">
        <v>35</v>
      </c>
      <c r="C13" s="54" t="s">
        <v>118</v>
      </c>
      <c r="D13" s="55" t="s">
        <v>36</v>
      </c>
      <c r="E13" s="56" t="s">
        <v>33</v>
      </c>
      <c r="F13" s="55" t="s">
        <v>37</v>
      </c>
      <c r="G13" s="43">
        <f t="shared" si="0"/>
        <v>48</v>
      </c>
      <c r="H13" s="49">
        <v>12</v>
      </c>
      <c r="I13" s="50">
        <v>12</v>
      </c>
      <c r="J13" s="51">
        <v>12</v>
      </c>
      <c r="K13" s="52">
        <v>12</v>
      </c>
      <c r="L13" s="53">
        <f>SUM(L14:L16)</f>
        <v>12</v>
      </c>
      <c r="M13" s="53">
        <f>SUM(M14:M16)</f>
        <v>12</v>
      </c>
      <c r="N13" s="53"/>
      <c r="O13" s="112"/>
      <c r="P13" s="117">
        <f t="shared" ref="P13:P61" si="2">IFERROR((L13)/H13,"NO DISPONIBLE")</f>
        <v>1</v>
      </c>
      <c r="Q13" s="118">
        <f t="shared" ref="Q13:Q14" si="3">IFERROR((M13)/I13,"NO DISPONIBLE")</f>
        <v>1</v>
      </c>
      <c r="R13" s="121"/>
      <c r="S13" s="112"/>
      <c r="T13" s="135">
        <f>IFERROR((L13+M13)/(H13+I13),"NO DISPONIBLE")</f>
        <v>1</v>
      </c>
      <c r="U13" s="124"/>
      <c r="V13" s="88"/>
      <c r="W13" s="94" t="s">
        <v>198</v>
      </c>
    </row>
    <row r="14" spans="1:23" ht="121.5" customHeight="1" x14ac:dyDescent="0.25">
      <c r="B14" s="4" t="s">
        <v>16</v>
      </c>
      <c r="C14" s="57" t="s">
        <v>122</v>
      </c>
      <c r="D14" s="57" t="s">
        <v>38</v>
      </c>
      <c r="E14" s="51" t="s">
        <v>33</v>
      </c>
      <c r="F14" s="57" t="s">
        <v>39</v>
      </c>
      <c r="G14" s="43">
        <f t="shared" si="0"/>
        <v>24</v>
      </c>
      <c r="H14" s="49">
        <v>6</v>
      </c>
      <c r="I14" s="50">
        <v>6</v>
      </c>
      <c r="J14" s="51">
        <v>6</v>
      </c>
      <c r="K14" s="52">
        <v>6</v>
      </c>
      <c r="L14" s="53">
        <v>6</v>
      </c>
      <c r="M14" s="53">
        <v>6</v>
      </c>
      <c r="N14" s="53"/>
      <c r="O14" s="114"/>
      <c r="P14" s="117">
        <f t="shared" si="2"/>
        <v>1</v>
      </c>
      <c r="Q14" s="118">
        <f t="shared" si="3"/>
        <v>1</v>
      </c>
      <c r="R14" s="121"/>
      <c r="S14" s="112"/>
      <c r="T14" s="135">
        <f t="shared" ref="T13:T61" si="4">IFERROR((L14+M14)/(H14+I14),"NO DISPONIBLE")</f>
        <v>1</v>
      </c>
      <c r="U14" s="124"/>
      <c r="V14" s="88"/>
      <c r="W14" s="95" t="s">
        <v>199</v>
      </c>
    </row>
    <row r="15" spans="1:23" ht="123" customHeight="1" x14ac:dyDescent="0.25">
      <c r="B15" s="4" t="s">
        <v>16</v>
      </c>
      <c r="C15" s="57" t="s">
        <v>120</v>
      </c>
      <c r="D15" s="57" t="s">
        <v>40</v>
      </c>
      <c r="E15" s="51" t="s">
        <v>33</v>
      </c>
      <c r="F15" s="57" t="s">
        <v>39</v>
      </c>
      <c r="G15" s="43">
        <f t="shared" si="0"/>
        <v>12</v>
      </c>
      <c r="H15" s="49">
        <v>3</v>
      </c>
      <c r="I15" s="50">
        <v>3</v>
      </c>
      <c r="J15" s="51">
        <v>3</v>
      </c>
      <c r="K15" s="52">
        <v>3</v>
      </c>
      <c r="L15" s="53">
        <v>3</v>
      </c>
      <c r="M15" s="53">
        <v>3</v>
      </c>
      <c r="N15" s="53"/>
      <c r="O15" s="114"/>
      <c r="P15" s="117">
        <f t="shared" si="2"/>
        <v>1</v>
      </c>
      <c r="Q15" s="118">
        <f t="shared" ref="Q15:Q61" si="5">IFERROR((M15)/I15,"NO DISPONIBLE")</f>
        <v>1</v>
      </c>
      <c r="R15" s="121"/>
      <c r="S15" s="112"/>
      <c r="T15" s="135">
        <f t="shared" si="4"/>
        <v>1</v>
      </c>
      <c r="U15" s="124"/>
      <c r="V15" s="88"/>
      <c r="W15" s="95" t="s">
        <v>200</v>
      </c>
    </row>
    <row r="16" spans="1:23" ht="130.5" customHeight="1" x14ac:dyDescent="0.25">
      <c r="B16" s="4" t="s">
        <v>41</v>
      </c>
      <c r="C16" s="57" t="s">
        <v>121</v>
      </c>
      <c r="D16" s="57" t="s">
        <v>42</v>
      </c>
      <c r="E16" s="51" t="s">
        <v>33</v>
      </c>
      <c r="F16" s="51" t="s">
        <v>43</v>
      </c>
      <c r="G16" s="43">
        <f t="shared" si="0"/>
        <v>12</v>
      </c>
      <c r="H16" s="49">
        <v>3</v>
      </c>
      <c r="I16" s="50">
        <v>3</v>
      </c>
      <c r="J16" s="51">
        <v>3</v>
      </c>
      <c r="K16" s="52">
        <v>3</v>
      </c>
      <c r="L16" s="53">
        <v>3</v>
      </c>
      <c r="M16" s="53">
        <v>3</v>
      </c>
      <c r="N16" s="53"/>
      <c r="O16" s="114"/>
      <c r="P16" s="117">
        <f t="shared" si="2"/>
        <v>1</v>
      </c>
      <c r="Q16" s="118">
        <f t="shared" si="5"/>
        <v>1</v>
      </c>
      <c r="R16" s="121"/>
      <c r="S16" s="112"/>
      <c r="T16" s="135">
        <f t="shared" si="4"/>
        <v>1</v>
      </c>
      <c r="U16" s="124"/>
      <c r="V16" s="88"/>
      <c r="W16" s="95" t="s">
        <v>201</v>
      </c>
    </row>
    <row r="17" spans="2:23" ht="126.75" customHeight="1" x14ac:dyDescent="0.25">
      <c r="B17" s="58" t="s">
        <v>44</v>
      </c>
      <c r="C17" s="54" t="s">
        <v>123</v>
      </c>
      <c r="D17" s="55" t="s">
        <v>45</v>
      </c>
      <c r="E17" s="56" t="s">
        <v>33</v>
      </c>
      <c r="F17" s="55" t="s">
        <v>46</v>
      </c>
      <c r="G17" s="43">
        <f t="shared" si="0"/>
        <v>20</v>
      </c>
      <c r="H17" s="49">
        <v>5</v>
      </c>
      <c r="I17" s="50">
        <v>5</v>
      </c>
      <c r="J17" s="51">
        <v>5</v>
      </c>
      <c r="K17" s="52">
        <v>5</v>
      </c>
      <c r="L17" s="53">
        <f>SUM(L18:L20)</f>
        <v>5</v>
      </c>
      <c r="M17" s="53">
        <f>SUM(M18:M20)</f>
        <v>5</v>
      </c>
      <c r="N17" s="53"/>
      <c r="O17" s="114"/>
      <c r="P17" s="117">
        <f t="shared" si="2"/>
        <v>1</v>
      </c>
      <c r="Q17" s="118">
        <f t="shared" si="5"/>
        <v>1</v>
      </c>
      <c r="R17" s="121"/>
      <c r="S17" s="112"/>
      <c r="T17" s="135">
        <f t="shared" si="4"/>
        <v>1</v>
      </c>
      <c r="U17" s="124"/>
      <c r="V17" s="88"/>
      <c r="W17" s="94" t="s">
        <v>202</v>
      </c>
    </row>
    <row r="18" spans="2:23" ht="138" customHeight="1" x14ac:dyDescent="0.25">
      <c r="B18" s="4" t="s">
        <v>16</v>
      </c>
      <c r="C18" s="57" t="s">
        <v>124</v>
      </c>
      <c r="D18" s="57" t="s">
        <v>47</v>
      </c>
      <c r="E18" s="59" t="s">
        <v>33</v>
      </c>
      <c r="F18" s="60" t="s">
        <v>48</v>
      </c>
      <c r="G18" s="43">
        <f t="shared" si="0"/>
        <v>12</v>
      </c>
      <c r="H18" s="49">
        <v>3</v>
      </c>
      <c r="I18" s="50">
        <v>3</v>
      </c>
      <c r="J18" s="51">
        <v>3</v>
      </c>
      <c r="K18" s="52">
        <v>3</v>
      </c>
      <c r="L18" s="53">
        <v>3</v>
      </c>
      <c r="M18" s="53">
        <v>3</v>
      </c>
      <c r="N18" s="53"/>
      <c r="O18" s="114"/>
      <c r="P18" s="117">
        <f t="shared" si="2"/>
        <v>1</v>
      </c>
      <c r="Q18" s="118">
        <f t="shared" si="5"/>
        <v>1</v>
      </c>
      <c r="R18" s="121"/>
      <c r="S18" s="112"/>
      <c r="T18" s="135">
        <f t="shared" si="4"/>
        <v>1</v>
      </c>
      <c r="U18" s="124"/>
      <c r="V18" s="88"/>
      <c r="W18" s="96" t="s">
        <v>203</v>
      </c>
    </row>
    <row r="19" spans="2:23" ht="151.5" customHeight="1" x14ac:dyDescent="0.25">
      <c r="B19" s="4" t="s">
        <v>16</v>
      </c>
      <c r="C19" s="57" t="s">
        <v>125</v>
      </c>
      <c r="D19" s="57" t="s">
        <v>49</v>
      </c>
      <c r="E19" s="51" t="s">
        <v>33</v>
      </c>
      <c r="F19" s="57" t="s">
        <v>50</v>
      </c>
      <c r="G19" s="43">
        <f t="shared" si="0"/>
        <v>4</v>
      </c>
      <c r="H19" s="49">
        <v>1</v>
      </c>
      <c r="I19" s="50">
        <v>1</v>
      </c>
      <c r="J19" s="51">
        <v>1</v>
      </c>
      <c r="K19" s="52">
        <v>1</v>
      </c>
      <c r="L19" s="53">
        <v>1</v>
      </c>
      <c r="M19" s="53">
        <v>1</v>
      </c>
      <c r="N19" s="53"/>
      <c r="O19" s="114"/>
      <c r="P19" s="117">
        <f t="shared" si="2"/>
        <v>1</v>
      </c>
      <c r="Q19" s="118">
        <f t="shared" si="5"/>
        <v>1</v>
      </c>
      <c r="R19" s="121"/>
      <c r="S19" s="112"/>
      <c r="T19" s="135">
        <f t="shared" si="4"/>
        <v>1</v>
      </c>
      <c r="U19" s="124"/>
      <c r="V19" s="88"/>
      <c r="W19" s="95" t="s">
        <v>204</v>
      </c>
    </row>
    <row r="20" spans="2:23" ht="141" customHeight="1" x14ac:dyDescent="0.25">
      <c r="B20" s="4" t="s">
        <v>16</v>
      </c>
      <c r="C20" s="57" t="s">
        <v>126</v>
      </c>
      <c r="D20" s="57" t="s">
        <v>51</v>
      </c>
      <c r="E20" s="51" t="s">
        <v>33</v>
      </c>
      <c r="F20" s="51" t="s">
        <v>52</v>
      </c>
      <c r="G20" s="43">
        <f t="shared" si="0"/>
        <v>4</v>
      </c>
      <c r="H20" s="49">
        <v>1</v>
      </c>
      <c r="I20" s="50">
        <v>1</v>
      </c>
      <c r="J20" s="51">
        <v>1</v>
      </c>
      <c r="K20" s="52">
        <v>1</v>
      </c>
      <c r="L20" s="53">
        <v>1</v>
      </c>
      <c r="M20" s="53">
        <v>1</v>
      </c>
      <c r="N20" s="53"/>
      <c r="O20" s="114"/>
      <c r="P20" s="117">
        <f t="shared" si="2"/>
        <v>1</v>
      </c>
      <c r="Q20" s="118">
        <f t="shared" si="5"/>
        <v>1</v>
      </c>
      <c r="R20" s="121"/>
      <c r="S20" s="112"/>
      <c r="T20" s="135">
        <f t="shared" si="4"/>
        <v>1</v>
      </c>
      <c r="U20" s="124"/>
      <c r="V20" s="88"/>
      <c r="W20" s="95" t="s">
        <v>205</v>
      </c>
    </row>
    <row r="21" spans="2:23" ht="135" x14ac:dyDescent="0.25">
      <c r="B21" s="58" t="s">
        <v>53</v>
      </c>
      <c r="C21" s="54" t="s">
        <v>127</v>
      </c>
      <c r="D21" s="55" t="s">
        <v>54</v>
      </c>
      <c r="E21" s="56" t="s">
        <v>33</v>
      </c>
      <c r="F21" s="56" t="s">
        <v>55</v>
      </c>
      <c r="G21" s="43">
        <f>SUM(H21:K21)</f>
        <v>793</v>
      </c>
      <c r="H21" s="49">
        <f t="shared" ref="H21:M21" si="6">SUM(H22:H26)</f>
        <v>205</v>
      </c>
      <c r="I21" s="50">
        <f t="shared" si="6"/>
        <v>205</v>
      </c>
      <c r="J21" s="51">
        <f t="shared" si="6"/>
        <v>192</v>
      </c>
      <c r="K21" s="52">
        <f t="shared" si="6"/>
        <v>191</v>
      </c>
      <c r="L21" s="53">
        <f t="shared" si="6"/>
        <v>205</v>
      </c>
      <c r="M21" s="53">
        <f t="shared" si="6"/>
        <v>207</v>
      </c>
      <c r="N21" s="53"/>
      <c r="O21" s="114"/>
      <c r="P21" s="117">
        <f t="shared" si="2"/>
        <v>1</v>
      </c>
      <c r="Q21" s="118">
        <f t="shared" si="5"/>
        <v>1.0097560975609756</v>
      </c>
      <c r="R21" s="121"/>
      <c r="S21" s="112"/>
      <c r="T21" s="135">
        <f t="shared" si="4"/>
        <v>1.0048780487804878</v>
      </c>
      <c r="U21" s="124"/>
      <c r="V21" s="88"/>
      <c r="W21" s="94" t="s">
        <v>206</v>
      </c>
    </row>
    <row r="22" spans="2:23" ht="153" customHeight="1" x14ac:dyDescent="0.25">
      <c r="B22" s="4" t="s">
        <v>16</v>
      </c>
      <c r="C22" s="61" t="s">
        <v>128</v>
      </c>
      <c r="D22" s="61" t="s">
        <v>58</v>
      </c>
      <c r="E22" s="51" t="s">
        <v>33</v>
      </c>
      <c r="F22" s="60" t="s">
        <v>59</v>
      </c>
      <c r="G22" s="40">
        <f>SUM(H22:K22)</f>
        <v>24</v>
      </c>
      <c r="H22" s="49">
        <v>6</v>
      </c>
      <c r="I22" s="50">
        <v>6</v>
      </c>
      <c r="J22" s="51">
        <v>6</v>
      </c>
      <c r="K22" s="52">
        <v>6</v>
      </c>
      <c r="L22" s="53">
        <v>6</v>
      </c>
      <c r="M22" s="53">
        <v>6</v>
      </c>
      <c r="N22" s="53"/>
      <c r="O22" s="114"/>
      <c r="P22" s="117">
        <f t="shared" si="2"/>
        <v>1</v>
      </c>
      <c r="Q22" s="118">
        <f t="shared" si="5"/>
        <v>1</v>
      </c>
      <c r="R22" s="121"/>
      <c r="S22" s="112"/>
      <c r="T22" s="135">
        <f t="shared" si="4"/>
        <v>1</v>
      </c>
      <c r="U22" s="124"/>
      <c r="V22" s="88"/>
      <c r="W22" s="95" t="s">
        <v>207</v>
      </c>
    </row>
    <row r="23" spans="2:23" ht="153.75" customHeight="1" x14ac:dyDescent="0.25">
      <c r="B23" s="4" t="s">
        <v>16</v>
      </c>
      <c r="C23" s="62" t="s">
        <v>129</v>
      </c>
      <c r="D23" s="61" t="s">
        <v>60</v>
      </c>
      <c r="E23" s="51" t="s">
        <v>33</v>
      </c>
      <c r="F23" s="60" t="s">
        <v>61</v>
      </c>
      <c r="G23" s="40">
        <f t="shared" ref="G23:G61" si="7">SUM(H23:K23)</f>
        <v>672</v>
      </c>
      <c r="H23" s="49">
        <v>168</v>
      </c>
      <c r="I23" s="50">
        <v>168</v>
      </c>
      <c r="J23" s="51">
        <v>168</v>
      </c>
      <c r="K23" s="52">
        <v>168</v>
      </c>
      <c r="L23" s="53">
        <v>168</v>
      </c>
      <c r="M23" s="53">
        <v>168</v>
      </c>
      <c r="N23" s="53"/>
      <c r="O23" s="114"/>
      <c r="P23" s="117">
        <f t="shared" si="2"/>
        <v>1</v>
      </c>
      <c r="Q23" s="118">
        <f t="shared" si="5"/>
        <v>1</v>
      </c>
      <c r="R23" s="121"/>
      <c r="S23" s="112"/>
      <c r="T23" s="135">
        <f t="shared" si="4"/>
        <v>1</v>
      </c>
      <c r="U23" s="124"/>
      <c r="V23" s="88"/>
      <c r="W23" s="95" t="s">
        <v>208</v>
      </c>
    </row>
    <row r="24" spans="2:23" ht="153" customHeight="1" x14ac:dyDescent="0.25">
      <c r="B24" s="4" t="s">
        <v>16</v>
      </c>
      <c r="C24" s="62" t="s">
        <v>130</v>
      </c>
      <c r="D24" s="62" t="s">
        <v>62</v>
      </c>
      <c r="E24" s="59" t="s">
        <v>33</v>
      </c>
      <c r="F24" s="60" t="s">
        <v>63</v>
      </c>
      <c r="G24" s="40">
        <f t="shared" si="7"/>
        <v>34</v>
      </c>
      <c r="H24" s="49">
        <v>15</v>
      </c>
      <c r="I24" s="50">
        <v>15</v>
      </c>
      <c r="J24" s="51">
        <v>2</v>
      </c>
      <c r="K24" s="52">
        <v>2</v>
      </c>
      <c r="L24" s="53">
        <v>15</v>
      </c>
      <c r="M24" s="53">
        <v>15</v>
      </c>
      <c r="N24" s="53"/>
      <c r="O24" s="114"/>
      <c r="P24" s="117">
        <f t="shared" si="2"/>
        <v>1</v>
      </c>
      <c r="Q24" s="118">
        <f t="shared" si="5"/>
        <v>1</v>
      </c>
      <c r="R24" s="121"/>
      <c r="S24" s="112"/>
      <c r="T24" s="135">
        <f t="shared" si="4"/>
        <v>1</v>
      </c>
      <c r="U24" s="124"/>
      <c r="V24" s="88"/>
      <c r="W24" s="95" t="s">
        <v>209</v>
      </c>
    </row>
    <row r="25" spans="2:23" ht="153.75" customHeight="1" x14ac:dyDescent="0.25">
      <c r="B25" s="4" t="s">
        <v>16</v>
      </c>
      <c r="C25" s="62" t="s">
        <v>131</v>
      </c>
      <c r="D25" s="62" t="s">
        <v>64</v>
      </c>
      <c r="E25" s="59" t="s">
        <v>33</v>
      </c>
      <c r="F25" s="62" t="s">
        <v>65</v>
      </c>
      <c r="G25" s="40">
        <f t="shared" si="7"/>
        <v>15</v>
      </c>
      <c r="H25" s="49">
        <v>4</v>
      </c>
      <c r="I25" s="50">
        <v>4</v>
      </c>
      <c r="J25" s="51">
        <v>4</v>
      </c>
      <c r="K25" s="52">
        <v>3</v>
      </c>
      <c r="L25" s="53">
        <v>4</v>
      </c>
      <c r="M25" s="53">
        <v>6</v>
      </c>
      <c r="N25" s="53"/>
      <c r="O25" s="114"/>
      <c r="P25" s="117">
        <f t="shared" si="2"/>
        <v>1</v>
      </c>
      <c r="Q25" s="118">
        <f t="shared" si="5"/>
        <v>1.5</v>
      </c>
      <c r="R25" s="121"/>
      <c r="S25" s="112"/>
      <c r="T25" s="135">
        <f t="shared" si="4"/>
        <v>1.25</v>
      </c>
      <c r="U25" s="124"/>
      <c r="V25" s="88"/>
      <c r="W25" s="95" t="s">
        <v>210</v>
      </c>
    </row>
    <row r="26" spans="2:23" ht="153" customHeight="1" x14ac:dyDescent="0.25">
      <c r="B26" s="4" t="s">
        <v>16</v>
      </c>
      <c r="C26" s="62" t="s">
        <v>132</v>
      </c>
      <c r="D26" s="62" t="s">
        <v>66</v>
      </c>
      <c r="E26" s="59" t="s">
        <v>33</v>
      </c>
      <c r="F26" s="62" t="s">
        <v>67</v>
      </c>
      <c r="G26" s="40">
        <f t="shared" si="7"/>
        <v>48</v>
      </c>
      <c r="H26" s="49">
        <v>12</v>
      </c>
      <c r="I26" s="50">
        <v>12</v>
      </c>
      <c r="J26" s="51">
        <v>12</v>
      </c>
      <c r="K26" s="52">
        <v>12</v>
      </c>
      <c r="L26" s="53">
        <v>12</v>
      </c>
      <c r="M26" s="53">
        <v>12</v>
      </c>
      <c r="N26" s="53"/>
      <c r="O26" s="114"/>
      <c r="P26" s="117">
        <f t="shared" si="2"/>
        <v>1</v>
      </c>
      <c r="Q26" s="118">
        <f t="shared" si="5"/>
        <v>1</v>
      </c>
      <c r="R26" s="121"/>
      <c r="S26" s="112"/>
      <c r="T26" s="135">
        <f t="shared" si="4"/>
        <v>1</v>
      </c>
      <c r="U26" s="124"/>
      <c r="V26" s="88"/>
      <c r="W26" s="95" t="s">
        <v>211</v>
      </c>
    </row>
    <row r="27" spans="2:23" ht="156" customHeight="1" x14ac:dyDescent="0.25">
      <c r="B27" s="58" t="s">
        <v>133</v>
      </c>
      <c r="C27" s="54" t="s">
        <v>134</v>
      </c>
      <c r="D27" s="55" t="s">
        <v>145</v>
      </c>
      <c r="E27" s="56" t="s">
        <v>33</v>
      </c>
      <c r="F27" s="55" t="s">
        <v>34</v>
      </c>
      <c r="G27" s="43">
        <f t="shared" si="7"/>
        <v>9035</v>
      </c>
      <c r="H27" s="49">
        <f t="shared" ref="H27:M27" si="8">SUM(H28:H37)</f>
        <v>2264</v>
      </c>
      <c r="I27" s="50">
        <f t="shared" si="8"/>
        <v>2257</v>
      </c>
      <c r="J27" s="51">
        <f t="shared" si="8"/>
        <v>2257</v>
      </c>
      <c r="K27" s="52">
        <f t="shared" si="8"/>
        <v>2257</v>
      </c>
      <c r="L27" s="53">
        <f t="shared" si="8"/>
        <v>2360</v>
      </c>
      <c r="M27" s="53">
        <f t="shared" si="8"/>
        <v>2413</v>
      </c>
      <c r="N27" s="53"/>
      <c r="O27" s="114"/>
      <c r="P27" s="117">
        <f t="shared" si="2"/>
        <v>1.0424028268551238</v>
      </c>
      <c r="Q27" s="118">
        <f t="shared" si="5"/>
        <v>1.0691182986264953</v>
      </c>
      <c r="R27" s="121"/>
      <c r="S27" s="112"/>
      <c r="T27" s="135">
        <f t="shared" si="4"/>
        <v>1.0557398805573988</v>
      </c>
      <c r="U27" s="124"/>
      <c r="V27" s="88"/>
      <c r="W27" s="94" t="s">
        <v>212</v>
      </c>
    </row>
    <row r="28" spans="2:23" ht="156.75" customHeight="1" x14ac:dyDescent="0.25">
      <c r="B28" s="4" t="s">
        <v>16</v>
      </c>
      <c r="C28" s="61" t="s">
        <v>135</v>
      </c>
      <c r="D28" s="61" t="s">
        <v>70</v>
      </c>
      <c r="E28" s="63" t="s">
        <v>33</v>
      </c>
      <c r="F28" s="64" t="s">
        <v>71</v>
      </c>
      <c r="G28" s="40">
        <f t="shared" si="7"/>
        <v>3600</v>
      </c>
      <c r="H28" s="49">
        <v>900</v>
      </c>
      <c r="I28" s="50">
        <v>900</v>
      </c>
      <c r="J28" s="51">
        <v>900</v>
      </c>
      <c r="K28" s="52">
        <v>900</v>
      </c>
      <c r="L28" s="49">
        <v>800</v>
      </c>
      <c r="M28" s="53">
        <v>950</v>
      </c>
      <c r="N28" s="53"/>
      <c r="O28" s="114"/>
      <c r="P28" s="117">
        <f t="shared" si="2"/>
        <v>0.88888888888888884</v>
      </c>
      <c r="Q28" s="118">
        <f t="shared" si="5"/>
        <v>1.0555555555555556</v>
      </c>
      <c r="R28" s="121"/>
      <c r="S28" s="112"/>
      <c r="T28" s="135">
        <f t="shared" si="4"/>
        <v>0.97222222222222221</v>
      </c>
      <c r="U28" s="124"/>
      <c r="V28" s="88"/>
      <c r="W28" s="95" t="s">
        <v>213</v>
      </c>
    </row>
    <row r="29" spans="2:23" ht="150" x14ac:dyDescent="0.25">
      <c r="B29" s="4" t="s">
        <v>16</v>
      </c>
      <c r="C29" s="61" t="s">
        <v>136</v>
      </c>
      <c r="D29" s="61" t="s">
        <v>72</v>
      </c>
      <c r="E29" s="63" t="s">
        <v>33</v>
      </c>
      <c r="F29" s="64" t="s">
        <v>71</v>
      </c>
      <c r="G29" s="40">
        <f t="shared" si="7"/>
        <v>720</v>
      </c>
      <c r="H29" s="49">
        <v>180</v>
      </c>
      <c r="I29" s="50">
        <v>180</v>
      </c>
      <c r="J29" s="51">
        <v>180</v>
      </c>
      <c r="K29" s="52">
        <v>180</v>
      </c>
      <c r="L29" s="49">
        <v>173</v>
      </c>
      <c r="M29" s="53">
        <v>200</v>
      </c>
      <c r="N29" s="53"/>
      <c r="O29" s="114"/>
      <c r="P29" s="117">
        <f t="shared" si="2"/>
        <v>0.96111111111111114</v>
      </c>
      <c r="Q29" s="118">
        <f t="shared" si="5"/>
        <v>1.1111111111111112</v>
      </c>
      <c r="R29" s="121"/>
      <c r="S29" s="112"/>
      <c r="T29" s="135">
        <f t="shared" si="4"/>
        <v>1.0361111111111112</v>
      </c>
      <c r="U29" s="124"/>
      <c r="V29" s="88"/>
      <c r="W29" s="95" t="s">
        <v>214</v>
      </c>
    </row>
    <row r="30" spans="2:23" ht="155.25" customHeight="1" x14ac:dyDescent="0.25">
      <c r="B30" s="4" t="s">
        <v>16</v>
      </c>
      <c r="C30" s="61" t="s">
        <v>137</v>
      </c>
      <c r="D30" s="61" t="s">
        <v>73</v>
      </c>
      <c r="E30" s="63" t="s">
        <v>33</v>
      </c>
      <c r="F30" s="64" t="s">
        <v>71</v>
      </c>
      <c r="G30" s="40">
        <f t="shared" si="7"/>
        <v>3200</v>
      </c>
      <c r="H30" s="49">
        <v>800</v>
      </c>
      <c r="I30" s="50">
        <v>800</v>
      </c>
      <c r="J30" s="51">
        <v>800</v>
      </c>
      <c r="K30" s="52">
        <v>800</v>
      </c>
      <c r="L30" s="49">
        <v>937</v>
      </c>
      <c r="M30" s="53">
        <v>744</v>
      </c>
      <c r="N30" s="53"/>
      <c r="O30" s="114"/>
      <c r="P30" s="117">
        <f t="shared" si="2"/>
        <v>1.1712499999999999</v>
      </c>
      <c r="Q30" s="118">
        <f t="shared" si="5"/>
        <v>0.93</v>
      </c>
      <c r="R30" s="121"/>
      <c r="S30" s="112"/>
      <c r="T30" s="135">
        <f t="shared" si="4"/>
        <v>1.0506249999999999</v>
      </c>
      <c r="U30" s="124"/>
      <c r="V30" s="88"/>
      <c r="W30" s="95" t="s">
        <v>215</v>
      </c>
    </row>
    <row r="31" spans="2:23" ht="199.5" customHeight="1" x14ac:dyDescent="0.25">
      <c r="B31" s="4" t="s">
        <v>16</v>
      </c>
      <c r="C31" s="61" t="s">
        <v>138</v>
      </c>
      <c r="D31" s="61" t="s">
        <v>74</v>
      </c>
      <c r="E31" s="63" t="s">
        <v>33</v>
      </c>
      <c r="F31" s="64" t="s">
        <v>71</v>
      </c>
      <c r="G31" s="40">
        <f t="shared" si="7"/>
        <v>1240</v>
      </c>
      <c r="H31" s="49">
        <v>310</v>
      </c>
      <c r="I31" s="50">
        <v>310</v>
      </c>
      <c r="J31" s="51">
        <v>310</v>
      </c>
      <c r="K31" s="52">
        <v>310</v>
      </c>
      <c r="L31" s="49">
        <v>379</v>
      </c>
      <c r="M31" s="53">
        <v>452</v>
      </c>
      <c r="N31" s="53"/>
      <c r="O31" s="114"/>
      <c r="P31" s="117">
        <f t="shared" si="2"/>
        <v>1.2225806451612904</v>
      </c>
      <c r="Q31" s="118">
        <f t="shared" si="5"/>
        <v>1.4580645161290322</v>
      </c>
      <c r="R31" s="121"/>
      <c r="S31" s="112"/>
      <c r="T31" s="135">
        <f t="shared" si="4"/>
        <v>1.3403225806451613</v>
      </c>
      <c r="U31" s="124"/>
      <c r="V31" s="88"/>
      <c r="W31" s="95" t="s">
        <v>216</v>
      </c>
    </row>
    <row r="32" spans="2:23" ht="158.25" customHeight="1" x14ac:dyDescent="0.25">
      <c r="B32" s="4" t="s">
        <v>16</v>
      </c>
      <c r="C32" s="61" t="s">
        <v>139</v>
      </c>
      <c r="D32" s="61" t="s">
        <v>146</v>
      </c>
      <c r="E32" s="63" t="s">
        <v>33</v>
      </c>
      <c r="F32" s="64" t="s">
        <v>76</v>
      </c>
      <c r="G32" s="40">
        <f t="shared" si="7"/>
        <v>9</v>
      </c>
      <c r="H32" s="49">
        <v>0</v>
      </c>
      <c r="I32" s="50">
        <v>3</v>
      </c>
      <c r="J32" s="51">
        <v>3</v>
      </c>
      <c r="K32" s="52">
        <v>3</v>
      </c>
      <c r="L32" s="49"/>
      <c r="M32" s="53">
        <v>3</v>
      </c>
      <c r="N32" s="53"/>
      <c r="O32" s="114"/>
      <c r="P32" s="117" t="str">
        <f t="shared" si="2"/>
        <v>NO DISPONIBLE</v>
      </c>
      <c r="Q32" s="118">
        <f t="shared" si="5"/>
        <v>1</v>
      </c>
      <c r="R32" s="121"/>
      <c r="S32" s="112"/>
      <c r="T32" s="135">
        <f t="shared" si="4"/>
        <v>1</v>
      </c>
      <c r="U32" s="124"/>
      <c r="V32" s="88"/>
      <c r="W32" s="95" t="s">
        <v>217</v>
      </c>
    </row>
    <row r="33" spans="2:23" ht="153" customHeight="1" x14ac:dyDescent="0.25">
      <c r="B33" s="4" t="s">
        <v>16</v>
      </c>
      <c r="C33" s="61" t="s">
        <v>140</v>
      </c>
      <c r="D33" s="61" t="s">
        <v>77</v>
      </c>
      <c r="E33" s="63" t="s">
        <v>33</v>
      </c>
      <c r="F33" s="64" t="s">
        <v>78</v>
      </c>
      <c r="G33" s="40">
        <f t="shared" si="7"/>
        <v>80</v>
      </c>
      <c r="H33" s="49">
        <v>20</v>
      </c>
      <c r="I33" s="50">
        <v>20</v>
      </c>
      <c r="J33" s="51">
        <v>20</v>
      </c>
      <c r="K33" s="52">
        <v>20</v>
      </c>
      <c r="L33" s="49">
        <v>20</v>
      </c>
      <c r="M33" s="53">
        <v>20</v>
      </c>
      <c r="N33" s="53"/>
      <c r="O33" s="114"/>
      <c r="P33" s="117">
        <f t="shared" si="2"/>
        <v>1</v>
      </c>
      <c r="Q33" s="118">
        <f t="shared" si="5"/>
        <v>1</v>
      </c>
      <c r="R33" s="121"/>
      <c r="S33" s="112"/>
      <c r="T33" s="135">
        <f t="shared" si="4"/>
        <v>1</v>
      </c>
      <c r="U33" s="124"/>
      <c r="V33" s="88"/>
      <c r="W33" s="95" t="s">
        <v>218</v>
      </c>
    </row>
    <row r="34" spans="2:23" ht="153.75" customHeight="1" x14ac:dyDescent="0.25">
      <c r="B34" s="4" t="s">
        <v>16</v>
      </c>
      <c r="C34" s="61" t="s">
        <v>141</v>
      </c>
      <c r="D34" s="61" t="s">
        <v>79</v>
      </c>
      <c r="E34" s="63" t="s">
        <v>33</v>
      </c>
      <c r="F34" s="64" t="s">
        <v>80</v>
      </c>
      <c r="G34" s="40">
        <f t="shared" si="7"/>
        <v>12</v>
      </c>
      <c r="H34" s="49">
        <v>3</v>
      </c>
      <c r="I34" s="50">
        <v>3</v>
      </c>
      <c r="J34" s="51">
        <v>3</v>
      </c>
      <c r="K34" s="52">
        <v>3</v>
      </c>
      <c r="L34" s="49">
        <v>3</v>
      </c>
      <c r="M34" s="53">
        <v>3</v>
      </c>
      <c r="N34" s="53"/>
      <c r="O34" s="114"/>
      <c r="P34" s="117">
        <f t="shared" si="2"/>
        <v>1</v>
      </c>
      <c r="Q34" s="118">
        <f t="shared" si="5"/>
        <v>1</v>
      </c>
      <c r="R34" s="121"/>
      <c r="S34" s="112"/>
      <c r="T34" s="135">
        <f t="shared" si="4"/>
        <v>1</v>
      </c>
      <c r="U34" s="124"/>
      <c r="V34" s="88"/>
      <c r="W34" s="95" t="s">
        <v>219</v>
      </c>
    </row>
    <row r="35" spans="2:23" ht="155.25" customHeight="1" x14ac:dyDescent="0.25">
      <c r="B35" s="4" t="s">
        <v>16</v>
      </c>
      <c r="C35" s="61" t="s">
        <v>142</v>
      </c>
      <c r="D35" s="61" t="s">
        <v>81</v>
      </c>
      <c r="E35" s="63" t="s">
        <v>33</v>
      </c>
      <c r="F35" s="62" t="s">
        <v>82</v>
      </c>
      <c r="G35" s="40">
        <f t="shared" si="7"/>
        <v>20</v>
      </c>
      <c r="H35" s="49">
        <v>5</v>
      </c>
      <c r="I35" s="50">
        <v>5</v>
      </c>
      <c r="J35" s="51">
        <v>5</v>
      </c>
      <c r="K35" s="52">
        <v>5</v>
      </c>
      <c r="L35" s="49">
        <v>5</v>
      </c>
      <c r="M35" s="53">
        <v>5</v>
      </c>
      <c r="N35" s="53"/>
      <c r="O35" s="114"/>
      <c r="P35" s="117">
        <f t="shared" si="2"/>
        <v>1</v>
      </c>
      <c r="Q35" s="118">
        <f t="shared" si="5"/>
        <v>1</v>
      </c>
      <c r="R35" s="121"/>
      <c r="S35" s="112"/>
      <c r="T35" s="135">
        <f t="shared" si="4"/>
        <v>1</v>
      </c>
      <c r="U35" s="124"/>
      <c r="V35" s="88"/>
      <c r="W35" s="95" t="s">
        <v>220</v>
      </c>
    </row>
    <row r="36" spans="2:23" ht="155.25" customHeight="1" x14ac:dyDescent="0.25">
      <c r="B36" s="4" t="s">
        <v>16</v>
      </c>
      <c r="C36" s="61" t="s">
        <v>143</v>
      </c>
      <c r="D36" s="61" t="s">
        <v>83</v>
      </c>
      <c r="E36" s="63" t="s">
        <v>33</v>
      </c>
      <c r="F36" s="62" t="s">
        <v>84</v>
      </c>
      <c r="G36" s="40">
        <f t="shared" si="7"/>
        <v>144</v>
      </c>
      <c r="H36" s="49">
        <v>36</v>
      </c>
      <c r="I36" s="50">
        <v>36</v>
      </c>
      <c r="J36" s="51">
        <v>36</v>
      </c>
      <c r="K36" s="52">
        <v>36</v>
      </c>
      <c r="L36" s="49">
        <v>36</v>
      </c>
      <c r="M36" s="53">
        <v>36</v>
      </c>
      <c r="N36" s="53"/>
      <c r="O36" s="114"/>
      <c r="P36" s="117">
        <f t="shared" si="2"/>
        <v>1</v>
      </c>
      <c r="Q36" s="118">
        <f t="shared" si="5"/>
        <v>1</v>
      </c>
      <c r="R36" s="121"/>
      <c r="S36" s="112"/>
      <c r="T36" s="135">
        <f t="shared" si="4"/>
        <v>1</v>
      </c>
      <c r="U36" s="124"/>
      <c r="V36" s="88"/>
      <c r="W36" s="95" t="s">
        <v>221</v>
      </c>
    </row>
    <row r="37" spans="2:23" ht="201" customHeight="1" x14ac:dyDescent="0.25">
      <c r="B37" s="4" t="s">
        <v>16</v>
      </c>
      <c r="C37" s="61" t="s">
        <v>144</v>
      </c>
      <c r="D37" s="61" t="s">
        <v>147</v>
      </c>
      <c r="E37" s="63" t="s">
        <v>33</v>
      </c>
      <c r="F37" s="62" t="s">
        <v>148</v>
      </c>
      <c r="G37" s="79">
        <f t="shared" si="7"/>
        <v>10</v>
      </c>
      <c r="H37" s="49">
        <v>10</v>
      </c>
      <c r="I37" s="50" t="s">
        <v>149</v>
      </c>
      <c r="J37" s="51" t="s">
        <v>149</v>
      </c>
      <c r="K37" s="52" t="s">
        <v>149</v>
      </c>
      <c r="L37" s="49">
        <v>7</v>
      </c>
      <c r="M37" s="53">
        <v>0</v>
      </c>
      <c r="N37" s="53"/>
      <c r="O37" s="114"/>
      <c r="P37" s="117">
        <f t="shared" si="2"/>
        <v>0.7</v>
      </c>
      <c r="Q37" s="118" t="str">
        <f>IFERROR((M37)/I37,"NO DISPONIBLE")</f>
        <v>NO DISPONIBLE</v>
      </c>
      <c r="R37" s="121"/>
      <c r="S37" s="112"/>
      <c r="T37" s="135" t="str">
        <f t="shared" si="4"/>
        <v>NO DISPONIBLE</v>
      </c>
      <c r="U37" s="124"/>
      <c r="V37" s="88"/>
      <c r="W37" s="95" t="s">
        <v>222</v>
      </c>
    </row>
    <row r="38" spans="2:23" ht="155.25" customHeight="1" x14ac:dyDescent="0.25">
      <c r="B38" s="58" t="s">
        <v>85</v>
      </c>
      <c r="C38" s="54" t="s">
        <v>151</v>
      </c>
      <c r="D38" s="55" t="s">
        <v>86</v>
      </c>
      <c r="E38" s="56" t="s">
        <v>33</v>
      </c>
      <c r="F38" s="65" t="s">
        <v>87</v>
      </c>
      <c r="G38" s="43">
        <f t="shared" si="7"/>
        <v>1452</v>
      </c>
      <c r="H38" s="49">
        <f t="shared" ref="H38:M38" si="9">SUM(H39:H41)</f>
        <v>366</v>
      </c>
      <c r="I38" s="50">
        <f t="shared" si="9"/>
        <v>362</v>
      </c>
      <c r="J38" s="51">
        <f t="shared" si="9"/>
        <v>362</v>
      </c>
      <c r="K38" s="52">
        <f t="shared" si="9"/>
        <v>362</v>
      </c>
      <c r="L38" s="53">
        <f t="shared" si="9"/>
        <v>365</v>
      </c>
      <c r="M38" s="53">
        <f t="shared" si="9"/>
        <v>362</v>
      </c>
      <c r="N38" s="53"/>
      <c r="O38" s="114"/>
      <c r="P38" s="117">
        <f t="shared" si="2"/>
        <v>0.99726775956284153</v>
      </c>
      <c r="Q38" s="118">
        <f t="shared" si="5"/>
        <v>1</v>
      </c>
      <c r="R38" s="121"/>
      <c r="S38" s="112"/>
      <c r="T38" s="135">
        <f t="shared" si="4"/>
        <v>0.99862637362637363</v>
      </c>
      <c r="U38" s="124"/>
      <c r="V38" s="88"/>
      <c r="W38" s="94" t="s">
        <v>223</v>
      </c>
    </row>
    <row r="39" spans="2:23" ht="195.75" customHeight="1" x14ac:dyDescent="0.25">
      <c r="B39" s="4" t="s">
        <v>16</v>
      </c>
      <c r="C39" s="61" t="s">
        <v>152</v>
      </c>
      <c r="D39" s="61" t="s">
        <v>88</v>
      </c>
      <c r="E39" s="63" t="s">
        <v>33</v>
      </c>
      <c r="F39" s="62" t="s">
        <v>89</v>
      </c>
      <c r="G39" s="40">
        <f t="shared" si="7"/>
        <v>1400</v>
      </c>
      <c r="H39" s="49">
        <v>350</v>
      </c>
      <c r="I39" s="50">
        <v>350</v>
      </c>
      <c r="J39" s="51">
        <v>350</v>
      </c>
      <c r="K39" s="52">
        <v>350</v>
      </c>
      <c r="L39" s="53">
        <v>350</v>
      </c>
      <c r="M39" s="53">
        <v>350</v>
      </c>
      <c r="N39" s="53"/>
      <c r="O39" s="114"/>
      <c r="P39" s="117">
        <f t="shared" si="2"/>
        <v>1</v>
      </c>
      <c r="Q39" s="118">
        <f t="shared" si="5"/>
        <v>1</v>
      </c>
      <c r="R39" s="121"/>
      <c r="S39" s="112"/>
      <c r="T39" s="135">
        <f t="shared" si="4"/>
        <v>1</v>
      </c>
      <c r="U39" s="124"/>
      <c r="V39" s="88"/>
      <c r="W39" s="95" t="s">
        <v>224</v>
      </c>
    </row>
    <row r="40" spans="2:23" ht="153.75" customHeight="1" x14ac:dyDescent="0.25">
      <c r="B40" s="4" t="s">
        <v>16</v>
      </c>
      <c r="C40" s="61" t="s">
        <v>153</v>
      </c>
      <c r="D40" s="61" t="s">
        <v>90</v>
      </c>
      <c r="E40" s="63" t="s">
        <v>33</v>
      </c>
      <c r="F40" s="62" t="s">
        <v>91</v>
      </c>
      <c r="G40" s="40">
        <f t="shared" si="7"/>
        <v>48</v>
      </c>
      <c r="H40" s="49">
        <v>12</v>
      </c>
      <c r="I40" s="50">
        <v>12</v>
      </c>
      <c r="J40" s="51">
        <v>12</v>
      </c>
      <c r="K40" s="52">
        <v>12</v>
      </c>
      <c r="L40" s="53">
        <v>12</v>
      </c>
      <c r="M40" s="53">
        <v>12</v>
      </c>
      <c r="N40" s="53"/>
      <c r="O40" s="114"/>
      <c r="P40" s="117">
        <f t="shared" si="2"/>
        <v>1</v>
      </c>
      <c r="Q40" s="118">
        <f t="shared" si="5"/>
        <v>1</v>
      </c>
      <c r="R40" s="121"/>
      <c r="S40" s="112"/>
      <c r="T40" s="135">
        <f t="shared" si="4"/>
        <v>1</v>
      </c>
      <c r="U40" s="124"/>
      <c r="V40" s="88"/>
      <c r="W40" s="95" t="s">
        <v>225</v>
      </c>
    </row>
    <row r="41" spans="2:23" ht="191.25" customHeight="1" x14ac:dyDescent="0.25">
      <c r="B41" s="4" t="s">
        <v>16</v>
      </c>
      <c r="C41" s="61" t="s">
        <v>150</v>
      </c>
      <c r="D41" s="61" t="s">
        <v>154</v>
      </c>
      <c r="E41" s="63" t="s">
        <v>33</v>
      </c>
      <c r="F41" s="62" t="s">
        <v>148</v>
      </c>
      <c r="G41" s="40">
        <f t="shared" si="7"/>
        <v>4</v>
      </c>
      <c r="H41" s="49">
        <v>4</v>
      </c>
      <c r="I41" s="50" t="s">
        <v>149</v>
      </c>
      <c r="J41" s="51" t="s">
        <v>149</v>
      </c>
      <c r="K41" s="52" t="s">
        <v>149</v>
      </c>
      <c r="L41" s="53">
        <v>3</v>
      </c>
      <c r="M41" s="53">
        <v>0</v>
      </c>
      <c r="N41" s="53"/>
      <c r="O41" s="114"/>
      <c r="P41" s="117">
        <f t="shared" si="2"/>
        <v>0.75</v>
      </c>
      <c r="Q41" s="118" t="str">
        <f t="shared" si="5"/>
        <v>NO DISPONIBLE</v>
      </c>
      <c r="R41" s="121"/>
      <c r="S41" s="112"/>
      <c r="T41" s="135" t="str">
        <f t="shared" si="4"/>
        <v>NO DISPONIBLE</v>
      </c>
      <c r="U41" s="124"/>
      <c r="V41" s="88"/>
      <c r="W41" s="95" t="s">
        <v>193</v>
      </c>
    </row>
    <row r="42" spans="2:23" ht="153.75" customHeight="1" x14ac:dyDescent="0.25">
      <c r="B42" s="58" t="s">
        <v>92</v>
      </c>
      <c r="C42" s="54" t="s">
        <v>155</v>
      </c>
      <c r="D42" s="54" t="s">
        <v>93</v>
      </c>
      <c r="E42" s="56" t="s">
        <v>33</v>
      </c>
      <c r="F42" s="54" t="s">
        <v>94</v>
      </c>
      <c r="G42" s="40">
        <f t="shared" si="7"/>
        <v>874</v>
      </c>
      <c r="H42" s="49">
        <f t="shared" ref="H42:M42" si="10">SUM(H43:H48)</f>
        <v>219</v>
      </c>
      <c r="I42" s="50">
        <f t="shared" si="10"/>
        <v>218</v>
      </c>
      <c r="J42" s="51">
        <f t="shared" si="10"/>
        <v>219</v>
      </c>
      <c r="K42" s="52">
        <f t="shared" si="10"/>
        <v>218</v>
      </c>
      <c r="L42" s="66">
        <f t="shared" si="10"/>
        <v>219</v>
      </c>
      <c r="M42" s="53">
        <f t="shared" si="10"/>
        <v>223</v>
      </c>
      <c r="N42" s="53"/>
      <c r="O42" s="114"/>
      <c r="P42" s="117">
        <f t="shared" si="2"/>
        <v>1</v>
      </c>
      <c r="Q42" s="118">
        <f t="shared" si="5"/>
        <v>1.0229357798165137</v>
      </c>
      <c r="R42" s="121"/>
      <c r="S42" s="112"/>
      <c r="T42" s="135">
        <f t="shared" si="4"/>
        <v>1.0114416475972541</v>
      </c>
      <c r="U42" s="124"/>
      <c r="V42" s="88"/>
      <c r="W42" s="94" t="s">
        <v>226</v>
      </c>
    </row>
    <row r="43" spans="2:23" ht="155.25" customHeight="1" x14ac:dyDescent="0.25">
      <c r="B43" s="4" t="s">
        <v>16</v>
      </c>
      <c r="C43" s="61" t="s">
        <v>156</v>
      </c>
      <c r="D43" s="61" t="s">
        <v>95</v>
      </c>
      <c r="E43" s="63" t="s">
        <v>33</v>
      </c>
      <c r="F43" s="62" t="s">
        <v>96</v>
      </c>
      <c r="G43" s="40">
        <f t="shared" si="7"/>
        <v>12</v>
      </c>
      <c r="H43" s="49">
        <v>3</v>
      </c>
      <c r="I43" s="50">
        <v>3</v>
      </c>
      <c r="J43" s="51">
        <v>3</v>
      </c>
      <c r="K43" s="52">
        <v>3</v>
      </c>
      <c r="L43" s="66">
        <v>3</v>
      </c>
      <c r="M43" s="53">
        <v>3</v>
      </c>
      <c r="N43" s="53"/>
      <c r="O43" s="114"/>
      <c r="P43" s="117">
        <f t="shared" si="2"/>
        <v>1</v>
      </c>
      <c r="Q43" s="118">
        <f t="shared" si="5"/>
        <v>1</v>
      </c>
      <c r="R43" s="121"/>
      <c r="S43" s="112"/>
      <c r="T43" s="135">
        <f t="shared" si="4"/>
        <v>1</v>
      </c>
      <c r="U43" s="124"/>
      <c r="V43" s="88"/>
      <c r="W43" s="95" t="s">
        <v>227</v>
      </c>
    </row>
    <row r="44" spans="2:23" ht="153.75" customHeight="1" x14ac:dyDescent="0.25">
      <c r="B44" s="4" t="s">
        <v>16</v>
      </c>
      <c r="C44" s="61" t="s">
        <v>157</v>
      </c>
      <c r="D44" s="61" t="s">
        <v>97</v>
      </c>
      <c r="E44" s="63" t="s">
        <v>33</v>
      </c>
      <c r="F44" s="62" t="s">
        <v>98</v>
      </c>
      <c r="G44" s="40">
        <f t="shared" si="7"/>
        <v>12</v>
      </c>
      <c r="H44" s="49">
        <v>3</v>
      </c>
      <c r="I44" s="50">
        <v>3</v>
      </c>
      <c r="J44" s="51">
        <v>3</v>
      </c>
      <c r="K44" s="52">
        <v>3</v>
      </c>
      <c r="L44" s="66">
        <v>3</v>
      </c>
      <c r="M44" s="53">
        <v>3</v>
      </c>
      <c r="N44" s="53"/>
      <c r="O44" s="114"/>
      <c r="P44" s="117">
        <f t="shared" si="2"/>
        <v>1</v>
      </c>
      <c r="Q44" s="118">
        <f t="shared" si="5"/>
        <v>1</v>
      </c>
      <c r="R44" s="121"/>
      <c r="S44" s="112"/>
      <c r="T44" s="135">
        <f t="shared" si="4"/>
        <v>1</v>
      </c>
      <c r="U44" s="124"/>
      <c r="V44" s="88"/>
      <c r="W44" s="95" t="s">
        <v>228</v>
      </c>
    </row>
    <row r="45" spans="2:23" ht="155.25" customHeight="1" x14ac:dyDescent="0.25">
      <c r="B45" s="4" t="s">
        <v>16</v>
      </c>
      <c r="C45" s="61" t="s">
        <v>158</v>
      </c>
      <c r="D45" s="61" t="s">
        <v>99</v>
      </c>
      <c r="E45" s="63" t="s">
        <v>33</v>
      </c>
      <c r="F45" s="62" t="s">
        <v>100</v>
      </c>
      <c r="G45" s="40">
        <f t="shared" si="7"/>
        <v>4</v>
      </c>
      <c r="H45" s="49">
        <v>1</v>
      </c>
      <c r="I45" s="50">
        <v>1</v>
      </c>
      <c r="J45" s="51">
        <v>1</v>
      </c>
      <c r="K45" s="52">
        <v>1</v>
      </c>
      <c r="L45" s="66">
        <v>1</v>
      </c>
      <c r="M45" s="53">
        <v>1</v>
      </c>
      <c r="N45" s="53"/>
      <c r="O45" s="114"/>
      <c r="P45" s="117">
        <f t="shared" si="2"/>
        <v>1</v>
      </c>
      <c r="Q45" s="118">
        <f t="shared" si="5"/>
        <v>1</v>
      </c>
      <c r="R45" s="121"/>
      <c r="S45" s="112"/>
      <c r="T45" s="135">
        <f t="shared" si="4"/>
        <v>1</v>
      </c>
      <c r="U45" s="124"/>
      <c r="V45" s="88"/>
      <c r="W45" s="95" t="s">
        <v>229</v>
      </c>
    </row>
    <row r="46" spans="2:23" ht="111" customHeight="1" x14ac:dyDescent="0.25">
      <c r="B46" s="4" t="s">
        <v>16</v>
      </c>
      <c r="C46" s="61" t="s">
        <v>159</v>
      </c>
      <c r="D46" s="61" t="s">
        <v>101</v>
      </c>
      <c r="E46" s="63" t="s">
        <v>33</v>
      </c>
      <c r="F46" s="62" t="s">
        <v>102</v>
      </c>
      <c r="G46" s="40">
        <f t="shared" si="7"/>
        <v>14</v>
      </c>
      <c r="H46" s="49">
        <v>4</v>
      </c>
      <c r="I46" s="50">
        <v>3</v>
      </c>
      <c r="J46" s="51">
        <v>4</v>
      </c>
      <c r="K46" s="52">
        <v>3</v>
      </c>
      <c r="L46" s="66">
        <v>4</v>
      </c>
      <c r="M46" s="53">
        <v>3</v>
      </c>
      <c r="N46" s="53"/>
      <c r="O46" s="114"/>
      <c r="P46" s="117">
        <f t="shared" si="2"/>
        <v>1</v>
      </c>
      <c r="Q46" s="118">
        <f t="shared" si="5"/>
        <v>1</v>
      </c>
      <c r="R46" s="121"/>
      <c r="S46" s="112"/>
      <c r="T46" s="135">
        <f t="shared" si="4"/>
        <v>1</v>
      </c>
      <c r="U46" s="124"/>
      <c r="V46" s="88"/>
      <c r="W46" s="95" t="s">
        <v>230</v>
      </c>
    </row>
    <row r="47" spans="2:23" ht="141.75" customHeight="1" x14ac:dyDescent="0.25">
      <c r="B47" s="4" t="s">
        <v>16</v>
      </c>
      <c r="C47" s="61" t="s">
        <v>160</v>
      </c>
      <c r="D47" s="61" t="s">
        <v>103</v>
      </c>
      <c r="E47" s="63" t="s">
        <v>33</v>
      </c>
      <c r="F47" s="62" t="s">
        <v>104</v>
      </c>
      <c r="G47" s="40">
        <f t="shared" si="7"/>
        <v>12</v>
      </c>
      <c r="H47" s="49">
        <v>3</v>
      </c>
      <c r="I47" s="50">
        <v>3</v>
      </c>
      <c r="J47" s="51">
        <v>3</v>
      </c>
      <c r="K47" s="52">
        <v>3</v>
      </c>
      <c r="L47" s="66">
        <v>3</v>
      </c>
      <c r="M47" s="53">
        <v>3</v>
      </c>
      <c r="N47" s="53"/>
      <c r="O47" s="114"/>
      <c r="P47" s="117">
        <f t="shared" si="2"/>
        <v>1</v>
      </c>
      <c r="Q47" s="118">
        <f t="shared" si="5"/>
        <v>1</v>
      </c>
      <c r="R47" s="121"/>
      <c r="S47" s="112"/>
      <c r="T47" s="135">
        <f t="shared" si="4"/>
        <v>1</v>
      </c>
      <c r="U47" s="124"/>
      <c r="V47" s="88"/>
      <c r="W47" s="95" t="s">
        <v>231</v>
      </c>
    </row>
    <row r="48" spans="2:23" ht="149.25" customHeight="1" x14ac:dyDescent="0.25">
      <c r="B48" s="4" t="s">
        <v>16</v>
      </c>
      <c r="C48" s="61" t="s">
        <v>161</v>
      </c>
      <c r="D48" s="61" t="s">
        <v>105</v>
      </c>
      <c r="E48" s="63" t="s">
        <v>33</v>
      </c>
      <c r="F48" s="62" t="s">
        <v>106</v>
      </c>
      <c r="G48" s="40">
        <f t="shared" si="7"/>
        <v>820</v>
      </c>
      <c r="H48" s="49">
        <v>205</v>
      </c>
      <c r="I48" s="50">
        <v>205</v>
      </c>
      <c r="J48" s="51">
        <v>205</v>
      </c>
      <c r="K48" s="52">
        <v>205</v>
      </c>
      <c r="L48" s="66">
        <v>205</v>
      </c>
      <c r="M48" s="53">
        <v>210</v>
      </c>
      <c r="N48" s="53"/>
      <c r="O48" s="114"/>
      <c r="P48" s="117">
        <f t="shared" si="2"/>
        <v>1</v>
      </c>
      <c r="Q48" s="118">
        <f t="shared" si="5"/>
        <v>1.024390243902439</v>
      </c>
      <c r="R48" s="121"/>
      <c r="S48" s="112"/>
      <c r="T48" s="135">
        <f t="shared" si="4"/>
        <v>1.0121951219512195</v>
      </c>
      <c r="U48" s="124"/>
      <c r="V48" s="88"/>
      <c r="W48" s="95" t="s">
        <v>232</v>
      </c>
    </row>
    <row r="49" spans="2:23" ht="158.25" customHeight="1" x14ac:dyDescent="0.25">
      <c r="B49" s="58" t="s">
        <v>107</v>
      </c>
      <c r="C49" s="54" t="s">
        <v>162</v>
      </c>
      <c r="D49" s="54" t="s">
        <v>108</v>
      </c>
      <c r="E49" s="54" t="s">
        <v>33</v>
      </c>
      <c r="F49" s="54" t="s">
        <v>109</v>
      </c>
      <c r="G49" s="40">
        <f t="shared" si="7"/>
        <v>33</v>
      </c>
      <c r="H49" s="71">
        <f>SUM(H50:H51)</f>
        <v>9</v>
      </c>
      <c r="I49" s="72">
        <f>SUM(I50:I51)</f>
        <v>8</v>
      </c>
      <c r="J49" s="73">
        <f>SUM(J50:J51)</f>
        <v>8</v>
      </c>
      <c r="K49" s="74">
        <f>SUM(K50:K51)</f>
        <v>8</v>
      </c>
      <c r="L49" s="66">
        <v>8</v>
      </c>
      <c r="M49" s="53">
        <f>SUM(M50:M51)</f>
        <v>9</v>
      </c>
      <c r="N49" s="53"/>
      <c r="O49" s="114"/>
      <c r="P49" s="117">
        <f t="shared" si="2"/>
        <v>0.88888888888888884</v>
      </c>
      <c r="Q49" s="118">
        <f t="shared" si="5"/>
        <v>1.125</v>
      </c>
      <c r="R49" s="121"/>
      <c r="S49" s="112"/>
      <c r="T49" s="135">
        <f t="shared" si="4"/>
        <v>1</v>
      </c>
      <c r="U49" s="124"/>
      <c r="V49" s="88"/>
      <c r="W49" s="94" t="s">
        <v>233</v>
      </c>
    </row>
    <row r="50" spans="2:23" ht="138" customHeight="1" x14ac:dyDescent="0.25">
      <c r="B50" s="4" t="s">
        <v>16</v>
      </c>
      <c r="C50" s="61" t="s">
        <v>163</v>
      </c>
      <c r="D50" s="67" t="s">
        <v>110</v>
      </c>
      <c r="E50" s="63" t="s">
        <v>33</v>
      </c>
      <c r="F50" s="61" t="s">
        <v>111</v>
      </c>
      <c r="G50" s="40">
        <f t="shared" si="7"/>
        <v>32</v>
      </c>
      <c r="H50" s="49">
        <v>8</v>
      </c>
      <c r="I50" s="50">
        <v>8</v>
      </c>
      <c r="J50" s="51">
        <v>8</v>
      </c>
      <c r="K50" s="52">
        <v>8</v>
      </c>
      <c r="L50" s="66">
        <v>8</v>
      </c>
      <c r="M50" s="53">
        <v>8</v>
      </c>
      <c r="N50" s="53"/>
      <c r="O50" s="114"/>
      <c r="P50" s="117">
        <f t="shared" si="2"/>
        <v>1</v>
      </c>
      <c r="Q50" s="118">
        <f t="shared" si="5"/>
        <v>1</v>
      </c>
      <c r="R50" s="121"/>
      <c r="S50" s="112"/>
      <c r="T50" s="135">
        <f t="shared" si="4"/>
        <v>1</v>
      </c>
      <c r="U50" s="124"/>
      <c r="V50" s="88"/>
      <c r="W50" s="96" t="s">
        <v>234</v>
      </c>
    </row>
    <row r="51" spans="2:23" ht="160.5" customHeight="1" x14ac:dyDescent="0.25">
      <c r="B51" s="80" t="s">
        <v>16</v>
      </c>
      <c r="C51" s="61" t="s">
        <v>187</v>
      </c>
      <c r="D51" s="67" t="s">
        <v>112</v>
      </c>
      <c r="E51" s="63" t="s">
        <v>33</v>
      </c>
      <c r="F51" s="61" t="s">
        <v>183</v>
      </c>
      <c r="G51" s="40">
        <f t="shared" si="7"/>
        <v>1</v>
      </c>
      <c r="H51" s="49">
        <v>1</v>
      </c>
      <c r="I51" s="50" t="s">
        <v>149</v>
      </c>
      <c r="J51" s="51" t="s">
        <v>149</v>
      </c>
      <c r="K51" s="52" t="s">
        <v>149</v>
      </c>
      <c r="L51" s="66">
        <v>0</v>
      </c>
      <c r="M51" s="53">
        <v>1</v>
      </c>
      <c r="N51" s="53"/>
      <c r="O51" s="114"/>
      <c r="P51" s="117">
        <f t="shared" si="2"/>
        <v>0</v>
      </c>
      <c r="Q51" s="118" t="str">
        <f t="shared" si="5"/>
        <v>NO DISPONIBLE</v>
      </c>
      <c r="R51" s="121"/>
      <c r="S51" s="112"/>
      <c r="T51" s="135" t="str">
        <f t="shared" si="4"/>
        <v>NO DISPONIBLE</v>
      </c>
      <c r="U51" s="124"/>
      <c r="V51" s="88"/>
      <c r="W51" s="96" t="s">
        <v>235</v>
      </c>
    </row>
    <row r="52" spans="2:23" ht="132.75" customHeight="1" x14ac:dyDescent="0.25">
      <c r="B52" s="58" t="s">
        <v>164</v>
      </c>
      <c r="C52" s="54" t="s">
        <v>165</v>
      </c>
      <c r="D52" s="54" t="s">
        <v>166</v>
      </c>
      <c r="E52" s="56" t="s">
        <v>33</v>
      </c>
      <c r="F52" s="54" t="s">
        <v>109</v>
      </c>
      <c r="G52" s="40">
        <f t="shared" si="7"/>
        <v>26</v>
      </c>
      <c r="H52" s="49">
        <f t="shared" ref="H52:M52" si="11">SUM(H53:H56)</f>
        <v>2</v>
      </c>
      <c r="I52" s="50">
        <f t="shared" si="11"/>
        <v>8</v>
      </c>
      <c r="J52" s="51">
        <f t="shared" si="11"/>
        <v>8</v>
      </c>
      <c r="K52" s="52">
        <f t="shared" si="11"/>
        <v>8</v>
      </c>
      <c r="L52" s="66">
        <f t="shared" si="11"/>
        <v>2</v>
      </c>
      <c r="M52" s="53">
        <f t="shared" si="11"/>
        <v>6</v>
      </c>
      <c r="N52" s="53"/>
      <c r="O52" s="114"/>
      <c r="P52" s="117">
        <f t="shared" si="2"/>
        <v>1</v>
      </c>
      <c r="Q52" s="118">
        <f t="shared" si="5"/>
        <v>0.75</v>
      </c>
      <c r="R52" s="121"/>
      <c r="S52" s="112"/>
      <c r="T52" s="135">
        <f t="shared" si="4"/>
        <v>0.8</v>
      </c>
      <c r="U52" s="124"/>
      <c r="V52" s="88"/>
      <c r="W52" s="94" t="s">
        <v>236</v>
      </c>
    </row>
    <row r="53" spans="2:23" ht="132.75" customHeight="1" x14ac:dyDescent="0.25">
      <c r="B53" s="4" t="s">
        <v>16</v>
      </c>
      <c r="C53" s="62" t="s">
        <v>167</v>
      </c>
      <c r="D53" s="61" t="s">
        <v>168</v>
      </c>
      <c r="E53" s="59" t="s">
        <v>33</v>
      </c>
      <c r="F53" s="62" t="s">
        <v>69</v>
      </c>
      <c r="G53" s="40">
        <f t="shared" si="7"/>
        <v>6</v>
      </c>
      <c r="H53" s="49">
        <v>0</v>
      </c>
      <c r="I53" s="50">
        <v>2</v>
      </c>
      <c r="J53" s="51">
        <v>2</v>
      </c>
      <c r="K53" s="52">
        <v>2</v>
      </c>
      <c r="L53" s="49">
        <v>0</v>
      </c>
      <c r="M53" s="53">
        <v>2</v>
      </c>
      <c r="N53" s="53"/>
      <c r="O53" s="114"/>
      <c r="P53" s="117" t="str">
        <f t="shared" si="2"/>
        <v>NO DISPONIBLE</v>
      </c>
      <c r="Q53" s="118">
        <f t="shared" si="5"/>
        <v>1</v>
      </c>
      <c r="R53" s="121"/>
      <c r="S53" s="112"/>
      <c r="T53" s="135">
        <f t="shared" si="4"/>
        <v>1</v>
      </c>
      <c r="U53" s="124"/>
      <c r="V53" s="88"/>
      <c r="W53" s="96" t="s">
        <v>237</v>
      </c>
    </row>
    <row r="54" spans="2:23" ht="132.75" customHeight="1" x14ac:dyDescent="0.25">
      <c r="B54" s="4" t="s">
        <v>16</v>
      </c>
      <c r="C54" s="62" t="s">
        <v>169</v>
      </c>
      <c r="D54" s="61" t="s">
        <v>170</v>
      </c>
      <c r="E54" s="59" t="s">
        <v>33</v>
      </c>
      <c r="F54" s="62" t="s">
        <v>69</v>
      </c>
      <c r="G54" s="40">
        <f t="shared" si="7"/>
        <v>6</v>
      </c>
      <c r="H54" s="49">
        <v>0</v>
      </c>
      <c r="I54" s="50">
        <v>2</v>
      </c>
      <c r="J54" s="51">
        <v>2</v>
      </c>
      <c r="K54" s="52">
        <v>2</v>
      </c>
      <c r="L54" s="49" t="s">
        <v>149</v>
      </c>
      <c r="M54" s="53">
        <v>2</v>
      </c>
      <c r="N54" s="53"/>
      <c r="O54" s="114"/>
      <c r="P54" s="117" t="str">
        <f t="shared" si="2"/>
        <v>NO DISPONIBLE</v>
      </c>
      <c r="Q54" s="118">
        <f t="shared" si="5"/>
        <v>1</v>
      </c>
      <c r="R54" s="121"/>
      <c r="S54" s="112"/>
      <c r="T54" s="135" t="str">
        <f t="shared" si="4"/>
        <v>NO DISPONIBLE</v>
      </c>
      <c r="U54" s="124"/>
      <c r="V54" s="88"/>
      <c r="W54" s="96" t="s">
        <v>238</v>
      </c>
    </row>
    <row r="55" spans="2:23" ht="132.75" customHeight="1" x14ac:dyDescent="0.25">
      <c r="B55" s="4" t="s">
        <v>16</v>
      </c>
      <c r="C55" s="62" t="s">
        <v>171</v>
      </c>
      <c r="D55" s="61" t="s">
        <v>172</v>
      </c>
      <c r="E55" s="59" t="s">
        <v>33</v>
      </c>
      <c r="F55" s="62" t="s">
        <v>69</v>
      </c>
      <c r="G55" s="40">
        <f t="shared" si="7"/>
        <v>6</v>
      </c>
      <c r="H55" s="49">
        <v>0</v>
      </c>
      <c r="I55" s="50">
        <v>2</v>
      </c>
      <c r="J55" s="51">
        <v>2</v>
      </c>
      <c r="K55" s="52">
        <v>2</v>
      </c>
      <c r="L55" s="49" t="s">
        <v>149</v>
      </c>
      <c r="M55" s="53">
        <v>1</v>
      </c>
      <c r="N55" s="53"/>
      <c r="O55" s="114"/>
      <c r="P55" s="117" t="str">
        <f t="shared" si="2"/>
        <v>NO DISPONIBLE</v>
      </c>
      <c r="Q55" s="118">
        <f t="shared" si="5"/>
        <v>0.5</v>
      </c>
      <c r="R55" s="121"/>
      <c r="S55" s="112"/>
      <c r="T55" s="135" t="str">
        <f t="shared" si="4"/>
        <v>NO DISPONIBLE</v>
      </c>
      <c r="U55" s="124"/>
      <c r="V55" s="88"/>
      <c r="W55" s="96" t="s">
        <v>239</v>
      </c>
    </row>
    <row r="56" spans="2:23" ht="189.75" customHeight="1" x14ac:dyDescent="0.25">
      <c r="B56" s="4" t="s">
        <v>16</v>
      </c>
      <c r="C56" s="62" t="s">
        <v>173</v>
      </c>
      <c r="D56" s="61" t="s">
        <v>68</v>
      </c>
      <c r="E56" s="59" t="s">
        <v>33</v>
      </c>
      <c r="F56" s="62" t="s">
        <v>69</v>
      </c>
      <c r="G56" s="40">
        <f t="shared" si="7"/>
        <v>8</v>
      </c>
      <c r="H56" s="49">
        <v>2</v>
      </c>
      <c r="I56" s="50">
        <v>2</v>
      </c>
      <c r="J56" s="51">
        <v>2</v>
      </c>
      <c r="K56" s="52">
        <v>2</v>
      </c>
      <c r="L56" s="66">
        <v>2</v>
      </c>
      <c r="M56" s="53">
        <v>1</v>
      </c>
      <c r="N56" s="53"/>
      <c r="O56" s="114"/>
      <c r="P56" s="117">
        <f t="shared" si="2"/>
        <v>1</v>
      </c>
      <c r="Q56" s="118">
        <f t="shared" si="5"/>
        <v>0.5</v>
      </c>
      <c r="R56" s="121"/>
      <c r="S56" s="112"/>
      <c r="T56" s="135">
        <f t="shared" si="4"/>
        <v>0.75</v>
      </c>
      <c r="U56" s="124"/>
      <c r="V56" s="88"/>
      <c r="W56" s="96" t="s">
        <v>240</v>
      </c>
    </row>
    <row r="57" spans="2:23" ht="132.75" customHeight="1" x14ac:dyDescent="0.25">
      <c r="B57" s="58" t="s">
        <v>174</v>
      </c>
      <c r="C57" s="54" t="s">
        <v>175</v>
      </c>
      <c r="D57" s="54" t="s">
        <v>176</v>
      </c>
      <c r="E57" s="54" t="s">
        <v>33</v>
      </c>
      <c r="F57" s="54" t="s">
        <v>109</v>
      </c>
      <c r="G57" s="40">
        <f t="shared" si="7"/>
        <v>4456</v>
      </c>
      <c r="H57" s="49">
        <f t="shared" ref="H57:M57" si="12">SUM(H58:H61)</f>
        <v>10</v>
      </c>
      <c r="I57" s="50">
        <f t="shared" si="12"/>
        <v>1482</v>
      </c>
      <c r="J57" s="51">
        <f t="shared" si="12"/>
        <v>1482</v>
      </c>
      <c r="K57" s="52">
        <f t="shared" si="12"/>
        <v>1482</v>
      </c>
      <c r="L57" s="66">
        <f t="shared" si="12"/>
        <v>8</v>
      </c>
      <c r="M57" s="53">
        <f t="shared" si="12"/>
        <v>1566</v>
      </c>
      <c r="N57" s="53"/>
      <c r="O57" s="114"/>
      <c r="P57" s="117">
        <f t="shared" si="2"/>
        <v>0.8</v>
      </c>
      <c r="Q57" s="118">
        <f t="shared" si="5"/>
        <v>1.0566801619433199</v>
      </c>
      <c r="R57" s="121"/>
      <c r="S57" s="112"/>
      <c r="T57" s="135">
        <f t="shared" si="4"/>
        <v>1.0549597855227881</v>
      </c>
      <c r="U57" s="124"/>
      <c r="V57" s="88"/>
      <c r="W57" s="94" t="s">
        <v>241</v>
      </c>
    </row>
    <row r="58" spans="2:23" ht="174.75" customHeight="1" x14ac:dyDescent="0.25">
      <c r="B58" s="4" t="s">
        <v>16</v>
      </c>
      <c r="C58" s="57" t="s">
        <v>177</v>
      </c>
      <c r="D58" s="57" t="s">
        <v>56</v>
      </c>
      <c r="E58" s="51" t="s">
        <v>33</v>
      </c>
      <c r="F58" s="60" t="s">
        <v>57</v>
      </c>
      <c r="G58" s="40">
        <f t="shared" si="7"/>
        <v>8</v>
      </c>
      <c r="H58" s="49">
        <v>2</v>
      </c>
      <c r="I58" s="50">
        <v>2</v>
      </c>
      <c r="J58" s="51">
        <v>2</v>
      </c>
      <c r="K58" s="52">
        <v>2</v>
      </c>
      <c r="L58" s="66">
        <v>0</v>
      </c>
      <c r="M58" s="53">
        <v>0</v>
      </c>
      <c r="N58" s="53"/>
      <c r="O58" s="114"/>
      <c r="P58" s="117">
        <f t="shared" si="2"/>
        <v>0</v>
      </c>
      <c r="Q58" s="118">
        <f t="shared" si="5"/>
        <v>0</v>
      </c>
      <c r="R58" s="121"/>
      <c r="S58" s="112"/>
      <c r="T58" s="135">
        <f t="shared" si="4"/>
        <v>0</v>
      </c>
      <c r="U58" s="124"/>
      <c r="V58" s="88"/>
      <c r="W58" s="96" t="s">
        <v>242</v>
      </c>
    </row>
    <row r="59" spans="2:23" ht="225" customHeight="1" x14ac:dyDescent="0.25">
      <c r="B59" s="4" t="s">
        <v>16</v>
      </c>
      <c r="C59" s="61" t="s">
        <v>178</v>
      </c>
      <c r="D59" s="61" t="s">
        <v>75</v>
      </c>
      <c r="E59" s="63" t="s">
        <v>33</v>
      </c>
      <c r="F59" s="64" t="s">
        <v>76</v>
      </c>
      <c r="G59" s="40">
        <f t="shared" si="7"/>
        <v>32</v>
      </c>
      <c r="H59" s="49">
        <v>8</v>
      </c>
      <c r="I59" s="50">
        <v>8</v>
      </c>
      <c r="J59" s="51">
        <v>8</v>
      </c>
      <c r="K59" s="52">
        <v>8</v>
      </c>
      <c r="L59" s="66">
        <v>8</v>
      </c>
      <c r="M59" s="53">
        <v>8</v>
      </c>
      <c r="N59" s="53"/>
      <c r="O59" s="114"/>
      <c r="P59" s="117">
        <f t="shared" si="2"/>
        <v>1</v>
      </c>
      <c r="Q59" s="118">
        <f t="shared" si="5"/>
        <v>1</v>
      </c>
      <c r="R59" s="121"/>
      <c r="S59" s="112"/>
      <c r="T59" s="135">
        <f t="shared" si="4"/>
        <v>1</v>
      </c>
      <c r="U59" s="124"/>
      <c r="V59" s="88"/>
      <c r="W59" s="96" t="s">
        <v>243</v>
      </c>
    </row>
    <row r="60" spans="2:23" ht="132.75" customHeight="1" x14ac:dyDescent="0.25">
      <c r="B60" s="4" t="s">
        <v>16</v>
      </c>
      <c r="C60" s="61" t="s">
        <v>179</v>
      </c>
      <c r="D60" s="61" t="s">
        <v>180</v>
      </c>
      <c r="E60" s="63" t="s">
        <v>33</v>
      </c>
      <c r="F60" s="64" t="s">
        <v>184</v>
      </c>
      <c r="G60" s="40">
        <f t="shared" si="7"/>
        <v>1086</v>
      </c>
      <c r="H60" s="49">
        <v>0</v>
      </c>
      <c r="I60" s="50">
        <v>362</v>
      </c>
      <c r="J60" s="51">
        <v>362</v>
      </c>
      <c r="K60" s="52">
        <v>362</v>
      </c>
      <c r="L60" s="49"/>
      <c r="M60" s="53">
        <v>362</v>
      </c>
      <c r="N60" s="53"/>
      <c r="O60" s="114"/>
      <c r="P60" s="117" t="str">
        <f t="shared" si="2"/>
        <v>NO DISPONIBLE</v>
      </c>
      <c r="Q60" s="118">
        <f t="shared" si="5"/>
        <v>1</v>
      </c>
      <c r="R60" s="121"/>
      <c r="S60" s="112"/>
      <c r="T60" s="135">
        <f t="shared" si="4"/>
        <v>1</v>
      </c>
      <c r="U60" s="124"/>
      <c r="V60" s="88"/>
      <c r="W60" s="96" t="s">
        <v>244</v>
      </c>
    </row>
    <row r="61" spans="2:23" ht="179.25" customHeight="1" thickBot="1" x14ac:dyDescent="0.3">
      <c r="B61" s="9" t="s">
        <v>16</v>
      </c>
      <c r="C61" s="68" t="s">
        <v>181</v>
      </c>
      <c r="D61" s="68" t="s">
        <v>182</v>
      </c>
      <c r="E61" s="69" t="s">
        <v>33</v>
      </c>
      <c r="F61" s="81" t="s">
        <v>184</v>
      </c>
      <c r="G61" s="83">
        <f t="shared" si="7"/>
        <v>3330</v>
      </c>
      <c r="H61" s="84">
        <v>0</v>
      </c>
      <c r="I61" s="85">
        <v>1110</v>
      </c>
      <c r="J61" s="69">
        <v>1110</v>
      </c>
      <c r="K61" s="86">
        <v>1110</v>
      </c>
      <c r="L61" s="84"/>
      <c r="M61" s="70">
        <v>1196</v>
      </c>
      <c r="N61" s="70"/>
      <c r="O61" s="128"/>
      <c r="P61" s="125" t="str">
        <f t="shared" si="2"/>
        <v>NO DISPONIBLE</v>
      </c>
      <c r="Q61" s="126">
        <f t="shared" si="5"/>
        <v>1.0774774774774776</v>
      </c>
      <c r="R61" s="127"/>
      <c r="S61" s="115"/>
      <c r="T61" s="135">
        <f t="shared" si="4"/>
        <v>1.0774774774774776</v>
      </c>
      <c r="U61" s="134"/>
      <c r="V61" s="89"/>
      <c r="W61" s="97" t="s">
        <v>245</v>
      </c>
    </row>
    <row r="62" spans="2:23" ht="18.75" x14ac:dyDescent="0.25">
      <c r="P62" s="82">
        <f>AVERAGE(P17:P51)</f>
        <v>0.95948206236670996</v>
      </c>
      <c r="Q62" s="82">
        <f>AVERAGE(Q17:Q51)</f>
        <v>1.0408103625844412</v>
      </c>
      <c r="R62" s="82" t="e">
        <f>AVERAGE(R17:R51)</f>
        <v>#DIV/0!</v>
      </c>
      <c r="S62" s="82"/>
      <c r="T62" s="133">
        <f>AVERAGE(T17:T51)</f>
        <v>1.0228800620778509</v>
      </c>
      <c r="U62" s="82" t="e">
        <f>AVERAGE(U17:U51)</f>
        <v>#DIV/0!</v>
      </c>
      <c r="V62" s="82"/>
    </row>
    <row r="67" spans="3:24" ht="48.75" customHeight="1" x14ac:dyDescent="0.25">
      <c r="C67" s="136" t="s">
        <v>114</v>
      </c>
      <c r="D67" s="137"/>
      <c r="E67" s="137"/>
      <c r="F67" s="137"/>
      <c r="G67" s="36"/>
      <c r="L67" s="138" t="s">
        <v>25</v>
      </c>
      <c r="M67" s="139"/>
      <c r="N67" s="139"/>
      <c r="O67" s="139"/>
      <c r="P67" s="139"/>
      <c r="Q67" s="139"/>
      <c r="U67" s="138" t="s">
        <v>115</v>
      </c>
      <c r="V67" s="139"/>
      <c r="W67" s="139"/>
      <c r="X67" s="139"/>
    </row>
    <row r="68" spans="3:24" ht="31.5" customHeight="1" x14ac:dyDescent="0.25"/>
    <row r="69" spans="3:24" ht="25.15" customHeight="1" x14ac:dyDescent="0.25"/>
    <row r="70" spans="3:24" ht="25.15" customHeight="1" thickBot="1" x14ac:dyDescent="0.3"/>
    <row r="71" spans="3:24" ht="32.450000000000003" customHeight="1" thickBot="1" x14ac:dyDescent="0.3">
      <c r="E71" s="169" t="s">
        <v>18</v>
      </c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1"/>
    </row>
    <row r="72" spans="3:24" ht="28.9" customHeight="1" thickBot="1" x14ac:dyDescent="0.3">
      <c r="E72" s="167" t="s">
        <v>19</v>
      </c>
      <c r="F72" s="167" t="s">
        <v>10</v>
      </c>
      <c r="G72" s="172" t="s">
        <v>11</v>
      </c>
      <c r="H72" s="173"/>
      <c r="I72" s="173"/>
      <c r="J72" s="174"/>
      <c r="K72" s="172" t="s">
        <v>12</v>
      </c>
      <c r="L72" s="173"/>
      <c r="M72" s="173"/>
      <c r="N72" s="174"/>
      <c r="O72" s="172" t="s">
        <v>13</v>
      </c>
      <c r="P72" s="173"/>
      <c r="Q72" s="173"/>
      <c r="R72" s="174"/>
      <c r="S72" s="172" t="s">
        <v>14</v>
      </c>
      <c r="T72" s="173"/>
      <c r="U72" s="173"/>
      <c r="V72" s="174"/>
      <c r="W72" s="167" t="s">
        <v>17</v>
      </c>
    </row>
    <row r="73" spans="3:24" ht="33" customHeight="1" thickBot="1" x14ac:dyDescent="0.3">
      <c r="E73" s="168"/>
      <c r="F73" s="168"/>
      <c r="G73" s="14" t="s">
        <v>20</v>
      </c>
      <c r="H73" s="18" t="s">
        <v>21</v>
      </c>
      <c r="I73" s="19" t="s">
        <v>22</v>
      </c>
      <c r="J73" s="20" t="s">
        <v>23</v>
      </c>
      <c r="K73" s="14" t="s">
        <v>20</v>
      </c>
      <c r="L73" s="18" t="s">
        <v>21</v>
      </c>
      <c r="M73" s="19" t="s">
        <v>22</v>
      </c>
      <c r="N73" s="20" t="s">
        <v>23</v>
      </c>
      <c r="O73" s="14" t="s">
        <v>6</v>
      </c>
      <c r="P73" s="18" t="s">
        <v>7</v>
      </c>
      <c r="Q73" s="19" t="s">
        <v>8</v>
      </c>
      <c r="R73" s="20" t="s">
        <v>9</v>
      </c>
      <c r="S73" s="14" t="s">
        <v>6</v>
      </c>
      <c r="T73" s="18" t="s">
        <v>7</v>
      </c>
      <c r="U73" s="19" t="s">
        <v>8</v>
      </c>
      <c r="V73" s="20" t="s">
        <v>9</v>
      </c>
      <c r="W73" s="168"/>
    </row>
    <row r="74" spans="3:24" ht="81" customHeight="1" thickBot="1" x14ac:dyDescent="0.3">
      <c r="E74" s="75" t="s">
        <v>116</v>
      </c>
      <c r="F74" s="76">
        <v>23244099.420000002</v>
      </c>
      <c r="G74" s="32">
        <v>6605183.4199999999</v>
      </c>
      <c r="H74" s="33">
        <v>5544325</v>
      </c>
      <c r="I74" s="33">
        <v>5544309</v>
      </c>
      <c r="J74" s="34">
        <v>5544282</v>
      </c>
      <c r="K74" s="77">
        <v>5620910.2599999998</v>
      </c>
      <c r="L74" s="33">
        <v>5347481.2300000004</v>
      </c>
      <c r="M74" s="33">
        <v>5529215</v>
      </c>
      <c r="N74" s="35">
        <v>5908282</v>
      </c>
      <c r="O74" s="102">
        <f t="shared" ref="O74" si="13">IFERROR(K74/G74,"NO APLICA")</f>
        <v>0.85098473465253144</v>
      </c>
      <c r="P74" s="103">
        <f t="shared" ref="P74" si="14">IFERROR(L74/H74,"NO APLICA")</f>
        <v>0.96449635077308793</v>
      </c>
      <c r="Q74" s="103">
        <f t="shared" ref="Q74" si="15">IFERROR(M74/I74,"NO APLICA")</f>
        <v>0.99727756876465579</v>
      </c>
      <c r="R74" s="104">
        <f t="shared" ref="R74" si="16">IFERROR(N74/J74,"NO APLICA")</f>
        <v>1.0656532261526379</v>
      </c>
      <c r="S74" s="108">
        <f>IFERROR(((K74)/(F74)),"100%")</f>
        <v>0.24182095242475088</v>
      </c>
      <c r="T74" s="107">
        <f>IFERROR(((K74+L74)/(F74)),"100%")</f>
        <v>0.47187853105474281</v>
      </c>
      <c r="U74" s="107">
        <f>IFERROR(((K74+L74+M74)/(F74)),"100%")</f>
        <v>0.70975460016338199</v>
      </c>
      <c r="V74" s="105">
        <f>IFERROR(((K74+L74+M74+N74)/(F74)),"100%")</f>
        <v>0.96393876506659681</v>
      </c>
      <c r="W74" s="78" t="s">
        <v>117</v>
      </c>
    </row>
    <row r="75" spans="3:24" ht="15.75" thickBot="1" x14ac:dyDescent="0.3">
      <c r="E75" s="15"/>
      <c r="F75" s="16"/>
      <c r="G75" s="25"/>
      <c r="H75" s="26"/>
      <c r="I75" s="26"/>
      <c r="J75" s="27"/>
      <c r="K75" s="25"/>
      <c r="L75" s="28"/>
      <c r="M75" s="28"/>
      <c r="N75" s="29"/>
      <c r="O75" s="30"/>
      <c r="P75" s="100"/>
      <c r="Q75" s="100"/>
      <c r="R75" s="101"/>
      <c r="S75" s="109"/>
      <c r="T75" s="100"/>
      <c r="U75" s="100"/>
      <c r="V75" s="106"/>
      <c r="W75" s="17"/>
    </row>
    <row r="86" spans="13:15" x14ac:dyDescent="0.25">
      <c r="O86" s="98"/>
    </row>
    <row r="88" spans="13:15" x14ac:dyDescent="0.25">
      <c r="M88" s="99"/>
    </row>
  </sheetData>
  <mergeCells count="25">
    <mergeCell ref="W72:W73"/>
    <mergeCell ref="E71:W71"/>
    <mergeCell ref="F72:F73"/>
    <mergeCell ref="G72:J72"/>
    <mergeCell ref="K72:N72"/>
    <mergeCell ref="O72:R72"/>
    <mergeCell ref="S72:V72"/>
    <mergeCell ref="E72:E73"/>
    <mergeCell ref="B9:B10"/>
    <mergeCell ref="C9:C10"/>
    <mergeCell ref="D9:F9"/>
    <mergeCell ref="L9:O9"/>
    <mergeCell ref="P9:S9"/>
    <mergeCell ref="G9:K9"/>
    <mergeCell ref="C67:F67"/>
    <mergeCell ref="L67:Q67"/>
    <mergeCell ref="U67:X67"/>
    <mergeCell ref="E2:U2"/>
    <mergeCell ref="E3:U3"/>
    <mergeCell ref="E4:U4"/>
    <mergeCell ref="E5:U5"/>
    <mergeCell ref="E6:U6"/>
    <mergeCell ref="W8:W10"/>
    <mergeCell ref="T9:V9"/>
    <mergeCell ref="G8:V8"/>
  </mergeCells>
  <phoneticPr fontId="11" type="noConversion"/>
  <conditionalFormatting sqref="G74:H74 J74">
    <cfRule type="containsBlanks" dxfId="51" priority="149">
      <formula>LEN(TRIM(G74))=0</formula>
    </cfRule>
  </conditionalFormatting>
  <conditionalFormatting sqref="G75:J75">
    <cfRule type="containsBlanks" dxfId="50" priority="151">
      <formula>LEN(TRIM(G75))=0</formula>
    </cfRule>
  </conditionalFormatting>
  <conditionalFormatting sqref="I74">
    <cfRule type="containsBlanks" dxfId="49" priority="135">
      <formula>LEN(TRIM(I74))=0</formula>
    </cfRule>
  </conditionalFormatting>
  <conditionalFormatting sqref="K74:V75">
    <cfRule type="containsBlanks" dxfId="48" priority="84">
      <formula>LEN(TRIM(K74))=0</formula>
    </cfRule>
  </conditionalFormatting>
  <conditionalFormatting sqref="L17:L27">
    <cfRule type="containsBlanks" dxfId="47" priority="180">
      <formula>LEN(TRIM(L17))=0</formula>
    </cfRule>
  </conditionalFormatting>
  <conditionalFormatting sqref="L38:L52">
    <cfRule type="containsBlanks" dxfId="46" priority="115">
      <formula>LEN(TRIM(L38))=0</formula>
    </cfRule>
  </conditionalFormatting>
  <conditionalFormatting sqref="L12:O16">
    <cfRule type="containsBlanks" dxfId="45" priority="77">
      <formula>LEN(TRIM(L12))=0</formula>
    </cfRule>
  </conditionalFormatting>
  <conditionalFormatting sqref="M17:O55 L56:O59 M60:O61">
    <cfRule type="containsBlanks" dxfId="44" priority="110">
      <formula>LEN(TRIM(L17))=0</formula>
    </cfRule>
  </conditionalFormatting>
  <conditionalFormatting sqref="M11:V11">
    <cfRule type="containsBlanks" dxfId="43" priority="40">
      <formula>LEN(TRIM(M11))=0</formula>
    </cfRule>
  </conditionalFormatting>
  <conditionalFormatting sqref="O74:V74">
    <cfRule type="containsBlanks" dxfId="42" priority="90" stopIfTrue="1">
      <formula>LEN(TRIM(O74))=0</formula>
    </cfRule>
    <cfRule type="cellIs" dxfId="41" priority="89" stopIfTrue="1" operator="greaterThanOrEqual">
      <formula>1.2</formula>
    </cfRule>
    <cfRule type="cellIs" dxfId="40" priority="88" stopIfTrue="1" operator="between">
      <formula>0.7</formula>
      <formula>1.2</formula>
    </cfRule>
    <cfRule type="cellIs" dxfId="39" priority="87" stopIfTrue="1" operator="between">
      <formula>0.5</formula>
      <formula>0.7</formula>
    </cfRule>
    <cfRule type="cellIs" dxfId="38" priority="86" stopIfTrue="1" operator="lessThan">
      <formula>0.5</formula>
    </cfRule>
    <cfRule type="cellIs" dxfId="37" priority="85" stopIfTrue="1" operator="equal">
      <formula>"100%"</formula>
    </cfRule>
  </conditionalFormatting>
  <conditionalFormatting sqref="P11:Q11">
    <cfRule type="cellIs" dxfId="36" priority="116" stopIfTrue="1" operator="equal">
      <formula>"100%"</formula>
    </cfRule>
    <cfRule type="cellIs" dxfId="35" priority="117" stopIfTrue="1" operator="lessThan">
      <formula>0.5</formula>
    </cfRule>
    <cfRule type="cellIs" dxfId="34" priority="118" stopIfTrue="1" operator="between">
      <formula>0.5</formula>
      <formula>0.7</formula>
    </cfRule>
    <cfRule type="cellIs" dxfId="33" priority="120" stopIfTrue="1" operator="greaterThanOrEqual">
      <formula>1.2</formula>
    </cfRule>
    <cfRule type="containsBlanks" dxfId="32" priority="121" stopIfTrue="1">
      <formula>LEN(TRIM(P11))=0</formula>
    </cfRule>
    <cfRule type="cellIs" dxfId="31" priority="119" stopIfTrue="1" operator="between">
      <formula>0.7</formula>
      <formula>1.2</formula>
    </cfRule>
  </conditionalFormatting>
  <conditionalFormatting sqref="P12:Q61">
    <cfRule type="cellIs" dxfId="30" priority="7" stopIfTrue="1" operator="between">
      <formula>0.5</formula>
      <formula>0.7</formula>
    </cfRule>
    <cfRule type="cellIs" dxfId="29" priority="5" operator="equal">
      <formula>"NO DISPONIBLE"</formula>
    </cfRule>
    <cfRule type="cellIs" dxfId="28" priority="6" stopIfTrue="1" operator="greaterThanOrEqual">
      <formula>0.7</formula>
    </cfRule>
    <cfRule type="cellIs" dxfId="27" priority="8" stopIfTrue="1" operator="lessThanOrEqual">
      <formula>0.5</formula>
    </cfRule>
  </conditionalFormatting>
  <conditionalFormatting sqref="R12:S61 U12:V61">
    <cfRule type="containsBlanks" dxfId="26" priority="9">
      <formula>LEN(TRIM(R12))=0</formula>
    </cfRule>
  </conditionalFormatting>
  <conditionalFormatting sqref="T11">
    <cfRule type="cellIs" dxfId="25" priority="35" stopIfTrue="1" operator="lessThan">
      <formula>0.5</formula>
    </cfRule>
    <cfRule type="cellIs" dxfId="24" priority="42" stopIfTrue="1" operator="lessThan">
      <formula>0.5</formula>
    </cfRule>
    <cfRule type="cellIs" dxfId="23" priority="43" stopIfTrue="1" operator="between">
      <formula>0.5</formula>
      <formula>0.7</formula>
    </cfRule>
    <cfRule type="cellIs" dxfId="22" priority="44" stopIfTrue="1" operator="between">
      <formula>0.7</formula>
      <formula>1.2</formula>
    </cfRule>
    <cfRule type="cellIs" dxfId="21" priority="45" stopIfTrue="1" operator="greaterThanOrEqual">
      <formula>1.2</formula>
    </cfRule>
    <cfRule type="containsBlanks" dxfId="20" priority="46" stopIfTrue="1">
      <formula>LEN(TRIM(T11))=0</formula>
    </cfRule>
    <cfRule type="cellIs" dxfId="19" priority="41" stopIfTrue="1" operator="equal">
      <formula>"100%"</formula>
    </cfRule>
    <cfRule type="cellIs" dxfId="18" priority="16" stopIfTrue="1" operator="equal">
      <formula>"100%"</formula>
    </cfRule>
    <cfRule type="cellIs" dxfId="17" priority="31" stopIfTrue="1" operator="lessThan">
      <formula>0.5</formula>
    </cfRule>
    <cfRule type="cellIs" dxfId="16" priority="32" stopIfTrue="1" operator="between">
      <formula>0.5</formula>
      <formula>0.7</formula>
    </cfRule>
    <cfRule type="cellIs" dxfId="15" priority="33" stopIfTrue="1" operator="between">
      <formula>0.7</formula>
      <formula>1.2</formula>
    </cfRule>
    <cfRule type="cellIs" dxfId="14" priority="34" stopIfTrue="1" operator="equal">
      <formula>"100%"</formula>
    </cfRule>
    <cfRule type="cellIs" dxfId="13" priority="36" stopIfTrue="1" operator="between">
      <formula>0.5</formula>
      <formula>0.7</formula>
    </cfRule>
    <cfRule type="cellIs" dxfId="12" priority="37" stopIfTrue="1" operator="greaterThan">
      <formula>0.7</formula>
    </cfRule>
    <cfRule type="cellIs" dxfId="11" priority="38" stopIfTrue="1" operator="greaterThanOrEqual">
      <formula>1.2</formula>
    </cfRule>
    <cfRule type="containsBlanks" dxfId="10" priority="39" stopIfTrue="1">
      <formula>LEN(TRIM(T11))=0</formula>
    </cfRule>
  </conditionalFormatting>
  <conditionalFormatting sqref="T12:T61">
    <cfRule type="cellIs" dxfId="9" priority="1" operator="equal">
      <formula>"NO DISPONIBLE"</formula>
    </cfRule>
    <cfRule type="cellIs" dxfId="8" priority="4" stopIfTrue="1" operator="lessThanOrEqual">
      <formula>0.5</formula>
    </cfRule>
    <cfRule type="cellIs" dxfId="7" priority="3" stopIfTrue="1" operator="between">
      <formula>0.5</formula>
      <formula>0.7</formula>
    </cfRule>
    <cfRule type="cellIs" dxfId="6" priority="2" stopIfTrue="1" operator="greaterThanOrEqual">
      <formula>0.7</formula>
    </cfRule>
  </conditionalFormatting>
  <conditionalFormatting sqref="U12:U61">
    <cfRule type="containsBlanks" dxfId="5" priority="15" stopIfTrue="1">
      <formula>LEN(TRIM(U12))=0</formula>
    </cfRule>
    <cfRule type="cellIs" dxfId="4" priority="14" stopIfTrue="1" operator="greaterThanOrEqual">
      <formula>1.2</formula>
    </cfRule>
    <cfRule type="cellIs" dxfId="3" priority="13" stopIfTrue="1" operator="between">
      <formula>0.7</formula>
      <formula>1.2</formula>
    </cfRule>
    <cfRule type="cellIs" dxfId="2" priority="12" stopIfTrue="1" operator="between">
      <formula>0.5</formula>
      <formula>0.7</formula>
    </cfRule>
    <cfRule type="cellIs" dxfId="1" priority="11" stopIfTrue="1" operator="lessThan">
      <formula>0.5</formula>
    </cfRule>
    <cfRule type="cellIs" dxfId="0" priority="10" stopIfTrue="1" operator="equal">
      <formula>"100%"</formula>
    </cfRule>
  </conditionalFormatting>
  <pageMargins left="1.1023622047244095" right="0.70866141732283472" top="0.74803149606299213" bottom="0.74803149606299213" header="0.31496062992125984" footer="0.31496062992125984"/>
  <pageSetup paperSize="5"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6" sqref="B26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21" t="s">
        <v>26</v>
      </c>
    </row>
    <row r="3" spans="1:2" ht="120" customHeight="1" x14ac:dyDescent="0.25">
      <c r="A3" s="175" t="s">
        <v>27</v>
      </c>
      <c r="B3" s="175"/>
    </row>
    <row r="5" spans="1:2" ht="45" x14ac:dyDescent="0.25">
      <c r="A5" s="22"/>
      <c r="B5" s="23" t="s">
        <v>28</v>
      </c>
    </row>
    <row r="6" spans="1:2" ht="60" x14ac:dyDescent="0.25">
      <c r="A6" s="24"/>
      <c r="B6" s="23" t="s">
        <v>29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EJE 2 2023</vt:lpstr>
      <vt:lpstr>Instrucciones</vt:lpstr>
      <vt:lpstr>'SEGUIMIENTO EJE 2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Alejandra Olivas</cp:lastModifiedBy>
  <cp:lastPrinted>2024-01-26T21:29:51Z</cp:lastPrinted>
  <dcterms:created xsi:type="dcterms:W3CDTF">2021-02-22T21:43:21Z</dcterms:created>
  <dcterms:modified xsi:type="dcterms:W3CDTF">2024-07-15T14:43:03Z</dcterms:modified>
</cp:coreProperties>
</file>