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24060149-DCE4-405A-8DE9-1D7CB99D8483}" xr6:coauthVersionLast="47" xr6:coauthVersionMax="47" xr10:uidLastSave="{00000000-0000-0000-0000-000000000000}"/>
  <bookViews>
    <workbookView xWindow="-120" yWindow="-120" windowWidth="29040" windowHeight="1572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3'!$A$1:$W$75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3" i="1" l="1"/>
  <c r="S94" i="1"/>
  <c r="O80" i="1"/>
  <c r="O81" i="1"/>
  <c r="O82" i="1"/>
  <c r="O83" i="1"/>
  <c r="O84" i="1"/>
  <c r="O85" i="1"/>
  <c r="O86" i="1"/>
  <c r="O87" i="1"/>
  <c r="O88" i="1"/>
  <c r="P23" i="1" l="1"/>
  <c r="T67" i="1" l="1"/>
  <c r="P61" i="1" l="1"/>
  <c r="P17" i="1" l="1"/>
  <c r="P18" i="1"/>
  <c r="P19" i="1"/>
  <c r="P20" i="1"/>
  <c r="P21" i="1"/>
  <c r="P22"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2" i="1"/>
  <c r="P63" i="1"/>
  <c r="P64" i="1"/>
  <c r="P65" i="1"/>
  <c r="P66" i="1"/>
  <c r="S83" i="1"/>
  <c r="S84" i="1"/>
  <c r="S85" i="1"/>
  <c r="S86" i="1"/>
  <c r="S87" i="1"/>
  <c r="S88" i="1"/>
  <c r="S89" i="1"/>
  <c r="S90" i="1"/>
  <c r="S91" i="1"/>
  <c r="S92" i="1"/>
  <c r="S95" i="1"/>
  <c r="O89" i="1"/>
  <c r="O90" i="1"/>
  <c r="O91" i="1"/>
  <c r="O92" i="1"/>
  <c r="O93" i="1"/>
  <c r="O94" i="1"/>
  <c r="O95" i="1"/>
  <c r="Q67" i="1"/>
  <c r="R67" i="1"/>
  <c r="S67" i="1"/>
  <c r="U67" i="1"/>
  <c r="V67" i="1"/>
  <c r="V80" i="1"/>
  <c r="P80" i="1"/>
  <c r="Q80" i="1"/>
  <c r="R80" i="1"/>
  <c r="S80" i="1"/>
  <c r="T80" i="1"/>
  <c r="U80" i="1"/>
  <c r="S81" i="1"/>
  <c r="S82" i="1"/>
  <c r="P67" i="1" l="1"/>
  <c r="P1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<sst xmlns="http://schemas.openxmlformats.org/spreadsheetml/2006/main" count="407" uniqueCount="274">
  <si>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</si>
  <si>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</si>
  <si>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</si>
  <si>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</si>
  <si>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</si>
  <si>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</si>
  <si>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</si>
  <si>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</si>
  <si>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</si>
  <si>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</si>
  <si>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</si>
  <si>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</si>
  <si>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</si>
  <si>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</si>
  <si>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</si>
  <si>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</si>
  <si>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</si>
  <si>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</si>
  <si>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</si>
  <si>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JUSTIFICACION TRIMESTRAL Y ANUAL DE AVANCE DE RESULTADOS 2023</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</si>
  <si>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</si>
  <si>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</si>
  <si>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</si>
  <si>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</si>
  <si>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</si>
  <si>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</si>
  <si>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</si>
  <si>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</si>
  <si>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</si>
  <si>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 xml:space="preserve">3.13.1.1. Procurar la protección del medio ambiente y biodiversidad de las diferentes especies, que conllevaran a un equilibrio ecológico de acuerdo con el crecimiento de la ciudad, con la finalidad de preservar las riquezas naturales del municipio. </t>
  </si>
  <si>
    <t>Propósito
(Secretaria de Ecología y Desarrollo Urbano)</t>
  </si>
  <si>
    <t>PPAA: Porcentaje de Acciones de Protección y Mitigación del Deterioro Ambiental</t>
  </si>
  <si>
    <t>Trimestral</t>
  </si>
  <si>
    <t>Unidad de medida del indicador: 
percentaje
Unidad de medida: 
Puntaje. Acciones</t>
  </si>
  <si>
    <t>Anual</t>
  </si>
  <si>
    <t>3.13.1.1.1. Acciones de protección del medio ambiente y biodiversidad de la flora y fauna y de especies protegidas realizados.</t>
  </si>
  <si>
    <t>Componente
(Direccion de Manejo de Recursos Naturales)</t>
  </si>
  <si>
    <t>PAPRN:
Porcentaje de acciones de protección de los recursos naturales realizadas.</t>
  </si>
  <si>
    <t>UNIDAD DE MEDIDA DEL INDICADOR
Porcentaje 
UNIDAD DE MEDIDA DE LA VARIABLE:
acciones</t>
  </si>
  <si>
    <t>Actividad</t>
  </si>
  <si>
    <t>3.13.1.1.1.1. Emisión de Dictamen de afectación de arbolado.</t>
  </si>
  <si>
    <t>PDAAR:
Porcentaje de Dictamen de afectación de arbolado realizados.</t>
  </si>
  <si>
    <t>UNIDAD DE MEDIDA DEL INDICADOR:
Porcentaje.
UNIDAD DE MEDIDA DE LA VARIABLE:
 (Dictamenes de Afectación de Arbolado)</t>
  </si>
  <si>
    <t>3.13.1.1.1.2. Emisión Permiso de Poda para dar cumplimiento a la normatividad en materia de arbolado urbano realizados.</t>
  </si>
  <si>
    <t>PPPE:
Porcentaje de Permiso de Poda emitidos.</t>
  </si>
  <si>
    <t>UNIDAD DE MEDIDA DEL INDICADOR:
Porcentaje 
UNIDAD DE MEDIDA DE LA VARIABLE:
 (Permisos de poda)</t>
  </si>
  <si>
    <t>3.13.1.1.1.3. Emisión Permiso de  Derribo de arbolado para dar cumplimiento a la normatividad en materia de arbolado urbano realizados.</t>
  </si>
  <si>
    <t>PPDAE:
Porcentaje de Permiso de Derribo de Arbolado emitidos.</t>
  </si>
  <si>
    <t>UNIDAD DE MEDIDA DEL INDICADOR:
Porcentaje 
UNIDAD DE MEDIDA DE LA VARIABLE:
 (Permisos de Derribo de Arbolado)</t>
  </si>
  <si>
    <t>3.13.1.1.1.4. Emisión de Permiso de Trasplante de Arbolado para dar cumplimiento a la normatividad en materia de arbolado urbano realizados.</t>
  </si>
  <si>
    <t>PPTE:
Porcentaje de Permiso de Traspante emitidos.</t>
  </si>
  <si>
    <t>UNIDAD DE MEDIDA DEL INDICADOR:
Porcentaje 
UNIDAD DE MEDIDA DE LA VARIABLE:
 (Permisos de Trasplante de Arbolado)</t>
  </si>
  <si>
    <t>3.13.1.1.1.5. Actividades de protección y cuidado de la Tortuga Marina realizadas durante su etapa reproductiva en la costa del municipio.</t>
  </si>
  <si>
    <t>PAPTM:
Porcentaje de actividades de proteccion de la turtuga marina realizadas.</t>
  </si>
  <si>
    <t>UNIDAD DE MEDIDA DEL INDICADOR:
Porcentaje
UNIDAD DE MEDIDA DE LA VARIABLE:
(Actividades realizadas.)</t>
  </si>
  <si>
    <t>3.13.1.1.1.6. Realización de acciones para la Protección del cangrejo azul  en la zona costera del territorio municipal.</t>
  </si>
  <si>
    <t>PAPCA:
Porcentaje de actividades de protección del  cangrejo azul realizados.</t>
  </si>
  <si>
    <t>UNIDAD DE MEDIDA DEL INDICADOR:
Porcentaje
UNIDAD DE MEDIDA DE LA VARIABLE:
(Jornadas realizadas.)</t>
  </si>
  <si>
    <t>3.13.1.1.1.7. Realización de jornadas de Reforestación y/o restauración de la zona urbana del municipio con plantas nativas.</t>
  </si>
  <si>
    <t>PJRR:
Porcentaje de Jornadas de reforestaciones realizadas.</t>
  </si>
  <si>
    <t>Componente
( Direccion de Normatividad y Evaluacion Ambiental)</t>
  </si>
  <si>
    <t>3.13.1.1.2. Permisos Ecológicos con base en la normatividad ambiental establecida en los instrumentos legales vigentes emitidos.</t>
  </si>
  <si>
    <t xml:space="preserve">PPEE:
Porcentaje de Permisos ecológicos emitidos.
</t>
  </si>
  <si>
    <t>UNIDAD DE MEDIDA DEL INDICADOR:
Porcentaje 
UNIDAD DE MEDIDA DE LA VARIABLE:
(permisos ambientales)</t>
  </si>
  <si>
    <t xml:space="preserve">3.13.1.1.2.1. Emisión de Constancia potencial de desarrollo de predios. </t>
  </si>
  <si>
    <t xml:space="preserve">PCDE:
Porcentaje de Constancias potencial de desarrollo de predios emitidas. </t>
  </si>
  <si>
    <t>UNIDAD DE MEDIDA DEL INDICADOR:
Porcentaje  
UNIDAD DE MEDIDA DE LA VARIABLE:
(Constancia potencial de desarrollo)</t>
  </si>
  <si>
    <t>3.13.1.1.2.2. Elaboración de constancias deFactibilidad Ecológicas  a predios o proyectos de obras y/o actividades para que cumplan con los instrumentos de planeación en materia ambiental.</t>
  </si>
  <si>
    <t>PFEE:
Porcentaje de  Factibilidades Ecológicas elaboradas.</t>
  </si>
  <si>
    <t>UNIDAD DE MEDIDA DEL INDICADOR:
Porcentaje 
UNIDAD DE MEDIDA DE LA VARIABLE:
(factibilidad ecológica)</t>
  </si>
  <si>
    <t>3.13.1.1.2.3. Emisión de anuencia ambiental de obra civil y actividades.</t>
  </si>
  <si>
    <t>PAAE:
Porcentaje de Anuencias ambiental de obra civil y actividades elaboradas.</t>
  </si>
  <si>
    <t>UNIDAD DE MEDIDA DEL INDICADOR:
Porcentaje  
UNIDAD DE MEDIDA DE LA VARIABLE:
(Anuencia ambiental)</t>
  </si>
  <si>
    <t>Componente:
( Coordinacion de Inspección y Vigilancia /  Coordinación Juridica )</t>
  </si>
  <si>
    <t>PEV: 
Porcentaje de establecimientos verificados</t>
  </si>
  <si>
    <t>UNIDAD DE MEDIDA DEL INDICADOR:
Porcentaje
UNIDAD DE MEDIDA DE LA VARIABLE:
 (Acciones realizadas)</t>
  </si>
  <si>
    <t>3.13.1.1.3.1. Elaboración de Permisos de Operación a los contribuyentes de MBJ.</t>
  </si>
  <si>
    <t>PPOE:
Porcentaje de Permisos de Operación emitidos.</t>
  </si>
  <si>
    <t xml:space="preserve">UNIDAD DE MEDIDA DEL INDICADOR:
Porcentaje  
UNIDAD DE MEDIDA DE LA VARIABLE:
(permisos de operación emitidos) </t>
  </si>
  <si>
    <t>3.13.1.1.3.2. Verificacion de establecimientos comerciales que esten dando cumplimiento a la normatividad ambiental.</t>
  </si>
  <si>
    <t>PVVR:
Porcentaje de Visitas de verificación realizadas.</t>
  </si>
  <si>
    <t>UNIDAD DE MEDIDA DEL INDICADOR:
Porcentaje 
UNIDAD DE MEDIDA DE LA VARIABLE:
(Visitas de verificación realizadas)</t>
  </si>
  <si>
    <t>3.13.1.1.3.3. Atención a  las denuncias ciudadanas.</t>
  </si>
  <si>
    <t>PDCA:
Porcentaje de Denuncias Ciudadanas atendidas.</t>
  </si>
  <si>
    <t>UNIDAD DE MEDIDA DEL INDICADOR:
Porcentaje 
UNIDAD DE MEDIDA DE LA VARIABLE:
(Denuncias ciudadanas realizadas)</t>
  </si>
  <si>
    <t>3.13.1.1.3.4. Atención, seguimiento y  conclusión a las denuncias y procedemientos juridicos.</t>
  </si>
  <si>
    <t>PPF:
Porcentaje de procedimientos juridicos finalizados.</t>
  </si>
  <si>
    <t>UNIDAD DE MEDIDA DEL INDICADOR:
Porcentaje 
UNIDAD DE MEDIDA DE LA VARIABLE:
(Resolutivos finalizados)</t>
  </si>
  <si>
    <t>Componente
(Dirección de Divulgación y Educación Ambiental)</t>
  </si>
  <si>
    <t>3.13.1.1.4. Acciones para dfunfir informacion sobre el cuidado del medio ambiente relizadas</t>
  </si>
  <si>
    <t>UNIDAD DE MEDIDA DEL INDICADOR:
Porcentaje
UNIDAD DE MEDIDA DE LA VARIABLE:
(Acciones realizadas)</t>
  </si>
  <si>
    <t>3.13.1.1.4.1. Implementación de  jornadas de entrega-recepción (entre ciudadanos y acopiadores), de residuos sólidos urbanos separados.</t>
  </si>
  <si>
    <t>PJRR:
Porcentaje de Jornadas Reciclatón realizadas.</t>
  </si>
  <si>
    <t>UNIDAD DE MEDIDA DEL INDICADOR:
Porcentaje
UNIDAD DE MEDIDA DE LA VARIABLE:
(Jornadas realizas.)</t>
  </si>
  <si>
    <t xml:space="preserve">3.13.1.1.4.2. Promoción de  las buenas prácticas ambientales entre los servidores públicos municipales. </t>
  </si>
  <si>
    <t>PVSMAR:
Porcentaje de Visitas del Sistema de Manejo Ambiental realizadas.</t>
  </si>
  <si>
    <t>UNIDAD DE MEDIDA DEL INDICADOR:
Porcentaje 
UNIDAD DE MEDIDA DE LA VARIABLE:
(visitas realizadas).</t>
  </si>
  <si>
    <t>3.13.1.1.4.3. Aplicación del Programa de Educación Ambiental.</t>
  </si>
  <si>
    <t>PTR:
Porcentaje de Pláticas y Talleres realizadas.</t>
  </si>
  <si>
    <t xml:space="preserve">UNIDAD DE MEDIDA DEL INDICADOR:
Porcentaje 
UNIDAD DE MEDIDA DE LA VARIABLE:
(pláticas y talleres realizadas). </t>
  </si>
  <si>
    <t>Componente
( Dirección de Planeación y Política Ambiental )</t>
  </si>
  <si>
    <t>3.13.1.1.5. Planeación y regulación de instrumentos normartivos en materia ambiental realizados</t>
  </si>
  <si>
    <t>PAAINR:
Porcentaje de acciones para la actualizaciónes de los Instrumentos Normativos realizado.</t>
  </si>
  <si>
    <t>UNIDAD DE MEDIDA DEL INDICADOR:
Porcentaje
UNIDAD DE MEDIDA DE LA VARIABLE:
Porcentaje de avance de actualización.</t>
  </si>
  <si>
    <t>3.13.1.1.5.1. cursos de capacitación, actualización y profesionalización al personal operativo y administrativo en materia normativa ambiental.</t>
  </si>
  <si>
    <t xml:space="preserve">PCCR:
Porcentaje de cursos de capacitación en materia normativa ambiental realizados.
</t>
  </si>
  <si>
    <t>UNIDAD DE MEDIDA DEL INDICADOR:
Porcentaje
UNIDAD DE MEDIDA DE LA VARIABLE:
Cursos de capacitación.</t>
  </si>
  <si>
    <t>3.13.1.1.5.2. Actualización del Programa de Ordenamiento Ecológico Local del Municipio de Benito Juárez</t>
  </si>
  <si>
    <t>PAAPOELR :
Porcentaje de acciones de actualización del Programa de Ordenamiento Ecológico Local realizadas.</t>
  </si>
  <si>
    <t>UNIDAD DE MEDIDA DEL INDICADOR:
Porcentaje
UNIDAD DE MEDIDA DE LA VARIABLE:
Acciones de actualización.</t>
  </si>
  <si>
    <t xml:space="preserve">3.13.1.1.5.3. Realización de  sesiones de la Comisión Municipal de Ecología. </t>
  </si>
  <si>
    <t>PSCMER:
Porcentaje de Sesiones de la Comisión Municipal de Ecología realizadas.</t>
  </si>
  <si>
    <t>UNIDAD DE MEDIDA DEL INDICADOR:
Porcentaje
UNIDAD DE MEDIDA DE LA VARIABLE:
Seciones de trabajo.</t>
  </si>
  <si>
    <t>3.13.1.1.5.4. Realización de jornadas de contribución y recuperación ambiental de humedales de agua dulce,  en la zona urbana  de Cancún.</t>
  </si>
  <si>
    <t>PJSCUR:
Porcentaje de Jornadas de Saneamiento de Cenotes Urbanos realizadas.</t>
  </si>
  <si>
    <t>UNIDAD DE MEDIDA DEL INDICADOR:
Porcentaje
UNIDAD DE MEDIDA DE LA VARIABLE:
Jornadas de saneamiento.</t>
  </si>
  <si>
    <t>Componente
(Dirección de Áreas Naturales Protegidas)</t>
  </si>
  <si>
    <t>3.13.1.1.6. Acciones para  el ciudado de las Areas Naturales Protegidas (ANP) realizadas</t>
  </si>
  <si>
    <t>PACR:
Porcentaje de acciones para el ciudado de las ANP realizadas</t>
  </si>
  <si>
    <t>UNIDAD DE MEDIDA DEL INDICADOR:
Porcentaje 
UNIDAD DE MEDIDA DE LA VARIABLE:
(Acciones ejecutadas)</t>
  </si>
  <si>
    <t>3.13.1.1.6.1. Impartición de cursos de capacitación para el personal que labora en el Parque Ecologico Ombligo Verde.</t>
  </si>
  <si>
    <t>PCCI: Porcentaje de cursos de capacitación impartidos.</t>
  </si>
  <si>
    <t>UNIDAD DE MEDIDA DEL INDICADOR:
Porcentaje 
UNIDAD DE MEDIDA DE LA VARIABLE:
(Cursos)</t>
  </si>
  <si>
    <t>3.13.1.1.6.2. Realización de Recorridos guiados en el Parque Ecológico Ombligo Verde.</t>
  </si>
  <si>
    <t>PRGR:
Porcentaje de Recorridos guiado en el Parque Ecológico Ombligo Verde realizados.</t>
  </si>
  <si>
    <t>NIDAD DE MEDIDA DEL INDICADOR:
 Porcentaje 
UNIDAD DE MEDIDA DE LA VARIABLE:
(Recorridos)</t>
  </si>
  <si>
    <t>3.13.1.1.6.3. Realizacion de platicas de Educación y cultura en el Parque Ecológico Ombligo Verde,  enfocados a la comunidad en general con temas sobre el cuidado del medio ambiente y de las ANP.</t>
  </si>
  <si>
    <t>PPECR:
Porcentaje  de platicas de educación y cultura en el Parque Ecológico Ombligo Verder realizados.</t>
  </si>
  <si>
    <t>UNIDAD DE MEDIDA DEL INDICADOR:
Porcentaje 
UNIDAD DE MEDIDA DE LA VARIABLE:
(Platicas)</t>
  </si>
  <si>
    <t>3.13.1.1.6.4. Impartición de cursos de capacitación para el personal que labora en el Parque Ecologico Estatal Kabah.</t>
  </si>
  <si>
    <t>PCCR: 
Porcentaje de cursos de capacitación realizados.</t>
  </si>
  <si>
    <t>UNIDAD DE MEDIDA DEL INDICADOR:
Porcentaje 
UNIDAD DE MEDIDA DE LA VARIABLE:
(Cursos de capacitación)</t>
  </si>
  <si>
    <t>3.13.1.1.6.5. Realización de Recorridos guiados en el Parque Ecológico Estatal Kabah.</t>
  </si>
  <si>
    <t>PRGR:
Porcentaje de recorridos guiados en el Parque Ecológica Estatal Kabah realizados.</t>
  </si>
  <si>
    <t>UNIDAD DE MEDIDA DEL INDICADOR:
Porcentaje 
UNIDAD DE MEDIDA DE LA VARIABLE:
(Recorridos guiados)</t>
  </si>
  <si>
    <t>3.13.1.1.6.6. Realizacion de platicas de Educación y cultura  en el Parque Ecológico Estatal Kabah enfocados a la comunidad en general con temas sobre el cuidado del medio ambiente y de las ANP.</t>
  </si>
  <si>
    <t>PPECR:
Porcentaje  de platicas de educación y cultura en el Parque Ecológico Estatal Kabah realizados.</t>
  </si>
  <si>
    <t>UNIDAD DE MEDIDA DEL INDICADOR:
Porcentaje
UNIDAD DE MEDIDA DE LA VARIABLE:
 (Platicas y  exposiciones)</t>
  </si>
  <si>
    <t>Componente
(Dirección de Protección y Bienestar Animal)</t>
  </si>
  <si>
    <t>3.13.1.1.7. Acciones para  la protección y el bienestar animal en el territorio municipal realizadas.</t>
  </si>
  <si>
    <t>PACR:
Porcentaje de acciones para la protección y bienestar animal realizadas.</t>
  </si>
  <si>
    <t>3.13.1.1.7.1. Implementación de acciones para la protección animal dentro del territorio municipal.</t>
  </si>
  <si>
    <t>UNIDAD DE MEDIDA DEL INDICADOR:
Porcentaje 
UNIDAD DE MEDIDA DE LA VARIABLE:
(Acciones realizadas)</t>
  </si>
  <si>
    <t>3.13.1.1.7.2. Atención, seguimiento y  conclusión a las denuncias en materia de protección y el bienestar animal.</t>
  </si>
  <si>
    <t>PDCA: Porcentaje de denuncias ciudadanas atendidas  en materia de protección y bienestar animal.</t>
  </si>
  <si>
    <t>UNIDAD DE MEDIDA DEL INDICADOR:
Porcentaje 
UNIDAD DE MEDIDA DE LA VARIABLE:
(Denuncias atendidas)</t>
  </si>
  <si>
    <t>3.13.1.1.7.3. Establece la aplicación de acciones para mantener la salud y bienestar de los animales que lo requieran dentro del territorio municipal.</t>
  </si>
  <si>
    <t>PAVR: Porcentaje de Atenciones  Veterinarias realizadas</t>
  </si>
  <si>
    <t>PAPR: Porcentaje de acciones para la protección animal realizadas.</t>
  </si>
  <si>
    <t>UNIDAD DE MEDIDA DEL INDICADOR:
Porcentaje
UNIDAD DE MEDIDA DE LA VARIABLE:
 (Atenciones veterinarias realizadas)</t>
  </si>
  <si>
    <t>Componente
( Dirección General de Desarrollo Urbano )</t>
  </si>
  <si>
    <t>3.13.1.1.8 Solicitudes ciudadanas en materia de desarrollo urbano vinculadas con programas de ordenamiento territorial atendidas.</t>
  </si>
  <si>
    <t>PSDU: Porcentaje de solicitudes ciudadanas de desarrollo urbano atendidas</t>
  </si>
  <si>
    <t>UNIDAD DE MEDIDA DEL INDICADOR:
Porcentaje
UNIDAD DE MEDIDA DE LA VARIABLE:
Solicitudes ciudadanas de desarrollo urbano</t>
  </si>
  <si>
    <t>3.13.1.1.8.1 Verificación de las actividades de las direcciones de área.</t>
  </si>
  <si>
    <t>PADV: Porcentaje de actividades directivas verificadas.</t>
  </si>
  <si>
    <t>UNIDAD DE MEDIDA DEL INDICADOR:
Porcentaje
UNIDAD DE MEDIDA DE LA VARIABLE:
Actividades directivas.</t>
  </si>
  <si>
    <t>Componente
(Dirección de Imagen Urbana y Vialidad)</t>
  </si>
  <si>
    <t xml:space="preserve">3.13.1.1.9 Permisos de utilización de Uso de Suelo autorizados. </t>
  </si>
  <si>
    <t>PPUS: Porcentaje de Permisos de Uso de suelo autorizados.</t>
  </si>
  <si>
    <t>UNIDAD DE MEDIDA DEL INDICADOR:
Porcentaje
UNIDAD DE MEDIDA DE LA VARIABLE:
Permisos de operación de uso de suelo.</t>
  </si>
  <si>
    <t xml:space="preserve">3.13.1.1.8.1 Recepción de solicitudes de Constancias de Uso de Suelo para Operación </t>
  </si>
  <si>
    <t>PCUS: Porcentaje de solicitudes de Constancias de Uso de Suelo recibidas.</t>
  </si>
  <si>
    <t>UNIDAD DE MEDIDA DEL INDICADOR:
Porcentaje
UNIDAD DE MEDIDA DE LA VARIABLE:
Solicitudes de constancias de uso de suelo</t>
  </si>
  <si>
    <t>3.013.1.1.8.2 Recepción de Solicitudes de Permisos para Publicidad y Anuncios.</t>
  </si>
  <si>
    <t>PSPA: Porcentaje de solicitudes de Permisos para Publicidad y Anuncios recibidas</t>
  </si>
  <si>
    <t>UNIDAD DE MEDIDA DEL INDICADOR:
Porcentaje
UNIDAD DE MEDIDA DE LA VARIABLE:
Solicitudes de Permisos para Publicidad y Anuncios</t>
  </si>
  <si>
    <t>Componente
(Dirección de Planeación Urbana )</t>
  </si>
  <si>
    <t>3.13.1.1.9  Constancias de uso de suelo apegadas a la reglamentación vigente en el Estado y Municipio.</t>
  </si>
  <si>
    <t>PCUA: Porcentaje de constancias de uso de suelo autorizadas</t>
  </si>
  <si>
    <t>UNIDAD DE MEDIDA DEL INDICADOR:
Porcentaje
UNIDAD DE MEDIDA DE LA VARIABLE:
Constancias de Uso de suelo</t>
  </si>
  <si>
    <t xml:space="preserve">3.13.1.1.9.1 Revisión de solicitudes de Constancias de Uso de Suelo apegadas a la reglamentación vigente en el Estado y Municipio </t>
  </si>
  <si>
    <t>PSUS: Porcentaje de solicitudes de Constancias de Usos de Suelo revisadas</t>
  </si>
  <si>
    <t>Componente
(Dirección de Normatividad de Obras Arquitectónicas y Civiles)</t>
  </si>
  <si>
    <t>3.13.1.1.10Licencias de construcción autorizadas.</t>
  </si>
  <si>
    <t>PLCA: Porcentaje de licencias de construcción autorizadas.</t>
  </si>
  <si>
    <t>UNIDAD DE MEDIDA DEL INDICADOR:
Porcentaje
UNIDAD DE MEDIDA DE LA VARIABLE:
Licencias de construcción</t>
  </si>
  <si>
    <t>3.13.1.1.10.1 Recepción de solicitudes de licencias de construcción.</t>
  </si>
  <si>
    <t>PLCR: Porcentaje de solicitudes de licencias de construcción recibidas.</t>
  </si>
  <si>
    <t>UNIDAD DE MEDIDA DEL INDICADOR:
Porcentaje
UNIDAD DE MEDIDA DE LA VARIABLE:
Solicitudes de licencias de construcción</t>
  </si>
  <si>
    <t>Componente
(Coordinación de Inspección y Vigilancia)</t>
  </si>
  <si>
    <t>3.13.1.1.11 Verificación de anuncios y obras arquitectónicas realizadas.</t>
  </si>
  <si>
    <t>PAOV: Porcentaje de anuncios y obras arquitectónicas verificadas.</t>
  </si>
  <si>
    <t>UNIDAD DE MEDIDA DEL INDICADOR:
Porcentaje
UNIDAD DE MEDIDA DE LA VARIABLE:
Anuncios y obras arquitectónicas verificadas.</t>
  </si>
  <si>
    <t>3.13.1.1.11.1 Inspección y Regularización de  Obras Arquitectónicas y Civiles Realizadas.</t>
  </si>
  <si>
    <t>PIOR: Porcentaje de inspecciones a obras arquitectónicas y civiles realizadas.</t>
  </si>
  <si>
    <t xml:space="preserve">UNIDAD DE MEDIDA DEL INDICADOR:
Porcentaje
UNIDAD DE MEDIDA DE LA VARIABLE:
Inspecciones a obras Arquitectónicas y Civiles </t>
  </si>
  <si>
    <t>3.13.1.1.11.2 Inspección y Regularización  de Anuncios Realizados</t>
  </si>
  <si>
    <t>PIAR: Porcentaje de inspecciones a anuncios realizadas.</t>
  </si>
  <si>
    <t>UNIDAD DE MEDIDA DEL INDICADOR:
Porcentaje
UNIDAD DE MEDIDA DE LA VARIABLE:
Inspecciones de anuncios</t>
  </si>
  <si>
    <t>AUTORIZÓ
Lic. Nahielli Margarita Orozco Lozano
Secretaría Municipal de Ecología y Desarrollo Urbano</t>
  </si>
  <si>
    <t>ELABORÓ
Lic. Ursula Patricia Correa Castillo
Programas Especiales de la Secretaría Municipal de Ecología y Desarrollo Urbano</t>
  </si>
  <si>
    <t>SECRETARÍA MUNICIPAL DE ECOLOGÍA Y DESARROLLO URBANO</t>
  </si>
  <si>
    <t>OFICINA DEL SECRETARIO MUNICIPAL DE ECOLOGÍA Y DESARROLLO URBANO</t>
  </si>
  <si>
    <t>OFICINA DEL DIRECTOR GENERAL DE ECOLOGÍA</t>
  </si>
  <si>
    <t>DIRECCIÓN DE NORMATIVIDAD Y EVALUACIÓN AMBIENTAL</t>
  </si>
  <si>
    <t>DIRECCIÓN DE MANEJO DE RECURSOS NATURALES</t>
  </si>
  <si>
    <t>DIRECCIÓN DE PLANEACIÓN Y POLÍTICA AMBIENTAL</t>
  </si>
  <si>
    <t>DIRECCIÓN DE ÁREAS NATURALES PROTEGIDAS</t>
  </si>
  <si>
    <t>DIRECCIÓN DE PROTECCIÓN Y BIENESTAR ANIMAL</t>
  </si>
  <si>
    <t>OFICINA DEL DIRECTOR GENERAL DE DESARROLLO URBANO</t>
  </si>
  <si>
    <t>DIRECCIÓN DE OBRAS ARQUITECTÓNICAS Y CIVILES</t>
  </si>
  <si>
    <t>DIRECCIÓN DE IMAGEN URBANA Y VÍA PÚBLICA</t>
  </si>
  <si>
    <t>DIRECCIÓN DE PLANEACIÓN URBANA</t>
  </si>
  <si>
    <r>
      <rPr>
        <b/>
        <sz val="11"/>
        <color theme="1"/>
        <rFont val="Arial"/>
        <family val="2"/>
      </rPr>
      <t xml:space="preserve">3.13.1 </t>
    </r>
    <r>
      <rPr>
        <sz val="11"/>
        <color theme="1"/>
        <rFont val="Arial"/>
        <family val="2"/>
      </rPr>
      <t>Contribuir a garantizar la preservación de la riqueza natural única que tiene nuestro municipio mediante un crecimiento ordenado, sostenible y con responsabilidad compartida</t>
    </r>
    <r>
      <rPr>
        <b/>
        <sz val="11"/>
        <color theme="1"/>
        <rFont val="Arial"/>
        <family val="2"/>
      </rPr>
      <t xml:space="preserve"> </t>
    </r>
    <r>
      <rPr>
        <sz val="11"/>
        <color theme="1"/>
        <rFont val="Arial"/>
        <family val="2"/>
      </rPr>
      <t>mediante la protección del medio ambiente y biodiversidad de las diferentes especies, que conllevaran a un equilibrio ecológico de acuerdo con el crecimiento de la ciudad</t>
    </r>
  </si>
  <si>
    <t>Justificacion Trimestral: Se supero la meta gracias a las actividades coordinadas que llevan los inspectores del área de anuncios.</t>
  </si>
  <si>
    <t>ANUAL</t>
  </si>
  <si>
    <t xml:space="preserve">Meta Anual </t>
  </si>
  <si>
    <t>PADR: 
Porcentaje de acciones de difusión realizadas.</t>
  </si>
  <si>
    <t>Justificacion Trimestral: Durante este trimestre no se recibieron tantas denuncias por parte de la ciudadanía por lo tanto no se llego a la meta proyectada.</t>
  </si>
  <si>
    <t>Justificacion Trimestral:Durante este trimestre se logro llegar a la meta proyectada derivado a jornadas extraordinarias por solicitud de la ciudadanía.</t>
  </si>
  <si>
    <t>Justificacion Trimestral: Durante este trimestre si ingresaron solicitudes para expedición de este permiso como se esperaba en la meta proyectada, por ello se supero.</t>
  </si>
  <si>
    <t>Justificacion Trimestral: Durante este trimestre se siguieron realizando actividades adicionales debido al interés de la ciudadanía y hoteleros por implementar acciones para la protección de los organismos que anidan en las costas del municipio, por ello se logro superar la meta planeada.</t>
  </si>
  <si>
    <t xml:space="preserve">Justificacion Trimestral: Durante este trimestre se ingresaron solicitudes para expedición de este permiso como se esperaba en la meta proyectada, y se logro superar la meta.
</t>
  </si>
  <si>
    <t>Justificacion Trimestral: Meta superada porque se realizo la actividad programada y un poco más.</t>
  </si>
  <si>
    <t>Justificacion Trimestral: Este trimestre se logro superar la meta planeada, ya que se ralizaron mas actividades de la previstas.</t>
  </si>
  <si>
    <t>SEGUIMIENTO DE AVANCE EN CUMPLIMIENTO DE METAS Y OBJETIVOS 2024</t>
  </si>
  <si>
    <t>CLAVE Y NOMBRE DEL PPA: E-PPA: 3.2 PROGRAMA DE DESARROLLO URBANO Y MEDIO AMBIENTE SUSTENTABLE</t>
  </si>
  <si>
    <t>AVANCE EN CUMPLIMIENTO DE METAS TRIMESTRAL Y ANUAL ACUMULADO 2024</t>
  </si>
  <si>
    <t>META PROGRAMADA 2024</t>
  </si>
  <si>
    <t>META ALCANZADA 2024</t>
  </si>
  <si>
    <t>PORCENTAJE DE AVANCE TRIMESTRAL 2024</t>
  </si>
  <si>
    <t>PORCENTAJE DE AVANCE TRIMESTRAL ACUMULADO 2024</t>
  </si>
  <si>
    <t>JUSTIFICACION TRIMESTRAL DE AVANCE DE RESULTADOS 2024</t>
  </si>
  <si>
    <t>TRIMESTRE 1 2024</t>
  </si>
  <si>
    <t>TRIMESTRE 2 2024</t>
  </si>
  <si>
    <t>TRIMESTRE 3 2024</t>
  </si>
  <si>
    <t>TRIMESTRE 4 2024</t>
  </si>
  <si>
    <t>JUSTIFICACION TRIMESTRAL Y ANUAL DE AVANCE DE RESULTADOS 2024</t>
  </si>
  <si>
    <t>Justificacion Trimestral: Casi se llega a la meta establecida pero debido a que algunas actividades no se pueden llevar a cabo a inicio el primer trimestre, nos resta en el porcentaje que planeamos para este trimestre.</t>
  </si>
  <si>
    <t>Justificacion Trimestral: Derivado de las actividades que se desarrollaron durante este trimestre, se logró superar la meta proyectada.</t>
  </si>
  <si>
    <t>Justificacion Trimestral: Se logro superar la meta planeada en un 117.87%, ya que las actividades que implementaron para la protección de los recursos naturales fue favorable.</t>
  </si>
  <si>
    <t>Justificacion Trimestral: Durante este trimestre no se programo actividad ya que aún no es temporada de esta especie.</t>
  </si>
  <si>
    <t>Justificacion Trimestral: Durante este trimestre se alcanzo la meta, ya que se realizaron todos las platicas programadas.</t>
  </si>
  <si>
    <t>Justificacion Trimestral: Durante este trimestre no ingresaron solicitudes para expedición de este permiso como se esperaba en la meta proyectada, logrando que no se alcanzara la meta programada.</t>
  </si>
  <si>
    <t>Justificacion Trimestral: No se logro alcanzar la meta programada ya que se ingresaron un poco menos de instrumentos legales de los que se programaron.</t>
  </si>
  <si>
    <t>Justificacion Trimestral: No se logro superar la meta ya que se emitieron menos trámites de los que se programaron, y no todos los ingresados cumplen con lo normatividad vigente.</t>
  </si>
  <si>
    <t>Justificacion Trimestral: Durante este trimestre no se logro superar la meta, porque no se alcanzo a cubrir la totalidad de los negocios que se visitarian .</t>
  </si>
  <si>
    <t>Justificacion Trimestral:Durante este trimestre se logro finalizar el número proyectado de denuncias y procedimientos juridicos.</t>
  </si>
  <si>
    <t>Justificacion Trimestral: Durante este trimestre no se logro superar la meta proyectada, ya que las acciones de difusión no fueron tantas.</t>
  </si>
  <si>
    <t>Justificacion Trimestral: En este trimestre si se logro llegar a la meta proyectada, ya que se lograron llevar a cabo todas las jornadas programadas y se conto con la participación de la ciudadania.</t>
  </si>
  <si>
    <t>Justificacion Trimestral: Durante este trimestre no se logro cubrir la visita a las diferentes oficinas de las dependencias municipales por lo tanto no se llego a la meta proyectada.</t>
  </si>
  <si>
    <t>Justificacion Trimestral: Durante este trimestre no se logro cumplir con el numero de talleres que se programaron, debido a el apoyo en otras actividades programadas.</t>
  </si>
  <si>
    <t>Justificacion Trimestral: Durante este trimestre no se programaron cursos para colaboradores ya que la carga de trabajo de inicio de año es más pesada y no todos pueden tomar curso en un mismo horario.</t>
  </si>
  <si>
    <t>Justificacion Trimestral: Durante este trimestre se logro superar la meta proyectada derivado de las jornadas extraordinarias por solicitud de la ciudadanía.</t>
  </si>
  <si>
    <t xml:space="preserve">Justificacion Trimestral: Durante este trimestre no se logro llegar a la meta proyectada, ya que faltaron un poco más de acciones de las que se llevaron a cabo. </t>
  </si>
  <si>
    <t>Justificacion Trimestral: Durante este trimestre se logro superar la meta proyectada, ya que se llevaron acabo los cursos programados y más de ellos, contando con la participación de los colaboradores.</t>
  </si>
  <si>
    <t>Justificacion Trimestral: Durante este trimestre no se logro superar la meta proyectada, ya que las platicas programas no tuvieron la misma afluencia de personal que meses anteriores.</t>
  </si>
  <si>
    <t>Justificacion Trimestral: Durante este trimestre  se logro alcanzar la meta proyectada,ya que se implementaron en tiempo y forma los cursos programados.</t>
  </si>
  <si>
    <t>Justificacion Trimestral: Durante este trimestre no se llego a alcanzar la meta programada, ya que faltaron realizar unos rrecorridos más .</t>
  </si>
  <si>
    <t>Justificacion Trimestral: Durante este trimestre se llego a la meta programada derivado a la fluencia de la ciudadano y participación en platicas y exposisciones que tocaron temas del interes de varios.</t>
  </si>
  <si>
    <t>Justificacion Trimestral: Durante este trimestre no se llego a la meta programada, ya que algunas actividades programadas no se lograron cumplir al 100% de lo proyectado .</t>
  </si>
  <si>
    <t>Justificacion Trimestral: Durante este trimestre se logro superar la meta proyectada, ya que se realizaron todas las acciones que se programaron para la protección de los animalitos, tales como campañas de vacunación, desinfecciones de garrapatas, esterilizaciones, atenciones medicas.</t>
  </si>
  <si>
    <t>Justificacion Trimestral: Durante este trimestre no se llego a la meta en cuanto a las atenciones medicas ya que fueron atendidas menos de los que se programaron.</t>
  </si>
  <si>
    <t xml:space="preserve">Justificacion Trimestral: Se logro llegar a la meta programada, ya que se atendieron todas las citas programadas y las que no estaban programadas igual se les brindo la atención. </t>
  </si>
  <si>
    <t>Justificacion Trimestral: Se logro llegar a la Meta programada, ya que se realizaron todas las actividades programadas.</t>
  </si>
  <si>
    <t>Justificacion Trimestral: Se logro llegar a la meta Programada ya que, a inicio del año se tienen que renovar todos los permisos de uso de suelo autorizados.</t>
  </si>
  <si>
    <t>Justificacion Trimestral: Se supero la meta planeada, ya que durante este trimestre se tienen que renovar todos los permisos de anuncios.</t>
  </si>
  <si>
    <t>Justificacion Trimestral: No se logro superar la meta planeada, ya que el personal técnico durante este periodo se satura de mucho trabajo y entregas de información.</t>
  </si>
  <si>
    <t>Justificacion Trimestral: No se logro rebasar la meta programada, ya que cada trámite de licencia se revisa con estricto apego al reglamento de construcción actualizado, y en muchas ocasiones hacen falta documentos por lo tanto se tiene que volver a ingresar el trámite.</t>
  </si>
  <si>
    <t>Justificacion Trimestral: La meta fue superada, gracias a la división de inspectores por zonas para que realicen sus verificaciones y en constante comunicación entre las Direcciones de Imagen Urbana y Vía Pública así como con la de Normatividad de Obras Arquitéctonicas y Civiles, como támbien gracias a la implementación del programa de denuncias ciudadanas tales como (SUGEI) donde se reciben reportes en Materia de Obras en construcción sin permiso.</t>
  </si>
  <si>
    <t>Justificacion Trimestral: Durante este trimestre si ingresaron más solicitudes para la expedición de este permiso por lo tanto se supero la meta proyectada.</t>
  </si>
  <si>
    <t>Justificacion Trimestral: Durante este trimestre no se logro llegar a la meta programada.</t>
  </si>
  <si>
    <t>Justificacion Trimestral:  Durante este trimestre no se ingresaron solicitudes para expedición de este permiso por lo tanto no se alcanzo la meta programada.</t>
  </si>
  <si>
    <t>Justificacion Trimestral: Durante este trimestre, este tramite tuvo mucha demanda ya que fue muy solicitado por lo tanto se supero la meta planeada en un 194.23%.</t>
  </si>
  <si>
    <t>Justificacion Trimestral: No se llego a la meta programada porque no se realizo la actividad programda por tiempos en las agendas de colaboradores.</t>
  </si>
  <si>
    <t>Justificacion Trimestral: Durante este trimestre no se logro realizar la programación de cursos por lo tanto llegamos a la meta proyectada.</t>
  </si>
  <si>
    <t>Justificacion Trimestral: Durante este trimestre no se supero la meta programada ya que se recibieron menos denuncias de maltrato animal de las que se programaron.</t>
  </si>
  <si>
    <t>Justificacion Trimestral: Se logro superar la meta proyectada, ya que se esta trabajando arduamente para entregar todos los trámites que ingresan.</t>
  </si>
  <si>
    <t>Justificacion Trimestral: Este trimestre se logro superar la Meta programada, ya que durante este periodo se realizan nuevos proyectos.</t>
  </si>
  <si>
    <t xml:space="preserve">Justificacion Trimestral: La meta programada no se supero, este trimestre. </t>
  </si>
  <si>
    <t xml:space="preserve">IMSMA: Índice del Manejo Sustentable del Medio Ambiente. </t>
  </si>
  <si>
    <t>Unidad de medida del indicador: 
Posición</t>
  </si>
  <si>
    <r>
      <rPr>
        <b/>
        <sz val="11"/>
        <color theme="1"/>
        <rFont val="Arial"/>
        <family val="2"/>
      </rPr>
      <t xml:space="preserve">Este indicador se modificó en la actualización del Plan Municipal de Desarrollo 2021-2024.
Meta Trimestral: </t>
    </r>
    <r>
      <rPr>
        <sz val="11"/>
        <color theme="1"/>
        <rFont val="Arial"/>
        <family val="2"/>
      </rPr>
      <t xml:space="preserve">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 xml:space="preserve">
Meta Anual: </t>
    </r>
    <r>
      <rPr>
        <sz val="11"/>
        <color theme="1"/>
        <rFont val="Arial"/>
        <family val="2"/>
      </rPr>
      <t>El avance anual se mantiene igual al avance trimestral ya que es un indicador ascendente no acumulativo.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</si>
</sst>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5"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s>
  <borders count="123">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theme="1"/>
      </right>
      <top style="medium">
        <color indexed="64"/>
      </top>
      <bottom style="medium">
        <color indexed="64"/>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theme="1"/>
      </right>
      <top style="dashed">
        <color theme="1"/>
      </top>
      <bottom style="dashed">
        <color theme="1"/>
      </bottom>
      <diagonal/>
    </border>
    <border>
      <left/>
      <right/>
      <top style="thin">
        <color indexed="64"/>
      </top>
      <bottom style="dotted">
        <color theme="1"/>
      </bottom>
      <diagonal/>
    </border>
    <border>
      <left style="medium">
        <color theme="1"/>
      </left>
      <right style="dashed">
        <color theme="1"/>
      </right>
      <top/>
      <bottom style="dashed">
        <color theme="1"/>
      </bottom>
      <diagonal/>
    </border>
    <border>
      <left/>
      <right/>
      <top style="dashed">
        <color theme="1"/>
      </top>
      <bottom/>
      <diagonal/>
    </border>
    <border>
      <left/>
      <right style="dashed">
        <color theme="1"/>
      </right>
      <top style="medium">
        <color indexed="64"/>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thin">
        <color indexed="64"/>
      </left>
      <right style="medium">
        <color indexed="64"/>
      </right>
      <top style="thin">
        <color rgb="FF000000"/>
      </top>
      <bottom style="thin">
        <color indexed="64"/>
      </bottom>
      <diagonal/>
    </border>
    <border>
      <left style="thin">
        <color indexed="64"/>
      </left>
      <right/>
      <top style="thin">
        <color indexed="64"/>
      </top>
      <bottom style="dashed">
        <color theme="1"/>
      </bottom>
      <diagonal/>
    </border>
    <border>
      <left style="dashed">
        <color indexed="64"/>
      </left>
      <right style="medium">
        <color theme="1"/>
      </right>
      <top style="dashed">
        <color theme="1"/>
      </top>
      <bottom style="dashed">
        <color theme="1"/>
      </bottom>
      <diagonal/>
    </border>
    <border>
      <left style="dashed">
        <color theme="1"/>
      </left>
      <right style="dashed">
        <color indexed="64"/>
      </right>
      <top style="dashed">
        <color theme="1"/>
      </top>
      <bottom style="dashed">
        <color theme="1"/>
      </bottom>
      <diagonal/>
    </border>
    <border>
      <left style="dashed">
        <color theme="1"/>
      </left>
      <right style="dashed">
        <color indexed="64"/>
      </right>
      <top style="dashed">
        <color indexed="64"/>
      </top>
      <bottom style="medium">
        <color indexed="64"/>
      </bottom>
      <diagonal/>
    </border>
    <border>
      <left style="thin">
        <color indexed="64"/>
      </left>
      <right style="dashed">
        <color indexed="64"/>
      </right>
      <top style="dashed">
        <color theme="1"/>
      </top>
      <bottom/>
      <diagonal/>
    </border>
    <border>
      <left style="dashed">
        <color indexed="64"/>
      </left>
      <right style="medium">
        <color theme="1"/>
      </right>
      <top style="dashed">
        <color theme="1"/>
      </top>
      <bottom style="dashed">
        <color indexed="64"/>
      </bottom>
      <diagonal/>
    </border>
    <border>
      <left style="dashed">
        <color theme="1"/>
      </left>
      <right style="medium">
        <color indexed="64"/>
      </right>
      <top style="thin">
        <color indexed="64"/>
      </top>
      <bottom style="dashed">
        <color theme="1"/>
      </bottom>
      <diagonal/>
    </border>
    <border>
      <left style="dashed">
        <color indexed="64"/>
      </left>
      <right/>
      <top style="dashed">
        <color theme="1"/>
      </top>
      <bottom/>
      <diagonal/>
    </border>
    <border>
      <left style="dashed">
        <color indexed="64"/>
      </left>
      <right/>
      <top style="dashed">
        <color indexed="64"/>
      </top>
      <bottom style="dashed">
        <color indexed="64"/>
      </bottom>
      <diagonal/>
    </border>
    <border>
      <left style="medium">
        <color theme="1"/>
      </left>
      <right style="dotted">
        <color indexed="64"/>
      </right>
      <top style="dashed">
        <color theme="1"/>
      </top>
      <bottom style="dashed">
        <color theme="1"/>
      </bottom>
      <diagonal/>
    </border>
    <border>
      <left style="dotted">
        <color indexed="64"/>
      </left>
      <right style="dotted">
        <color indexed="64"/>
      </right>
      <top style="dashed">
        <color theme="1"/>
      </top>
      <bottom style="dashed">
        <color theme="1"/>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31">
    <xf numFmtId="0" fontId="0" fillId="0" borderId="0" xfId="0"/>
    <xf numFmtId="10" fontId="0" fillId="0" borderId="0" xfId="0" applyNumberFormat="1" applyAlignment="1">
      <alignment horizontal="center" vertical="center" wrapText="1"/>
    </xf>
    <xf numFmtId="10" fontId="0" fillId="4" borderId="14"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left" vertical="center" wrapText="1"/>
    </xf>
    <xf numFmtId="10" fontId="0" fillId="4" borderId="30" xfId="0" applyNumberForma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3" borderId="34" xfId="0" applyFont="1" applyFill="1" applyBorder="1" applyAlignment="1">
      <alignment horizontal="justify" vertical="center" wrapText="1"/>
    </xf>
    <xf numFmtId="0" fontId="4" fillId="3" borderId="3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1" xfId="0" applyFont="1" applyFill="1" applyBorder="1" applyAlignment="1">
      <alignment horizontal="justify" vertical="center" wrapText="1"/>
    </xf>
    <xf numFmtId="2" fontId="6" fillId="6" borderId="19" xfId="0" applyNumberFormat="1" applyFont="1" applyFill="1" applyBorder="1" applyAlignment="1">
      <alignment vertical="center" wrapText="1"/>
    </xf>
    <xf numFmtId="2" fontId="6" fillId="6" borderId="20" xfId="0" applyNumberFormat="1" applyFont="1" applyFill="1" applyBorder="1" applyAlignment="1">
      <alignment vertical="center" wrapText="1"/>
    </xf>
    <xf numFmtId="0" fontId="4" fillId="3" borderId="38" xfId="0" applyFont="1" applyFill="1" applyBorder="1" applyAlignment="1">
      <alignment horizontal="center" vertical="center" wrapText="1"/>
    </xf>
    <xf numFmtId="164" fontId="4" fillId="3" borderId="43" xfId="0" applyNumberFormat="1" applyFont="1" applyFill="1" applyBorder="1" applyAlignment="1">
      <alignment horizontal="center" vertical="center" wrapText="1"/>
    </xf>
    <xf numFmtId="10" fontId="0" fillId="4" borderId="46" xfId="0" applyNumberForma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4" borderId="48"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4" fillId="3" borderId="39"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164" fontId="7" fillId="3" borderId="52" xfId="2" applyNumberFormat="1"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0" fontId="3" fillId="0" borderId="53" xfId="0" applyFont="1" applyBorder="1" applyAlignment="1">
      <alignment horizontal="center" vertical="center" wrapText="1"/>
    </xf>
    <xf numFmtId="0" fontId="3" fillId="7" borderId="37" xfId="0" applyFont="1" applyFill="1" applyBorder="1" applyAlignment="1">
      <alignment horizontal="left" vertical="center" wrapText="1"/>
    </xf>
    <xf numFmtId="0" fontId="7" fillId="3" borderId="9" xfId="0" applyFont="1" applyFill="1" applyBorder="1" applyAlignment="1">
      <alignment horizontal="center" vertical="center" wrapText="1"/>
    </xf>
    <xf numFmtId="2" fontId="3" fillId="7" borderId="4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61"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62" xfId="2" applyFont="1" applyFill="1" applyBorder="1" applyAlignment="1">
      <alignment horizontal="center" vertical="center" wrapText="1"/>
    </xf>
    <xf numFmtId="44" fontId="7" fillId="3" borderId="50" xfId="2" applyFont="1" applyFill="1" applyBorder="1" applyAlignment="1">
      <alignment horizontal="center" vertical="center" wrapText="1"/>
    </xf>
    <xf numFmtId="44" fontId="3" fillId="7" borderId="23" xfId="2" applyFont="1" applyFill="1" applyBorder="1" applyAlignment="1">
      <alignment horizontal="center" vertical="center" wrapText="1"/>
    </xf>
    <xf numFmtId="44" fontId="7" fillId="3" borderId="51" xfId="2" applyFont="1" applyFill="1" applyBorder="1" applyAlignment="1">
      <alignment horizontal="center" vertical="center" wrapText="1"/>
    </xf>
    <xf numFmtId="44" fontId="3" fillId="7" borderId="24" xfId="2" applyFont="1" applyFill="1" applyBorder="1" applyAlignment="1">
      <alignment horizontal="center" vertical="center" wrapText="1"/>
    </xf>
    <xf numFmtId="44" fontId="7" fillId="3" borderId="52" xfId="2" applyFont="1" applyFill="1" applyBorder="1" applyAlignment="1">
      <alignment horizontal="center" vertical="center" wrapText="1"/>
    </xf>
    <xf numFmtId="44" fontId="3" fillId="7" borderId="63" xfId="2" applyFont="1" applyFill="1" applyBorder="1" applyAlignment="1">
      <alignment horizontal="center" vertical="center" wrapText="1"/>
    </xf>
    <xf numFmtId="44" fontId="7" fillId="3" borderId="54" xfId="2" applyFont="1" applyFill="1" applyBorder="1" applyAlignment="1">
      <alignment horizontal="center" vertical="center" wrapText="1"/>
    </xf>
    <xf numFmtId="44" fontId="3" fillId="7" borderId="36" xfId="2" applyFont="1" applyFill="1" applyBorder="1" applyAlignment="1">
      <alignment horizontal="center" vertical="center" wrapText="1"/>
    </xf>
    <xf numFmtId="0" fontId="3" fillId="3" borderId="25" xfId="0" applyFont="1" applyFill="1" applyBorder="1" applyAlignment="1">
      <alignment horizontal="justify" vertical="center" wrapText="1"/>
    </xf>
    <xf numFmtId="0" fontId="4" fillId="6" borderId="3" xfId="0" applyFont="1" applyFill="1" applyBorder="1" applyAlignment="1">
      <alignment horizontal="left" vertical="center" wrapText="1"/>
    </xf>
    <xf numFmtId="0" fontId="3" fillId="7" borderId="43" xfId="0" applyFont="1" applyFill="1" applyBorder="1" applyAlignment="1">
      <alignment horizontal="justify" vertical="center" wrapText="1"/>
    </xf>
    <xf numFmtId="3" fontId="3" fillId="2" borderId="66"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67" xfId="0" applyNumberFormat="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7" xfId="2" applyFont="1" applyFill="1" applyBorder="1" applyAlignment="1">
      <alignment horizontal="center" vertical="center" wrapText="1"/>
    </xf>
    <xf numFmtId="44" fontId="3" fillId="2" borderId="78" xfId="2" applyFont="1" applyFill="1" applyBorder="1" applyAlignment="1">
      <alignment horizontal="center" vertical="center" wrapText="1"/>
    </xf>
    <xf numFmtId="44" fontId="3" fillId="2" borderId="79"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80" xfId="2" applyFont="1" applyFill="1" applyBorder="1" applyAlignment="1">
      <alignment horizontal="center" vertical="center" wrapText="1"/>
    </xf>
    <xf numFmtId="44" fontId="3" fillId="2" borderId="81"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83" xfId="2" applyFont="1" applyFill="1" applyBorder="1" applyAlignment="1">
      <alignment horizontal="center" vertical="center" wrapText="1"/>
    </xf>
    <xf numFmtId="44" fontId="3" fillId="2" borderId="84" xfId="2"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70" xfId="0" applyNumberFormat="1" applyFill="1" applyBorder="1" applyAlignment="1">
      <alignment horizontal="center" vertical="center" wrapText="1"/>
    </xf>
    <xf numFmtId="3" fontId="3" fillId="8" borderId="66"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67" xfId="0" applyNumberFormat="1" applyFon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11" borderId="70" xfId="0" applyNumberFormat="1" applyFill="1" applyBorder="1" applyAlignment="1">
      <alignment horizontal="center" vertical="center" wrapText="1"/>
    </xf>
    <xf numFmtId="10" fontId="13" fillId="12" borderId="70" xfId="0" applyNumberFormat="1" applyFont="1" applyFill="1" applyBorder="1" applyAlignment="1">
      <alignment horizontal="center" vertical="center"/>
    </xf>
    <xf numFmtId="0" fontId="5" fillId="8" borderId="90" xfId="0" applyFont="1" applyFill="1" applyBorder="1" applyAlignment="1">
      <alignment horizontal="center" vertical="center" wrapText="1"/>
    </xf>
    <xf numFmtId="0" fontId="3" fillId="6" borderId="37" xfId="0" applyFont="1" applyFill="1" applyBorder="1" applyAlignment="1">
      <alignment horizontal="left" vertical="center" wrapText="1"/>
    </xf>
    <xf numFmtId="0" fontId="3" fillId="9" borderId="49" xfId="0" applyFont="1" applyFill="1" applyBorder="1" applyAlignment="1">
      <alignment horizontal="justify" vertical="center" wrapText="1"/>
    </xf>
    <xf numFmtId="0" fontId="3" fillId="3" borderId="92" xfId="0" applyFont="1" applyFill="1" applyBorder="1" applyAlignment="1">
      <alignment horizontal="justify" vertical="center" wrapText="1"/>
    </xf>
    <xf numFmtId="0" fontId="4"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3" fontId="3" fillId="2" borderId="94"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9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4" fillId="3" borderId="96" xfId="0" applyNumberFormat="1" applyFont="1" applyFill="1" applyBorder="1" applyAlignment="1">
      <alignment horizontal="center" vertical="center" wrapText="1"/>
    </xf>
    <xf numFmtId="44" fontId="3" fillId="2" borderId="91" xfId="2" applyFont="1" applyFill="1" applyBorder="1" applyAlignment="1">
      <alignment horizontal="center" vertical="center" wrapText="1"/>
    </xf>
    <xf numFmtId="44" fontId="3" fillId="2" borderId="92" xfId="2" applyFont="1" applyFill="1" applyBorder="1" applyAlignment="1">
      <alignment horizontal="center" vertical="center" wrapText="1"/>
    </xf>
    <xf numFmtId="44" fontId="3" fillId="2" borderId="95" xfId="2" applyFont="1" applyFill="1" applyBorder="1" applyAlignment="1">
      <alignment horizontal="center" vertical="center" wrapText="1"/>
    </xf>
    <xf numFmtId="44" fontId="3" fillId="2" borderId="100" xfId="2" applyFont="1" applyFill="1" applyBorder="1" applyAlignment="1">
      <alignment horizontal="center" vertical="center" wrapText="1"/>
    </xf>
    <xf numFmtId="44" fontId="3" fillId="2" borderId="101" xfId="2"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0" fontId="3" fillId="0" borderId="96" xfId="0" applyFont="1" applyBorder="1" applyAlignment="1">
      <alignment horizontal="center" vertical="center" wrapText="1"/>
    </xf>
    <xf numFmtId="44" fontId="3" fillId="2" borderId="3" xfId="2" applyFont="1" applyFill="1" applyBorder="1" applyAlignment="1">
      <alignment horizontal="left" vertical="center" wrapText="1"/>
    </xf>
    <xf numFmtId="8" fontId="3" fillId="2" borderId="91" xfId="2" applyNumberFormat="1" applyFont="1" applyFill="1" applyBorder="1" applyAlignment="1">
      <alignment horizontal="right" vertical="center" wrapText="1"/>
    </xf>
    <xf numFmtId="0" fontId="4" fillId="3" borderId="99"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10" fillId="5" borderId="59" xfId="0" applyFont="1" applyFill="1" applyBorder="1" applyAlignment="1">
      <alignment horizontal="center" vertical="center" wrapText="1"/>
    </xf>
    <xf numFmtId="1" fontId="3" fillId="7" borderId="105" xfId="1"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1" fontId="7" fillId="3" borderId="27" xfId="1" applyNumberFormat="1" applyFont="1" applyFill="1" applyBorder="1" applyAlignment="1">
      <alignment horizontal="center" vertical="center" wrapText="1"/>
    </xf>
    <xf numFmtId="1" fontId="3" fillId="7" borderId="28" xfId="1" applyNumberFormat="1" applyFont="1" applyFill="1" applyBorder="1" applyAlignment="1">
      <alignment horizontal="center" vertical="center" wrapText="1"/>
    </xf>
    <xf numFmtId="1" fontId="3" fillId="3" borderId="29" xfId="1" applyNumberFormat="1" applyFont="1" applyFill="1" applyBorder="1" applyAlignment="1">
      <alignment horizontal="center" vertical="center" wrapText="1"/>
    </xf>
    <xf numFmtId="3" fontId="3" fillId="8" borderId="104" xfId="0" applyNumberFormat="1" applyFont="1" applyFill="1" applyBorder="1" applyAlignment="1">
      <alignment horizontal="center" vertical="center" wrapText="1"/>
    </xf>
    <xf numFmtId="0" fontId="5" fillId="8" borderId="88" xfId="0" applyFont="1" applyFill="1" applyBorder="1" applyAlignment="1">
      <alignment horizontal="center" vertical="center" wrapText="1"/>
    </xf>
    <xf numFmtId="3" fontId="3" fillId="8" borderId="106" xfId="0" applyNumberFormat="1" applyFont="1" applyFill="1" applyBorder="1" applyAlignment="1">
      <alignment horizontal="center" vertical="center" wrapText="1"/>
    </xf>
    <xf numFmtId="44" fontId="3" fillId="2" borderId="108" xfId="2" applyFont="1" applyFill="1" applyBorder="1" applyAlignment="1">
      <alignment horizontal="center" vertical="center" wrapText="1"/>
    </xf>
    <xf numFmtId="44" fontId="3" fillId="2" borderId="104" xfId="2" applyFont="1" applyFill="1" applyBorder="1" applyAlignment="1">
      <alignment horizontal="left" vertical="center" wrapText="1"/>
    </xf>
    <xf numFmtId="8" fontId="3" fillId="2" borderId="109" xfId="2" applyNumberFormat="1" applyFont="1" applyFill="1" applyBorder="1" applyAlignment="1">
      <alignment horizontal="right" vertical="center" wrapText="1"/>
    </xf>
    <xf numFmtId="44" fontId="3" fillId="2" borderId="109" xfId="2" applyFont="1" applyFill="1" applyBorder="1" applyAlignment="1">
      <alignment horizontal="center" vertical="center" wrapText="1"/>
    </xf>
    <xf numFmtId="44" fontId="3" fillId="2" borderId="110" xfId="2" applyFont="1" applyFill="1" applyBorder="1" applyAlignment="1">
      <alignment horizontal="center" vertical="center" wrapText="1"/>
    </xf>
    <xf numFmtId="0" fontId="10" fillId="5" borderId="1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7" borderId="112" xfId="0" applyFont="1" applyFill="1" applyBorder="1" applyAlignment="1">
      <alignment horizontal="justify" vertical="center" wrapText="1"/>
    </xf>
    <xf numFmtId="0" fontId="3" fillId="3" borderId="114" xfId="0" applyFont="1" applyFill="1" applyBorder="1" applyAlignment="1">
      <alignment horizontal="left" vertical="center" wrapText="1"/>
    </xf>
    <xf numFmtId="0" fontId="4" fillId="7" borderId="114" xfId="0" applyFont="1" applyFill="1" applyBorder="1" applyAlignment="1">
      <alignment horizontal="justify" vertical="center" wrapText="1"/>
    </xf>
    <xf numFmtId="0" fontId="3" fillId="3" borderId="116" xfId="0" applyFont="1" applyFill="1" applyBorder="1" applyAlignment="1">
      <alignment horizontal="left" vertical="center" wrapText="1"/>
    </xf>
    <xf numFmtId="0" fontId="3" fillId="3" borderId="115" xfId="0" applyFont="1" applyFill="1" applyBorder="1" applyAlignment="1">
      <alignment horizontal="left" vertical="center" wrapText="1"/>
    </xf>
    <xf numFmtId="1" fontId="7" fillId="3" borderId="68" xfId="1"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5" fillId="6" borderId="113" xfId="0" applyNumberFormat="1" applyFont="1" applyFill="1" applyBorder="1" applyAlignment="1">
      <alignment horizontal="center" vertical="center" wrapText="1"/>
    </xf>
    <xf numFmtId="0" fontId="3" fillId="0" borderId="96" xfId="0" applyFont="1" applyBorder="1" applyAlignment="1">
      <alignment horizontal="left" vertical="center" wrapText="1"/>
    </xf>
    <xf numFmtId="0" fontId="3" fillId="6" borderId="118" xfId="0" applyFont="1" applyFill="1" applyBorder="1" applyAlignment="1">
      <alignment horizontal="center" vertical="center" wrapText="1"/>
    </xf>
    <xf numFmtId="0" fontId="4" fillId="6" borderId="113" xfId="0" applyFont="1" applyFill="1" applyBorder="1" applyAlignment="1">
      <alignment horizontal="center" vertical="center" wrapText="1"/>
    </xf>
    <xf numFmtId="0" fontId="3" fillId="6" borderId="113"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4" fillId="6" borderId="107" xfId="0" applyFont="1" applyFill="1" applyBorder="1" applyAlignment="1">
      <alignment horizontal="center" vertical="center" wrapText="1"/>
    </xf>
    <xf numFmtId="3" fontId="4" fillId="6" borderId="113" xfId="0" applyNumberFormat="1" applyFont="1" applyFill="1" applyBorder="1" applyAlignment="1">
      <alignment horizontal="center" vertical="center" wrapText="1"/>
    </xf>
    <xf numFmtId="3" fontId="3" fillId="6" borderId="113"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0" fontId="14" fillId="7" borderId="37" xfId="0" applyFont="1" applyFill="1" applyBorder="1" applyAlignment="1">
      <alignment horizontal="left" vertical="center" wrapText="1"/>
    </xf>
    <xf numFmtId="3" fontId="3" fillId="2" borderId="109" xfId="0" applyNumberFormat="1" applyFont="1" applyFill="1" applyBorder="1" applyAlignment="1">
      <alignment horizontal="center" vertical="center" wrapText="1"/>
    </xf>
    <xf numFmtId="3" fontId="3" fillId="2" borderId="121" xfId="0" applyNumberFormat="1" applyFont="1" applyFill="1" applyBorder="1" applyAlignment="1">
      <alignment horizontal="center" vertical="center" wrapText="1"/>
    </xf>
    <xf numFmtId="3" fontId="3" fillId="2" borderId="122" xfId="0" applyNumberFormat="1" applyFont="1" applyFill="1" applyBorder="1" applyAlignment="1">
      <alignment horizontal="center" vertical="center" wrapText="1"/>
    </xf>
    <xf numFmtId="3" fontId="3" fillId="6" borderId="117" xfId="0" applyNumberFormat="1" applyFont="1" applyFill="1" applyBorder="1" applyAlignment="1">
      <alignment horizontal="center" vertical="center" wrapText="1"/>
    </xf>
    <xf numFmtId="3" fontId="4" fillId="6" borderId="0" xfId="0" applyNumberFormat="1" applyFont="1" applyFill="1" applyAlignment="1">
      <alignment horizontal="center" vertical="center" wrapText="1"/>
    </xf>
    <xf numFmtId="3" fontId="3" fillId="6" borderId="119" xfId="0" applyNumberFormat="1" applyFont="1" applyFill="1" applyBorder="1" applyAlignment="1">
      <alignment horizontal="center" vertical="center" wrapText="1"/>
    </xf>
    <xf numFmtId="3" fontId="4" fillId="6" borderId="120" xfId="0" applyNumberFormat="1" applyFont="1" applyFill="1" applyBorder="1" applyAlignment="1">
      <alignment horizontal="center" vertical="center" wrapText="1"/>
    </xf>
    <xf numFmtId="3" fontId="3" fillId="6" borderId="120" xfId="0" applyNumberFormat="1" applyFont="1" applyFill="1" applyBorder="1" applyAlignment="1">
      <alignment horizontal="center" vertical="center" wrapText="1"/>
    </xf>
    <xf numFmtId="0" fontId="3" fillId="3" borderId="92" xfId="0" applyFont="1" applyFill="1" applyBorder="1" applyAlignment="1">
      <alignment horizontal="left" vertical="center" wrapText="1"/>
    </xf>
    <xf numFmtId="0" fontId="9" fillId="0" borderId="65" xfId="0" applyFont="1" applyBorder="1" applyAlignment="1">
      <alignment horizontal="center" vertical="top" wrapText="1"/>
    </xf>
    <xf numFmtId="0" fontId="9" fillId="0" borderId="65" xfId="0" applyFont="1" applyBorder="1" applyAlignment="1">
      <alignment horizontal="center" vertical="center" wrapText="1"/>
    </xf>
    <xf numFmtId="0" fontId="9" fillId="0" borderId="65" xfId="0" applyFont="1" applyBorder="1" applyAlignment="1">
      <alignment horizontal="center" vertical="center"/>
    </xf>
    <xf numFmtId="2" fontId="6" fillId="6" borderId="16"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41"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98" xfId="0" applyBorder="1" applyAlignment="1">
      <alignment horizontal="center" vertical="top" wrapText="1"/>
    </xf>
    <xf numFmtId="0" fontId="11" fillId="6" borderId="18"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8"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64" xfId="0" applyNumberFormat="1" applyFont="1" applyFill="1" applyBorder="1" applyAlignment="1">
      <alignment horizontal="center" vertical="center" wrapText="1"/>
    </xf>
    <xf numFmtId="2" fontId="5" fillId="6" borderId="4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0" fontId="5" fillId="8" borderId="87" xfId="0" applyFont="1" applyFill="1" applyBorder="1" applyAlignment="1">
      <alignment horizontal="center" vertical="center" wrapText="1"/>
    </xf>
    <xf numFmtId="0" fontId="5" fillId="8" borderId="8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97"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2" builtinId="4"/>
    <cellStyle name="Moneda 2" xfId="3" xr:uid="{00000000-0005-0000-0000-000001000000}"/>
    <cellStyle name="Normal" xfId="0" builtinId="0"/>
    <cellStyle name="Porcentaje" xfId="1" builtinId="5"/>
  </cellStyles>
  <dxfs count="44">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1182640</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1285455</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1185332</xdr:colOff>
      <xdr:row>2</xdr:row>
      <xdr:rowOff>116418</xdr:rowOff>
    </xdr:from>
    <xdr:to>
      <xdr:col>22</xdr:col>
      <xdr:colOff>3247756</xdr:colOff>
      <xdr:row>7</xdr:row>
      <xdr:rowOff>189685</xdr:rowOff>
    </xdr:to>
    <xdr:pic>
      <xdr:nvPicPr>
        <xdr:cNvPr id="6" name="Imagen 5">
          <a:extLst>
            <a:ext uri="{FF2B5EF4-FFF2-40B4-BE49-F238E27FC236}">
              <a16:creationId xmlns:a16="http://schemas.microsoft.com/office/drawing/2014/main" id="{2DC0A263-4C2E-4AB2-82C8-6F696A050A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236332" y="476251"/>
          <a:ext cx="4581257" cy="21052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96"/>
  <sheetViews>
    <sheetView tabSelected="1" topLeftCell="E1" zoomScale="60" zoomScaleNormal="60" zoomScaleSheetLayoutView="30" workbookViewId="0">
      <selection activeCell="Y15" sqref="Y15"/>
    </sheetView>
  </sheetViews>
  <sheetFormatPr baseColWidth="10" defaultColWidth="11.42578125" defaultRowHeight="15" x14ac:dyDescent="0.25"/>
  <cols>
    <col min="2" max="2" width="27.7109375" customWidth="1"/>
    <col min="3" max="3" width="36.5703125" customWidth="1"/>
    <col min="4" max="6" width="31.42578125" customWidth="1"/>
    <col min="7" max="7" width="16.7109375" customWidth="1"/>
    <col min="8" max="15" width="16.85546875" customWidth="1"/>
    <col min="16" max="22" width="18.140625" customWidth="1"/>
    <col min="23" max="23" width="61.85546875" customWidth="1"/>
  </cols>
  <sheetData>
    <row r="3" spans="2:23" ht="15.75" thickBot="1" x14ac:dyDescent="0.3"/>
    <row r="4" spans="2:23" ht="63" customHeight="1" x14ac:dyDescent="0.25">
      <c r="E4" s="188" t="s">
        <v>216</v>
      </c>
      <c r="F4" s="189"/>
      <c r="G4" s="189"/>
      <c r="H4" s="189"/>
      <c r="I4" s="189"/>
      <c r="J4" s="189"/>
      <c r="K4" s="189"/>
      <c r="L4" s="189"/>
      <c r="M4" s="189"/>
      <c r="N4" s="189"/>
      <c r="O4" s="189"/>
      <c r="P4" s="189"/>
      <c r="Q4" s="189"/>
      <c r="R4" s="189"/>
      <c r="S4" s="189"/>
    </row>
    <row r="5" spans="2:23" ht="30" customHeight="1" x14ac:dyDescent="0.25">
      <c r="E5" s="190" t="s">
        <v>0</v>
      </c>
      <c r="F5" s="191"/>
      <c r="G5" s="191"/>
      <c r="H5" s="191"/>
      <c r="I5" s="191"/>
      <c r="J5" s="191"/>
      <c r="K5" s="191"/>
      <c r="L5" s="191"/>
      <c r="M5" s="191"/>
      <c r="N5" s="191"/>
      <c r="O5" s="191"/>
      <c r="P5" s="191"/>
      <c r="Q5" s="191"/>
      <c r="R5" s="191"/>
      <c r="S5" s="191"/>
    </row>
    <row r="6" spans="2:23" ht="26.25" customHeight="1" x14ac:dyDescent="0.25">
      <c r="E6" s="190" t="s">
        <v>217</v>
      </c>
      <c r="F6" s="191"/>
      <c r="G6" s="191"/>
      <c r="H6" s="191"/>
      <c r="I6" s="191"/>
      <c r="J6" s="191"/>
      <c r="K6" s="191"/>
      <c r="L6" s="191"/>
      <c r="M6" s="191"/>
      <c r="N6" s="191"/>
      <c r="O6" s="191"/>
      <c r="P6" s="191"/>
      <c r="Q6" s="191"/>
      <c r="R6" s="191"/>
      <c r="S6" s="191"/>
    </row>
    <row r="7" spans="2:23" ht="26.25" customHeight="1" x14ac:dyDescent="0.25">
      <c r="E7" s="190" t="s">
        <v>192</v>
      </c>
      <c r="F7" s="191"/>
      <c r="G7" s="191"/>
      <c r="H7" s="191"/>
      <c r="I7" s="191"/>
      <c r="J7" s="191"/>
      <c r="K7" s="191"/>
      <c r="L7" s="191"/>
      <c r="M7" s="191"/>
      <c r="N7" s="191"/>
      <c r="O7" s="191"/>
      <c r="P7" s="191"/>
      <c r="Q7" s="191"/>
      <c r="R7" s="191"/>
      <c r="S7" s="191"/>
    </row>
    <row r="8" spans="2:23" ht="15.75" customHeight="1" thickBot="1" x14ac:dyDescent="0.3">
      <c r="E8" s="32"/>
      <c r="F8" s="33"/>
      <c r="G8" s="33"/>
      <c r="H8" s="33"/>
      <c r="I8" s="33"/>
      <c r="J8" s="33"/>
      <c r="K8" s="33"/>
      <c r="L8" s="33"/>
      <c r="M8" s="33"/>
      <c r="N8" s="33"/>
      <c r="O8" s="33"/>
      <c r="P8" s="33"/>
      <c r="Q8" s="33"/>
      <c r="R8" s="33"/>
      <c r="S8" s="33"/>
    </row>
    <row r="11" spans="2:23" ht="9" customHeight="1" thickBot="1" x14ac:dyDescent="0.3"/>
    <row r="12" spans="2:23" ht="26.25" customHeight="1" thickTop="1" thickBot="1" x14ac:dyDescent="0.3">
      <c r="G12" s="141"/>
      <c r="H12" s="203" t="s">
        <v>218</v>
      </c>
      <c r="I12" s="204"/>
      <c r="J12" s="204"/>
      <c r="K12" s="204"/>
      <c r="L12" s="204"/>
      <c r="M12" s="204"/>
      <c r="N12" s="204"/>
      <c r="O12" s="204"/>
      <c r="P12" s="204"/>
      <c r="Q12" s="204"/>
      <c r="R12" s="204"/>
      <c r="S12" s="204"/>
      <c r="T12" s="204"/>
      <c r="U12" s="204"/>
      <c r="V12" s="205"/>
    </row>
    <row r="13" spans="2:23" ht="57" customHeight="1" thickTop="1" thickBot="1" x14ac:dyDescent="0.3">
      <c r="B13" s="210" t="s">
        <v>1</v>
      </c>
      <c r="C13" s="228" t="s">
        <v>2</v>
      </c>
      <c r="D13" s="192" t="s">
        <v>3</v>
      </c>
      <c r="E13" s="193"/>
      <c r="F13" s="193"/>
      <c r="G13" s="141" t="s">
        <v>206</v>
      </c>
      <c r="H13" s="194" t="s">
        <v>219</v>
      </c>
      <c r="I13" s="195"/>
      <c r="J13" s="195"/>
      <c r="K13" s="196"/>
      <c r="L13" s="197" t="s">
        <v>220</v>
      </c>
      <c r="M13" s="198"/>
      <c r="N13" s="198"/>
      <c r="O13" s="199"/>
      <c r="P13" s="200" t="s">
        <v>221</v>
      </c>
      <c r="Q13" s="201"/>
      <c r="R13" s="201"/>
      <c r="S13" s="202"/>
      <c r="T13" s="201" t="s">
        <v>222</v>
      </c>
      <c r="U13" s="201"/>
      <c r="V13" s="202"/>
      <c r="W13" s="208" t="s">
        <v>223</v>
      </c>
    </row>
    <row r="14" spans="2:23" ht="143.25" customHeight="1" thickBot="1" x14ac:dyDescent="0.3">
      <c r="B14" s="211"/>
      <c r="C14" s="229"/>
      <c r="D14" s="50" t="s">
        <v>4</v>
      </c>
      <c r="E14" s="50" t="s">
        <v>5</v>
      </c>
      <c r="F14" s="51" t="s">
        <v>6</v>
      </c>
      <c r="G14" s="155" t="s">
        <v>207</v>
      </c>
      <c r="H14" s="17" t="s">
        <v>7</v>
      </c>
      <c r="I14" s="18" t="s">
        <v>8</v>
      </c>
      <c r="J14" s="6" t="s">
        <v>9</v>
      </c>
      <c r="K14" s="19" t="s">
        <v>10</v>
      </c>
      <c r="L14" s="17" t="s">
        <v>7</v>
      </c>
      <c r="M14" s="18" t="s">
        <v>8</v>
      </c>
      <c r="N14" s="6" t="s">
        <v>9</v>
      </c>
      <c r="O14" s="19" t="s">
        <v>10</v>
      </c>
      <c r="P14" s="5" t="s">
        <v>7</v>
      </c>
      <c r="Q14" s="26" t="s">
        <v>8</v>
      </c>
      <c r="R14" s="7" t="s">
        <v>9</v>
      </c>
      <c r="S14" s="27" t="s">
        <v>10</v>
      </c>
      <c r="T14" s="26" t="s">
        <v>8</v>
      </c>
      <c r="U14" s="7" t="s">
        <v>9</v>
      </c>
      <c r="V14" s="27" t="s">
        <v>10</v>
      </c>
      <c r="W14" s="209"/>
    </row>
    <row r="15" spans="2:23" ht="165.75" customHeight="1" x14ac:dyDescent="0.25">
      <c r="B15" s="30" t="s">
        <v>11</v>
      </c>
      <c r="C15" s="31" t="s">
        <v>204</v>
      </c>
      <c r="D15" s="64" t="s">
        <v>271</v>
      </c>
      <c r="E15" s="21" t="s">
        <v>34</v>
      </c>
      <c r="F15" s="22" t="s">
        <v>272</v>
      </c>
      <c r="G15" s="167">
        <v>18</v>
      </c>
      <c r="H15" s="163">
        <v>18</v>
      </c>
      <c r="I15" s="142">
        <v>18</v>
      </c>
      <c r="J15" s="146">
        <v>18</v>
      </c>
      <c r="K15" s="145">
        <v>18</v>
      </c>
      <c r="L15" s="144">
        <v>23</v>
      </c>
      <c r="M15" s="143"/>
      <c r="N15" s="106"/>
      <c r="O15" s="108"/>
      <c r="P15" s="72">
        <v>0.27777777777777779</v>
      </c>
      <c r="Q15" s="110"/>
      <c r="R15" s="110"/>
      <c r="S15" s="110"/>
      <c r="T15" s="110"/>
      <c r="U15" s="110"/>
      <c r="V15" s="110"/>
      <c r="W15" s="66" t="s">
        <v>273</v>
      </c>
    </row>
    <row r="16" spans="2:23" ht="23.45" hidden="1" customHeight="1" x14ac:dyDescent="0.25">
      <c r="B16" s="224"/>
      <c r="C16" s="225"/>
      <c r="D16" s="225"/>
      <c r="E16" s="225"/>
      <c r="F16" s="225"/>
      <c r="G16" s="148"/>
      <c r="H16" s="149"/>
      <c r="I16" s="106"/>
      <c r="J16" s="106"/>
      <c r="K16" s="107"/>
      <c r="L16" s="105"/>
      <c r="M16" s="106"/>
      <c r="N16" s="106"/>
      <c r="O16" s="108"/>
      <c r="P16" s="109" t="str">
        <f t="shared" ref="P16:P31" si="0">IFERROR((L16/H16),"100%")</f>
        <v>100%</v>
      </c>
      <c r="Q16" s="110"/>
      <c r="R16" s="110"/>
      <c r="S16" s="110"/>
      <c r="T16" s="110"/>
      <c r="U16" s="110"/>
      <c r="V16" s="110"/>
      <c r="W16" s="114"/>
    </row>
    <row r="17" spans="2:23" ht="149.1" customHeight="1" x14ac:dyDescent="0.25">
      <c r="B17" s="65" t="s">
        <v>30</v>
      </c>
      <c r="C17" s="8" t="s">
        <v>29</v>
      </c>
      <c r="D17" s="8" t="s">
        <v>31</v>
      </c>
      <c r="E17" s="9" t="s">
        <v>34</v>
      </c>
      <c r="F17" s="10" t="s">
        <v>33</v>
      </c>
      <c r="G17" s="165">
        <v>50000</v>
      </c>
      <c r="H17" s="67">
        <v>12500</v>
      </c>
      <c r="I17" s="68">
        <v>12500</v>
      </c>
      <c r="J17" s="68">
        <v>12500</v>
      </c>
      <c r="K17" s="68">
        <v>12500</v>
      </c>
      <c r="L17" s="67">
        <v>12212</v>
      </c>
      <c r="M17" s="68"/>
      <c r="N17" s="68"/>
      <c r="O17" s="108"/>
      <c r="P17" s="109">
        <f t="shared" si="0"/>
        <v>0.97696000000000005</v>
      </c>
      <c r="Q17" s="110"/>
      <c r="R17" s="110"/>
      <c r="S17" s="110"/>
      <c r="T17" s="110"/>
      <c r="U17" s="110"/>
      <c r="V17" s="110"/>
      <c r="W17" s="113" t="s">
        <v>229</v>
      </c>
    </row>
    <row r="18" spans="2:23" ht="93" customHeight="1" x14ac:dyDescent="0.25">
      <c r="B18" s="20" t="s">
        <v>36</v>
      </c>
      <c r="C18" s="12" t="s">
        <v>35</v>
      </c>
      <c r="D18" s="12" t="s">
        <v>37</v>
      </c>
      <c r="E18" s="13" t="s">
        <v>32</v>
      </c>
      <c r="F18" s="14" t="s">
        <v>38</v>
      </c>
      <c r="G18" s="172">
        <v>1294</v>
      </c>
      <c r="H18" s="67">
        <v>263</v>
      </c>
      <c r="I18" s="68">
        <v>363</v>
      </c>
      <c r="J18" s="68">
        <v>334</v>
      </c>
      <c r="K18" s="69">
        <v>334</v>
      </c>
      <c r="L18" s="67">
        <v>310</v>
      </c>
      <c r="M18" s="68"/>
      <c r="N18" s="68"/>
      <c r="O18" s="70"/>
      <c r="P18" s="109">
        <f t="shared" si="0"/>
        <v>1.1787072243346008</v>
      </c>
      <c r="Q18" s="110"/>
      <c r="R18" s="110"/>
      <c r="S18" s="110"/>
      <c r="T18" s="110"/>
      <c r="U18" s="110"/>
      <c r="V18" s="110"/>
      <c r="W18" s="46" t="s">
        <v>230</v>
      </c>
    </row>
    <row r="19" spans="2:23" ht="101.1" customHeight="1" x14ac:dyDescent="0.25">
      <c r="B19" s="122" t="s">
        <v>39</v>
      </c>
      <c r="C19" s="127" t="s">
        <v>40</v>
      </c>
      <c r="D19" s="15" t="s">
        <v>41</v>
      </c>
      <c r="E19" s="16" t="s">
        <v>32</v>
      </c>
      <c r="F19" s="11" t="s">
        <v>42</v>
      </c>
      <c r="G19" s="169">
        <v>200</v>
      </c>
      <c r="H19" s="67">
        <v>50</v>
      </c>
      <c r="I19" s="68">
        <v>50</v>
      </c>
      <c r="J19" s="68">
        <v>50</v>
      </c>
      <c r="K19" s="69">
        <v>50</v>
      </c>
      <c r="L19" s="67">
        <v>85</v>
      </c>
      <c r="M19" s="68"/>
      <c r="N19" s="68"/>
      <c r="O19" s="70"/>
      <c r="P19" s="109">
        <f t="shared" si="0"/>
        <v>1.7</v>
      </c>
      <c r="Q19" s="110"/>
      <c r="R19" s="110"/>
      <c r="S19" s="110"/>
      <c r="T19" s="110"/>
      <c r="U19" s="110"/>
      <c r="V19" s="110"/>
      <c r="W19" s="46" t="s">
        <v>231</v>
      </c>
    </row>
    <row r="20" spans="2:23" ht="88.5" customHeight="1" x14ac:dyDescent="0.25">
      <c r="B20" s="123" t="s">
        <v>39</v>
      </c>
      <c r="C20" s="125" t="s">
        <v>43</v>
      </c>
      <c r="D20" s="115" t="s">
        <v>44</v>
      </c>
      <c r="E20" s="116" t="s">
        <v>32</v>
      </c>
      <c r="F20" s="159" t="s">
        <v>45</v>
      </c>
      <c r="G20" s="170">
        <v>200</v>
      </c>
      <c r="H20" s="118">
        <v>50</v>
      </c>
      <c r="I20" s="68">
        <v>50</v>
      </c>
      <c r="J20" s="119">
        <v>50</v>
      </c>
      <c r="K20" s="120">
        <v>50</v>
      </c>
      <c r="L20" s="118">
        <v>38</v>
      </c>
      <c r="M20" s="68"/>
      <c r="N20" s="119"/>
      <c r="O20" s="121"/>
      <c r="P20" s="109">
        <f t="shared" si="0"/>
        <v>0.76</v>
      </c>
      <c r="Q20" s="110"/>
      <c r="R20" s="110"/>
      <c r="S20" s="110"/>
      <c r="T20" s="110"/>
      <c r="U20" s="110"/>
      <c r="V20" s="110"/>
      <c r="W20" s="46" t="s">
        <v>262</v>
      </c>
    </row>
    <row r="21" spans="2:23" ht="88.5" customHeight="1" x14ac:dyDescent="0.25">
      <c r="B21" s="123" t="s">
        <v>39</v>
      </c>
      <c r="C21" s="125" t="s">
        <v>46</v>
      </c>
      <c r="D21" s="115" t="s">
        <v>47</v>
      </c>
      <c r="E21" s="116" t="s">
        <v>32</v>
      </c>
      <c r="F21" s="117" t="s">
        <v>48</v>
      </c>
      <c r="G21" s="169">
        <v>200</v>
      </c>
      <c r="H21" s="118">
        <v>50</v>
      </c>
      <c r="I21" s="68">
        <v>50</v>
      </c>
      <c r="J21" s="119">
        <v>50</v>
      </c>
      <c r="K21" s="120">
        <v>50</v>
      </c>
      <c r="L21" s="118">
        <v>53</v>
      </c>
      <c r="M21" s="68"/>
      <c r="N21" s="119"/>
      <c r="O21" s="121"/>
      <c r="P21" s="109">
        <f t="shared" si="0"/>
        <v>1.06</v>
      </c>
      <c r="Q21" s="110"/>
      <c r="R21" s="110"/>
      <c r="S21" s="110"/>
      <c r="T21" s="110"/>
      <c r="U21" s="110"/>
      <c r="V21" s="110"/>
      <c r="W21" s="46" t="s">
        <v>261</v>
      </c>
    </row>
    <row r="22" spans="2:23" ht="104.1" customHeight="1" x14ac:dyDescent="0.25">
      <c r="B22" s="123" t="s">
        <v>39</v>
      </c>
      <c r="C22" s="125" t="s">
        <v>49</v>
      </c>
      <c r="D22" s="115" t="s">
        <v>50</v>
      </c>
      <c r="E22" s="116" t="s">
        <v>32</v>
      </c>
      <c r="F22" s="117" t="s">
        <v>51</v>
      </c>
      <c r="G22" s="169">
        <v>40</v>
      </c>
      <c r="H22" s="118">
        <v>10</v>
      </c>
      <c r="I22" s="68">
        <v>10</v>
      </c>
      <c r="J22" s="119">
        <v>10</v>
      </c>
      <c r="K22" s="120">
        <v>10</v>
      </c>
      <c r="L22" s="118">
        <v>13</v>
      </c>
      <c r="M22" s="68"/>
      <c r="N22" s="119"/>
      <c r="O22" s="121"/>
      <c r="P22" s="109">
        <f t="shared" si="0"/>
        <v>1.3</v>
      </c>
      <c r="Q22" s="110"/>
      <c r="R22" s="110"/>
      <c r="S22" s="110"/>
      <c r="T22" s="110"/>
      <c r="U22" s="110"/>
      <c r="V22" s="110"/>
      <c r="W22" s="46" t="s">
        <v>211</v>
      </c>
    </row>
    <row r="23" spans="2:23" ht="88.5" customHeight="1" x14ac:dyDescent="0.25">
      <c r="B23" s="123" t="s">
        <v>39</v>
      </c>
      <c r="C23" s="125" t="s">
        <v>52</v>
      </c>
      <c r="D23" s="115" t="s">
        <v>53</v>
      </c>
      <c r="E23" s="116" t="s">
        <v>32</v>
      </c>
      <c r="F23" s="117" t="s">
        <v>54</v>
      </c>
      <c r="G23" s="169">
        <v>636</v>
      </c>
      <c r="H23" s="118">
        <v>100</v>
      </c>
      <c r="I23" s="68">
        <v>200</v>
      </c>
      <c r="J23" s="119">
        <v>168</v>
      </c>
      <c r="K23" s="120">
        <v>168</v>
      </c>
      <c r="L23" s="118">
        <v>118</v>
      </c>
      <c r="M23" s="68"/>
      <c r="N23" s="119"/>
      <c r="O23" s="121"/>
      <c r="P23" s="109">
        <f>IFERROR((L23/H23),"100%")</f>
        <v>1.18</v>
      </c>
      <c r="Q23" s="110"/>
      <c r="R23" s="110"/>
      <c r="S23" s="110"/>
      <c r="T23" s="110"/>
      <c r="U23" s="110"/>
      <c r="V23" s="110"/>
      <c r="W23" s="46" t="s">
        <v>212</v>
      </c>
    </row>
    <row r="24" spans="2:23" ht="88.5" customHeight="1" x14ac:dyDescent="0.25">
      <c r="B24" s="123" t="s">
        <v>39</v>
      </c>
      <c r="C24" s="125" t="s">
        <v>55</v>
      </c>
      <c r="D24" s="115" t="s">
        <v>56</v>
      </c>
      <c r="E24" s="116" t="s">
        <v>32</v>
      </c>
      <c r="F24" s="117" t="s">
        <v>57</v>
      </c>
      <c r="G24" s="169">
        <v>6</v>
      </c>
      <c r="H24" s="118"/>
      <c r="I24" s="68"/>
      <c r="J24" s="119">
        <v>3</v>
      </c>
      <c r="K24" s="120">
        <v>3</v>
      </c>
      <c r="L24" s="118"/>
      <c r="M24" s="68"/>
      <c r="N24" s="119"/>
      <c r="O24" s="121"/>
      <c r="P24" s="109"/>
      <c r="Q24" s="110"/>
      <c r="R24" s="110"/>
      <c r="S24" s="110"/>
      <c r="T24" s="110"/>
      <c r="U24" s="110"/>
      <c r="V24" s="110"/>
      <c r="W24" s="46" t="s">
        <v>232</v>
      </c>
    </row>
    <row r="25" spans="2:23" ht="88.5" customHeight="1" x14ac:dyDescent="0.25">
      <c r="B25" s="123" t="s">
        <v>39</v>
      </c>
      <c r="C25" s="125" t="s">
        <v>58</v>
      </c>
      <c r="D25" s="115" t="s">
        <v>59</v>
      </c>
      <c r="E25" s="116" t="s">
        <v>32</v>
      </c>
      <c r="F25" s="117" t="s">
        <v>57</v>
      </c>
      <c r="G25" s="169">
        <v>12</v>
      </c>
      <c r="H25" s="118">
        <v>3</v>
      </c>
      <c r="I25" s="68">
        <v>3</v>
      </c>
      <c r="J25" s="119">
        <v>3</v>
      </c>
      <c r="K25" s="120">
        <v>3</v>
      </c>
      <c r="L25" s="118">
        <v>3</v>
      </c>
      <c r="M25" s="68"/>
      <c r="N25" s="119"/>
      <c r="O25" s="121"/>
      <c r="P25" s="109">
        <f t="shared" si="0"/>
        <v>1</v>
      </c>
      <c r="Q25" s="110"/>
      <c r="R25" s="110"/>
      <c r="S25" s="110"/>
      <c r="T25" s="110"/>
      <c r="U25" s="110"/>
      <c r="V25" s="110"/>
      <c r="W25" s="46" t="s">
        <v>233</v>
      </c>
    </row>
    <row r="26" spans="2:23" ht="88.5" customHeight="1" x14ac:dyDescent="0.25">
      <c r="B26" s="20" t="s">
        <v>60</v>
      </c>
      <c r="C26" s="12" t="s">
        <v>61</v>
      </c>
      <c r="D26" s="12" t="s">
        <v>62</v>
      </c>
      <c r="E26" s="13" t="s">
        <v>32</v>
      </c>
      <c r="F26" s="160" t="s">
        <v>63</v>
      </c>
      <c r="G26" s="171">
        <v>489</v>
      </c>
      <c r="H26" s="118">
        <v>74</v>
      </c>
      <c r="I26" s="68">
        <v>184</v>
      </c>
      <c r="J26" s="119">
        <v>153</v>
      </c>
      <c r="K26" s="120">
        <v>78</v>
      </c>
      <c r="L26" s="118">
        <v>102</v>
      </c>
      <c r="M26" s="68"/>
      <c r="N26" s="119"/>
      <c r="O26" s="121"/>
      <c r="P26" s="109">
        <f t="shared" si="0"/>
        <v>1.3783783783783783</v>
      </c>
      <c r="Q26" s="110"/>
      <c r="R26" s="110"/>
      <c r="S26" s="110"/>
      <c r="T26" s="110"/>
      <c r="U26" s="110"/>
      <c r="V26" s="110"/>
      <c r="W26" s="46" t="s">
        <v>213</v>
      </c>
    </row>
    <row r="27" spans="2:23" ht="103.5" customHeight="1" x14ac:dyDescent="0.25">
      <c r="B27" s="123" t="s">
        <v>39</v>
      </c>
      <c r="C27" s="125" t="s">
        <v>64</v>
      </c>
      <c r="D27" s="115" t="s">
        <v>65</v>
      </c>
      <c r="E27" s="116" t="s">
        <v>32</v>
      </c>
      <c r="F27" s="159" t="s">
        <v>66</v>
      </c>
      <c r="G27" s="170">
        <v>74</v>
      </c>
      <c r="H27" s="118">
        <v>11</v>
      </c>
      <c r="I27" s="68">
        <v>31</v>
      </c>
      <c r="J27" s="119">
        <v>16</v>
      </c>
      <c r="K27" s="120">
        <v>16</v>
      </c>
      <c r="L27" s="118">
        <v>1</v>
      </c>
      <c r="M27" s="68"/>
      <c r="N27" s="119"/>
      <c r="O27" s="121"/>
      <c r="P27" s="109">
        <f t="shared" si="0"/>
        <v>9.0909090909090912E-2</v>
      </c>
      <c r="Q27" s="110"/>
      <c r="R27" s="110"/>
      <c r="S27" s="110"/>
      <c r="T27" s="110"/>
      <c r="U27" s="110"/>
      <c r="V27" s="110"/>
      <c r="W27" s="46" t="s">
        <v>234</v>
      </c>
    </row>
    <row r="28" spans="2:23" ht="88.5" customHeight="1" x14ac:dyDescent="0.25">
      <c r="B28" s="123" t="s">
        <v>39</v>
      </c>
      <c r="C28" s="125" t="s">
        <v>67</v>
      </c>
      <c r="D28" s="115" t="s">
        <v>68</v>
      </c>
      <c r="E28" s="116" t="s">
        <v>32</v>
      </c>
      <c r="F28" s="117" t="s">
        <v>69</v>
      </c>
      <c r="G28" s="169">
        <v>90</v>
      </c>
      <c r="H28" s="118">
        <v>11</v>
      </c>
      <c r="I28" s="68">
        <v>37</v>
      </c>
      <c r="J28" s="119">
        <v>31</v>
      </c>
      <c r="K28" s="120">
        <v>11</v>
      </c>
      <c r="L28" s="118"/>
      <c r="M28" s="68"/>
      <c r="N28" s="119"/>
      <c r="O28" s="121"/>
      <c r="P28" s="109">
        <f t="shared" si="0"/>
        <v>0</v>
      </c>
      <c r="Q28" s="110"/>
      <c r="R28" s="110"/>
      <c r="S28" s="110"/>
      <c r="T28" s="110"/>
      <c r="U28" s="110"/>
      <c r="V28" s="110"/>
      <c r="W28" s="46" t="s">
        <v>263</v>
      </c>
    </row>
    <row r="29" spans="2:23" ht="88.5" customHeight="1" x14ac:dyDescent="0.25">
      <c r="B29" s="123" t="s">
        <v>39</v>
      </c>
      <c r="C29" s="125" t="s">
        <v>70</v>
      </c>
      <c r="D29" s="115" t="s">
        <v>71</v>
      </c>
      <c r="E29" s="116" t="s">
        <v>32</v>
      </c>
      <c r="F29" s="159" t="s">
        <v>72</v>
      </c>
      <c r="G29" s="170">
        <v>324</v>
      </c>
      <c r="H29" s="118">
        <v>52</v>
      </c>
      <c r="I29" s="68">
        <v>115</v>
      </c>
      <c r="J29" s="119">
        <v>105</v>
      </c>
      <c r="K29" s="120">
        <v>52</v>
      </c>
      <c r="L29" s="118">
        <v>101</v>
      </c>
      <c r="M29" s="68"/>
      <c r="N29" s="119"/>
      <c r="O29" s="121"/>
      <c r="P29" s="109">
        <f t="shared" si="0"/>
        <v>1.9423076923076923</v>
      </c>
      <c r="Q29" s="110"/>
      <c r="R29" s="110"/>
      <c r="S29" s="110"/>
      <c r="T29" s="110"/>
      <c r="U29" s="110"/>
      <c r="V29" s="110"/>
      <c r="W29" s="46" t="s">
        <v>264</v>
      </c>
    </row>
    <row r="30" spans="2:23" ht="88.5" customHeight="1" x14ac:dyDescent="0.25">
      <c r="B30" s="20" t="s">
        <v>73</v>
      </c>
      <c r="C30" s="12" t="s">
        <v>61</v>
      </c>
      <c r="D30" s="12" t="s">
        <v>74</v>
      </c>
      <c r="E30" s="13" t="s">
        <v>32</v>
      </c>
      <c r="F30" s="14" t="s">
        <v>75</v>
      </c>
      <c r="G30" s="172">
        <v>6952</v>
      </c>
      <c r="H30" s="118">
        <v>1865</v>
      </c>
      <c r="I30" s="68">
        <v>1572</v>
      </c>
      <c r="J30" s="119">
        <v>1835</v>
      </c>
      <c r="K30" s="120">
        <v>1680</v>
      </c>
      <c r="L30" s="118">
        <v>1487</v>
      </c>
      <c r="M30" s="68"/>
      <c r="N30" s="119"/>
      <c r="O30" s="121"/>
      <c r="P30" s="109">
        <f t="shared" si="0"/>
        <v>0.79731903485254696</v>
      </c>
      <c r="Q30" s="110"/>
      <c r="R30" s="110"/>
      <c r="S30" s="110"/>
      <c r="T30" s="110"/>
      <c r="U30" s="110"/>
      <c r="V30" s="110"/>
      <c r="W30" s="46" t="s">
        <v>235</v>
      </c>
    </row>
    <row r="31" spans="2:23" ht="88.5" customHeight="1" x14ac:dyDescent="0.25">
      <c r="B31" s="123" t="s">
        <v>39</v>
      </c>
      <c r="C31" s="125" t="s">
        <v>76</v>
      </c>
      <c r="D31" s="115" t="s">
        <v>77</v>
      </c>
      <c r="E31" s="116" t="s">
        <v>32</v>
      </c>
      <c r="F31" s="117" t="s">
        <v>78</v>
      </c>
      <c r="G31" s="173">
        <v>3070</v>
      </c>
      <c r="H31" s="118">
        <v>780</v>
      </c>
      <c r="I31" s="68">
        <v>720</v>
      </c>
      <c r="J31" s="119">
        <v>650</v>
      </c>
      <c r="K31" s="120">
        <v>920</v>
      </c>
      <c r="L31" s="118">
        <v>549</v>
      </c>
      <c r="M31" s="68"/>
      <c r="N31" s="119"/>
      <c r="O31" s="121"/>
      <c r="P31" s="109">
        <f t="shared" si="0"/>
        <v>0.7038461538461539</v>
      </c>
      <c r="Q31" s="110"/>
      <c r="R31" s="110"/>
      <c r="S31" s="110"/>
      <c r="T31" s="110"/>
      <c r="U31" s="110"/>
      <c r="V31" s="110"/>
      <c r="W31" s="46" t="s">
        <v>236</v>
      </c>
    </row>
    <row r="32" spans="2:23" ht="88.5" customHeight="1" x14ac:dyDescent="0.25">
      <c r="B32" s="123" t="s">
        <v>39</v>
      </c>
      <c r="C32" s="125" t="s">
        <v>79</v>
      </c>
      <c r="D32" s="115" t="s">
        <v>80</v>
      </c>
      <c r="E32" s="116" t="s">
        <v>32</v>
      </c>
      <c r="F32" s="117" t="s">
        <v>81</v>
      </c>
      <c r="G32" s="173">
        <v>3190</v>
      </c>
      <c r="H32" s="118">
        <v>900</v>
      </c>
      <c r="I32" s="68">
        <v>700</v>
      </c>
      <c r="J32" s="119">
        <v>990</v>
      </c>
      <c r="K32" s="120">
        <v>600</v>
      </c>
      <c r="L32" s="118">
        <v>853</v>
      </c>
      <c r="M32" s="68"/>
      <c r="N32" s="119"/>
      <c r="O32" s="121"/>
      <c r="P32" s="109">
        <f t="shared" ref="P32:P66" si="1">IFERROR((L32/H32),"100%")</f>
        <v>0.94777777777777783</v>
      </c>
      <c r="Q32" s="110"/>
      <c r="R32" s="110"/>
      <c r="S32" s="110"/>
      <c r="T32" s="110"/>
      <c r="U32" s="110"/>
      <c r="V32" s="110"/>
      <c r="W32" s="46" t="s">
        <v>237</v>
      </c>
    </row>
    <row r="33" spans="2:23" ht="88.5" customHeight="1" x14ac:dyDescent="0.25">
      <c r="B33" s="123" t="s">
        <v>39</v>
      </c>
      <c r="C33" s="125" t="s">
        <v>82</v>
      </c>
      <c r="D33" s="115" t="s">
        <v>83</v>
      </c>
      <c r="E33" s="116" t="s">
        <v>32</v>
      </c>
      <c r="F33" s="159" t="s">
        <v>84</v>
      </c>
      <c r="G33" s="170">
        <v>527</v>
      </c>
      <c r="H33" s="118">
        <v>150</v>
      </c>
      <c r="I33" s="68">
        <v>107</v>
      </c>
      <c r="J33" s="119">
        <v>150</v>
      </c>
      <c r="K33" s="120">
        <v>120</v>
      </c>
      <c r="L33" s="118">
        <v>48</v>
      </c>
      <c r="M33" s="68"/>
      <c r="N33" s="119"/>
      <c r="O33" s="121"/>
      <c r="P33" s="109">
        <f t="shared" si="1"/>
        <v>0.32</v>
      </c>
      <c r="Q33" s="110"/>
      <c r="R33" s="110"/>
      <c r="S33" s="110"/>
      <c r="T33" s="110"/>
      <c r="U33" s="110"/>
      <c r="V33" s="110"/>
      <c r="W33" s="46" t="s">
        <v>209</v>
      </c>
    </row>
    <row r="34" spans="2:23" ht="88.5" customHeight="1" x14ac:dyDescent="0.25">
      <c r="B34" s="123" t="s">
        <v>39</v>
      </c>
      <c r="C34" s="125" t="s">
        <v>85</v>
      </c>
      <c r="D34" s="115" t="s">
        <v>86</v>
      </c>
      <c r="E34" s="116" t="s">
        <v>32</v>
      </c>
      <c r="F34" s="117" t="s">
        <v>87</v>
      </c>
      <c r="G34" s="169">
        <v>165</v>
      </c>
      <c r="H34" s="118">
        <v>35</v>
      </c>
      <c r="I34" s="68">
        <v>45</v>
      </c>
      <c r="J34" s="119">
        <v>45</v>
      </c>
      <c r="K34" s="120">
        <v>40</v>
      </c>
      <c r="L34" s="118">
        <v>37</v>
      </c>
      <c r="M34" s="68"/>
      <c r="N34" s="119"/>
      <c r="O34" s="121"/>
      <c r="P34" s="109">
        <f t="shared" si="1"/>
        <v>1.0571428571428572</v>
      </c>
      <c r="Q34" s="110"/>
      <c r="R34" s="110"/>
      <c r="S34" s="110"/>
      <c r="T34" s="110"/>
      <c r="U34" s="110"/>
      <c r="V34" s="110"/>
      <c r="W34" s="46" t="s">
        <v>238</v>
      </c>
    </row>
    <row r="35" spans="2:23" ht="88.5" customHeight="1" x14ac:dyDescent="0.25">
      <c r="B35" s="20" t="s">
        <v>88</v>
      </c>
      <c r="C35" s="12" t="s">
        <v>89</v>
      </c>
      <c r="D35" s="12" t="s">
        <v>208</v>
      </c>
      <c r="E35" s="13" t="s">
        <v>32</v>
      </c>
      <c r="F35" s="14" t="s">
        <v>90</v>
      </c>
      <c r="G35" s="168">
        <v>623</v>
      </c>
      <c r="H35" s="118">
        <v>181</v>
      </c>
      <c r="I35" s="68">
        <v>161</v>
      </c>
      <c r="J35" s="119">
        <v>136</v>
      </c>
      <c r="K35" s="120">
        <v>145</v>
      </c>
      <c r="L35" s="118">
        <v>71</v>
      </c>
      <c r="M35" s="68"/>
      <c r="N35" s="119"/>
      <c r="O35" s="121"/>
      <c r="P35" s="109">
        <f t="shared" si="1"/>
        <v>0.39226519337016574</v>
      </c>
      <c r="Q35" s="110"/>
      <c r="R35" s="110"/>
      <c r="S35" s="110"/>
      <c r="T35" s="110"/>
      <c r="U35" s="110"/>
      <c r="V35" s="110"/>
      <c r="W35" s="46" t="s">
        <v>239</v>
      </c>
    </row>
    <row r="36" spans="2:23" ht="88.5" customHeight="1" x14ac:dyDescent="0.25">
      <c r="B36" s="123" t="s">
        <v>39</v>
      </c>
      <c r="C36" s="125" t="s">
        <v>91</v>
      </c>
      <c r="D36" s="115" t="s">
        <v>92</v>
      </c>
      <c r="E36" s="116" t="s">
        <v>32</v>
      </c>
      <c r="F36" s="117" t="s">
        <v>93</v>
      </c>
      <c r="G36" s="169">
        <v>23</v>
      </c>
      <c r="H36" s="118">
        <v>6</v>
      </c>
      <c r="I36" s="68">
        <v>6</v>
      </c>
      <c r="J36" s="119">
        <v>6</v>
      </c>
      <c r="K36" s="120">
        <v>5</v>
      </c>
      <c r="L36" s="118">
        <v>6</v>
      </c>
      <c r="M36" s="68"/>
      <c r="N36" s="119"/>
      <c r="O36" s="121"/>
      <c r="P36" s="109">
        <f t="shared" si="1"/>
        <v>1</v>
      </c>
      <c r="Q36" s="110"/>
      <c r="R36" s="110"/>
      <c r="S36" s="110"/>
      <c r="T36" s="110"/>
      <c r="U36" s="110"/>
      <c r="V36" s="110"/>
      <c r="W36" s="46" t="s">
        <v>240</v>
      </c>
    </row>
    <row r="37" spans="2:23" ht="88.5" customHeight="1" x14ac:dyDescent="0.25">
      <c r="B37" s="123" t="s">
        <v>39</v>
      </c>
      <c r="C37" s="125" t="s">
        <v>94</v>
      </c>
      <c r="D37" s="115" t="s">
        <v>95</v>
      </c>
      <c r="E37" s="116" t="s">
        <v>32</v>
      </c>
      <c r="F37" s="117" t="s">
        <v>96</v>
      </c>
      <c r="G37" s="169">
        <v>480</v>
      </c>
      <c r="H37" s="118">
        <v>150</v>
      </c>
      <c r="I37" s="68">
        <v>130</v>
      </c>
      <c r="J37" s="119">
        <v>100</v>
      </c>
      <c r="K37" s="120">
        <v>100</v>
      </c>
      <c r="L37" s="118">
        <v>51</v>
      </c>
      <c r="M37" s="68"/>
      <c r="N37" s="119"/>
      <c r="O37" s="121"/>
      <c r="P37" s="109">
        <f t="shared" si="1"/>
        <v>0.34</v>
      </c>
      <c r="Q37" s="110"/>
      <c r="R37" s="110"/>
      <c r="S37" s="110"/>
      <c r="T37" s="110"/>
      <c r="U37" s="110"/>
      <c r="V37" s="110"/>
      <c r="W37" s="46" t="s">
        <v>241</v>
      </c>
    </row>
    <row r="38" spans="2:23" ht="88.5" customHeight="1" x14ac:dyDescent="0.25">
      <c r="B38" s="123" t="s">
        <v>39</v>
      </c>
      <c r="C38" s="125" t="s">
        <v>97</v>
      </c>
      <c r="D38" s="115" t="s">
        <v>98</v>
      </c>
      <c r="E38" s="116" t="s">
        <v>32</v>
      </c>
      <c r="F38" s="117" t="s">
        <v>99</v>
      </c>
      <c r="G38" s="169">
        <v>120</v>
      </c>
      <c r="H38" s="118">
        <v>25</v>
      </c>
      <c r="I38" s="68">
        <v>25</v>
      </c>
      <c r="J38" s="119">
        <v>30</v>
      </c>
      <c r="K38" s="120">
        <v>40</v>
      </c>
      <c r="L38" s="118">
        <v>14</v>
      </c>
      <c r="M38" s="68"/>
      <c r="N38" s="119"/>
      <c r="O38" s="121"/>
      <c r="P38" s="109">
        <f t="shared" si="1"/>
        <v>0.56000000000000005</v>
      </c>
      <c r="Q38" s="110"/>
      <c r="R38" s="110"/>
      <c r="S38" s="110"/>
      <c r="T38" s="110"/>
      <c r="U38" s="110"/>
      <c r="V38" s="110"/>
      <c r="W38" s="46" t="s">
        <v>242</v>
      </c>
    </row>
    <row r="39" spans="2:23" ht="104.45" customHeight="1" x14ac:dyDescent="0.25">
      <c r="B39" s="20" t="s">
        <v>100</v>
      </c>
      <c r="C39" s="12" t="s">
        <v>101</v>
      </c>
      <c r="D39" s="12" t="s">
        <v>102</v>
      </c>
      <c r="E39" s="13" t="s">
        <v>32</v>
      </c>
      <c r="F39" s="14" t="s">
        <v>103</v>
      </c>
      <c r="G39" s="168">
        <v>47</v>
      </c>
      <c r="H39" s="118">
        <v>14</v>
      </c>
      <c r="I39" s="68">
        <v>13</v>
      </c>
      <c r="J39" s="119">
        <v>10</v>
      </c>
      <c r="K39" s="120">
        <v>10</v>
      </c>
      <c r="L39" s="118">
        <v>14</v>
      </c>
      <c r="M39" s="68"/>
      <c r="N39" s="119"/>
      <c r="O39" s="121"/>
      <c r="P39" s="109">
        <f t="shared" si="1"/>
        <v>1</v>
      </c>
      <c r="Q39" s="110"/>
      <c r="R39" s="110"/>
      <c r="S39" s="110"/>
      <c r="T39" s="110"/>
      <c r="U39" s="110"/>
      <c r="V39" s="110"/>
      <c r="W39" s="46" t="s">
        <v>210</v>
      </c>
    </row>
    <row r="40" spans="2:23" ht="88.5" customHeight="1" x14ac:dyDescent="0.25">
      <c r="B40" s="123" t="s">
        <v>39</v>
      </c>
      <c r="C40" s="125" t="s">
        <v>104</v>
      </c>
      <c r="D40" s="115" t="s">
        <v>105</v>
      </c>
      <c r="E40" s="116" t="s">
        <v>32</v>
      </c>
      <c r="F40" s="117" t="s">
        <v>106</v>
      </c>
      <c r="G40" s="169">
        <v>11</v>
      </c>
      <c r="H40" s="118">
        <v>2</v>
      </c>
      <c r="I40" s="68">
        <v>3</v>
      </c>
      <c r="J40" s="119">
        <v>3</v>
      </c>
      <c r="K40" s="120">
        <v>3</v>
      </c>
      <c r="L40" s="118"/>
      <c r="M40" s="68"/>
      <c r="N40" s="119"/>
      <c r="O40" s="121"/>
      <c r="P40" s="109">
        <f t="shared" si="1"/>
        <v>0</v>
      </c>
      <c r="Q40" s="110"/>
      <c r="R40" s="110"/>
      <c r="S40" s="110"/>
      <c r="T40" s="110"/>
      <c r="U40" s="110"/>
      <c r="V40" s="110"/>
      <c r="W40" s="46" t="s">
        <v>243</v>
      </c>
    </row>
    <row r="41" spans="2:23" ht="88.5" customHeight="1" x14ac:dyDescent="0.25">
      <c r="B41" s="123" t="s">
        <v>39</v>
      </c>
      <c r="C41" s="125" t="s">
        <v>107</v>
      </c>
      <c r="D41" s="115" t="s">
        <v>108</v>
      </c>
      <c r="E41" s="116" t="s">
        <v>32</v>
      </c>
      <c r="F41" s="117" t="s">
        <v>109</v>
      </c>
      <c r="G41" s="169">
        <v>9</v>
      </c>
      <c r="H41" s="118">
        <v>5</v>
      </c>
      <c r="I41" s="68">
        <v>4</v>
      </c>
      <c r="J41" s="119"/>
      <c r="K41" s="120"/>
      <c r="L41" s="118">
        <v>7</v>
      </c>
      <c r="M41" s="68"/>
      <c r="N41" s="119"/>
      <c r="O41" s="121"/>
      <c r="P41" s="109">
        <f t="shared" si="1"/>
        <v>1.4</v>
      </c>
      <c r="Q41" s="110"/>
      <c r="R41" s="110"/>
      <c r="S41" s="110"/>
      <c r="T41" s="110"/>
      <c r="U41" s="110"/>
      <c r="V41" s="110"/>
      <c r="W41" s="46" t="s">
        <v>214</v>
      </c>
    </row>
    <row r="42" spans="2:23" ht="88.5" customHeight="1" x14ac:dyDescent="0.25">
      <c r="B42" s="123" t="s">
        <v>39</v>
      </c>
      <c r="C42" s="125" t="s">
        <v>110</v>
      </c>
      <c r="D42" s="115" t="s">
        <v>111</v>
      </c>
      <c r="E42" s="116" t="s">
        <v>32</v>
      </c>
      <c r="F42" s="159" t="s">
        <v>112</v>
      </c>
      <c r="G42" s="170">
        <v>3</v>
      </c>
      <c r="H42" s="118">
        <v>1</v>
      </c>
      <c r="I42" s="68"/>
      <c r="J42" s="119">
        <v>1</v>
      </c>
      <c r="K42" s="120">
        <v>1</v>
      </c>
      <c r="L42" s="118"/>
      <c r="M42" s="68"/>
      <c r="N42" s="119"/>
      <c r="O42" s="121"/>
      <c r="P42" s="109">
        <f t="shared" si="1"/>
        <v>0</v>
      </c>
      <c r="Q42" s="110"/>
      <c r="R42" s="110"/>
      <c r="S42" s="110"/>
      <c r="T42" s="110"/>
      <c r="U42" s="110"/>
      <c r="V42" s="110"/>
      <c r="W42" s="46" t="s">
        <v>265</v>
      </c>
    </row>
    <row r="43" spans="2:23" ht="88.5" customHeight="1" x14ac:dyDescent="0.25">
      <c r="B43" s="123" t="s">
        <v>39</v>
      </c>
      <c r="C43" s="125" t="s">
        <v>113</v>
      </c>
      <c r="D43" s="115" t="s">
        <v>114</v>
      </c>
      <c r="E43" s="116" t="s">
        <v>32</v>
      </c>
      <c r="F43" s="159" t="s">
        <v>115</v>
      </c>
      <c r="G43" s="170">
        <v>24</v>
      </c>
      <c r="H43" s="118">
        <v>6</v>
      </c>
      <c r="I43" s="68">
        <v>6</v>
      </c>
      <c r="J43" s="119">
        <v>6</v>
      </c>
      <c r="K43" s="120">
        <v>6</v>
      </c>
      <c r="L43" s="118">
        <v>7</v>
      </c>
      <c r="M43" s="68"/>
      <c r="N43" s="119"/>
      <c r="O43" s="121"/>
      <c r="P43" s="109">
        <f t="shared" si="1"/>
        <v>1.1666666666666667</v>
      </c>
      <c r="Q43" s="110"/>
      <c r="R43" s="110"/>
      <c r="S43" s="110"/>
      <c r="T43" s="110"/>
      <c r="U43" s="110"/>
      <c r="V43" s="110"/>
      <c r="W43" s="46" t="s">
        <v>244</v>
      </c>
    </row>
    <row r="44" spans="2:23" ht="88.5" customHeight="1" x14ac:dyDescent="0.25">
      <c r="B44" s="20" t="s">
        <v>116</v>
      </c>
      <c r="C44" s="12" t="s">
        <v>117</v>
      </c>
      <c r="D44" s="12" t="s">
        <v>118</v>
      </c>
      <c r="E44" s="13" t="s">
        <v>32</v>
      </c>
      <c r="F44" s="14" t="s">
        <v>119</v>
      </c>
      <c r="G44" s="168">
        <v>556</v>
      </c>
      <c r="H44" s="118">
        <v>153</v>
      </c>
      <c r="I44" s="68">
        <v>145</v>
      </c>
      <c r="J44" s="119">
        <v>133</v>
      </c>
      <c r="K44" s="120">
        <v>125</v>
      </c>
      <c r="L44" s="118">
        <v>152</v>
      </c>
      <c r="M44" s="68"/>
      <c r="N44" s="119"/>
      <c r="O44" s="121"/>
      <c r="P44" s="109">
        <f t="shared" si="1"/>
        <v>0.99346405228758172</v>
      </c>
      <c r="Q44" s="110"/>
      <c r="R44" s="110"/>
      <c r="S44" s="110"/>
      <c r="T44" s="110"/>
      <c r="U44" s="110"/>
      <c r="V44" s="110"/>
      <c r="W44" s="46" t="s">
        <v>245</v>
      </c>
    </row>
    <row r="45" spans="2:23" ht="88.5" customHeight="1" x14ac:dyDescent="0.25">
      <c r="B45" s="123" t="s">
        <v>39</v>
      </c>
      <c r="C45" s="125" t="s">
        <v>120</v>
      </c>
      <c r="D45" s="115" t="s">
        <v>121</v>
      </c>
      <c r="E45" s="116" t="s">
        <v>32</v>
      </c>
      <c r="F45" s="117" t="s">
        <v>122</v>
      </c>
      <c r="G45" s="169">
        <v>8</v>
      </c>
      <c r="H45" s="118">
        <v>2</v>
      </c>
      <c r="I45" s="68">
        <v>2</v>
      </c>
      <c r="J45" s="119">
        <v>2</v>
      </c>
      <c r="K45" s="120">
        <v>2</v>
      </c>
      <c r="L45" s="118">
        <v>1</v>
      </c>
      <c r="M45" s="68"/>
      <c r="N45" s="119"/>
      <c r="O45" s="121"/>
      <c r="P45" s="109">
        <f t="shared" si="1"/>
        <v>0.5</v>
      </c>
      <c r="Q45" s="110"/>
      <c r="R45" s="110"/>
      <c r="S45" s="110"/>
      <c r="T45" s="110"/>
      <c r="U45" s="110"/>
      <c r="V45" s="110"/>
      <c r="W45" s="46" t="s">
        <v>266</v>
      </c>
    </row>
    <row r="46" spans="2:23" ht="88.5" customHeight="1" x14ac:dyDescent="0.25">
      <c r="B46" s="123" t="s">
        <v>39</v>
      </c>
      <c r="C46" s="125" t="s">
        <v>123</v>
      </c>
      <c r="D46" s="115" t="s">
        <v>124</v>
      </c>
      <c r="E46" s="116" t="s">
        <v>32</v>
      </c>
      <c r="F46" s="159" t="s">
        <v>125</v>
      </c>
      <c r="G46" s="170">
        <v>40</v>
      </c>
      <c r="H46" s="118">
        <v>5</v>
      </c>
      <c r="I46" s="68">
        <v>15</v>
      </c>
      <c r="J46" s="119">
        <v>5</v>
      </c>
      <c r="K46" s="120">
        <v>15</v>
      </c>
      <c r="L46" s="118">
        <v>8</v>
      </c>
      <c r="M46" s="68"/>
      <c r="N46" s="119"/>
      <c r="O46" s="121"/>
      <c r="P46" s="109">
        <f t="shared" si="1"/>
        <v>1.6</v>
      </c>
      <c r="Q46" s="110"/>
      <c r="R46" s="110"/>
      <c r="S46" s="110"/>
      <c r="T46" s="110"/>
      <c r="U46" s="110"/>
      <c r="V46" s="110"/>
      <c r="W46" s="46" t="s">
        <v>246</v>
      </c>
    </row>
    <row r="47" spans="2:23" ht="88.5" customHeight="1" x14ac:dyDescent="0.25">
      <c r="B47" s="123" t="s">
        <v>39</v>
      </c>
      <c r="C47" s="125" t="s">
        <v>126</v>
      </c>
      <c r="D47" s="115" t="s">
        <v>127</v>
      </c>
      <c r="E47" s="116" t="s">
        <v>32</v>
      </c>
      <c r="F47" s="159" t="s">
        <v>128</v>
      </c>
      <c r="G47" s="170">
        <v>20</v>
      </c>
      <c r="H47" s="118">
        <v>4</v>
      </c>
      <c r="I47" s="68">
        <v>6</v>
      </c>
      <c r="J47" s="119">
        <v>4</v>
      </c>
      <c r="K47" s="120">
        <v>6</v>
      </c>
      <c r="L47" s="118">
        <v>2</v>
      </c>
      <c r="M47" s="68"/>
      <c r="N47" s="119"/>
      <c r="O47" s="121"/>
      <c r="P47" s="109">
        <f t="shared" si="1"/>
        <v>0.5</v>
      </c>
      <c r="Q47" s="110"/>
      <c r="R47" s="110"/>
      <c r="S47" s="110"/>
      <c r="T47" s="110"/>
      <c r="U47" s="110"/>
      <c r="V47" s="110"/>
      <c r="W47" s="46" t="s">
        <v>247</v>
      </c>
    </row>
    <row r="48" spans="2:23" ht="88.5" customHeight="1" x14ac:dyDescent="0.25">
      <c r="B48" s="123" t="s">
        <v>39</v>
      </c>
      <c r="C48" s="125" t="s">
        <v>129</v>
      </c>
      <c r="D48" s="115" t="s">
        <v>130</v>
      </c>
      <c r="E48" s="116" t="s">
        <v>32</v>
      </c>
      <c r="F48" s="159" t="s">
        <v>131</v>
      </c>
      <c r="G48" s="170">
        <v>8</v>
      </c>
      <c r="H48" s="118">
        <v>2</v>
      </c>
      <c r="I48" s="68">
        <v>2</v>
      </c>
      <c r="J48" s="119">
        <v>2</v>
      </c>
      <c r="K48" s="120">
        <v>2</v>
      </c>
      <c r="L48" s="118">
        <v>2</v>
      </c>
      <c r="M48" s="68"/>
      <c r="N48" s="119"/>
      <c r="O48" s="121"/>
      <c r="P48" s="109">
        <f t="shared" si="1"/>
        <v>1</v>
      </c>
      <c r="Q48" s="110"/>
      <c r="R48" s="110"/>
      <c r="S48" s="110"/>
      <c r="T48" s="110"/>
      <c r="U48" s="110"/>
      <c r="V48" s="110"/>
      <c r="W48" s="46" t="s">
        <v>248</v>
      </c>
    </row>
    <row r="49" spans="2:23" ht="88.5" customHeight="1" x14ac:dyDescent="0.25">
      <c r="B49" s="123" t="s">
        <v>39</v>
      </c>
      <c r="C49" s="125" t="s">
        <v>132</v>
      </c>
      <c r="D49" s="115" t="s">
        <v>133</v>
      </c>
      <c r="E49" s="116" t="s">
        <v>32</v>
      </c>
      <c r="F49" s="159" t="s">
        <v>134</v>
      </c>
      <c r="G49" s="170">
        <v>210</v>
      </c>
      <c r="H49" s="118">
        <v>60</v>
      </c>
      <c r="I49" s="68">
        <v>50</v>
      </c>
      <c r="J49" s="119">
        <v>50</v>
      </c>
      <c r="K49" s="120">
        <v>50</v>
      </c>
      <c r="L49" s="118">
        <v>58</v>
      </c>
      <c r="M49" s="68"/>
      <c r="N49" s="119"/>
      <c r="O49" s="121"/>
      <c r="P49" s="109">
        <f t="shared" si="1"/>
        <v>0.96666666666666667</v>
      </c>
      <c r="Q49" s="110"/>
      <c r="R49" s="110"/>
      <c r="S49" s="110"/>
      <c r="T49" s="110"/>
      <c r="U49" s="110"/>
      <c r="V49" s="110"/>
      <c r="W49" s="46" t="s">
        <v>249</v>
      </c>
    </row>
    <row r="50" spans="2:23" ht="88.5" customHeight="1" x14ac:dyDescent="0.25">
      <c r="B50" s="123" t="s">
        <v>39</v>
      </c>
      <c r="C50" s="125" t="s">
        <v>135</v>
      </c>
      <c r="D50" s="115" t="s">
        <v>136</v>
      </c>
      <c r="E50" s="116" t="s">
        <v>32</v>
      </c>
      <c r="F50" s="117" t="s">
        <v>137</v>
      </c>
      <c r="G50" s="169">
        <v>270</v>
      </c>
      <c r="H50" s="118">
        <v>80</v>
      </c>
      <c r="I50" s="68">
        <v>70</v>
      </c>
      <c r="J50" s="119">
        <v>20</v>
      </c>
      <c r="K50" s="120">
        <v>20</v>
      </c>
      <c r="L50" s="118">
        <v>81</v>
      </c>
      <c r="M50" s="68"/>
      <c r="N50" s="119"/>
      <c r="O50" s="121"/>
      <c r="P50" s="109">
        <f t="shared" si="1"/>
        <v>1.0125</v>
      </c>
      <c r="Q50" s="110"/>
      <c r="R50" s="110"/>
      <c r="S50" s="110"/>
      <c r="T50" s="110"/>
      <c r="U50" s="110"/>
      <c r="V50" s="110"/>
      <c r="W50" s="46" t="s">
        <v>250</v>
      </c>
    </row>
    <row r="51" spans="2:23" ht="88.5" customHeight="1" x14ac:dyDescent="0.25">
      <c r="B51" s="20" t="s">
        <v>138</v>
      </c>
      <c r="C51" s="12" t="s">
        <v>139</v>
      </c>
      <c r="D51" s="12" t="s">
        <v>140</v>
      </c>
      <c r="E51" s="13" t="s">
        <v>32</v>
      </c>
      <c r="F51" s="14" t="s">
        <v>119</v>
      </c>
      <c r="G51" s="172">
        <v>14200</v>
      </c>
      <c r="H51" s="118">
        <v>4544</v>
      </c>
      <c r="I51" s="68">
        <v>4402</v>
      </c>
      <c r="J51" s="119">
        <v>2414</v>
      </c>
      <c r="K51" s="120">
        <v>2840</v>
      </c>
      <c r="L51" s="118">
        <v>2305</v>
      </c>
      <c r="M51" s="68"/>
      <c r="N51" s="119"/>
      <c r="O51" s="121"/>
      <c r="P51" s="109">
        <f t="shared" si="1"/>
        <v>0.507262323943662</v>
      </c>
      <c r="Q51" s="110"/>
      <c r="R51" s="110"/>
      <c r="S51" s="110"/>
      <c r="T51" s="110"/>
      <c r="U51" s="110"/>
      <c r="V51" s="110"/>
      <c r="W51" s="46" t="s">
        <v>251</v>
      </c>
    </row>
    <row r="52" spans="2:23" ht="88.5" customHeight="1" x14ac:dyDescent="0.25">
      <c r="B52" s="123" t="s">
        <v>39</v>
      </c>
      <c r="C52" s="125" t="s">
        <v>141</v>
      </c>
      <c r="D52" s="115" t="s">
        <v>148</v>
      </c>
      <c r="E52" s="116" t="s">
        <v>32</v>
      </c>
      <c r="F52" s="117" t="s">
        <v>142</v>
      </c>
      <c r="G52" s="169">
        <v>200</v>
      </c>
      <c r="H52" s="118">
        <v>56</v>
      </c>
      <c r="I52" s="68">
        <v>52</v>
      </c>
      <c r="J52" s="119">
        <v>14</v>
      </c>
      <c r="K52" s="120">
        <v>78</v>
      </c>
      <c r="L52" s="118">
        <v>67</v>
      </c>
      <c r="M52" s="68"/>
      <c r="N52" s="119"/>
      <c r="O52" s="121"/>
      <c r="P52" s="109">
        <f t="shared" si="1"/>
        <v>1.1964285714285714</v>
      </c>
      <c r="Q52" s="110"/>
      <c r="R52" s="110"/>
      <c r="S52" s="110"/>
      <c r="T52" s="110"/>
      <c r="U52" s="110"/>
      <c r="V52" s="110"/>
      <c r="W52" s="46" t="s">
        <v>252</v>
      </c>
    </row>
    <row r="53" spans="2:23" ht="88.5" customHeight="1" x14ac:dyDescent="0.25">
      <c r="B53" s="123" t="s">
        <v>39</v>
      </c>
      <c r="C53" s="125" t="s">
        <v>143</v>
      </c>
      <c r="D53" s="115" t="s">
        <v>144</v>
      </c>
      <c r="E53" s="116" t="s">
        <v>32</v>
      </c>
      <c r="F53" s="117" t="s">
        <v>145</v>
      </c>
      <c r="G53" s="173">
        <v>1465</v>
      </c>
      <c r="H53" s="118">
        <v>571</v>
      </c>
      <c r="I53" s="68">
        <v>469</v>
      </c>
      <c r="J53" s="119">
        <v>117</v>
      </c>
      <c r="K53" s="120">
        <v>308</v>
      </c>
      <c r="L53" s="118">
        <v>273</v>
      </c>
      <c r="M53" s="68"/>
      <c r="N53" s="119"/>
      <c r="O53" s="121"/>
      <c r="P53" s="109">
        <f t="shared" si="1"/>
        <v>0.47810858143607704</v>
      </c>
      <c r="Q53" s="110"/>
      <c r="R53" s="110"/>
      <c r="S53" s="110"/>
      <c r="T53" s="110"/>
      <c r="U53" s="110"/>
      <c r="V53" s="110"/>
      <c r="W53" s="46" t="s">
        <v>267</v>
      </c>
    </row>
    <row r="54" spans="2:23" ht="104.45" customHeight="1" x14ac:dyDescent="0.25">
      <c r="B54" s="123" t="s">
        <v>39</v>
      </c>
      <c r="C54" s="125" t="s">
        <v>146</v>
      </c>
      <c r="D54" s="115" t="s">
        <v>147</v>
      </c>
      <c r="E54" s="116" t="s">
        <v>32</v>
      </c>
      <c r="F54" s="117" t="s">
        <v>149</v>
      </c>
      <c r="G54" s="173">
        <v>12536</v>
      </c>
      <c r="H54" s="118">
        <v>4011</v>
      </c>
      <c r="I54" s="68">
        <v>4012</v>
      </c>
      <c r="J54" s="119">
        <v>2131</v>
      </c>
      <c r="K54" s="120">
        <v>2382</v>
      </c>
      <c r="L54" s="118">
        <v>1965</v>
      </c>
      <c r="M54" s="68"/>
      <c r="N54" s="119"/>
      <c r="O54" s="121"/>
      <c r="P54" s="109">
        <f t="shared" si="1"/>
        <v>0.48990276738967836</v>
      </c>
      <c r="Q54" s="110"/>
      <c r="R54" s="110"/>
      <c r="S54" s="110"/>
      <c r="T54" s="110"/>
      <c r="U54" s="110"/>
      <c r="V54" s="110"/>
      <c r="W54" s="46" t="s">
        <v>253</v>
      </c>
    </row>
    <row r="55" spans="2:23" ht="103.5" customHeight="1" x14ac:dyDescent="0.25">
      <c r="B55" s="20" t="s">
        <v>150</v>
      </c>
      <c r="C55" s="140" t="s">
        <v>151</v>
      </c>
      <c r="D55" s="12" t="s">
        <v>152</v>
      </c>
      <c r="E55" s="13" t="s">
        <v>32</v>
      </c>
      <c r="F55" s="14" t="s">
        <v>153</v>
      </c>
      <c r="G55" s="168">
        <v>700</v>
      </c>
      <c r="H55" s="118">
        <v>180</v>
      </c>
      <c r="I55" s="119">
        <v>173</v>
      </c>
      <c r="J55" s="119">
        <v>174</v>
      </c>
      <c r="K55" s="120">
        <v>173</v>
      </c>
      <c r="L55" s="118">
        <v>180</v>
      </c>
      <c r="M55" s="119"/>
      <c r="N55" s="119"/>
      <c r="O55" s="121"/>
      <c r="P55" s="109">
        <f t="shared" si="1"/>
        <v>1</v>
      </c>
      <c r="Q55" s="110"/>
      <c r="R55" s="110"/>
      <c r="S55" s="110"/>
      <c r="T55" s="110"/>
      <c r="U55" s="110"/>
      <c r="V55" s="110"/>
      <c r="W55" s="46" t="s">
        <v>254</v>
      </c>
    </row>
    <row r="56" spans="2:23" ht="88.5" customHeight="1" x14ac:dyDescent="0.25">
      <c r="B56" s="123" t="s">
        <v>39</v>
      </c>
      <c r="C56" s="125" t="s">
        <v>154</v>
      </c>
      <c r="D56" s="184" t="s">
        <v>155</v>
      </c>
      <c r="E56" s="116" t="s">
        <v>32</v>
      </c>
      <c r="F56" s="117" t="s">
        <v>156</v>
      </c>
      <c r="G56" s="173">
        <v>25400</v>
      </c>
      <c r="H56" s="118">
        <v>6350</v>
      </c>
      <c r="I56" s="119">
        <v>6350</v>
      </c>
      <c r="J56" s="119">
        <v>6350</v>
      </c>
      <c r="K56" s="120">
        <v>6350</v>
      </c>
      <c r="L56" s="118">
        <v>7591</v>
      </c>
      <c r="M56" s="119"/>
      <c r="N56" s="119"/>
      <c r="O56" s="121"/>
      <c r="P56" s="109">
        <f t="shared" si="1"/>
        <v>1.1954330708661418</v>
      </c>
      <c r="Q56" s="110"/>
      <c r="R56" s="110"/>
      <c r="S56" s="110"/>
      <c r="T56" s="110"/>
      <c r="U56" s="110"/>
      <c r="V56" s="110"/>
      <c r="W56" s="46" t="s">
        <v>255</v>
      </c>
    </row>
    <row r="57" spans="2:23" ht="107.1" customHeight="1" x14ac:dyDescent="0.25">
      <c r="B57" s="20" t="s">
        <v>157</v>
      </c>
      <c r="C57" s="12" t="s">
        <v>158</v>
      </c>
      <c r="D57" s="12" t="s">
        <v>159</v>
      </c>
      <c r="E57" s="13" t="s">
        <v>32</v>
      </c>
      <c r="F57" s="14" t="s">
        <v>160</v>
      </c>
      <c r="G57" s="172">
        <v>22000</v>
      </c>
      <c r="H57" s="118">
        <v>5500</v>
      </c>
      <c r="I57" s="119">
        <v>5500</v>
      </c>
      <c r="J57" s="119">
        <v>5500</v>
      </c>
      <c r="K57" s="120">
        <v>5500</v>
      </c>
      <c r="L57" s="118">
        <v>6247</v>
      </c>
      <c r="M57" s="119"/>
      <c r="N57" s="119"/>
      <c r="O57" s="121"/>
      <c r="P57" s="109">
        <f t="shared" si="1"/>
        <v>1.1358181818181818</v>
      </c>
      <c r="Q57" s="110"/>
      <c r="R57" s="110"/>
      <c r="S57" s="110"/>
      <c r="T57" s="110"/>
      <c r="U57" s="110"/>
      <c r="V57" s="110"/>
      <c r="W57" s="46" t="s">
        <v>268</v>
      </c>
    </row>
    <row r="58" spans="2:23" ht="101.1" customHeight="1" x14ac:dyDescent="0.25">
      <c r="B58" s="123" t="s">
        <v>39</v>
      </c>
      <c r="C58" s="125" t="s">
        <v>161</v>
      </c>
      <c r="D58" s="115" t="s">
        <v>162</v>
      </c>
      <c r="E58" s="116" t="s">
        <v>32</v>
      </c>
      <c r="F58" s="117" t="s">
        <v>163</v>
      </c>
      <c r="G58" s="173">
        <v>36000</v>
      </c>
      <c r="H58" s="118">
        <v>12000</v>
      </c>
      <c r="I58" s="119">
        <v>8000</v>
      </c>
      <c r="J58" s="119">
        <v>8000</v>
      </c>
      <c r="K58" s="120">
        <v>8000</v>
      </c>
      <c r="L58" s="118">
        <v>14472</v>
      </c>
      <c r="M58" s="119"/>
      <c r="N58" s="119"/>
      <c r="O58" s="121"/>
      <c r="P58" s="109">
        <f t="shared" si="1"/>
        <v>1.206</v>
      </c>
      <c r="Q58" s="110"/>
      <c r="R58" s="110"/>
      <c r="S58" s="110"/>
      <c r="T58" s="110"/>
      <c r="U58" s="110"/>
      <c r="V58" s="110"/>
      <c r="W58" s="46" t="s">
        <v>256</v>
      </c>
    </row>
    <row r="59" spans="2:23" ht="105.95" customHeight="1" x14ac:dyDescent="0.25">
      <c r="B59" s="123" t="s">
        <v>39</v>
      </c>
      <c r="C59" s="125" t="s">
        <v>164</v>
      </c>
      <c r="D59" s="115" t="s">
        <v>165</v>
      </c>
      <c r="E59" s="116" t="s">
        <v>32</v>
      </c>
      <c r="F59" s="117" t="s">
        <v>166</v>
      </c>
      <c r="G59" s="173">
        <v>4500</v>
      </c>
      <c r="H59" s="118">
        <v>1125</v>
      </c>
      <c r="I59" s="119">
        <v>1125</v>
      </c>
      <c r="J59" s="119">
        <v>1125</v>
      </c>
      <c r="K59" s="120">
        <v>1125</v>
      </c>
      <c r="L59" s="118">
        <v>1310</v>
      </c>
      <c r="M59" s="119"/>
      <c r="N59" s="119"/>
      <c r="O59" s="121"/>
      <c r="P59" s="109">
        <f t="shared" si="1"/>
        <v>1.1644444444444444</v>
      </c>
      <c r="Q59" s="110"/>
      <c r="R59" s="110"/>
      <c r="S59" s="110"/>
      <c r="T59" s="110"/>
      <c r="U59" s="110"/>
      <c r="V59" s="110"/>
      <c r="W59" s="46" t="s">
        <v>257</v>
      </c>
    </row>
    <row r="60" spans="2:23" ht="88.5" customHeight="1" x14ac:dyDescent="0.25">
      <c r="B60" s="20" t="s">
        <v>167</v>
      </c>
      <c r="C60" s="12" t="s">
        <v>168</v>
      </c>
      <c r="D60" s="12" t="s">
        <v>169</v>
      </c>
      <c r="E60" s="13" t="s">
        <v>32</v>
      </c>
      <c r="F60" s="14" t="s">
        <v>170</v>
      </c>
      <c r="G60" s="172">
        <v>1200</v>
      </c>
      <c r="H60" s="118">
        <v>300</v>
      </c>
      <c r="I60" s="119">
        <v>300</v>
      </c>
      <c r="J60" s="119">
        <v>310</v>
      </c>
      <c r="K60" s="120">
        <v>290</v>
      </c>
      <c r="L60" s="118">
        <v>321</v>
      </c>
      <c r="M60" s="119"/>
      <c r="N60" s="119"/>
      <c r="O60" s="121"/>
      <c r="P60" s="109">
        <f t="shared" si="1"/>
        <v>1.07</v>
      </c>
      <c r="Q60" s="110"/>
      <c r="R60" s="110"/>
      <c r="S60" s="110"/>
      <c r="T60" s="110"/>
      <c r="U60" s="110"/>
      <c r="V60" s="110"/>
      <c r="W60" s="46" t="s">
        <v>269</v>
      </c>
    </row>
    <row r="61" spans="2:23" ht="101.1" customHeight="1" x14ac:dyDescent="0.25">
      <c r="B61" s="123" t="s">
        <v>39</v>
      </c>
      <c r="C61" s="125" t="s">
        <v>171</v>
      </c>
      <c r="D61" s="115" t="s">
        <v>172</v>
      </c>
      <c r="E61" s="116" t="s">
        <v>32</v>
      </c>
      <c r="F61" s="117" t="s">
        <v>163</v>
      </c>
      <c r="G61" s="179">
        <v>1400</v>
      </c>
      <c r="H61" s="177">
        <v>70</v>
      </c>
      <c r="I61" s="178">
        <v>443</v>
      </c>
      <c r="J61" s="178">
        <v>443</v>
      </c>
      <c r="K61" s="176">
        <v>444</v>
      </c>
      <c r="L61" s="118">
        <v>66</v>
      </c>
      <c r="M61" s="119"/>
      <c r="N61" s="119"/>
      <c r="O61" s="121"/>
      <c r="P61" s="109">
        <f t="shared" si="1"/>
        <v>0.94285714285714284</v>
      </c>
      <c r="Q61" s="110"/>
      <c r="R61" s="110"/>
      <c r="S61" s="110"/>
      <c r="T61" s="110"/>
      <c r="U61" s="110"/>
      <c r="V61" s="110"/>
      <c r="W61" s="46" t="s">
        <v>258</v>
      </c>
    </row>
    <row r="62" spans="2:23" ht="88.5" customHeight="1" x14ac:dyDescent="0.25">
      <c r="B62" s="20" t="s">
        <v>173</v>
      </c>
      <c r="C62" s="12" t="s">
        <v>174</v>
      </c>
      <c r="D62" s="12" t="s">
        <v>175</v>
      </c>
      <c r="E62" s="13" t="s">
        <v>32</v>
      </c>
      <c r="F62" s="160" t="s">
        <v>176</v>
      </c>
      <c r="G62" s="180">
        <v>2300</v>
      </c>
      <c r="H62" s="164">
        <v>500</v>
      </c>
      <c r="I62" s="119">
        <v>600</v>
      </c>
      <c r="J62" s="119">
        <v>600</v>
      </c>
      <c r="K62" s="120">
        <v>600</v>
      </c>
      <c r="L62" s="118">
        <v>463</v>
      </c>
      <c r="M62" s="119"/>
      <c r="N62" s="119"/>
      <c r="O62" s="121"/>
      <c r="P62" s="109">
        <f t="shared" si="1"/>
        <v>0.92600000000000005</v>
      </c>
      <c r="Q62" s="110"/>
      <c r="R62" s="110"/>
      <c r="S62" s="110"/>
      <c r="T62" s="110"/>
      <c r="U62" s="110"/>
      <c r="V62" s="110"/>
      <c r="W62" s="46" t="s">
        <v>259</v>
      </c>
    </row>
    <row r="63" spans="2:23" ht="105.6" customHeight="1" x14ac:dyDescent="0.25">
      <c r="B63" s="123" t="s">
        <v>39</v>
      </c>
      <c r="C63" s="125" t="s">
        <v>177</v>
      </c>
      <c r="D63" s="115" t="s">
        <v>178</v>
      </c>
      <c r="E63" s="116" t="s">
        <v>32</v>
      </c>
      <c r="F63" s="117" t="s">
        <v>179</v>
      </c>
      <c r="G63" s="181">
        <v>2500</v>
      </c>
      <c r="H63" s="164">
        <v>625</v>
      </c>
      <c r="I63" s="119">
        <v>625</v>
      </c>
      <c r="J63" s="119">
        <v>625</v>
      </c>
      <c r="K63" s="120">
        <v>625</v>
      </c>
      <c r="L63" s="118">
        <v>498</v>
      </c>
      <c r="M63" s="119"/>
      <c r="N63" s="119"/>
      <c r="O63" s="121"/>
      <c r="P63" s="109">
        <f t="shared" si="1"/>
        <v>0.79679999999999995</v>
      </c>
      <c r="Q63" s="110"/>
      <c r="R63" s="110"/>
      <c r="S63" s="110"/>
      <c r="T63" s="110"/>
      <c r="U63" s="110"/>
      <c r="V63" s="110"/>
      <c r="W63" s="46" t="s">
        <v>270</v>
      </c>
    </row>
    <row r="64" spans="2:23" ht="102.6" customHeight="1" x14ac:dyDescent="0.25">
      <c r="B64" s="20" t="s">
        <v>180</v>
      </c>
      <c r="C64" s="12" t="s">
        <v>181</v>
      </c>
      <c r="D64" s="12" t="s">
        <v>182</v>
      </c>
      <c r="E64" s="156" t="s">
        <v>32</v>
      </c>
      <c r="F64" s="158" t="s">
        <v>183</v>
      </c>
      <c r="G64" s="182">
        <v>2200</v>
      </c>
      <c r="H64" s="164">
        <v>550</v>
      </c>
      <c r="I64" s="119">
        <v>550</v>
      </c>
      <c r="J64" s="119">
        <v>550</v>
      </c>
      <c r="K64" s="120">
        <v>550</v>
      </c>
      <c r="L64" s="118">
        <v>560</v>
      </c>
      <c r="M64" s="119"/>
      <c r="N64" s="119"/>
      <c r="O64" s="121"/>
      <c r="P64" s="109">
        <f t="shared" si="1"/>
        <v>1.0181818181818181</v>
      </c>
      <c r="Q64" s="110"/>
      <c r="R64" s="110"/>
      <c r="S64" s="110"/>
      <c r="T64" s="110"/>
      <c r="U64" s="110"/>
      <c r="V64" s="110"/>
      <c r="W64" s="175" t="s">
        <v>260</v>
      </c>
    </row>
    <row r="65" spans="2:23" ht="103.5" customHeight="1" x14ac:dyDescent="0.25">
      <c r="B65" s="123" t="s">
        <v>39</v>
      </c>
      <c r="C65" s="125" t="s">
        <v>184</v>
      </c>
      <c r="D65" s="115" t="s">
        <v>185</v>
      </c>
      <c r="E65" s="157" t="s">
        <v>32</v>
      </c>
      <c r="F65" s="161" t="s">
        <v>186</v>
      </c>
      <c r="G65" s="183">
        <v>1000</v>
      </c>
      <c r="H65" s="164">
        <v>250</v>
      </c>
      <c r="I65" s="119">
        <v>250</v>
      </c>
      <c r="J65" s="119">
        <v>250</v>
      </c>
      <c r="K65" s="120">
        <v>250</v>
      </c>
      <c r="L65" s="118">
        <v>360</v>
      </c>
      <c r="M65" s="119"/>
      <c r="N65" s="119"/>
      <c r="O65" s="121"/>
      <c r="P65" s="109">
        <f t="shared" si="1"/>
        <v>1.44</v>
      </c>
      <c r="Q65" s="110"/>
      <c r="R65" s="110"/>
      <c r="S65" s="110"/>
      <c r="T65" s="110"/>
      <c r="U65" s="110"/>
      <c r="V65" s="110"/>
      <c r="W65" s="46" t="s">
        <v>215</v>
      </c>
    </row>
    <row r="66" spans="2:23" ht="88.5" customHeight="1" thickBot="1" x14ac:dyDescent="0.3">
      <c r="B66" s="124" t="s">
        <v>39</v>
      </c>
      <c r="C66" s="126" t="s">
        <v>187</v>
      </c>
      <c r="D66" s="28" t="s">
        <v>188</v>
      </c>
      <c r="E66" s="29" t="s">
        <v>32</v>
      </c>
      <c r="F66" s="162" t="s">
        <v>189</v>
      </c>
      <c r="G66" s="174">
        <v>700</v>
      </c>
      <c r="H66" s="73">
        <v>175</v>
      </c>
      <c r="I66" s="74">
        <v>175</v>
      </c>
      <c r="J66" s="74">
        <v>175</v>
      </c>
      <c r="K66" s="75">
        <v>175</v>
      </c>
      <c r="L66" s="73">
        <v>200</v>
      </c>
      <c r="M66" s="74"/>
      <c r="N66" s="74"/>
      <c r="O66" s="76"/>
      <c r="P66" s="109">
        <f t="shared" si="1"/>
        <v>1.1428571428571428</v>
      </c>
      <c r="Q66" s="110"/>
      <c r="R66" s="110"/>
      <c r="S66" s="110"/>
      <c r="T66" s="110"/>
      <c r="U66" s="110"/>
      <c r="V66" s="110"/>
      <c r="W66" s="46" t="s">
        <v>205</v>
      </c>
    </row>
    <row r="67" spans="2:23" ht="18.75" x14ac:dyDescent="0.25">
      <c r="P67" s="111">
        <f t="shared" ref="P67:V67" si="2">AVERAGE(P19:P66)</f>
        <v>0.90168803424315846</v>
      </c>
      <c r="Q67" s="111" t="e">
        <f t="shared" si="2"/>
        <v>#DIV/0!</v>
      </c>
      <c r="R67" s="111" t="e">
        <f t="shared" si="2"/>
        <v>#DIV/0!</v>
      </c>
      <c r="S67" s="111" t="e">
        <f t="shared" si="2"/>
        <v>#DIV/0!</v>
      </c>
      <c r="T67" s="111" t="e">
        <f>AVERAGE(T19:T66)</f>
        <v>#DIV/0!</v>
      </c>
      <c r="U67" s="111" t="e">
        <f t="shared" si="2"/>
        <v>#DIV/0!</v>
      </c>
      <c r="V67" s="111" t="e">
        <f t="shared" si="2"/>
        <v>#DIV/0!</v>
      </c>
    </row>
    <row r="71" spans="2:23" ht="62.1" customHeight="1" x14ac:dyDescent="0.25">
      <c r="C71" s="186" t="s">
        <v>191</v>
      </c>
      <c r="D71" s="187"/>
      <c r="J71" s="185" t="s">
        <v>24</v>
      </c>
      <c r="K71" s="185"/>
      <c r="L71" s="185"/>
      <c r="M71" s="185"/>
      <c r="N71" s="185"/>
      <c r="O71" s="185"/>
      <c r="V71" s="186" t="s">
        <v>190</v>
      </c>
      <c r="W71" s="187"/>
    </row>
    <row r="76" spans="2:23" ht="15.75" thickBot="1" x14ac:dyDescent="0.3">
      <c r="P76" s="1"/>
      <c r="Q76" s="1"/>
      <c r="R76" s="1"/>
      <c r="S76" s="1"/>
      <c r="T76" s="1"/>
      <c r="U76" s="1"/>
      <c r="V76" s="1"/>
    </row>
    <row r="77" spans="2:23" ht="15" customHeight="1" thickBot="1" x14ac:dyDescent="0.3">
      <c r="D77" s="212" t="s">
        <v>17</v>
      </c>
      <c r="E77" s="213"/>
      <c r="F77" s="213"/>
      <c r="G77" s="213"/>
      <c r="H77" s="213"/>
      <c r="I77" s="213"/>
      <c r="J77" s="213"/>
      <c r="K77" s="213"/>
      <c r="L77" s="213"/>
      <c r="M77" s="213"/>
      <c r="N77" s="213"/>
      <c r="O77" s="213"/>
      <c r="P77" s="213"/>
      <c r="Q77" s="213"/>
      <c r="R77" s="213"/>
      <c r="S77" s="213"/>
      <c r="T77" s="213"/>
      <c r="U77" s="213"/>
      <c r="V77" s="213"/>
      <c r="W77" s="214"/>
    </row>
    <row r="78" spans="2:23" ht="15" customHeight="1" thickBot="1" x14ac:dyDescent="0.3">
      <c r="D78" s="215" t="s">
        <v>18</v>
      </c>
      <c r="E78" s="215" t="s">
        <v>12</v>
      </c>
      <c r="F78" s="212" t="s">
        <v>13</v>
      </c>
      <c r="G78" s="213"/>
      <c r="H78" s="213"/>
      <c r="I78" s="213"/>
      <c r="J78" s="214"/>
      <c r="K78" s="217" t="s">
        <v>14</v>
      </c>
      <c r="L78" s="218"/>
      <c r="M78" s="218"/>
      <c r="N78" s="219"/>
      <c r="O78" s="220" t="s">
        <v>15</v>
      </c>
      <c r="P78" s="218"/>
      <c r="Q78" s="218"/>
      <c r="R78" s="219"/>
      <c r="S78" s="220" t="s">
        <v>16</v>
      </c>
      <c r="T78" s="218"/>
      <c r="U78" s="218"/>
      <c r="V78" s="221"/>
      <c r="W78" s="222" t="s">
        <v>228</v>
      </c>
    </row>
    <row r="79" spans="2:23" ht="29.25" thickBot="1" x14ac:dyDescent="0.3">
      <c r="D79" s="216"/>
      <c r="E79" s="216"/>
      <c r="F79" s="47" t="s">
        <v>224</v>
      </c>
      <c r="G79" s="47"/>
      <c r="H79" s="48" t="s">
        <v>225</v>
      </c>
      <c r="I79" s="49" t="s">
        <v>226</v>
      </c>
      <c r="J79" s="48" t="s">
        <v>227</v>
      </c>
      <c r="K79" s="47" t="s">
        <v>224</v>
      </c>
      <c r="L79" s="48" t="s">
        <v>225</v>
      </c>
      <c r="M79" s="49" t="s">
        <v>226</v>
      </c>
      <c r="N79" s="48" t="s">
        <v>227</v>
      </c>
      <c r="O79" s="47" t="s">
        <v>224</v>
      </c>
      <c r="P79" s="48" t="s">
        <v>225</v>
      </c>
      <c r="Q79" s="49" t="s">
        <v>226</v>
      </c>
      <c r="R79" s="48" t="s">
        <v>227</v>
      </c>
      <c r="S79" s="47" t="s">
        <v>224</v>
      </c>
      <c r="T79" s="48" t="s">
        <v>225</v>
      </c>
      <c r="U79" s="49" t="s">
        <v>226</v>
      </c>
      <c r="V79" s="48" t="s">
        <v>227</v>
      </c>
      <c r="W79" s="223"/>
    </row>
    <row r="80" spans="2:23" ht="15.75" thickBot="1" x14ac:dyDescent="0.3">
      <c r="D80" s="226"/>
      <c r="E80" s="227"/>
      <c r="F80" s="105"/>
      <c r="G80" s="147"/>
      <c r="H80" s="106"/>
      <c r="I80" s="106"/>
      <c r="J80" s="107"/>
      <c r="K80" s="105"/>
      <c r="L80" s="106"/>
      <c r="M80" s="106"/>
      <c r="N80" s="108"/>
      <c r="O80" s="71" t="str">
        <f>IFERROR((K80/F80),"100%")</f>
        <v>100%</v>
      </c>
      <c r="P80" s="104" t="str">
        <f t="shared" ref="P80:R80" si="3">IFERROR((L80/H80),"100%")</f>
        <v>100%</v>
      </c>
      <c r="Q80" s="104" t="str">
        <f t="shared" si="3"/>
        <v>100%</v>
      </c>
      <c r="R80" s="71" t="str">
        <f t="shared" si="3"/>
        <v>100%</v>
      </c>
      <c r="S80" s="109" t="str">
        <f>IFERROR(((K80)/(F80)),"100%")</f>
        <v>100%</v>
      </c>
      <c r="T80" s="109" t="str">
        <f>IFERROR(((L80+M80)/(H80+I80)),"100%")</f>
        <v>100%</v>
      </c>
      <c r="U80" s="104" t="str">
        <f>IFERROR(((L80+M80+N80)/(H80+I80+J80)),"100%")</f>
        <v>100%</v>
      </c>
      <c r="V80" s="71" t="str">
        <f>IFERROR(((L80+M80+N80+O80)/(H80+I80+J80+K80)),"100%")</f>
        <v>100%</v>
      </c>
      <c r="W80" s="112"/>
    </row>
    <row r="81" spans="2:23" ht="25.5" customHeight="1" x14ac:dyDescent="0.25">
      <c r="B81" s="206"/>
      <c r="C81" s="207"/>
      <c r="D81" s="34"/>
      <c r="E81" s="35"/>
      <c r="F81" s="77"/>
      <c r="G81" s="150"/>
      <c r="H81" s="78"/>
      <c r="I81" s="78"/>
      <c r="J81" s="79"/>
      <c r="K81" s="77"/>
      <c r="L81" s="80"/>
      <c r="M81" s="80"/>
      <c r="N81" s="81"/>
      <c r="O81" s="71">
        <f t="shared" ref="O81:O95" si="4">IFERROR(K81/F81,"100"%)</f>
        <v>1</v>
      </c>
      <c r="P81" s="82"/>
      <c r="Q81" s="82"/>
      <c r="R81" s="83"/>
      <c r="S81" s="72" t="str">
        <f>IFERROR(K81/E81,"100%")</f>
        <v>100%</v>
      </c>
      <c r="T81" s="82"/>
      <c r="U81" s="82"/>
      <c r="V81" s="83"/>
      <c r="W81" s="39"/>
    </row>
    <row r="82" spans="2:23" x14ac:dyDescent="0.25">
      <c r="D82" s="40"/>
      <c r="E82" s="41"/>
      <c r="F82" s="137"/>
      <c r="G82" s="151"/>
      <c r="H82" s="85"/>
      <c r="I82" s="85"/>
      <c r="J82" s="86"/>
      <c r="K82" s="84"/>
      <c r="L82" s="87"/>
      <c r="M82" s="87"/>
      <c r="N82" s="88"/>
      <c r="O82" s="71">
        <f t="shared" si="4"/>
        <v>1</v>
      </c>
      <c r="P82" s="89"/>
      <c r="Q82" s="89"/>
      <c r="R82" s="90"/>
      <c r="S82" s="72" t="str">
        <f>IFERROR(K82/E82,"100%")</f>
        <v>100%</v>
      </c>
      <c r="T82" s="89"/>
      <c r="U82" s="89"/>
      <c r="V82" s="90"/>
      <c r="W82" s="42"/>
    </row>
    <row r="83" spans="2:23" ht="45" x14ac:dyDescent="0.25">
      <c r="D83" s="139" t="s">
        <v>193</v>
      </c>
      <c r="E83" s="128">
        <v>5225500</v>
      </c>
      <c r="F83" s="138"/>
      <c r="G83" s="152"/>
      <c r="H83" s="130"/>
      <c r="I83" s="130"/>
      <c r="J83" s="131"/>
      <c r="K83" s="129"/>
      <c r="L83" s="132"/>
      <c r="M83" s="132"/>
      <c r="N83" s="133"/>
      <c r="O83" s="71">
        <f t="shared" si="4"/>
        <v>1</v>
      </c>
      <c r="P83" s="134"/>
      <c r="Q83" s="134"/>
      <c r="R83" s="135"/>
      <c r="S83" s="72">
        <f t="shared" ref="S83:S95" si="5">IFERROR(K83/E83,"100%")</f>
        <v>0</v>
      </c>
      <c r="T83" s="134"/>
      <c r="U83" s="134"/>
      <c r="V83" s="135"/>
      <c r="W83" s="136"/>
    </row>
    <row r="84" spans="2:23" ht="30" x14ac:dyDescent="0.25">
      <c r="D84" s="139" t="s">
        <v>194</v>
      </c>
      <c r="E84" s="128">
        <v>729584</v>
      </c>
      <c r="F84" s="129"/>
      <c r="G84" s="153"/>
      <c r="H84" s="130"/>
      <c r="I84" s="130"/>
      <c r="J84" s="131"/>
      <c r="K84" s="129"/>
      <c r="L84" s="132"/>
      <c r="M84" s="132"/>
      <c r="N84" s="133"/>
      <c r="O84" s="71">
        <f t="shared" si="4"/>
        <v>1</v>
      </c>
      <c r="P84" s="134"/>
      <c r="Q84" s="134"/>
      <c r="R84" s="134"/>
      <c r="S84" s="72">
        <f t="shared" si="5"/>
        <v>0</v>
      </c>
      <c r="T84" s="134"/>
      <c r="U84" s="134"/>
      <c r="V84" s="134"/>
      <c r="W84" s="166"/>
    </row>
    <row r="85" spans="2:23" ht="30" x14ac:dyDescent="0.25">
      <c r="D85" s="139" t="s">
        <v>194</v>
      </c>
      <c r="E85" s="128">
        <v>1100000</v>
      </c>
      <c r="F85" s="129">
        <v>364348</v>
      </c>
      <c r="G85" s="153"/>
      <c r="H85" s="130">
        <v>346780</v>
      </c>
      <c r="I85" s="130">
        <v>328872</v>
      </c>
      <c r="J85" s="131">
        <v>60000</v>
      </c>
      <c r="K85" s="129"/>
      <c r="L85" s="132"/>
      <c r="M85" s="132"/>
      <c r="N85" s="133"/>
      <c r="O85" s="71">
        <f t="shared" si="4"/>
        <v>0</v>
      </c>
      <c r="P85" s="134"/>
      <c r="Q85" s="134"/>
      <c r="R85" s="135"/>
      <c r="S85" s="72">
        <f t="shared" si="5"/>
        <v>0</v>
      </c>
      <c r="T85" s="134"/>
      <c r="U85" s="134"/>
      <c r="V85" s="135"/>
      <c r="W85" s="136"/>
    </row>
    <row r="86" spans="2:23" ht="45" x14ac:dyDescent="0.25">
      <c r="D86" s="139" t="s">
        <v>195</v>
      </c>
      <c r="E86" s="128">
        <v>150000</v>
      </c>
      <c r="F86" s="129">
        <v>115000</v>
      </c>
      <c r="G86" s="153"/>
      <c r="H86" s="130">
        <v>35000</v>
      </c>
      <c r="I86" s="130"/>
      <c r="J86" s="131"/>
      <c r="K86" s="129"/>
      <c r="L86" s="132"/>
      <c r="M86" s="132"/>
      <c r="N86" s="133"/>
      <c r="O86" s="71">
        <f t="shared" si="4"/>
        <v>0</v>
      </c>
      <c r="P86" s="134"/>
      <c r="Q86" s="134"/>
      <c r="R86" s="135"/>
      <c r="S86" s="72">
        <f t="shared" si="5"/>
        <v>0</v>
      </c>
      <c r="T86" s="134"/>
      <c r="U86" s="134"/>
      <c r="V86" s="135"/>
      <c r="W86" s="136"/>
    </row>
    <row r="87" spans="2:23" ht="30" x14ac:dyDescent="0.25">
      <c r="D87" s="139" t="s">
        <v>196</v>
      </c>
      <c r="E87" s="128">
        <v>400000</v>
      </c>
      <c r="F87" s="129">
        <v>153000</v>
      </c>
      <c r="G87" s="153"/>
      <c r="H87" s="130">
        <v>91500</v>
      </c>
      <c r="I87" s="130">
        <v>87500</v>
      </c>
      <c r="J87" s="131">
        <v>68000</v>
      </c>
      <c r="K87" s="129"/>
      <c r="L87" s="132"/>
      <c r="M87" s="132"/>
      <c r="N87" s="133"/>
      <c r="O87" s="71">
        <f t="shared" si="4"/>
        <v>0</v>
      </c>
      <c r="P87" s="134"/>
      <c r="Q87" s="134"/>
      <c r="R87" s="135"/>
      <c r="S87" s="72">
        <f t="shared" si="5"/>
        <v>0</v>
      </c>
      <c r="T87" s="134"/>
      <c r="U87" s="134"/>
      <c r="V87" s="135"/>
      <c r="W87" s="136"/>
    </row>
    <row r="88" spans="2:23" ht="30" x14ac:dyDescent="0.25">
      <c r="D88" s="139" t="s">
        <v>196</v>
      </c>
      <c r="E88" s="128">
        <v>400000</v>
      </c>
      <c r="F88" s="129">
        <v>153000</v>
      </c>
      <c r="G88" s="153"/>
      <c r="H88" s="130">
        <v>91500</v>
      </c>
      <c r="I88" s="130">
        <v>87500</v>
      </c>
      <c r="J88" s="131">
        <v>68000</v>
      </c>
      <c r="K88" s="129"/>
      <c r="L88" s="132"/>
      <c r="M88" s="132"/>
      <c r="N88" s="133"/>
      <c r="O88" s="71">
        <f t="shared" si="4"/>
        <v>0</v>
      </c>
      <c r="P88" s="134"/>
      <c r="Q88" s="134"/>
      <c r="R88" s="135"/>
      <c r="S88" s="72">
        <f t="shared" si="5"/>
        <v>0</v>
      </c>
      <c r="T88" s="134"/>
      <c r="U88" s="134"/>
      <c r="V88" s="135"/>
      <c r="W88" s="136"/>
    </row>
    <row r="89" spans="2:23" ht="30" x14ac:dyDescent="0.25">
      <c r="D89" s="139" t="s">
        <v>197</v>
      </c>
      <c r="E89" s="128">
        <v>1600000</v>
      </c>
      <c r="F89" s="129">
        <v>480330</v>
      </c>
      <c r="G89" s="153"/>
      <c r="H89" s="130">
        <v>658770</v>
      </c>
      <c r="I89" s="130">
        <v>324050</v>
      </c>
      <c r="J89" s="131">
        <v>135850</v>
      </c>
      <c r="K89" s="129"/>
      <c r="L89" s="132"/>
      <c r="M89" s="132"/>
      <c r="N89" s="133"/>
      <c r="O89" s="71">
        <f t="shared" si="4"/>
        <v>0</v>
      </c>
      <c r="P89" s="134"/>
      <c r="Q89" s="134"/>
      <c r="R89" s="135"/>
      <c r="S89" s="72">
        <f t="shared" si="5"/>
        <v>0</v>
      </c>
      <c r="T89" s="134"/>
      <c r="U89" s="134"/>
      <c r="V89" s="135"/>
      <c r="W89" s="136"/>
    </row>
    <row r="90" spans="2:23" ht="30" x14ac:dyDescent="0.25">
      <c r="D90" s="139" t="s">
        <v>198</v>
      </c>
      <c r="E90" s="128">
        <v>200000</v>
      </c>
      <c r="F90" s="129">
        <v>14700</v>
      </c>
      <c r="G90" s="153"/>
      <c r="H90" s="130">
        <v>71200</v>
      </c>
      <c r="I90" s="130">
        <v>70400</v>
      </c>
      <c r="J90" s="131">
        <v>43700</v>
      </c>
      <c r="K90" s="129"/>
      <c r="L90" s="132"/>
      <c r="M90" s="132"/>
      <c r="N90" s="133"/>
      <c r="O90" s="71">
        <f t="shared" si="4"/>
        <v>0</v>
      </c>
      <c r="P90" s="134"/>
      <c r="Q90" s="134"/>
      <c r="R90" s="135"/>
      <c r="S90" s="72">
        <f t="shared" si="5"/>
        <v>0</v>
      </c>
      <c r="T90" s="134"/>
      <c r="U90" s="134"/>
      <c r="V90" s="135"/>
      <c r="W90" s="136"/>
    </row>
    <row r="91" spans="2:23" ht="45" x14ac:dyDescent="0.25">
      <c r="D91" s="139" t="s">
        <v>199</v>
      </c>
      <c r="E91" s="128">
        <v>5100000</v>
      </c>
      <c r="F91" s="129">
        <v>1897000</v>
      </c>
      <c r="G91" s="153"/>
      <c r="H91" s="130">
        <v>969000</v>
      </c>
      <c r="I91" s="130">
        <v>1244000</v>
      </c>
      <c r="J91" s="131">
        <v>990000</v>
      </c>
      <c r="K91" s="129"/>
      <c r="L91" s="132"/>
      <c r="M91" s="132"/>
      <c r="N91" s="133"/>
      <c r="O91" s="71">
        <f t="shared" si="4"/>
        <v>0</v>
      </c>
      <c r="P91" s="134"/>
      <c r="Q91" s="134"/>
      <c r="R91" s="135"/>
      <c r="S91" s="72">
        <f t="shared" si="5"/>
        <v>0</v>
      </c>
      <c r="T91" s="134"/>
      <c r="U91" s="134"/>
      <c r="V91" s="135"/>
      <c r="W91" s="136"/>
    </row>
    <row r="92" spans="2:23" ht="45" x14ac:dyDescent="0.25">
      <c r="D92" s="139" t="s">
        <v>200</v>
      </c>
      <c r="E92" s="128"/>
      <c r="F92" s="129"/>
      <c r="G92" s="153"/>
      <c r="H92" s="130"/>
      <c r="I92" s="130"/>
      <c r="J92" s="131"/>
      <c r="K92" s="129"/>
      <c r="L92" s="132"/>
      <c r="M92" s="132"/>
      <c r="N92" s="133"/>
      <c r="O92" s="71">
        <f t="shared" si="4"/>
        <v>1</v>
      </c>
      <c r="P92" s="134"/>
      <c r="Q92" s="134"/>
      <c r="R92" s="134"/>
      <c r="S92" s="72" t="str">
        <f t="shared" si="5"/>
        <v>100%</v>
      </c>
      <c r="T92" s="134"/>
      <c r="U92" s="134"/>
      <c r="V92" s="134"/>
      <c r="W92" s="166"/>
    </row>
    <row r="93" spans="2:23" ht="45" x14ac:dyDescent="0.25">
      <c r="D93" s="139" t="s">
        <v>201</v>
      </c>
      <c r="E93" s="128">
        <v>25500</v>
      </c>
      <c r="F93" s="129"/>
      <c r="G93" s="153"/>
      <c r="H93" s="130"/>
      <c r="I93" s="130"/>
      <c r="J93" s="131"/>
      <c r="K93" s="129"/>
      <c r="L93" s="132"/>
      <c r="M93" s="132"/>
      <c r="N93" s="133"/>
      <c r="O93" s="71">
        <f t="shared" si="4"/>
        <v>1</v>
      </c>
      <c r="P93" s="134"/>
      <c r="Q93" s="134"/>
      <c r="R93" s="135"/>
      <c r="S93" s="72">
        <f t="shared" si="5"/>
        <v>0</v>
      </c>
      <c r="T93" s="134"/>
      <c r="U93" s="134"/>
      <c r="V93" s="135"/>
      <c r="W93" s="136"/>
    </row>
    <row r="94" spans="2:23" ht="30" x14ac:dyDescent="0.25">
      <c r="D94" s="139" t="s">
        <v>202</v>
      </c>
      <c r="E94" s="128"/>
      <c r="F94" s="129"/>
      <c r="G94" s="153"/>
      <c r="H94" s="130"/>
      <c r="I94" s="130"/>
      <c r="J94" s="131"/>
      <c r="K94" s="129"/>
      <c r="L94" s="132"/>
      <c r="M94" s="132"/>
      <c r="N94" s="133"/>
      <c r="O94" s="71">
        <f t="shared" si="4"/>
        <v>1</v>
      </c>
      <c r="P94" s="134"/>
      <c r="Q94" s="134"/>
      <c r="R94" s="135"/>
      <c r="S94" s="72" t="str">
        <f t="shared" si="5"/>
        <v>100%</v>
      </c>
      <c r="T94" s="134"/>
      <c r="U94" s="134"/>
      <c r="V94" s="135"/>
      <c r="W94" s="136"/>
    </row>
    <row r="95" spans="2:23" ht="30" x14ac:dyDescent="0.25">
      <c r="D95" s="139" t="s">
        <v>203</v>
      </c>
      <c r="E95" s="128">
        <v>6000</v>
      </c>
      <c r="F95" s="129"/>
      <c r="G95" s="153"/>
      <c r="H95" s="130"/>
      <c r="I95" s="130"/>
      <c r="J95" s="131"/>
      <c r="K95" s="129"/>
      <c r="L95" s="132"/>
      <c r="M95" s="132"/>
      <c r="N95" s="133"/>
      <c r="O95" s="71">
        <f t="shared" si="4"/>
        <v>1</v>
      </c>
      <c r="P95" s="134"/>
      <c r="Q95" s="134"/>
      <c r="R95" s="134"/>
      <c r="S95" s="72">
        <f t="shared" si="5"/>
        <v>0</v>
      </c>
      <c r="T95" s="134"/>
      <c r="U95" s="134"/>
      <c r="V95" s="134"/>
      <c r="W95" s="166"/>
    </row>
    <row r="96" spans="2:23" ht="15.75" thickBot="1" x14ac:dyDescent="0.3">
      <c r="D96" s="43"/>
      <c r="E96" s="44"/>
      <c r="F96" s="91"/>
      <c r="G96" s="154"/>
      <c r="H96" s="92"/>
      <c r="I96" s="92"/>
      <c r="J96" s="93"/>
      <c r="K96" s="91"/>
      <c r="L96" s="94"/>
      <c r="M96" s="94"/>
      <c r="N96" s="95"/>
      <c r="O96" s="96"/>
      <c r="P96" s="97"/>
      <c r="Q96" s="97"/>
      <c r="R96" s="98"/>
      <c r="S96" s="99"/>
      <c r="T96" s="97"/>
      <c r="U96" s="97"/>
      <c r="V96" s="98"/>
      <c r="W96" s="45"/>
    </row>
  </sheetData>
  <mergeCells count="27">
    <mergeCell ref="B81:C81"/>
    <mergeCell ref="T13:V13"/>
    <mergeCell ref="W13:W14"/>
    <mergeCell ref="B13:B14"/>
    <mergeCell ref="D77:W77"/>
    <mergeCell ref="D78:D79"/>
    <mergeCell ref="E78:E79"/>
    <mergeCell ref="F78:J78"/>
    <mergeCell ref="K78:N78"/>
    <mergeCell ref="O78:R78"/>
    <mergeCell ref="S78:V78"/>
    <mergeCell ref="W78:W79"/>
    <mergeCell ref="B16:F16"/>
    <mergeCell ref="D80:E80"/>
    <mergeCell ref="C13:C14"/>
    <mergeCell ref="C71:D71"/>
    <mergeCell ref="J71:O71"/>
    <mergeCell ref="V71:W71"/>
    <mergeCell ref="E4:S4"/>
    <mergeCell ref="E5:S5"/>
    <mergeCell ref="D13:F13"/>
    <mergeCell ref="H13:K13"/>
    <mergeCell ref="L13:O13"/>
    <mergeCell ref="P13:S13"/>
    <mergeCell ref="E6:S6"/>
    <mergeCell ref="E7:S7"/>
    <mergeCell ref="H12:V12"/>
  </mergeCells>
  <conditionalFormatting sqref="F80:J96">
    <cfRule type="containsBlanks" dxfId="43" priority="90">
      <formula>LEN(TRIM(F80))=0</formula>
    </cfRule>
  </conditionalFormatting>
  <conditionalFormatting sqref="H16:K66">
    <cfRule type="containsBlanks" dxfId="42" priority="75">
      <formula>LEN(TRIM(H16))=0</formula>
    </cfRule>
  </conditionalFormatting>
  <conditionalFormatting sqref="K80:N96">
    <cfRule type="containsBlanks" dxfId="41" priority="91">
      <formula>LEN(TRIM(K80))=0</formula>
    </cfRule>
  </conditionalFormatting>
  <conditionalFormatting sqref="L16:P66">
    <cfRule type="containsBlanks" dxfId="40" priority="76">
      <formula>LEN(TRIM(L16))=0</formula>
    </cfRule>
  </conditionalFormatting>
  <conditionalFormatting sqref="M15:P15">
    <cfRule type="containsBlanks" dxfId="39" priority="55">
      <formula>LEN(TRIM(M15))=0</formula>
    </cfRule>
  </conditionalFormatting>
  <conditionalFormatting sqref="O80:O95">
    <cfRule type="cellIs" dxfId="38" priority="8" stopIfTrue="1" operator="greaterThanOrEqual">
      <formula>1.2</formula>
    </cfRule>
    <cfRule type="cellIs" dxfId="37" priority="4" stopIfTrue="1" operator="equal">
      <formula>"100%"</formula>
    </cfRule>
    <cfRule type="cellIs" dxfId="36" priority="5" stopIfTrue="1" operator="lessThan">
      <formula>0.5</formula>
    </cfRule>
    <cfRule type="cellIs" dxfId="35" priority="6" stopIfTrue="1" operator="between">
      <formula>0.5</formula>
      <formula>0.7</formula>
    </cfRule>
    <cfRule type="cellIs" dxfId="34" priority="7" stopIfTrue="1" operator="between">
      <formula>0.7</formula>
      <formula>1.2</formula>
    </cfRule>
    <cfRule type="containsBlanks" dxfId="33" priority="9" stopIfTrue="1">
      <formula>LEN(TRIM(O80))=0</formula>
    </cfRule>
  </conditionalFormatting>
  <conditionalFormatting sqref="O96:V96">
    <cfRule type="containsBlanks" dxfId="32" priority="142">
      <formula>LEN(TRIM(O96))=0</formula>
    </cfRule>
  </conditionalFormatting>
  <conditionalFormatting sqref="P15">
    <cfRule type="cellIs" dxfId="31" priority="56" stopIfTrue="1" operator="equal">
      <formula>"100%"</formula>
    </cfRule>
    <cfRule type="cellIs" dxfId="30" priority="57" stopIfTrue="1" operator="lessThan">
      <formula>0.5</formula>
    </cfRule>
    <cfRule type="cellIs" dxfId="29" priority="58" stopIfTrue="1" operator="between">
      <formula>0.5</formula>
      <formula>0.7</formula>
    </cfRule>
    <cfRule type="cellIs" dxfId="28" priority="59" stopIfTrue="1" operator="between">
      <formula>0.7</formula>
      <formula>1.2</formula>
    </cfRule>
    <cfRule type="cellIs" dxfId="27" priority="60" stopIfTrue="1" operator="greaterThanOrEqual">
      <formula>1.2</formula>
    </cfRule>
    <cfRule type="containsBlanks" dxfId="26" priority="61" stopIfTrue="1">
      <formula>LEN(TRIM(P15))=0</formula>
    </cfRule>
  </conditionalFormatting>
  <conditionalFormatting sqref="P16:P66">
    <cfRule type="cellIs" dxfId="25" priority="114" stopIfTrue="1" operator="lessThan">
      <formula>0.5</formula>
    </cfRule>
    <cfRule type="cellIs" dxfId="24" priority="113" stopIfTrue="1" operator="equal">
      <formula>"100%"</formula>
    </cfRule>
    <cfRule type="cellIs" dxfId="23" priority="115" stopIfTrue="1" operator="between">
      <formula>0.5</formula>
      <formula>0.7</formula>
    </cfRule>
    <cfRule type="cellIs" dxfId="22" priority="116" stopIfTrue="1" operator="between">
      <formula>0.7</formula>
      <formula>1.2</formula>
    </cfRule>
    <cfRule type="cellIs" dxfId="21" priority="117" stopIfTrue="1" operator="greaterThanOrEqual">
      <formula>1.2</formula>
    </cfRule>
    <cfRule type="containsBlanks" dxfId="20" priority="118" stopIfTrue="1">
      <formula>LEN(TRIM(P16))=0</formula>
    </cfRule>
  </conditionalFormatting>
  <conditionalFormatting sqref="P81:R95">
    <cfRule type="containsBlanks" dxfId="19" priority="3">
      <formula>LEN(TRIM(P81))=0</formula>
    </cfRule>
  </conditionalFormatting>
  <conditionalFormatting sqref="P80:V80">
    <cfRule type="cellIs" dxfId="18" priority="81" stopIfTrue="1" operator="between">
      <formula>0.7</formula>
      <formula>1.2</formula>
    </cfRule>
    <cfRule type="containsBlanks" dxfId="17" priority="83" stopIfTrue="1">
      <formula>LEN(TRIM(P80))=0</formula>
    </cfRule>
    <cfRule type="cellIs" dxfId="16" priority="80" stopIfTrue="1" operator="between">
      <formula>0.5</formula>
      <formula>0.7</formula>
    </cfRule>
    <cfRule type="cellIs" dxfId="15" priority="79" stopIfTrue="1" operator="lessThan">
      <formula>0.5</formula>
    </cfRule>
    <cfRule type="cellIs" dxfId="14" priority="82" stopIfTrue="1" operator="greaterThanOrEqual">
      <formula>1.2</formula>
    </cfRule>
    <cfRule type="cellIs" dxfId="13" priority="78" stopIfTrue="1" operator="equal">
      <formula>"100%"</formula>
    </cfRule>
  </conditionalFormatting>
  <conditionalFormatting sqref="S81:S95">
    <cfRule type="cellIs" dxfId="12" priority="143" stopIfTrue="1" operator="equal">
      <formula>"100%"</formula>
    </cfRule>
    <cfRule type="cellIs" dxfId="11" priority="144" stopIfTrue="1" operator="lessThan">
      <formula>0.5</formula>
    </cfRule>
    <cfRule type="cellIs" dxfId="10" priority="145" stopIfTrue="1" operator="between">
      <formula>0.5</formula>
      <formula>0.7</formula>
    </cfRule>
    <cfRule type="cellIs" dxfId="9" priority="146" stopIfTrue="1" operator="between">
      <formula>0.7</formula>
      <formula>1.2</formula>
    </cfRule>
    <cfRule type="cellIs" dxfId="8" priority="147" stopIfTrue="1" operator="greaterThanOrEqual">
      <formula>1.2</formula>
    </cfRule>
    <cfRule type="containsBlanks" dxfId="7" priority="148" stopIfTrue="1">
      <formula>LEN(TRIM(S81))=0</formula>
    </cfRule>
  </conditionalFormatting>
  <conditionalFormatting sqref="S80:V80">
    <cfRule type="containsBlanks" dxfId="6" priority="77">
      <formula>LEN(TRIM(S80))=0</formula>
    </cfRule>
  </conditionalFormatting>
  <conditionalFormatting sqref="T81:V95">
    <cfRule type="containsBlanks" dxfId="5" priority="1">
      <formula>LEN(TRIM(T81))=0</formula>
    </cfRule>
  </conditionalFormatting>
  <pageMargins left="0.7" right="0.7" top="0.75" bottom="0.75" header="0.3" footer="0.3"/>
  <pageSetup paperSize="5" scale="32" fitToHeight="0" orientation="landscape" r:id="rId1"/>
  <rowBreaks count="3" manualBreakCount="3">
    <brk id="25" max="21" man="1"/>
    <brk id="42" max="21" man="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topLeftCell="A4"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100" t="s">
        <v>25</v>
      </c>
    </row>
    <row r="3" spans="1:2" ht="120" customHeight="1" x14ac:dyDescent="0.25">
      <c r="A3" s="230" t="s">
        <v>26</v>
      </c>
      <c r="B3" s="230"/>
    </row>
    <row r="5" spans="1:2" ht="45" x14ac:dyDescent="0.25">
      <c r="A5" s="101"/>
      <c r="B5" s="102" t="s">
        <v>27</v>
      </c>
    </row>
    <row r="6" spans="1:2" ht="60" x14ac:dyDescent="0.25">
      <c r="A6" s="103"/>
      <c r="B6" s="102" t="s">
        <v>28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212" t="s">
        <v>17</v>
      </c>
      <c r="C3" s="213"/>
      <c r="D3" s="213"/>
      <c r="E3" s="213"/>
      <c r="F3" s="213"/>
      <c r="G3" s="213"/>
      <c r="H3" s="213"/>
      <c r="I3" s="213"/>
      <c r="J3" s="213"/>
      <c r="K3" s="213"/>
      <c r="L3" s="213"/>
      <c r="M3" s="213"/>
      <c r="N3" s="213"/>
      <c r="O3" s="213"/>
      <c r="P3" s="213"/>
      <c r="Q3" s="213"/>
      <c r="R3" s="213"/>
      <c r="S3" s="213"/>
      <c r="T3" s="214"/>
    </row>
    <row r="4" spans="2:20" ht="15.75" thickBot="1" x14ac:dyDescent="0.3">
      <c r="B4" s="215" t="s">
        <v>18</v>
      </c>
      <c r="C4" s="215" t="s">
        <v>12</v>
      </c>
      <c r="D4" s="212" t="s">
        <v>13</v>
      </c>
      <c r="E4" s="213"/>
      <c r="F4" s="213"/>
      <c r="G4" s="214"/>
      <c r="H4" s="217" t="s">
        <v>14</v>
      </c>
      <c r="I4" s="218"/>
      <c r="J4" s="218"/>
      <c r="K4" s="219"/>
      <c r="L4" s="220" t="s">
        <v>15</v>
      </c>
      <c r="M4" s="218"/>
      <c r="N4" s="218"/>
      <c r="O4" s="219"/>
      <c r="P4" s="220" t="s">
        <v>16</v>
      </c>
      <c r="Q4" s="218"/>
      <c r="R4" s="218"/>
      <c r="S4" s="221"/>
      <c r="T4" s="222" t="s">
        <v>19</v>
      </c>
    </row>
    <row r="5" spans="2:20" ht="29.25" thickBot="1" x14ac:dyDescent="0.3">
      <c r="B5" s="216"/>
      <c r="C5" s="216"/>
      <c r="D5" s="47" t="s">
        <v>20</v>
      </c>
      <c r="E5" s="48" t="s">
        <v>21</v>
      </c>
      <c r="F5" s="49" t="s">
        <v>22</v>
      </c>
      <c r="G5" s="48" t="s">
        <v>23</v>
      </c>
      <c r="H5" s="47" t="s">
        <v>20</v>
      </c>
      <c r="I5" s="48" t="s">
        <v>21</v>
      </c>
      <c r="J5" s="49" t="s">
        <v>22</v>
      </c>
      <c r="K5" s="48" t="s">
        <v>23</v>
      </c>
      <c r="L5" s="47" t="s">
        <v>20</v>
      </c>
      <c r="M5" s="48" t="s">
        <v>21</v>
      </c>
      <c r="N5" s="49" t="s">
        <v>22</v>
      </c>
      <c r="O5" s="48" t="s">
        <v>23</v>
      </c>
      <c r="P5" s="47" t="s">
        <v>20</v>
      </c>
      <c r="Q5" s="48" t="s">
        <v>21</v>
      </c>
      <c r="R5" s="49" t="s">
        <v>22</v>
      </c>
      <c r="S5" s="48" t="s">
        <v>23</v>
      </c>
      <c r="T5" s="223"/>
    </row>
    <row r="6" spans="2:20" x14ac:dyDescent="0.25">
      <c r="B6" s="34"/>
      <c r="C6" s="35">
        <f>SUM(D6:G256)</f>
        <v>0</v>
      </c>
      <c r="D6" s="52"/>
      <c r="E6" s="53"/>
      <c r="F6" s="54"/>
      <c r="G6" s="55"/>
      <c r="H6" s="52"/>
      <c r="I6" s="53"/>
      <c r="J6" s="54"/>
      <c r="K6" s="55"/>
      <c r="L6" s="36" t="str">
        <f t="shared" ref="L6:O8" si="0">IFERROR(H6/D6,"NO APLICA")</f>
        <v>NO APLICA</v>
      </c>
      <c r="M6" s="37" t="str">
        <f t="shared" si="0"/>
        <v>NO APLICA</v>
      </c>
      <c r="N6" s="37" t="str">
        <f t="shared" si="0"/>
        <v>NO APLICA</v>
      </c>
      <c r="O6" s="38" t="str">
        <f t="shared" si="0"/>
        <v>NO APLICA</v>
      </c>
      <c r="P6" s="36" t="str">
        <f t="shared" ref="P6:P8" si="1">IFERROR(H6/D6,"NO APLICA")</f>
        <v>NO APLICA</v>
      </c>
      <c r="Q6" s="37" t="str">
        <f t="shared" ref="Q6:Q8" si="2">IFERROR((H6+I6)/(D6+E6),"NO APLICA")</f>
        <v>NO APLICA</v>
      </c>
      <c r="R6" s="37" t="str">
        <f t="shared" ref="R6:R8" si="3">IFERROR((H6+I6+J6)/(D6+E6+F6),"NO APLICA")</f>
        <v>NO APLICA</v>
      </c>
      <c r="S6" s="38" t="str">
        <f t="shared" ref="S6:S8" si="4">IFERROR((H6+I6+J6+K6)/(D6+E6+F6+G6),"NO APLICA")</f>
        <v>NO APLICA</v>
      </c>
      <c r="T6" s="39"/>
    </row>
    <row r="7" spans="2:20" x14ac:dyDescent="0.25">
      <c r="B7" s="40"/>
      <c r="C7" s="41">
        <f>SUM(D7:G257)</f>
        <v>0</v>
      </c>
      <c r="D7" s="56"/>
      <c r="E7" s="57"/>
      <c r="F7" s="58"/>
      <c r="G7" s="59"/>
      <c r="H7" s="56"/>
      <c r="I7" s="57"/>
      <c r="J7" s="58"/>
      <c r="K7" s="59"/>
      <c r="L7" s="2" t="str">
        <f t="shared" si="0"/>
        <v>NO APLICA</v>
      </c>
      <c r="M7" s="3" t="str">
        <f t="shared" si="0"/>
        <v>NO APLICA</v>
      </c>
      <c r="N7" s="3" t="str">
        <f t="shared" si="0"/>
        <v>NO APLICA</v>
      </c>
      <c r="O7" s="4" t="str">
        <f t="shared" si="0"/>
        <v>NO APLICA</v>
      </c>
      <c r="P7" s="2" t="str">
        <f t="shared" si="1"/>
        <v>NO APLICA</v>
      </c>
      <c r="Q7" s="3" t="str">
        <f t="shared" si="2"/>
        <v>NO APLICA</v>
      </c>
      <c r="R7" s="3" t="str">
        <f t="shared" si="3"/>
        <v>NO APLICA</v>
      </c>
      <c r="S7" s="4" t="str">
        <f t="shared" si="4"/>
        <v>NO APLICA</v>
      </c>
      <c r="T7" s="42"/>
    </row>
    <row r="8" spans="2:20" ht="15.75" thickBot="1" x14ac:dyDescent="0.3">
      <c r="B8" s="43"/>
      <c r="C8" s="44">
        <f>SUM(D8:G258)</f>
        <v>0</v>
      </c>
      <c r="D8" s="60"/>
      <c r="E8" s="61"/>
      <c r="F8" s="62"/>
      <c r="G8" s="63"/>
      <c r="H8" s="60"/>
      <c r="I8" s="61"/>
      <c r="J8" s="62"/>
      <c r="K8" s="63"/>
      <c r="L8" s="23" t="str">
        <f t="shared" si="0"/>
        <v>NO APLICA</v>
      </c>
      <c r="M8" s="24" t="str">
        <f t="shared" si="0"/>
        <v>NO APLICA</v>
      </c>
      <c r="N8" s="24" t="str">
        <f t="shared" si="0"/>
        <v>NO APLICA</v>
      </c>
      <c r="O8" s="25" t="str">
        <f t="shared" si="0"/>
        <v>NO APLICA</v>
      </c>
      <c r="P8" s="23" t="str">
        <f t="shared" si="1"/>
        <v>NO APLICA</v>
      </c>
      <c r="Q8" s="24" t="str">
        <f t="shared" si="2"/>
        <v>NO APLICA</v>
      </c>
      <c r="R8" s="24" t="str">
        <f t="shared" si="3"/>
        <v>NO APLICA</v>
      </c>
      <c r="S8" s="25" t="str">
        <f t="shared" si="4"/>
        <v>NO APLICA</v>
      </c>
      <c r="T8" s="45"/>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Alejandra Olivas</cp:lastModifiedBy>
  <cp:revision/>
  <cp:lastPrinted>2023-04-27T17:35:55Z</cp:lastPrinted>
  <dcterms:created xsi:type="dcterms:W3CDTF">2021-02-22T21:43:21Z</dcterms:created>
  <dcterms:modified xsi:type="dcterms:W3CDTF">2024-07-26T14:31:03Z</dcterms:modified>
  <cp:category/>
  <cp:contentStatus/>
</cp:coreProperties>
</file>