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ky0\Desktop\ENTREGAS PLANEACIÓN MUNICIPAL_1TRIMESTRE_2024\PARA IMPRIMIR\"/>
    </mc:Choice>
  </mc:AlternateContent>
  <bookViews>
    <workbookView xWindow="0" yWindow="0" windowWidth="16815" windowHeight="7050"/>
  </bookViews>
  <sheets>
    <sheet name="SEGUIMIENTO EJE 3" sheetId="1" r:id="rId1"/>
    <sheet name="Instrucciones" sheetId="3" r:id="rId2"/>
    <sheet name="Hoja1" sheetId="2" r:id="rId3"/>
  </sheets>
  <definedNames>
    <definedName name="ADFASDF">#REF!</definedName>
    <definedName name="_xlnm.Print_Area" localSheetId="0">'SEGUIMIENTO EJE 3'!$A$1:$W$75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7" i="1" l="1"/>
  <c r="Q17" i="1"/>
  <c r="T32" i="1" l="1"/>
  <c r="T33" i="1"/>
  <c r="T34" i="1"/>
  <c r="T35" i="1"/>
  <c r="T36" i="1"/>
  <c r="T37" i="1"/>
  <c r="T38" i="1"/>
  <c r="T39" i="1"/>
  <c r="T42" i="1"/>
  <c r="T43" i="1"/>
  <c r="T44" i="1"/>
  <c r="T45" i="1"/>
  <c r="T46" i="1"/>
  <c r="T47" i="1"/>
  <c r="T48" i="1"/>
  <c r="T49" i="1"/>
  <c r="T50" i="1"/>
  <c r="T51" i="1"/>
  <c r="T52" i="1"/>
  <c r="T53" i="1"/>
  <c r="T54" i="1"/>
  <c r="T55" i="1"/>
  <c r="T56" i="1"/>
  <c r="T57" i="1"/>
  <c r="T58" i="1"/>
  <c r="T59" i="1"/>
  <c r="T60" i="1"/>
  <c r="T61" i="1"/>
  <c r="T62" i="1"/>
  <c r="T63" i="1"/>
  <c r="T64" i="1"/>
  <c r="T65" i="1"/>
  <c r="T66" i="1"/>
  <c r="T18" i="1"/>
  <c r="T19" i="1"/>
  <c r="T20" i="1"/>
  <c r="T21" i="1"/>
  <c r="T22" i="1"/>
  <c r="T23" i="1"/>
  <c r="T25" i="1"/>
  <c r="T26" i="1"/>
  <c r="T29" i="1"/>
  <c r="T30" i="1"/>
  <c r="T31" i="1"/>
  <c r="T16" i="1"/>
  <c r="T15" i="1"/>
  <c r="T90" i="1"/>
  <c r="T91" i="1"/>
  <c r="T92" i="1"/>
  <c r="T93" i="1"/>
  <c r="T89" i="1"/>
  <c r="T87" i="1"/>
  <c r="T85" i="1"/>
  <c r="T83" i="1"/>
  <c r="P83" i="1"/>
  <c r="S96" i="1"/>
  <c r="P92" i="1"/>
  <c r="P93" i="1"/>
  <c r="P90" i="1"/>
  <c r="P91" i="1"/>
  <c r="P89" i="1"/>
  <c r="P87" i="1"/>
  <c r="P85" i="1"/>
  <c r="T67" i="1" l="1"/>
  <c r="Q54" i="1"/>
  <c r="Q53" i="1"/>
  <c r="Q52" i="1"/>
  <c r="Q51" i="1"/>
  <c r="Q50" i="1"/>
  <c r="Q49" i="1"/>
  <c r="Q48" i="1"/>
  <c r="Q47" i="1"/>
  <c r="Q46" i="1"/>
  <c r="Q45" i="1"/>
  <c r="Q44" i="1"/>
  <c r="Q43" i="1"/>
  <c r="Q42" i="1"/>
  <c r="Q39" i="1"/>
  <c r="Q38" i="1"/>
  <c r="Q37" i="1"/>
  <c r="Q36" i="1"/>
  <c r="Q35" i="1"/>
  <c r="Q34" i="1"/>
  <c r="Q33" i="1"/>
  <c r="Q32" i="1"/>
  <c r="Q31" i="1"/>
  <c r="Q30" i="1"/>
  <c r="Q29" i="1"/>
  <c r="Q26" i="1"/>
  <c r="Q25" i="1"/>
  <c r="Q23" i="1"/>
  <c r="Q22" i="1"/>
  <c r="Q21" i="1"/>
  <c r="Q20" i="1"/>
  <c r="Q19" i="1"/>
  <c r="Q18" i="1"/>
  <c r="V15" i="1" l="1"/>
  <c r="U15" i="1"/>
  <c r="S15" i="1"/>
  <c r="R15" i="1"/>
  <c r="Q15" i="1"/>
  <c r="P15" i="1"/>
  <c r="Q56" i="1" l="1"/>
  <c r="Q61" i="1"/>
  <c r="Q60" i="1"/>
  <c r="Q64" i="1"/>
  <c r="Q66" i="1"/>
  <c r="Q65" i="1"/>
  <c r="Q62" i="1"/>
  <c r="Q63" i="1"/>
  <c r="Q57" i="1" l="1"/>
  <c r="Q58" i="1"/>
  <c r="Q59" i="1"/>
  <c r="Q55" i="1"/>
  <c r="O80" i="1" l="1"/>
  <c r="O81" i="1"/>
  <c r="O82" i="1"/>
  <c r="P23" i="1" l="1"/>
  <c r="P61" i="1" l="1"/>
  <c r="P17" i="1" l="1"/>
  <c r="P18" i="1"/>
  <c r="P19" i="1"/>
  <c r="P20" i="1"/>
  <c r="P21" i="1"/>
  <c r="P22" i="1"/>
  <c r="P25" i="1"/>
  <c r="P26" i="1"/>
  <c r="P27" i="1"/>
  <c r="P29" i="1"/>
  <c r="P30" i="1"/>
  <c r="P31" i="1"/>
  <c r="P32" i="1"/>
  <c r="P33" i="1"/>
  <c r="P34" i="1"/>
  <c r="P35" i="1"/>
  <c r="P36" i="1"/>
  <c r="P37" i="1"/>
  <c r="P38" i="1"/>
  <c r="P39" i="1"/>
  <c r="P41" i="1"/>
  <c r="P43" i="1"/>
  <c r="P44" i="1"/>
  <c r="P45" i="1"/>
  <c r="P46" i="1"/>
  <c r="P47" i="1"/>
  <c r="P48" i="1"/>
  <c r="P49" i="1"/>
  <c r="P50" i="1"/>
  <c r="P51" i="1"/>
  <c r="P52" i="1"/>
  <c r="P53" i="1"/>
  <c r="P54" i="1"/>
  <c r="P55" i="1"/>
  <c r="P56" i="1"/>
  <c r="P57" i="1"/>
  <c r="P58" i="1"/>
  <c r="P59" i="1"/>
  <c r="P60" i="1"/>
  <c r="P62" i="1"/>
  <c r="P63" i="1"/>
  <c r="P64" i="1"/>
  <c r="P65" i="1"/>
  <c r="P66" i="1"/>
  <c r="Q67" i="1"/>
  <c r="R67" i="1"/>
  <c r="S67" i="1"/>
  <c r="U67" i="1"/>
  <c r="V67" i="1"/>
  <c r="V80" i="1"/>
  <c r="P80" i="1"/>
  <c r="Q80" i="1"/>
  <c r="R80" i="1"/>
  <c r="S80" i="1"/>
  <c r="T80" i="1"/>
  <c r="U80" i="1"/>
  <c r="S81" i="1"/>
  <c r="S82" i="1"/>
  <c r="P67" i="1" l="1"/>
  <c r="P1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<sst xmlns="http://schemas.openxmlformats.org/spreadsheetml/2006/main" count="413" uniqueCount="280">
  <si>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</si>
  <si>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</si>
  <si>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</si>
  <si>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</si>
  <si>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</si>
  <si>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</si>
  <si>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</si>
  <si>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</si>
  <si>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</si>
  <si>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</si>
  <si>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</si>
  <si>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</si>
  <si>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</si>
  <si>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</si>
  <si>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</si>
  <si>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</si>
  <si>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</si>
  <si>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</si>
  <si>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</si>
  <si>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</si>
  <si>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JUSTIFICACION TRIMESTRAL Y ANUAL DE AVANCE DE RESULTADOS 2023</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</si>
  <si>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</si>
  <si>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</si>
  <si>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</si>
  <si>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</si>
  <si>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</si>
  <si>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</si>
  <si>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</si>
  <si>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</si>
  <si>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</si>
  <si>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PPAA: Porcentaje de Acciones de Protección y Mitigación del Deterioro Ambiental</t>
  </si>
  <si>
    <t>Trimestral</t>
  </si>
  <si>
    <t>Unidad de medida del indicador: 
percentaje
Unidad de medida: 
Puntaje. Acciones</t>
  </si>
  <si>
    <t>Anual</t>
  </si>
  <si>
    <t>Componente
(Direccion de Manejo de Recursos Naturales)</t>
  </si>
  <si>
    <t>PAPRN:
Porcentaje de acciones de protección de los recursos naturales realizadas.</t>
  </si>
  <si>
    <t>UNIDAD DE MEDIDA DEL INDICADOR
Porcentaje 
UNIDAD DE MEDIDA DE LA VARIABLE:
acciones</t>
  </si>
  <si>
    <t>Actividad</t>
  </si>
  <si>
    <t>PDAAR:
Porcentaje de Dictamen de afectación de arbolado realizados.</t>
  </si>
  <si>
    <t>UNIDAD DE MEDIDA DEL INDICADOR:
Porcentaje.
UNIDAD DE MEDIDA DE LA VARIABLE:
 (Dictamenes de Afectación de Arbolado)</t>
  </si>
  <si>
    <t>PPPE:
Porcentaje de Permiso de Poda emitidos.</t>
  </si>
  <si>
    <t>UNIDAD DE MEDIDA DEL INDICADOR:
Porcentaje 
UNIDAD DE MEDIDA DE LA VARIABLE:
 (Permisos de poda)</t>
  </si>
  <si>
    <t>PPDAE:
Porcentaje de Permiso de Derribo de Arbolado emitidos.</t>
  </si>
  <si>
    <t>UNIDAD DE MEDIDA DEL INDICADOR:
Porcentaje 
UNIDAD DE MEDIDA DE LA VARIABLE:
 (Permisos de Derribo de Arbolado)</t>
  </si>
  <si>
    <t>PPTE:
Porcentaje de Permiso de Traspante emitidos.</t>
  </si>
  <si>
    <t>UNIDAD DE MEDIDA DEL INDICADOR:
Porcentaje 
UNIDAD DE MEDIDA DE LA VARIABLE:
 (Permisos de Trasplante de Arbolado)</t>
  </si>
  <si>
    <t>PAPTM:
Porcentaje de actividades de proteccion de la turtuga marina realizadas.</t>
  </si>
  <si>
    <t>UNIDAD DE MEDIDA DEL INDICADOR:
Porcentaje
UNIDAD DE MEDIDA DE LA VARIABLE:
(Actividades realizadas.)</t>
  </si>
  <si>
    <t>PAPCA:
Porcentaje de actividades de protección del  cangrejo azul realizados.</t>
  </si>
  <si>
    <t>UNIDAD DE MEDIDA DEL INDICADOR:
Porcentaje
UNIDAD DE MEDIDA DE LA VARIABLE:
(Jornadas realizadas.)</t>
  </si>
  <si>
    <t>PJRR:
Porcentaje de Jornadas de reforestaciones realizadas.</t>
  </si>
  <si>
    <t>Componente
( Direccion de Normatividad y Evaluacion Ambiental)</t>
  </si>
  <si>
    <t xml:space="preserve">PPEE:
Porcentaje de Permisos ecológicos emitidos.
</t>
  </si>
  <si>
    <t>UNIDAD DE MEDIDA DEL INDICADOR:
Porcentaje 
UNIDAD DE MEDIDA DE LA VARIABLE:
(permisos ambientales)</t>
  </si>
  <si>
    <t xml:space="preserve">PCDE:
Porcentaje de Constancias potencial de desarrollo de predios emitidas. </t>
  </si>
  <si>
    <t>UNIDAD DE MEDIDA DEL INDICADOR:
Porcentaje  
UNIDAD DE MEDIDA DE LA VARIABLE:
(Constancia potencial de desarrollo)</t>
  </si>
  <si>
    <t>PFEE:
Porcentaje de  Factibilidades Ecológicas elaboradas.</t>
  </si>
  <si>
    <t>UNIDAD DE MEDIDA DEL INDICADOR:
Porcentaje 
UNIDAD DE MEDIDA DE LA VARIABLE:
(factibilidad ecológica)</t>
  </si>
  <si>
    <t>PAAE:
Porcentaje de Anuencias ambiental de obra civil y actividades elaboradas.</t>
  </si>
  <si>
    <t>UNIDAD DE MEDIDA DEL INDICADOR:
Porcentaje  
UNIDAD DE MEDIDA DE LA VARIABLE:
(Anuencia ambiental)</t>
  </si>
  <si>
    <t>Componente:
( Coordinacion de Inspección y Vigilancia /  Coordinación Juridica )</t>
  </si>
  <si>
    <t>PEV: 
Porcentaje de establecimientos verificados</t>
  </si>
  <si>
    <t>UNIDAD DE MEDIDA DEL INDICADOR:
Porcentaje
UNIDAD DE MEDIDA DE LA VARIABLE:
 (Acciones realizadas)</t>
  </si>
  <si>
    <t>PPOE:
Porcentaje de Permisos de Operación emitidos.</t>
  </si>
  <si>
    <t xml:space="preserve">UNIDAD DE MEDIDA DEL INDICADOR:
Porcentaje  
UNIDAD DE MEDIDA DE LA VARIABLE:
(permisos de operación emitidos) </t>
  </si>
  <si>
    <t>PVVR:
Porcentaje de Visitas de verificación realizadas.</t>
  </si>
  <si>
    <t>UNIDAD DE MEDIDA DEL INDICADOR:
Porcentaje 
UNIDAD DE MEDIDA DE LA VARIABLE:
(Visitas de verificación realizadas)</t>
  </si>
  <si>
    <t>PDCA:
Porcentaje de Denuncias Ciudadanas atendidas.</t>
  </si>
  <si>
    <t>UNIDAD DE MEDIDA DEL INDICADOR:
Porcentaje 
UNIDAD DE MEDIDA DE LA VARIABLE:
(Denuncias ciudadanas realizadas)</t>
  </si>
  <si>
    <t>PPF:
Porcentaje de procedimientos juridicos finalizados.</t>
  </si>
  <si>
    <t>UNIDAD DE MEDIDA DEL INDICADOR:
Porcentaje 
UNIDAD DE MEDIDA DE LA VARIABLE:
(Resolutivos finalizados)</t>
  </si>
  <si>
    <t>Componente
(Dirección de Divulgación y Educación Ambiental)</t>
  </si>
  <si>
    <t>UNIDAD DE MEDIDA DEL INDICADOR:
Porcentaje
UNIDAD DE MEDIDA DE LA VARIABLE:
(Acciones realizadas)</t>
  </si>
  <si>
    <t>PJRR:
Porcentaje de Jornadas Reciclatón realizadas.</t>
  </si>
  <si>
    <t>UNIDAD DE MEDIDA DEL INDICADOR:
Porcentaje
UNIDAD DE MEDIDA DE LA VARIABLE:
(Jornadas realizas.)</t>
  </si>
  <si>
    <t>PVSMAR:
Porcentaje de Visitas del Sistema de Manejo Ambiental realizadas.</t>
  </si>
  <si>
    <t>UNIDAD DE MEDIDA DEL INDICADOR:
Porcentaje 
UNIDAD DE MEDIDA DE LA VARIABLE:
(visitas realizadas).</t>
  </si>
  <si>
    <t>PTR:
Porcentaje de Pláticas y Talleres realizadas.</t>
  </si>
  <si>
    <t xml:space="preserve">UNIDAD DE MEDIDA DEL INDICADOR:
Porcentaje 
UNIDAD DE MEDIDA DE LA VARIABLE:
(pláticas y talleres realizadas). </t>
  </si>
  <si>
    <t>Componente
( Dirección de Planeación y Política Ambiental )</t>
  </si>
  <si>
    <t>PAAINR:
Porcentaje de acciones para la actualizaciónes de los Instrumentos Normativos realizado.</t>
  </si>
  <si>
    <t>UNIDAD DE MEDIDA DEL INDICADOR:
Porcentaje
UNIDAD DE MEDIDA DE LA VARIABLE:
Porcentaje de avance de actualización.</t>
  </si>
  <si>
    <t xml:space="preserve">PCCR:
Porcentaje de cursos de capacitación en materia normativa ambiental realizados.
</t>
  </si>
  <si>
    <t>UNIDAD DE MEDIDA DEL INDICADOR:
Porcentaje
UNIDAD DE MEDIDA DE LA VARIABLE:
Cursos de capacitación.</t>
  </si>
  <si>
    <t>PAAPOELR :
Porcentaje de acciones de actualización del Programa de Ordenamiento Ecológico Local realizadas.</t>
  </si>
  <si>
    <t>UNIDAD DE MEDIDA DEL INDICADOR:
Porcentaje
UNIDAD DE MEDIDA DE LA VARIABLE:
Acciones de actualización.</t>
  </si>
  <si>
    <t>PSCMER:
Porcentaje de Sesiones de la Comisión Municipal de Ecología realizadas.</t>
  </si>
  <si>
    <t>UNIDAD DE MEDIDA DEL INDICADOR:
Porcentaje
UNIDAD DE MEDIDA DE LA VARIABLE:
Seciones de trabajo.</t>
  </si>
  <si>
    <t>PJSCUR:
Porcentaje de Jornadas de Saneamiento de Cenotes Urbanos realizadas.</t>
  </si>
  <si>
    <t>UNIDAD DE MEDIDA DEL INDICADOR:
Porcentaje
UNIDAD DE MEDIDA DE LA VARIABLE:
Jornadas de saneamiento.</t>
  </si>
  <si>
    <t>Componente
(Dirección de Áreas Naturales Protegidas)</t>
  </si>
  <si>
    <t>PACR:
Porcentaje de acciones para el ciudado de las ANP realizadas</t>
  </si>
  <si>
    <t>UNIDAD DE MEDIDA DEL INDICADOR:
Porcentaje 
UNIDAD DE MEDIDA DE LA VARIABLE:
(Acciones ejecutadas)</t>
  </si>
  <si>
    <t>PCCI: Porcentaje de cursos de capacitación impartidos.</t>
  </si>
  <si>
    <t>UNIDAD DE MEDIDA DEL INDICADOR:
Porcentaje 
UNIDAD DE MEDIDA DE LA VARIABLE:
(Cursos)</t>
  </si>
  <si>
    <t>PRGR:
Porcentaje de Recorridos guiado en el Parque Ecológico Ombligo Verde realizados.</t>
  </si>
  <si>
    <t>NIDAD DE MEDIDA DEL INDICADOR:
 Porcentaje 
UNIDAD DE MEDIDA DE LA VARIABLE:
(Recorridos)</t>
  </si>
  <si>
    <t>PPECR:
Porcentaje  de platicas de educación y cultura en el Parque Ecológico Ombligo Verder realizados.</t>
  </si>
  <si>
    <t>UNIDAD DE MEDIDA DEL INDICADOR:
Porcentaje 
UNIDAD DE MEDIDA DE LA VARIABLE:
(Platicas)</t>
  </si>
  <si>
    <t>PCCR: 
Porcentaje de cursos de capacitación realizados.</t>
  </si>
  <si>
    <t>UNIDAD DE MEDIDA DEL INDICADOR:
Porcentaje 
UNIDAD DE MEDIDA DE LA VARIABLE:
(Cursos de capacitación)</t>
  </si>
  <si>
    <t>PRGR:
Porcentaje de recorridos guiados en el Parque Ecológica Estatal Kabah realizados.</t>
  </si>
  <si>
    <t>UNIDAD DE MEDIDA DEL INDICADOR:
Porcentaje 
UNIDAD DE MEDIDA DE LA VARIABLE:
(Recorridos guiados)</t>
  </si>
  <si>
    <t>PPECR:
Porcentaje  de platicas de educación y cultura en el Parque Ecológico Estatal Kabah realizados.</t>
  </si>
  <si>
    <t>UNIDAD DE MEDIDA DEL INDICADOR:
Porcentaje
UNIDAD DE MEDIDA DE LA VARIABLE:
 (Platicas y  exposiciones)</t>
  </si>
  <si>
    <t>Componente
(Dirección de Protección y Bienestar Animal)</t>
  </si>
  <si>
    <t>PACR:
Porcentaje de acciones para la protección y bienestar animal realizadas.</t>
  </si>
  <si>
    <t>UNIDAD DE MEDIDA DEL INDICADOR:
Porcentaje 
UNIDAD DE MEDIDA DE LA VARIABLE:
(Acciones realizadas)</t>
  </si>
  <si>
    <t>PDCA: Porcentaje de denuncias ciudadanas atendidas  en materia de protección y bienestar animal.</t>
  </si>
  <si>
    <t>UNIDAD DE MEDIDA DEL INDICADOR:
Porcentaje 
UNIDAD DE MEDIDA DE LA VARIABLE:
(Denuncias atendidas)</t>
  </si>
  <si>
    <t>PAVR: Porcentaje de Atenciones  Veterinarias realizadas</t>
  </si>
  <si>
    <t>PAPR: Porcentaje de acciones para la protección animal realizadas.</t>
  </si>
  <si>
    <t>UNIDAD DE MEDIDA DEL INDICADOR:
Porcentaje
UNIDAD DE MEDIDA DE LA VARIABLE:
 (Atenciones veterinarias realizadas)</t>
  </si>
  <si>
    <t>Componente
( Dirección General de Desarrollo Urbano )</t>
  </si>
  <si>
    <t>PSDU: Porcentaje de solicitudes ciudadanas de desarrollo urbano atendidas</t>
  </si>
  <si>
    <t>UNIDAD DE MEDIDA DEL INDICADOR:
Porcentaje
UNIDAD DE MEDIDA DE LA VARIABLE:
Solicitudes ciudadanas de desarrollo urbano</t>
  </si>
  <si>
    <t>PADV: Porcentaje de actividades directivas verificadas.</t>
  </si>
  <si>
    <t>UNIDAD DE MEDIDA DEL INDICADOR:
Porcentaje
UNIDAD DE MEDIDA DE LA VARIABLE:
Actividades directivas.</t>
  </si>
  <si>
    <t>Componente
(Dirección de Imagen Urbana y Vialidad)</t>
  </si>
  <si>
    <t>PPUS: Porcentaje de Permisos de Uso de suelo autorizados.</t>
  </si>
  <si>
    <t>UNIDAD DE MEDIDA DEL INDICADOR:
Porcentaje
UNIDAD DE MEDIDA DE LA VARIABLE:
Permisos de operación de uso de suelo.</t>
  </si>
  <si>
    <t>PCUS: Porcentaje de solicitudes de Constancias de Uso de Suelo recibidas.</t>
  </si>
  <si>
    <t>UNIDAD DE MEDIDA DEL INDICADOR:
Porcentaje
UNIDAD DE MEDIDA DE LA VARIABLE:
Solicitudes de constancias de uso de suelo</t>
  </si>
  <si>
    <t>PSPA: Porcentaje de solicitudes de Permisos para Publicidad y Anuncios recibidas</t>
  </si>
  <si>
    <t>UNIDAD DE MEDIDA DEL INDICADOR:
Porcentaje
UNIDAD DE MEDIDA DE LA VARIABLE:
Solicitudes de Permisos para Publicidad y Anuncios</t>
  </si>
  <si>
    <t>Componente
(Dirección de Planeación Urbana )</t>
  </si>
  <si>
    <t>PCUA: Porcentaje de constancias de uso de suelo autorizadas</t>
  </si>
  <si>
    <t>UNIDAD DE MEDIDA DEL INDICADOR:
Porcentaje
UNIDAD DE MEDIDA DE LA VARIABLE:
Constancias de Uso de suelo</t>
  </si>
  <si>
    <t>PSUS: Porcentaje de solicitudes de Constancias de Usos de Suelo revisadas</t>
  </si>
  <si>
    <t>Componente
(Dirección de Normatividad de Obras Arquitectónicas y Civiles)</t>
  </si>
  <si>
    <t>PLCA: Porcentaje de licencias de construcción autorizadas.</t>
  </si>
  <si>
    <t>UNIDAD DE MEDIDA DEL INDICADOR:
Porcentaje
UNIDAD DE MEDIDA DE LA VARIABLE:
Licencias de construcción</t>
  </si>
  <si>
    <t>PLCR: Porcentaje de solicitudes de licencias de construcción recibidas.</t>
  </si>
  <si>
    <t>UNIDAD DE MEDIDA DEL INDICADOR:
Porcentaje
UNIDAD DE MEDIDA DE LA VARIABLE:
Solicitudes de licencias de construcción</t>
  </si>
  <si>
    <t>Componente
(Coordinación de Inspección y Vigilancia)</t>
  </si>
  <si>
    <t>PAOV: Porcentaje de anuncios y obras arquitectónicas verificadas.</t>
  </si>
  <si>
    <t>UNIDAD DE MEDIDA DEL INDICADOR:
Porcentaje
UNIDAD DE MEDIDA DE LA VARIABLE:
Anuncios y obras arquitectónicas verificadas.</t>
  </si>
  <si>
    <t>PIOR: Porcentaje de inspecciones a obras arquitectónicas y civiles realizadas.</t>
  </si>
  <si>
    <t xml:space="preserve">UNIDAD DE MEDIDA DEL INDICADOR:
Porcentaje
UNIDAD DE MEDIDA DE LA VARIABLE:
Inspecciones a obras Arquitectónicas y Civiles </t>
  </si>
  <si>
    <t>PIAR: Porcentaje de inspecciones a anuncios realizadas.</t>
  </si>
  <si>
    <t>UNIDAD DE MEDIDA DEL INDICADOR:
Porcentaje
UNIDAD DE MEDIDA DE LA VARIABLE:
Inspecciones de anuncios</t>
  </si>
  <si>
    <t>AUTORIZÓ
Lic. Nahielli Margarita Orozco Lozano
Secretaría Municipal de Ecología y Desarrollo Urbano</t>
  </si>
  <si>
    <t>ELABORÓ
Lic. Ursula Patricia Correa Castillo
Programas Especiales de la Secretaría Municipal de Ecología y Desarrollo Urbano</t>
  </si>
  <si>
    <t>SECRETARÍA MUNICIPAL DE ECOLOGÍA Y DESARROLLO URBANO</t>
  </si>
  <si>
    <t>OFICINA DEL SECRETARIO MUNICIPAL DE ECOLOGÍA Y DESARROLLO URBANO</t>
  </si>
  <si>
    <t>OFICINA DEL DIRECTOR GENERAL DE ECOLOGÍA</t>
  </si>
  <si>
    <t>DIRECCIÓN DE NORMATIVIDAD Y EVALUACIÓN AMBIENTAL</t>
  </si>
  <si>
    <t>DIRECCIÓN DE MANEJO DE RECURSOS NATURALES</t>
  </si>
  <si>
    <t>DIRECCIÓN DE PLANEACIÓN Y POLÍTICA AMBIENTAL</t>
  </si>
  <si>
    <t>DIRECCIÓN DE ÁREAS NATURALES PROTEGIDAS</t>
  </si>
  <si>
    <t>DIRECCIÓN DE PROTECCIÓN Y BIENESTAR ANIMAL</t>
  </si>
  <si>
    <t>OFICINA DEL DIRECTOR GENERAL DE DESARROLLO URBANO</t>
  </si>
  <si>
    <t>DIRECCIÓN DE OBRAS ARQUITECTÓNICAS Y CIVILES</t>
  </si>
  <si>
    <t>DIRECCIÓN DE IMAGEN URBANA Y VÍA PÚBLICA</t>
  </si>
  <si>
    <t>DIRECCIÓN DE PLANEACIÓN URBANA</t>
  </si>
  <si>
    <t>ANUAL</t>
  </si>
  <si>
    <t xml:space="preserve">Meta Anual </t>
  </si>
  <si>
    <t>PADR: 
Porcentaje de acciones de difusión realizadas.</t>
  </si>
  <si>
    <t>Justificacion Trimestral: Durante este trimestre se siguieron realizando actividades adicionales debido al interés de la ciudadanía y hoteleros por implementar acciones para la protección de los organismos que anidan en las costas del municipio, por ello se logro superar la meta planeada.</t>
  </si>
  <si>
    <t>SEGUIMIENTO DE AVANCE EN CUMPLIMIENTO DE METAS Y OBJETIVOS 2024</t>
  </si>
  <si>
    <t>CLAVE Y NOMBRE DEL PPA: E-PPA: 3.2 PROGRAMA DE DESARROLLO URBANO Y MEDIO AMBIENTE SUSTENTABLE</t>
  </si>
  <si>
    <t>AVANCE EN CUMPLIMIENTO DE METAS TRIMESTRAL Y ANUAL ACUMULADO 2024</t>
  </si>
  <si>
    <t>META PROGRAMADA 2024</t>
  </si>
  <si>
    <t>META ALCANZADA 2024</t>
  </si>
  <si>
    <t>PORCENTAJE DE AVANCE TRIMESTRAL 2024</t>
  </si>
  <si>
    <t>PORCENTAJE DE AVANCE TRIMESTRAL ACUMULADO 2024</t>
  </si>
  <si>
    <t>JUSTIFICACION TRIMESTRAL DE AVANCE DE RESULTADOS 2024</t>
  </si>
  <si>
    <t>TRIMESTRE 1 2024</t>
  </si>
  <si>
    <t>TRIMESTRE 2 2024</t>
  </si>
  <si>
    <t>TRIMESTRE 3 2024</t>
  </si>
  <si>
    <t>TRIMESTRE 4 2024</t>
  </si>
  <si>
    <t>JUSTIFICACION TRIMESTRAL Y ANUAL DE AVANCE DE RESULTADOS 2024</t>
  </si>
  <si>
    <t>Justificacion Trimestral: Derivado de las actividades que se desarrollaron durante este trimestre, se logró superar la meta proyectada.</t>
  </si>
  <si>
    <t>Justificacion Trimestral: Durante este trimestre no se programo actividad ya que aún no es temporada de esta especie.</t>
  </si>
  <si>
    <t>Justificacion Trimestral: Durante este trimestre no se logro cubrir la visita a las diferentes oficinas de las dependencias municipales por lo tanto no se llego a la meta proyectada.</t>
  </si>
  <si>
    <t xml:space="preserve">Justificacion Trimestral: Durante este trimestre no se logro llegar a la meta proyectada, ya que faltaron un poco más de acciones de las que se llevaron a cabo. </t>
  </si>
  <si>
    <t>Justificacion Trimestral: No se logro rebasar la meta programada, ya que cada trámite de licencia se revisa con estricto apego al reglamento de construcción actualizado, y en muchas ocasiones hacen falta documentos por lo tanto se tiene que volver a ingresar el trámite.</t>
  </si>
  <si>
    <t>Justificacion Trimestral: Durante este trimestre si ingresaron más solicitudes para la expedición de este permiso por lo tanto se supero la meta proyectada.</t>
  </si>
  <si>
    <r>
      <rPr>
        <b/>
        <sz val="11"/>
        <color theme="1"/>
        <rFont val="Arial"/>
        <family val="2"/>
      </rPr>
      <t xml:space="preserve">3.2.1 </t>
    </r>
    <r>
      <rPr>
        <sz val="11"/>
        <color theme="1"/>
        <rFont val="Arial"/>
        <family val="2"/>
      </rPr>
      <t>Contribuir a garantizar la preservación de la riqueza natural única que tiene nuestro municipio mediante un crecimiento ordenado, sostenible y con responsabilidad compartida</t>
    </r>
    <r>
      <rPr>
        <b/>
        <sz val="11"/>
        <color theme="1"/>
        <rFont val="Arial"/>
        <family val="2"/>
      </rPr>
      <t xml:space="preserve"> </t>
    </r>
    <r>
      <rPr>
        <sz val="11"/>
        <color theme="1"/>
        <rFont val="Arial"/>
        <family val="2"/>
      </rPr>
      <t>mediante la protección del medio ambiente y biodiversidad de las diferentes especies, que conllevaran a un equilibrio ecológico de acuerdo con el crecimiento de la ciudad</t>
    </r>
  </si>
  <si>
    <t xml:space="preserve">3.2.1.1. Procurar la protección del medio ambiente y biodiversidad de las diferentes especies, que conllevaran a un equilibrio ecológico de acuerdo con el crecimiento de la ciudad, con la finalidad de preservar las riquezas naturales del municipio. </t>
  </si>
  <si>
    <t>3.2.1.1.1. Acciones de protección del medio ambiente y biodiversidad de la flora y fauna y de especies protegidas realizados.</t>
  </si>
  <si>
    <t>3.2.1.1.1.1. Emisión de Dictamen de afectación de arbolado.</t>
  </si>
  <si>
    <t>3.2.1.1.1.2. Emisión Permiso de Poda para dar cumplimiento a la normatividad en materia de arbolado urbano realizados.</t>
  </si>
  <si>
    <t>3.2.1.1.1.3. Emisión Permiso de  Derribo de arbolado para dar cumplimiento a la normatividad en materia de arbolado urbano realizados.</t>
  </si>
  <si>
    <t>3.2.1.1.1.4. Emisión de Permiso de Trasplante de Arbolado para dar cumplimiento a la normatividad en materia de arbolado urbano realizados.</t>
  </si>
  <si>
    <t>3.2.1.1.1.5. Actividades de protección y cuidado de la Tortuga Marina realizadas durante su etapa reproductiva en la costa del municipio.</t>
  </si>
  <si>
    <t>3.2.1.1.1.6. Realización de acciones para la Protección del cangrejo azul  en la zona costera del territorio municipal.</t>
  </si>
  <si>
    <t>3.2.1.1.1.7. Realización de jornadas de Reforestación y/o restauración de la zona urbana del municipio con plantas nativas.</t>
  </si>
  <si>
    <t>3.2.1.1.2. Permisos Ecológicos con base en la normatividad ambiental establecida en los instrumentos legales vigentes emitidos.</t>
  </si>
  <si>
    <t xml:space="preserve">3.2.1.1.2.1. Emisión de Constancia potencial de desarrollo de predios. </t>
  </si>
  <si>
    <t>3.2.1.1.2.2. Elaboración de constancias deFactibilidad Ecológicas  a predios o proyectos de obras y/o actividades para que cumplan con los instrumentos de planeación en materia ambiental.</t>
  </si>
  <si>
    <t>3.2.1.1.2.3. Emisión de anuencia ambiental de obra civil y actividades.</t>
  </si>
  <si>
    <t>3.2.1.1.3.1. Elaboración de Permisos de Operación a los contribuyentes de MBJ.</t>
  </si>
  <si>
    <t>3.2.1.1.3.2. Verificacion de establecimientos comerciales que esten dando cumplimiento a la normatividad ambiental.</t>
  </si>
  <si>
    <t>3.2.1.1.3.3. Atención a  las denuncias ciudadanas.</t>
  </si>
  <si>
    <t>3.2.1.1.3.4. Atención, seguimiento y  conclusión a las denuncias y procedemientos juridicos.</t>
  </si>
  <si>
    <t>3.2.1.1.4. Acciones para dfunfir informacion sobre el cuidado del medio ambiente relizadas</t>
  </si>
  <si>
    <t>3.2.1.1.4.1. Implementación de  jornadas de entrega-recepción (entre ciudadanos y acopiadores), de residuos sólidos urbanos separados.</t>
  </si>
  <si>
    <t xml:space="preserve">3.2.1.1.4.2. Promoción de  las buenas prácticas ambientales entre los servidores públicos municipales. </t>
  </si>
  <si>
    <t>3.2.1.1.4.3. Aplicación del Programa de Educación Ambiental.</t>
  </si>
  <si>
    <t>3.2.1.1.5. Planeación y regulación de instrumentos normartivos en materia ambiental realizados</t>
  </si>
  <si>
    <t>3.2.1.1.5.1. cursos de capacitación, actualización y profesionalización al personal operativo y administrativo en materia normativa ambiental.</t>
  </si>
  <si>
    <t>3.2.1.1.5.2. Actualización del Programa de Ordenamiento Ecológico Local del Municipio de Benito Juárez</t>
  </si>
  <si>
    <t xml:space="preserve">3.2.1.1.5.3. Realización de  sesiones de la Comisión Municipal de Ecología. </t>
  </si>
  <si>
    <t>3.2.1.1.5.4. Realización de jornadas de contribución y recuperación ambiental de humedales de agua dulce,  en la zona urbana  de Cancún.</t>
  </si>
  <si>
    <t>3.2.1.1.6. Acciones para  el ciudado de las Areas Naturales Protegidas (ANP) realizadas</t>
  </si>
  <si>
    <t>3.2.1.1.6.1. Impartición de cursos de capacitación para el personal que labora en el Parque Ecologico Ombligo Verde.</t>
  </si>
  <si>
    <t>3.2.1.1.6.2. Realización de Recorridos guiados en el Parque Ecológico Ombligo Verde.</t>
  </si>
  <si>
    <t>3.2.1.1.6.3. Realizacion de platicas de Educación y cultura en el Parque Ecológico Ombligo Verde,  enfocados a la comunidad en general con temas sobre el cuidado del medio ambiente y de las ANP.</t>
  </si>
  <si>
    <t>3.2.1.1.6.4. Impartición de cursos de capacitación para el personal que labora en el Parque Ecologico Estatal Kabah.</t>
  </si>
  <si>
    <t>3.2.1.1.6.5. Realización de Recorridos guiados en el Parque Ecológico Estatal Kabah.</t>
  </si>
  <si>
    <t>3.2.1.1.6.6. Realizacion de platicas de Educación y cultura  en el Parque Ecológico Estatal Kabah enfocados a la comunidad en general con temas sobre el cuidado del medio ambiente y de las ANP.</t>
  </si>
  <si>
    <t>3.2.1.1.7. Acciones para  la protección y el bienestar animal en el territorio municipal realizadas.</t>
  </si>
  <si>
    <t>3.2.1.1.7.1. Implementación de acciones para la protección animal dentro del territorio municipal.</t>
  </si>
  <si>
    <t>3.2.1.1.7.2. Atención, seguimiento y  conclusión a las denuncias en materia de protección y el bienestar animal.</t>
  </si>
  <si>
    <t>3.2.1.1.7.3. Establece la aplicación de acciones para mantener la salud y bienestar de los animales que lo requieran dentro del territorio municipal.</t>
  </si>
  <si>
    <t>3.2.1.1.8 Solicitudes ciudadanas en materia de desarrollo urbano vinculadas con programas de ordenamiento territorial atendidas.</t>
  </si>
  <si>
    <t>3.2.1.1.8.1 Verificación de las actividades de las direcciones de área.</t>
  </si>
  <si>
    <t xml:space="preserve">3.2.1.1.9 Permisos de utilización de Uso de Suelo autorizados. </t>
  </si>
  <si>
    <t>3.02.1.1.8.2 Recepción de Solicitudes de Permisos para Publicidad y Anuncios.</t>
  </si>
  <si>
    <t xml:space="preserve">3.02.1.1.8.1 Recepción de solicitudes de Constancias de Uso de Suelo para Operación </t>
  </si>
  <si>
    <t xml:space="preserve">3.2.1.1.9.1 Revisión de solicitudes de Constancias de Uso de Suelo apegadas a la reglamentación vigente en el Estado y Municipio </t>
  </si>
  <si>
    <t>3.2.1.1.9  Constancias de uso de suelo apegadas a la reglamentación vigente en el Estado y Municipio.</t>
  </si>
  <si>
    <t>3.2.1.1.10Licencias de construcción autorizadas.</t>
  </si>
  <si>
    <t>3.2.1.1.10.1 Recepción de solicitudes de licencias de construcción.</t>
  </si>
  <si>
    <t>3.2.1.1.11 Verificación de anuncios y obras arquitectónicas realizadas.</t>
  </si>
  <si>
    <t>3.2.1.1.11.1 Inspección y Regularización de  Obras Arquitectónicas y Civiles Realizadas.</t>
  </si>
  <si>
    <t>3.2.1.1.11.2 Inspección y Regularización  de Anuncios Realizados</t>
  </si>
  <si>
    <t>Propósito
(Secretaría Municipal de Ecología y Desarrollo Urbano)</t>
  </si>
  <si>
    <t>Justificacion Trimestral: Se logro superar la meta proyectada, ya que durante este trimestre se atendieron todas las citas programadas y las no programadas de igual manera se atendieron.</t>
  </si>
  <si>
    <t>Pago de servicios de Telecomunicaciones, muebles equipo de Sede SMEYDU , viáticos, servicios de elaboración e impresión de pasajes aereos nacionales, refacciones y combustiles.</t>
  </si>
  <si>
    <t>Pago de arrendamiento de edificio y reparación y mantenimineto de equipo de impresión.</t>
  </si>
  <si>
    <t>Combustible , Servicios de Elaboración e Impresión de Recepcion de Solicitudes de Licencia.</t>
  </si>
  <si>
    <t>Justificacion Trimestral: Estuvo a punto de llegar a la meta planeada, se seguira en conjunto con el area de inspección para que todos los anuncios cuenten con permisos.</t>
  </si>
  <si>
    <t>Justificacion Trimestral: Se logro superar la Meta proyectada, gracias al arduo trabajo que se realiza con los inspectores para verificar que los fraccionamientos cumplan con la reglamentación correcta.</t>
  </si>
  <si>
    <t xml:space="preserve">Justificacion Trimestral: No se llego a la meta programada ya que no se estan recibiendo muchas solicitudes de construcción en este trimestre . </t>
  </si>
  <si>
    <t xml:space="preserve">   </t>
  </si>
  <si>
    <t>Justificacion Trimestral: Se supero la meta gracias a las actividades coordinadas que llevan los inspectores del área de anuncios, con la zona asignada a cada inspector.</t>
  </si>
  <si>
    <t>Justificacion Trimestral: Este trimestre se logro superar la meta planeada, ya que se ralizaron mas actividades de la previstas y se zonificaron las zonas dando mayor distribución a cada inpector para revisar zonas por sector.</t>
  </si>
  <si>
    <t>Justificacion Trimestral: La meta fue superada, gracias a la división de zonas por sector, para que realicen sus verificaciones y en constante comunicación entre las Direcciones de Imagen Urbana y Vía Pública así como con la de Normatividad de Obras Arquitéctonicas y Civiles, se de seguimiento a las obras o anuncios que no cuentan con los permisos para construcción o exponer material de publicidad de su establecimiento, el programa SUGEI támbien es un medio por el cual las personas son atendidas en relacion alguna queja o duda en caso de no de realizar un trámite por primera vez.</t>
  </si>
  <si>
    <t xml:space="preserve">Justificacion Trimestral: Se logro superar la meta proyectada, ya que el personal técnico trabaja ardumente para que las reviciones sean mas rapidas y asi poder darle seguimiento a los trámites en los tiempos establecidos. </t>
  </si>
  <si>
    <t>Justificacion Trimestral: No se logro llegar a la meta Programada ya que el primer trimestre del año es cuando las personas aprovechan hacer sus renovaciones y meter sus trámites de nuevo ingreso para no caer en alguna multa por falta de cumplir con es requisito en su negocio.</t>
  </si>
  <si>
    <t>Justificacion Trimestral: No se logro superar la meta proyectada, ya que durante este trimestre la mayoria de los contribuyentes ya habian realizado sus renovaciones de permisos durante el primer trimestre para evitar multas y recargos.</t>
  </si>
  <si>
    <t xml:space="preserve">Justificacion Trimestral: Se logro llegar a la Meta programada, gracias al seguimiento que se le da a los procesos en conjunto con las Diecciones de Área.
</t>
  </si>
  <si>
    <r>
      <rPr>
        <b/>
        <sz val="11"/>
        <color theme="1"/>
        <rFont val="Arial"/>
        <family val="2"/>
      </rPr>
      <t xml:space="preserve">Unidad de medida del indicador: </t>
    </r>
    <r>
      <rPr>
        <sz val="11"/>
        <color theme="1"/>
        <rFont val="Arial"/>
        <family val="2"/>
      </rPr>
      <t xml:space="preserve">
Posición</t>
    </r>
  </si>
  <si>
    <t>NO DISPONIBLE</t>
  </si>
  <si>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</si>
  <si>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t xml:space="preserve">DIRECCIÓN DE DIVULGACIÓN Y EDUCAICÓN AMBIENTAL </t>
  </si>
  <si>
    <t>Justificacion Trimestral: Se logro superar la meta proyectada en un 184.00%, ya que las actividades que implementaron para la protección de los recursos naturales fue favorable.</t>
  </si>
  <si>
    <t>Justificacion Trimestral: Durante este trimestre no se logro llegar a la meta programada pero se avanzo un avance acomparacion con el trimestre anterior del 20%.</t>
  </si>
  <si>
    <t>Justificacion Trimestral: Durante este trimestre no se  ingresaron solicitudes para expedición de este permiso como se esperaba en la meta proyectada, por ello no se alcanzo el 100% de la meta proyectada quedando un 30% abajo.</t>
  </si>
  <si>
    <t>Justificacion Trimestral: Durante este trimestre se supero la meta un 33.33% a comparación del trimestre anterior, ya que se realizaron todos las platicas programadas y un poco más.</t>
  </si>
  <si>
    <t xml:space="preserve">Justificacion Trimestral: Durante este trimestre no se ingresaron tantas solicitudes para expedición de este permiso como se esperaba en la meta proyectada, lo cual provoco que no llegaramos a la Meta proyectada y quedamos muy por debajo de lo Programado.
</t>
  </si>
  <si>
    <t>Justificacion Trimestral: Durante este trimestre no ingresaron solicitudes para expedición de este permiso como se esperaba en la meta programada, por lo tanto no se reporta nada.</t>
  </si>
  <si>
    <t>Justificacion Trimestral:  Durante este trimestre no se ingresaron solicitudes para expedición de este permiso por lo tanto no se reporta nada.</t>
  </si>
  <si>
    <t>Justificacion Trimestral: Durante este trimestre, no se logro llegar a la meta proyectada ya que al inicio del trimestre anterior muchos ciudadanos realizaron sus anuencias.</t>
  </si>
  <si>
    <t>Justificacion Trimestral: Se logro alcanzar la meta programada ya que se ingresaron un poco más de instrumentos legales de los que se programaron.</t>
  </si>
  <si>
    <t>Justificacion Trimestral: Se logro superar la meta ya que se emitieron más trámites de los que se programaron, y cumplieron con la normatividad vigente para ser aprobados.</t>
  </si>
  <si>
    <t>Justificacion Trimestral: Durante este trimestre se logro superar la meta programada, porque se alcanzo a cubrir la totalidad de los negocios que se visitarian y un poco más.</t>
  </si>
  <si>
    <t>Justificacion Trimestral: Durante este trimestre no se recibieron tantas denuncias por parte de la ciudadanía por lo tanto no se llego a la meta proyectada, pero se incremento un 47.44% a comparación con el trimestre anterior.</t>
  </si>
  <si>
    <t>Justificacion Trimestral:Durante este trimestre se logro finalizar el número proyectado de denuncias y procedimientos juridicos y un poco más de las programadas.</t>
  </si>
  <si>
    <t>Justificacion Trimestral: Durante este trimestre no se logro superar la meta proyectada, ya que las acciones de difusión no fueron tantas pero se logro un avance del 23.50% a comparación con el trimestre anterior.</t>
  </si>
  <si>
    <t>Justificacion Trimestral: En este trimestre no se logro llegar a la meta programada, ya que no se lograron llevar a cabo todas las jornadas programadas.</t>
  </si>
  <si>
    <t>Justificacion Trimestral: Durante este trimestre no se logro cumplir con el número de talleres que se programaron, debido a el apoyo en otras actividades programadas pero se logro avanzar un 16.00% a comparación del trimestre anterior.</t>
  </si>
  <si>
    <t>Justificacion Trimestral:Durante este trimestre no se logro llegar a la meta proyectada no hubo muchas solicitudes ciudadanas.</t>
  </si>
  <si>
    <t>Justificacion Trimestral: Durante este trimestre no se programaron cursos para colaboradores ya que no todos coincidieron con las mismas fechas por cuestiones de responsabilidades administrativas que cumplir.</t>
  </si>
  <si>
    <t>Justificacion Trimestral: Durante este trimestre no se reporte ninguna actividad.</t>
  </si>
  <si>
    <t>Justificacion Trimestral: Durante este trimestre se llevaro na cabo todas la sesiones programadas por lo tanto se llegoo a la meta programada.</t>
  </si>
  <si>
    <t>ustificacion Trimestral: Durante este trimestre se logro llegr a la meta proyectada cumpliendo con todas las jornadas calendarisadas.</t>
  </si>
  <si>
    <t>Justificacion Trimestral: Durante este trimestre no se logro realizar todos los cursos programados por lo tanto no llegamos a la meta proyectada.</t>
  </si>
  <si>
    <t>Justificacion Trimestral: Durante este trimestre no se logro superar la meta proyectada, ya que no se llevaron acabo los cursos programados, ya que la carga administrativa de los colaboradores absorvia gran parte de su jornada laboral.</t>
  </si>
  <si>
    <t>Justificacion Trimestral: Durante este trimestre se logro superar la meta proyectada, ya que las platicas programas si tuvieron una gran afluencia .</t>
  </si>
  <si>
    <t>Justificacion Trimestral: Durante este trimestre  se logro superar por mucho la meta proyectada,ya que se implementaron en tiempo y forma los cursos programados.</t>
  </si>
  <si>
    <t>Justificacion Trimestral: Durante este trimestre no se llego a alcanzar la meta programada, ya que faltaron realizar unos rrecorridos más de los que programamos.</t>
  </si>
  <si>
    <t>Justificacion Trimestral: Durante este trimestre no se llego a la meta programada ya que la afluencia de la ciudadania  y participación en platicas y exposisciones que tocaron temas del interes de varios.</t>
  </si>
  <si>
    <t>Justificacion Trimestral: Durante este trimestre se llego a la meta programada, ya que algunas actividades programadas se lograron cumplir al 100% de lo proyectado .</t>
  </si>
  <si>
    <t>Justificacion Trimestral: Durante este trimestre se logro superar la meta proyectada, ya que se realizaron todas las acciones que se programaron para la protección de los animalitos, tales como campañas de vacunación, desinfecciones de garrapatas, esterilizaciones, atenciones medicas, logrando superar la meta.</t>
  </si>
  <si>
    <t>Justificacion Trimestral: Durante este trimestre se supero la meta programada ya que se recibieron más denuncias de maltrato animal de las que se programaron.</t>
  </si>
  <si>
    <t>Justificacion Trimestral: Durante este trimestre se llego a la meta programada, en cuanto a las atenciones medicas ya que fueron atendidas más de los que se programaron.</t>
  </si>
  <si>
    <t>Justificacion Trimestral: Se supero la meta proyctada gracias al gran trabajo en equipo que realizan las Direcciones Generales con sus respectivas direcciones de área para cumplir con la mayoria de sus actividades programadas en pro de un mejor Desarrollo Urbano Seguro  y la conservación del Medio Ambiiente.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</si>
</sst>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quot;$&quot;#,##0.00"/>
  </numFmts>
  <fonts count="15"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0"/>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006600"/>
        <bgColor indexed="64"/>
      </patternFill>
    </fill>
  </fills>
  <borders count="126">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theme="1"/>
      </right>
      <top style="medium">
        <color indexed="64"/>
      </top>
      <bottom style="medium">
        <color indexed="64"/>
      </bottom>
      <diagonal/>
    </border>
    <border>
      <left/>
      <right style="medium">
        <color indexed="64"/>
      </right>
      <top/>
      <bottom/>
      <diagonal/>
    </border>
    <border>
      <left style="medium">
        <color indexed="64"/>
      </left>
      <right/>
      <top style="dotted">
        <color indexed="64"/>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theme="1"/>
      </right>
      <top style="dashed">
        <color theme="1"/>
      </top>
      <bottom style="dashed">
        <color theme="1"/>
      </bottom>
      <diagonal/>
    </border>
    <border>
      <left style="medium">
        <color theme="1"/>
      </left>
      <right style="dashed">
        <color theme="1"/>
      </right>
      <top/>
      <bottom style="dashed">
        <color theme="1"/>
      </bottom>
      <diagonal/>
    </border>
    <border>
      <left/>
      <right/>
      <top style="dashed">
        <color theme="1"/>
      </top>
      <bottom/>
      <diagonal/>
    </border>
    <border>
      <left/>
      <right style="dashed">
        <color theme="1"/>
      </right>
      <top style="medium">
        <color indexed="64"/>
      </top>
      <bottom style="dashed">
        <color theme="1"/>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thin">
        <color indexed="64"/>
      </left>
      <right style="medium">
        <color indexed="64"/>
      </right>
      <top style="thin">
        <color rgb="FF000000"/>
      </top>
      <bottom style="thin">
        <color indexed="64"/>
      </bottom>
      <diagonal/>
    </border>
    <border>
      <left style="thin">
        <color indexed="64"/>
      </left>
      <right/>
      <top style="thin">
        <color indexed="64"/>
      </top>
      <bottom style="dashed">
        <color theme="1"/>
      </bottom>
      <diagonal/>
    </border>
    <border>
      <left style="dashed">
        <color indexed="64"/>
      </left>
      <right style="medium">
        <color theme="1"/>
      </right>
      <top style="dashed">
        <color theme="1"/>
      </top>
      <bottom style="dashed">
        <color theme="1"/>
      </bottom>
      <diagonal/>
    </border>
    <border>
      <left style="dashed">
        <color theme="1"/>
      </left>
      <right style="dashed">
        <color indexed="64"/>
      </right>
      <top style="dashed">
        <color theme="1"/>
      </top>
      <bottom style="dashed">
        <color theme="1"/>
      </bottom>
      <diagonal/>
    </border>
    <border>
      <left style="dashed">
        <color theme="1"/>
      </left>
      <right style="dashed">
        <color indexed="64"/>
      </right>
      <top style="dashed">
        <color indexed="64"/>
      </top>
      <bottom style="medium">
        <color indexed="64"/>
      </bottom>
      <diagonal/>
    </border>
    <border>
      <left style="thin">
        <color indexed="64"/>
      </left>
      <right style="dashed">
        <color indexed="64"/>
      </right>
      <top style="dashed">
        <color theme="1"/>
      </top>
      <bottom/>
      <diagonal/>
    </border>
    <border>
      <left style="dashed">
        <color indexed="64"/>
      </left>
      <right style="medium">
        <color theme="1"/>
      </right>
      <top style="dashed">
        <color theme="1"/>
      </top>
      <bottom style="dashed">
        <color indexed="64"/>
      </bottom>
      <diagonal/>
    </border>
    <border>
      <left style="dashed">
        <color indexed="64"/>
      </left>
      <right/>
      <top style="dashed">
        <color theme="1"/>
      </top>
      <bottom/>
      <diagonal/>
    </border>
    <border>
      <left style="dashed">
        <color indexed="64"/>
      </left>
      <right/>
      <top style="dashed">
        <color indexed="64"/>
      </top>
      <bottom style="dashed">
        <color indexed="64"/>
      </bottom>
      <diagonal/>
    </border>
    <border>
      <left style="medium">
        <color theme="1"/>
      </left>
      <right style="dotted">
        <color indexed="64"/>
      </right>
      <top style="dashed">
        <color theme="1"/>
      </top>
      <bottom style="dashed">
        <color theme="1"/>
      </bottom>
      <diagonal/>
    </border>
    <border>
      <left style="dotted">
        <color indexed="64"/>
      </left>
      <right style="dotted">
        <color indexed="64"/>
      </right>
      <top style="dashed">
        <color theme="1"/>
      </top>
      <bottom style="dashed">
        <color theme="1"/>
      </bottom>
      <diagonal/>
    </border>
    <border>
      <left style="dashed">
        <color theme="1"/>
      </left>
      <right style="dashed">
        <color theme="1"/>
      </right>
      <top style="medium">
        <color indexed="64"/>
      </top>
      <bottom style="dotted">
        <color indexed="64"/>
      </bottom>
      <diagonal/>
    </border>
    <border>
      <left style="dashed">
        <color theme="1"/>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medium">
        <color indexed="64"/>
      </left>
      <right style="dashed">
        <color indexed="64"/>
      </right>
      <top style="medium">
        <color indexed="64"/>
      </top>
      <bottom style="dashed">
        <color theme="1"/>
      </bottom>
      <diagonal/>
    </border>
    <border>
      <left style="dashed">
        <color indexed="64"/>
      </left>
      <right style="dotted">
        <color indexed="64"/>
      </right>
      <top style="medium">
        <color indexed="64"/>
      </top>
      <bottom style="dashed">
        <color theme="1"/>
      </bottom>
      <diagonal/>
    </border>
    <border>
      <left/>
      <right style="dashed">
        <color indexed="64"/>
      </right>
      <top/>
      <bottom style="dashed">
        <color theme="1"/>
      </bottom>
      <diagonal/>
    </border>
    <border>
      <left style="dashed">
        <color indexed="64"/>
      </left>
      <right/>
      <top/>
      <bottom style="dashed">
        <color theme="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otted">
        <color indexed="64"/>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38">
    <xf numFmtId="0" fontId="0" fillId="0" borderId="0" xfId="0"/>
    <xf numFmtId="10" fontId="0" fillId="0" borderId="0" xfId="0" applyNumberFormat="1" applyAlignment="1">
      <alignment horizontal="center" vertical="center" wrapText="1"/>
    </xf>
    <xf numFmtId="10" fontId="0" fillId="4" borderId="14"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15"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4" fillId="7"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 xfId="0" applyFont="1" applyFill="1" applyBorder="1" applyAlignment="1">
      <alignment horizontal="left" vertical="center" wrapText="1"/>
    </xf>
    <xf numFmtId="10" fontId="0" fillId="4" borderId="25" xfId="0" applyNumberFormat="1" applyFill="1" applyBorder="1" applyAlignment="1">
      <alignment horizontal="center" vertical="center" wrapText="1"/>
    </xf>
    <xf numFmtId="10" fontId="0" fillId="4" borderId="26" xfId="0" applyNumberFormat="1" applyFill="1" applyBorder="1" applyAlignment="1">
      <alignment horizontal="center" vertical="center" wrapText="1"/>
    </xf>
    <xf numFmtId="10" fontId="0" fillId="4" borderId="27" xfId="0" applyNumberForma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3" borderId="29" xfId="0" applyFont="1" applyFill="1" applyBorder="1" applyAlignment="1">
      <alignment horizontal="justify" vertical="center" wrapText="1"/>
    </xf>
    <xf numFmtId="0" fontId="4"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1" xfId="0" applyFont="1" applyFill="1" applyBorder="1" applyAlignment="1">
      <alignment horizontal="justify" vertical="center" wrapText="1"/>
    </xf>
    <xf numFmtId="2" fontId="6" fillId="6" borderId="19" xfId="0" applyNumberFormat="1" applyFont="1" applyFill="1" applyBorder="1" applyAlignment="1">
      <alignment vertical="center" wrapText="1"/>
    </xf>
    <xf numFmtId="2" fontId="6" fillId="6" borderId="20" xfId="0" applyNumberFormat="1" applyFont="1" applyFill="1" applyBorder="1" applyAlignment="1">
      <alignment vertical="center" wrapText="1"/>
    </xf>
    <xf numFmtId="0" fontId="4" fillId="3" borderId="33" xfId="0"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10" fontId="0" fillId="4" borderId="41" xfId="0" applyNumberFormat="1" applyFill="1" applyBorder="1" applyAlignment="1">
      <alignment horizontal="center" vertical="center" wrapText="1"/>
    </xf>
    <xf numFmtId="10" fontId="0" fillId="4" borderId="42" xfId="0" applyNumberFormat="1" applyFill="1" applyBorder="1" applyAlignment="1">
      <alignment horizontal="center" vertical="center" wrapText="1"/>
    </xf>
    <xf numFmtId="10" fontId="0" fillId="4" borderId="43" xfId="0" applyNumberFormat="1" applyFill="1" applyBorder="1" applyAlignment="1">
      <alignment horizontal="center" vertical="center" wrapText="1"/>
    </xf>
    <xf numFmtId="0" fontId="3" fillId="0" borderId="44" xfId="0" applyFont="1" applyBorder="1" applyAlignment="1">
      <alignment horizontal="center" vertical="center" wrapText="1"/>
    </xf>
    <xf numFmtId="0" fontId="4" fillId="3" borderId="34" xfId="0" applyFont="1" applyFill="1" applyBorder="1" applyAlignment="1">
      <alignment horizontal="center" vertical="center" wrapText="1"/>
    </xf>
    <xf numFmtId="164" fontId="4" fillId="3" borderId="32" xfId="0" applyNumberFormat="1" applyFont="1" applyFill="1" applyBorder="1" applyAlignment="1">
      <alignment horizontal="center" vertical="center" wrapText="1"/>
    </xf>
    <xf numFmtId="0" fontId="3" fillId="0" borderId="32" xfId="0" applyFont="1" applyBorder="1" applyAlignment="1">
      <alignment horizontal="center" vertical="center" wrapText="1"/>
    </xf>
    <xf numFmtId="164" fontId="7" fillId="3" borderId="47" xfId="2" applyNumberFormat="1" applyFont="1" applyFill="1" applyBorder="1" applyAlignment="1">
      <alignment horizontal="center" vertical="center" wrapText="1"/>
    </xf>
    <xf numFmtId="164" fontId="4" fillId="3" borderId="48" xfId="0" applyNumberFormat="1" applyFont="1" applyFill="1" applyBorder="1" applyAlignment="1">
      <alignment horizontal="center" vertical="center" wrapText="1"/>
    </xf>
    <xf numFmtId="0" fontId="3" fillId="0" borderId="48" xfId="0" applyFont="1" applyBorder="1" applyAlignment="1">
      <alignment horizontal="center" vertical="center" wrapText="1"/>
    </xf>
    <xf numFmtId="0" fontId="3" fillId="7" borderId="32" xfId="0" applyFont="1" applyFill="1" applyBorder="1" applyAlignment="1">
      <alignment horizontal="left" vertical="center" wrapText="1"/>
    </xf>
    <xf numFmtId="0" fontId="7" fillId="3" borderId="9" xfId="0" applyFont="1" applyFill="1" applyBorder="1" applyAlignment="1">
      <alignment horizontal="center" vertical="center" wrapText="1"/>
    </xf>
    <xf numFmtId="2" fontId="3" fillId="7" borderId="35"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56" xfId="2" applyFont="1" applyFill="1" applyBorder="1" applyAlignment="1">
      <alignment horizontal="center" vertical="center" wrapText="1"/>
    </xf>
    <xf numFmtId="44" fontId="7" fillId="3" borderId="40" xfId="2" applyFont="1" applyFill="1" applyBorder="1" applyAlignment="1">
      <alignment horizontal="center" vertical="center" wrapText="1"/>
    </xf>
    <xf numFmtId="44" fontId="3" fillId="7" borderId="57"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23" xfId="2" applyFont="1" applyFill="1" applyBorder="1" applyAlignment="1">
      <alignment horizontal="center" vertical="center" wrapText="1"/>
    </xf>
    <xf numFmtId="44" fontId="7" fillId="3" borderId="46" xfId="2" applyFont="1" applyFill="1" applyBorder="1" applyAlignment="1">
      <alignment horizontal="center" vertical="center" wrapText="1"/>
    </xf>
    <xf numFmtId="44" fontId="3" fillId="7" borderId="24" xfId="2" applyFont="1" applyFill="1" applyBorder="1" applyAlignment="1">
      <alignment horizontal="center" vertical="center" wrapText="1"/>
    </xf>
    <xf numFmtId="44" fontId="7" fillId="3" borderId="47" xfId="2" applyFont="1" applyFill="1" applyBorder="1" applyAlignment="1">
      <alignment horizontal="center" vertical="center" wrapText="1"/>
    </xf>
    <xf numFmtId="44" fontId="3" fillId="7" borderId="58" xfId="2" applyFont="1" applyFill="1" applyBorder="1" applyAlignment="1">
      <alignment horizontal="center" vertical="center" wrapText="1"/>
    </xf>
    <xf numFmtId="44" fontId="7" fillId="3" borderId="49" xfId="2" applyFont="1" applyFill="1" applyBorder="1" applyAlignment="1">
      <alignment horizontal="center" vertical="center" wrapText="1"/>
    </xf>
    <xf numFmtId="44" fontId="3" fillId="7" borderId="31" xfId="2" applyFont="1" applyFill="1" applyBorder="1" applyAlignment="1">
      <alignment horizontal="center" vertical="center" wrapText="1"/>
    </xf>
    <xf numFmtId="0" fontId="4" fillId="6" borderId="3" xfId="0" applyFont="1" applyFill="1" applyBorder="1" applyAlignment="1">
      <alignment horizontal="left" vertical="center" wrapText="1"/>
    </xf>
    <xf numFmtId="3" fontId="3" fillId="2" borderId="61"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10" fontId="0" fillId="4" borderId="63" xfId="0" applyNumberFormat="1" applyFill="1" applyBorder="1" applyAlignment="1">
      <alignment horizontal="center" vertical="center" wrapText="1"/>
    </xf>
    <xf numFmtId="10" fontId="0" fillId="4" borderId="64" xfId="0" applyNumberForma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3" fontId="3" fillId="2" borderId="30" xfId="0" applyNumberFormat="1" applyFont="1" applyFill="1" applyBorder="1" applyAlignment="1">
      <alignment horizontal="center" vertical="center" wrapText="1"/>
    </xf>
    <xf numFmtId="3" fontId="3" fillId="2" borderId="67" xfId="0" applyNumberFormat="1" applyFont="1" applyFill="1" applyBorder="1" applyAlignment="1">
      <alignment horizontal="center" vertical="center" wrapText="1"/>
    </xf>
    <xf numFmtId="44" fontId="3" fillId="2" borderId="69" xfId="2" applyFont="1" applyFill="1" applyBorder="1" applyAlignment="1">
      <alignment horizontal="center" vertical="center" wrapText="1"/>
    </xf>
    <xf numFmtId="44" fontId="3" fillId="2" borderId="70" xfId="2" applyFont="1" applyFill="1" applyBorder="1" applyAlignment="1">
      <alignment horizontal="center" vertical="center" wrapText="1"/>
    </xf>
    <xf numFmtId="44" fontId="3" fillId="2" borderId="71"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73"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62" xfId="2" applyFont="1" applyFill="1" applyBorder="1" applyAlignment="1">
      <alignment horizontal="center" vertical="center" wrapText="1"/>
    </xf>
    <xf numFmtId="44" fontId="3" fillId="2" borderId="74" xfId="2" applyFont="1" applyFill="1" applyBorder="1" applyAlignment="1">
      <alignment horizontal="center" vertical="center" wrapText="1"/>
    </xf>
    <xf numFmtId="44" fontId="3" fillId="2" borderId="75" xfId="2"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3" fontId="3" fillId="2" borderId="76" xfId="0" applyNumberFormat="1" applyFont="1" applyFill="1" applyBorder="1" applyAlignment="1">
      <alignment horizontal="center" vertical="center" wrapText="1"/>
    </xf>
    <xf numFmtId="44" fontId="3" fillId="2" borderId="28" xfId="2" applyFont="1" applyFill="1" applyBorder="1" applyAlignment="1">
      <alignment horizontal="center" vertical="center" wrapText="1"/>
    </xf>
    <xf numFmtId="44" fontId="3" fillId="2" borderId="29"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77" xfId="2" applyFont="1" applyFill="1" applyBorder="1" applyAlignment="1">
      <alignment horizontal="center" vertical="center" wrapText="1"/>
    </xf>
    <xf numFmtId="44" fontId="3" fillId="2" borderId="78" xfId="2"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79"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65" xfId="0" applyNumberFormat="1" applyFill="1" applyBorder="1" applyAlignment="1">
      <alignment horizontal="center" vertical="center" wrapText="1"/>
    </xf>
    <xf numFmtId="3" fontId="3" fillId="8" borderId="61"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62" xfId="0" applyNumberFormat="1" applyFont="1" applyFill="1" applyBorder="1" applyAlignment="1">
      <alignment horizontal="center" vertical="center" wrapText="1"/>
    </xf>
    <xf numFmtId="10" fontId="0" fillId="4" borderId="82" xfId="0" applyNumberFormat="1" applyFill="1" applyBorder="1" applyAlignment="1">
      <alignment horizontal="center" vertical="center" wrapText="1"/>
    </xf>
    <xf numFmtId="10" fontId="0" fillId="11" borderId="65" xfId="0" applyNumberFormat="1" applyFill="1" applyBorder="1" applyAlignment="1">
      <alignment horizontal="center" vertical="center" wrapText="1"/>
    </xf>
    <xf numFmtId="10" fontId="13" fillId="12" borderId="65" xfId="0" applyNumberFormat="1" applyFont="1" applyFill="1" applyBorder="1" applyAlignment="1">
      <alignment horizontal="center" vertical="center"/>
    </xf>
    <xf numFmtId="0" fontId="5" fillId="8" borderId="83" xfId="0" applyFont="1" applyFill="1" applyBorder="1" applyAlignment="1">
      <alignment horizontal="center" vertical="center" wrapText="1"/>
    </xf>
    <xf numFmtId="0" fontId="3" fillId="6" borderId="32" xfId="0" applyFont="1" applyFill="1" applyBorder="1" applyAlignment="1">
      <alignment horizontal="left" vertical="center" wrapText="1"/>
    </xf>
    <xf numFmtId="0" fontId="3" fillId="9" borderId="44" xfId="0" applyFont="1" applyFill="1" applyBorder="1" applyAlignment="1">
      <alignment horizontal="justify" vertical="center" wrapText="1"/>
    </xf>
    <xf numFmtId="0" fontId="3" fillId="3" borderId="85" xfId="0" applyFont="1" applyFill="1" applyBorder="1" applyAlignment="1">
      <alignment horizontal="justify" vertical="center" wrapText="1"/>
    </xf>
    <xf numFmtId="0" fontId="4" fillId="3" borderId="85" xfId="0" applyFont="1" applyFill="1" applyBorder="1" applyAlignment="1">
      <alignment horizontal="center" vertical="center" wrapText="1"/>
    </xf>
    <xf numFmtId="0" fontId="3" fillId="3" borderId="86" xfId="0" applyFont="1" applyFill="1" applyBorder="1" applyAlignment="1">
      <alignment horizontal="left" vertical="center" wrapText="1"/>
    </xf>
    <xf numFmtId="3" fontId="3" fillId="2" borderId="87"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3" fontId="3" fillId="2" borderId="88"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85"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4" fillId="3" borderId="89" xfId="0" applyNumberFormat="1" applyFont="1" applyFill="1" applyBorder="1" applyAlignment="1">
      <alignment horizontal="center" vertical="center" wrapText="1"/>
    </xf>
    <xf numFmtId="44" fontId="3" fillId="2" borderId="84" xfId="2" applyFont="1" applyFill="1" applyBorder="1" applyAlignment="1">
      <alignment horizontal="center" vertical="center" wrapText="1"/>
    </xf>
    <xf numFmtId="44" fontId="3" fillId="2" borderId="85" xfId="2" applyFont="1" applyFill="1" applyBorder="1" applyAlignment="1">
      <alignment horizontal="center" vertical="center" wrapText="1"/>
    </xf>
    <xf numFmtId="44" fontId="3" fillId="2" borderId="88" xfId="2" applyFont="1" applyFill="1" applyBorder="1" applyAlignment="1">
      <alignment horizontal="center" vertical="center" wrapText="1"/>
    </xf>
    <xf numFmtId="44" fontId="3" fillId="2" borderId="93" xfId="2" applyFont="1" applyFill="1" applyBorder="1" applyAlignment="1">
      <alignment horizontal="center" vertical="center" wrapText="1"/>
    </xf>
    <xf numFmtId="44" fontId="3" fillId="2" borderId="94" xfId="2"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0" fontId="3" fillId="0" borderId="89" xfId="0" applyFont="1" applyBorder="1" applyAlignment="1">
      <alignment horizontal="center" vertical="center" wrapText="1"/>
    </xf>
    <xf numFmtId="44" fontId="3" fillId="2" borderId="3" xfId="2" applyFont="1" applyFill="1" applyBorder="1" applyAlignment="1">
      <alignment horizontal="left" vertical="center" wrapText="1"/>
    </xf>
    <xf numFmtId="8" fontId="3" fillId="2" borderId="84" xfId="2" applyNumberFormat="1" applyFont="1" applyFill="1" applyBorder="1" applyAlignment="1">
      <alignment horizontal="right" vertical="center" wrapText="1"/>
    </xf>
    <xf numFmtId="0" fontId="4" fillId="3" borderId="92"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10" fillId="5" borderId="54" xfId="0" applyFont="1" applyFill="1" applyBorder="1" applyAlignment="1">
      <alignment horizontal="center" vertical="center" wrapText="1"/>
    </xf>
    <xf numFmtId="3" fontId="3" fillId="8" borderId="97" xfId="0" applyNumberFormat="1" applyFont="1" applyFill="1" applyBorder="1" applyAlignment="1">
      <alignment horizontal="center" vertical="center" wrapText="1"/>
    </xf>
    <xf numFmtId="0" fontId="5" fillId="8" borderId="81" xfId="0" applyFont="1" applyFill="1" applyBorder="1" applyAlignment="1">
      <alignment horizontal="center" vertical="center" wrapText="1"/>
    </xf>
    <xf numFmtId="3" fontId="3" fillId="8" borderId="98" xfId="0" applyNumberFormat="1" applyFont="1" applyFill="1" applyBorder="1" applyAlignment="1">
      <alignment horizontal="center" vertical="center" wrapText="1"/>
    </xf>
    <xf numFmtId="44" fontId="3" fillId="2" borderId="100" xfId="2" applyFont="1" applyFill="1" applyBorder="1" applyAlignment="1">
      <alignment horizontal="center" vertical="center" wrapText="1"/>
    </xf>
    <xf numFmtId="44" fontId="3" fillId="2" borderId="97" xfId="2" applyFont="1" applyFill="1" applyBorder="1" applyAlignment="1">
      <alignment horizontal="left" vertical="center" wrapText="1"/>
    </xf>
    <xf numFmtId="8" fontId="3" fillId="2" borderId="101" xfId="2" applyNumberFormat="1" applyFont="1" applyFill="1" applyBorder="1" applyAlignment="1">
      <alignment horizontal="right" vertical="center" wrapText="1"/>
    </xf>
    <xf numFmtId="44" fontId="3" fillId="2" borderId="101" xfId="2" applyFont="1" applyFill="1" applyBorder="1" applyAlignment="1">
      <alignment horizontal="center" vertical="center" wrapText="1"/>
    </xf>
    <xf numFmtId="44" fontId="3" fillId="2" borderId="102" xfId="2" applyFont="1" applyFill="1" applyBorder="1" applyAlignment="1">
      <alignment horizontal="center" vertical="center" wrapText="1"/>
    </xf>
    <xf numFmtId="0" fontId="10" fillId="5" borderId="10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4" fillId="7" borderId="104" xfId="0" applyFont="1" applyFill="1" applyBorder="1" applyAlignment="1">
      <alignment horizontal="justify" vertical="center" wrapText="1"/>
    </xf>
    <xf numFmtId="0" fontId="3" fillId="3" borderId="106" xfId="0" applyFont="1" applyFill="1" applyBorder="1" applyAlignment="1">
      <alignment horizontal="left" vertical="center" wrapText="1"/>
    </xf>
    <xf numFmtId="0" fontId="4" fillId="7" borderId="106" xfId="0" applyFont="1" applyFill="1" applyBorder="1" applyAlignment="1">
      <alignment horizontal="justify" vertical="center" wrapText="1"/>
    </xf>
    <xf numFmtId="0" fontId="3" fillId="3" borderId="108" xfId="0" applyFont="1" applyFill="1" applyBorder="1" applyAlignment="1">
      <alignment horizontal="left" vertical="center" wrapText="1"/>
    </xf>
    <xf numFmtId="0" fontId="3" fillId="3" borderId="107" xfId="0" applyFont="1" applyFill="1" applyBorder="1" applyAlignment="1">
      <alignment horizontal="left" vertical="center" wrapText="1"/>
    </xf>
    <xf numFmtId="3" fontId="3" fillId="2" borderId="3" xfId="0" applyNumberFormat="1" applyFont="1" applyFill="1" applyBorder="1" applyAlignment="1">
      <alignment horizontal="center" vertical="center" wrapText="1"/>
    </xf>
    <xf numFmtId="3" fontId="5" fillId="6" borderId="105" xfId="0" applyNumberFormat="1" applyFont="1" applyFill="1" applyBorder="1" applyAlignment="1">
      <alignment horizontal="center" vertical="center" wrapText="1"/>
    </xf>
    <xf numFmtId="0" fontId="3" fillId="0" borderId="89" xfId="0" applyFont="1" applyBorder="1" applyAlignment="1">
      <alignment horizontal="left" vertical="center" wrapText="1"/>
    </xf>
    <xf numFmtId="0" fontId="4" fillId="6" borderId="105" xfId="0" applyFont="1" applyFill="1" applyBorder="1" applyAlignment="1">
      <alignment horizontal="center" vertical="center" wrapText="1"/>
    </xf>
    <xf numFmtId="0" fontId="3" fillId="6" borderId="105" xfId="0" applyFont="1" applyFill="1" applyBorder="1" applyAlignment="1">
      <alignment horizontal="center" vertical="center" wrapText="1"/>
    </xf>
    <xf numFmtId="0" fontId="3" fillId="6" borderId="99" xfId="0" applyFont="1" applyFill="1" applyBorder="1" applyAlignment="1">
      <alignment horizontal="center" vertical="center" wrapText="1"/>
    </xf>
    <xf numFmtId="0" fontId="4" fillId="6" borderId="99" xfId="0" applyFont="1" applyFill="1" applyBorder="1" applyAlignment="1">
      <alignment horizontal="center" vertical="center" wrapText="1"/>
    </xf>
    <xf numFmtId="3" fontId="4" fillId="6" borderId="105" xfId="0" applyNumberFormat="1" applyFont="1" applyFill="1" applyBorder="1" applyAlignment="1">
      <alignment horizontal="center" vertical="center" wrapText="1"/>
    </xf>
    <xf numFmtId="3" fontId="3" fillId="6" borderId="105"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0" fontId="14" fillId="7" borderId="32" xfId="0" applyFont="1" applyFill="1" applyBorder="1" applyAlignment="1">
      <alignment horizontal="left" vertical="center" wrapText="1"/>
    </xf>
    <xf numFmtId="3" fontId="3" fillId="2" borderId="101" xfId="0" applyNumberFormat="1" applyFont="1" applyFill="1" applyBorder="1" applyAlignment="1">
      <alignment horizontal="center" vertical="center" wrapText="1"/>
    </xf>
    <xf numFmtId="3" fontId="3" fillId="2" borderId="112" xfId="0" applyNumberFormat="1" applyFont="1" applyFill="1" applyBorder="1" applyAlignment="1">
      <alignment horizontal="center" vertical="center" wrapText="1"/>
    </xf>
    <xf numFmtId="3" fontId="3" fillId="2" borderId="113" xfId="0" applyNumberFormat="1" applyFont="1" applyFill="1" applyBorder="1" applyAlignment="1">
      <alignment horizontal="center" vertical="center" wrapText="1"/>
    </xf>
    <xf numFmtId="3" fontId="3" fillId="6" borderId="109" xfId="0" applyNumberFormat="1" applyFont="1" applyFill="1" applyBorder="1" applyAlignment="1">
      <alignment horizontal="center" vertical="center" wrapText="1"/>
    </xf>
    <xf numFmtId="3" fontId="4" fillId="6" borderId="0" xfId="0" applyNumberFormat="1" applyFont="1" applyFill="1" applyAlignment="1">
      <alignment horizontal="center" vertical="center" wrapText="1"/>
    </xf>
    <xf numFmtId="3" fontId="3" fillId="6" borderId="110" xfId="0" applyNumberFormat="1" applyFont="1" applyFill="1" applyBorder="1" applyAlignment="1">
      <alignment horizontal="center" vertical="center" wrapText="1"/>
    </xf>
    <xf numFmtId="3" fontId="4" fillId="6" borderId="111" xfId="0" applyNumberFormat="1" applyFont="1" applyFill="1" applyBorder="1" applyAlignment="1">
      <alignment horizontal="center" vertical="center" wrapText="1"/>
    </xf>
    <xf numFmtId="3" fontId="3" fillId="6" borderId="111" xfId="0" applyNumberFormat="1" applyFont="1" applyFill="1" applyBorder="1" applyAlignment="1">
      <alignment horizontal="center" vertical="center" wrapText="1"/>
    </xf>
    <xf numFmtId="0" fontId="3" fillId="3" borderId="85" xfId="0" applyFont="1" applyFill="1" applyBorder="1" applyAlignment="1">
      <alignment horizontal="left" vertical="center" wrapText="1"/>
    </xf>
    <xf numFmtId="0" fontId="0" fillId="13" borderId="0" xfId="0" applyFill="1"/>
    <xf numFmtId="0" fontId="3" fillId="0" borderId="89" xfId="0" applyFont="1" applyBorder="1" applyAlignment="1">
      <alignment vertical="center" wrapText="1"/>
    </xf>
    <xf numFmtId="0" fontId="3" fillId="0" borderId="114" xfId="0" applyFont="1" applyBorder="1" applyAlignment="1">
      <alignment horizontal="justify" vertical="center" wrapText="1"/>
    </xf>
    <xf numFmtId="0" fontId="3" fillId="0" borderId="114" xfId="0" applyFont="1" applyBorder="1" applyAlignment="1">
      <alignment horizontal="center" vertical="center" wrapText="1"/>
    </xf>
    <xf numFmtId="0" fontId="3" fillId="0" borderId="115" xfId="0" applyFont="1" applyBorder="1" applyAlignment="1">
      <alignment vertical="center" wrapText="1"/>
    </xf>
    <xf numFmtId="0" fontId="3" fillId="0" borderId="38" xfId="0" applyFont="1" applyBorder="1" applyAlignment="1">
      <alignment horizontal="center" vertical="center" wrapText="1"/>
    </xf>
    <xf numFmtId="1" fontId="7" fillId="0" borderId="116" xfId="1" applyNumberFormat="1" applyFont="1" applyFill="1" applyBorder="1" applyAlignment="1">
      <alignment horizontal="center" vertical="center" wrapText="1"/>
    </xf>
    <xf numFmtId="1" fontId="3" fillId="0" borderId="117" xfId="1" applyNumberFormat="1" applyFont="1" applyFill="1" applyBorder="1" applyAlignment="1">
      <alignment horizontal="center" vertical="center" wrapText="1"/>
    </xf>
    <xf numFmtId="1" fontId="3" fillId="0" borderId="42" xfId="1" applyNumberFormat="1" applyFont="1" applyFill="1" applyBorder="1" applyAlignment="1">
      <alignment horizontal="center" vertical="center" wrapText="1"/>
    </xf>
    <xf numFmtId="1" fontId="7" fillId="0" borderId="118" xfId="1" applyNumberFormat="1" applyFont="1" applyFill="1" applyBorder="1" applyAlignment="1">
      <alignment horizontal="center" vertical="center" wrapText="1"/>
    </xf>
    <xf numFmtId="1" fontId="7" fillId="0" borderId="119" xfId="1" applyNumberFormat="1" applyFont="1" applyFill="1" applyBorder="1" applyAlignment="1">
      <alignment horizontal="center" vertical="center" wrapText="1"/>
    </xf>
    <xf numFmtId="1" fontId="7" fillId="0" borderId="120" xfId="1" applyNumberFormat="1" applyFont="1" applyFill="1" applyBorder="1" applyAlignment="1">
      <alignment horizontal="center" vertical="center" wrapText="1"/>
    </xf>
    <xf numFmtId="1" fontId="7" fillId="3" borderId="121" xfId="1" applyNumberFormat="1" applyFont="1" applyFill="1" applyBorder="1" applyAlignment="1">
      <alignment horizontal="center" vertical="center" wrapText="1"/>
    </xf>
    <xf numFmtId="10" fontId="0" fillId="0" borderId="122" xfId="0" applyNumberFormat="1" applyBorder="1" applyAlignment="1">
      <alignment horizontal="center" vertical="center" wrapText="1"/>
    </xf>
    <xf numFmtId="10" fontId="0" fillId="0" borderId="123" xfId="0" applyNumberFormat="1" applyBorder="1" applyAlignment="1">
      <alignment horizontal="center" vertical="center" wrapText="1"/>
    </xf>
    <xf numFmtId="10" fontId="0" fillId="0" borderId="124" xfId="0" applyNumberFormat="1" applyBorder="1" applyAlignment="1">
      <alignment horizontal="center" vertical="center" wrapText="1"/>
    </xf>
    <xf numFmtId="10" fontId="0" fillId="11" borderId="125" xfId="0" applyNumberFormat="1" applyFill="1" applyBorder="1" applyAlignment="1">
      <alignment horizontal="center" vertical="center" wrapText="1"/>
    </xf>
    <xf numFmtId="10" fontId="0" fillId="11" borderId="123" xfId="0" applyNumberFormat="1" applyFill="1" applyBorder="1" applyAlignment="1">
      <alignment horizontal="center" vertical="center" wrapText="1"/>
    </xf>
    <xf numFmtId="10" fontId="0" fillId="11" borderId="124" xfId="0" applyNumberFormat="1" applyFill="1" applyBorder="1" applyAlignment="1">
      <alignment horizontal="center" vertical="center" wrapText="1"/>
    </xf>
    <xf numFmtId="0" fontId="3" fillId="0" borderId="38" xfId="0" applyFont="1" applyBorder="1" applyAlignment="1">
      <alignment horizontal="justify" vertical="center" wrapText="1"/>
    </xf>
    <xf numFmtId="0" fontId="0" fillId="0" borderId="0" xfId="0" applyAlignment="1">
      <alignment horizontal="center" vertical="top" wrapText="1"/>
    </xf>
    <xf numFmtId="0" fontId="0" fillId="0" borderId="91" xfId="0" applyBorder="1" applyAlignment="1">
      <alignment horizontal="center" vertical="top"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10" fillId="5" borderId="53"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8"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59" xfId="0" applyNumberFormat="1" applyFont="1" applyFill="1" applyBorder="1" applyAlignment="1">
      <alignment horizontal="center" vertical="center" wrapText="1"/>
    </xf>
    <xf numFmtId="2" fontId="5" fillId="6" borderId="37"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5" fillId="6" borderId="18"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0" fontId="5" fillId="8" borderId="80" xfId="0" applyFont="1" applyFill="1" applyBorder="1" applyAlignment="1">
      <alignment horizontal="center" vertical="center" wrapText="1"/>
    </xf>
    <xf numFmtId="0" fontId="5" fillId="8" borderId="81"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90"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9" fillId="0" borderId="60" xfId="0" applyFont="1" applyBorder="1" applyAlignment="1">
      <alignment horizontal="center" vertical="center" wrapText="1"/>
    </xf>
    <xf numFmtId="0" fontId="9" fillId="0" borderId="60" xfId="0" applyFont="1" applyBorder="1" applyAlignment="1">
      <alignment horizontal="center" vertical="center"/>
    </xf>
    <xf numFmtId="0" fontId="9" fillId="0" borderId="60" xfId="0" applyFont="1" applyBorder="1" applyAlignment="1">
      <alignment horizontal="center" vertical="top" wrapText="1"/>
    </xf>
    <xf numFmtId="2" fontId="6" fillId="6" borderId="16"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36"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54"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0" fillId="0" borderId="0" xfId="0" applyAlignment="1">
      <alignment horizontal="justify" vertical="center" wrapText="1"/>
    </xf>
  </cellXfs>
  <cellStyles count="4">
    <cellStyle name="Moneda" xfId="2" builtinId="4"/>
    <cellStyle name="Moneda 2" xfId="3"/>
    <cellStyle name="Normal" xfId="0" builtinId="0"/>
    <cellStyle name="Porcentaje" xfId="1" builtinId="5"/>
  </cellStyles>
  <dxfs count="103">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ill>
        <patternFill>
          <bgColor rgb="FFFF5353"/>
        </patternFill>
      </fill>
    </dxf>
    <dxf>
      <fill>
        <patternFill patternType="none">
          <bgColor auto="1"/>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6600"/>
      <color rgb="FFEAB91F"/>
      <color rgb="FFFFEB9C"/>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1182640</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1285455</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1185332</xdr:colOff>
      <xdr:row>2</xdr:row>
      <xdr:rowOff>116418</xdr:rowOff>
    </xdr:from>
    <xdr:to>
      <xdr:col>22</xdr:col>
      <xdr:colOff>3247756</xdr:colOff>
      <xdr:row>7</xdr:row>
      <xdr:rowOff>189685</xdr:rowOff>
    </xdr:to>
    <xdr:pic>
      <xdr:nvPicPr>
        <xdr:cNvPr id="6" name="Imagen 5">
          <a:extLst>
            <a:ext uri="{FF2B5EF4-FFF2-40B4-BE49-F238E27FC236}">
              <a16:creationId xmlns:a16="http://schemas.microsoft.com/office/drawing/2014/main" id="{2DC0A263-4C2E-4AB2-82C8-6F696A050A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236332" y="476251"/>
          <a:ext cx="4581257" cy="21052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tabSelected="1" topLeftCell="R15" zoomScale="70" zoomScaleNormal="70" zoomScaleSheetLayoutView="30" workbookViewId="0">
      <selection activeCell="W17" sqref="W17"/>
    </sheetView>
  </sheetViews>
  <sheetFormatPr baseColWidth="10" defaultColWidth="11.42578125" defaultRowHeight="15" x14ac:dyDescent="0.25"/>
  <cols>
    <col min="2" max="2" width="27.7109375" customWidth="1"/>
    <col min="3" max="3" width="36.5703125" customWidth="1"/>
    <col min="4" max="6" width="31.42578125" customWidth="1"/>
    <col min="7" max="7" width="16.7109375" customWidth="1"/>
    <col min="8" max="15" width="16.85546875" customWidth="1"/>
    <col min="16" max="22" width="18.140625" customWidth="1"/>
    <col min="23" max="23" width="61.85546875" customWidth="1"/>
  </cols>
  <sheetData>
    <row r="3" spans="2:23" ht="15.75" thickBot="1" x14ac:dyDescent="0.3"/>
    <row r="4" spans="2:23" ht="63" customHeight="1" x14ac:dyDescent="0.25">
      <c r="E4" s="221" t="s">
        <v>159</v>
      </c>
      <c r="F4" s="222"/>
      <c r="G4" s="222"/>
      <c r="H4" s="222"/>
      <c r="I4" s="222"/>
      <c r="J4" s="222"/>
      <c r="K4" s="222"/>
      <c r="L4" s="222"/>
      <c r="M4" s="222"/>
      <c r="N4" s="222"/>
      <c r="O4" s="222"/>
      <c r="P4" s="222"/>
      <c r="Q4" s="222"/>
      <c r="R4" s="222"/>
      <c r="S4" s="222"/>
    </row>
    <row r="5" spans="2:23" ht="30" customHeight="1" x14ac:dyDescent="0.25">
      <c r="E5" s="223" t="s">
        <v>0</v>
      </c>
      <c r="F5" s="224"/>
      <c r="G5" s="224"/>
      <c r="H5" s="224"/>
      <c r="I5" s="224"/>
      <c r="J5" s="224"/>
      <c r="K5" s="224"/>
      <c r="L5" s="224"/>
      <c r="M5" s="224"/>
      <c r="N5" s="224"/>
      <c r="O5" s="224"/>
      <c r="P5" s="224"/>
      <c r="Q5" s="224"/>
      <c r="R5" s="224"/>
      <c r="S5" s="224"/>
    </row>
    <row r="6" spans="2:23" ht="26.25" customHeight="1" x14ac:dyDescent="0.25">
      <c r="E6" s="223" t="s">
        <v>160</v>
      </c>
      <c r="F6" s="224"/>
      <c r="G6" s="224"/>
      <c r="H6" s="224"/>
      <c r="I6" s="224"/>
      <c r="J6" s="224"/>
      <c r="K6" s="224"/>
      <c r="L6" s="224"/>
      <c r="M6" s="224"/>
      <c r="N6" s="224"/>
      <c r="O6" s="224"/>
      <c r="P6" s="224"/>
      <c r="Q6" s="224"/>
      <c r="R6" s="224"/>
      <c r="S6" s="224"/>
    </row>
    <row r="7" spans="2:23" ht="26.25" customHeight="1" x14ac:dyDescent="0.25">
      <c r="E7" s="223" t="s">
        <v>143</v>
      </c>
      <c r="F7" s="224"/>
      <c r="G7" s="224"/>
      <c r="H7" s="224"/>
      <c r="I7" s="224"/>
      <c r="J7" s="224"/>
      <c r="K7" s="224"/>
      <c r="L7" s="224"/>
      <c r="M7" s="224"/>
      <c r="N7" s="224"/>
      <c r="O7" s="224"/>
      <c r="P7" s="224"/>
      <c r="Q7" s="224"/>
      <c r="R7" s="224"/>
      <c r="S7" s="224"/>
    </row>
    <row r="8" spans="2:23" ht="15.75" customHeight="1" thickBot="1" x14ac:dyDescent="0.3">
      <c r="E8" s="30"/>
      <c r="F8" s="31"/>
      <c r="G8" s="31"/>
      <c r="H8" s="31"/>
      <c r="I8" s="31"/>
      <c r="J8" s="31"/>
      <c r="K8" s="31"/>
      <c r="L8" s="31"/>
      <c r="M8" s="31"/>
      <c r="N8" s="31"/>
      <c r="O8" s="31"/>
      <c r="P8" s="31"/>
      <c r="Q8" s="31"/>
      <c r="R8" s="31"/>
      <c r="S8" s="31"/>
    </row>
    <row r="11" spans="2:23" ht="9" customHeight="1" thickBot="1" x14ac:dyDescent="0.3"/>
    <row r="12" spans="2:23" ht="26.25" customHeight="1" thickTop="1" thickBot="1" x14ac:dyDescent="0.3">
      <c r="G12" s="135"/>
      <c r="H12" s="234" t="s">
        <v>161</v>
      </c>
      <c r="I12" s="235"/>
      <c r="J12" s="235"/>
      <c r="K12" s="235"/>
      <c r="L12" s="235"/>
      <c r="M12" s="235"/>
      <c r="N12" s="235"/>
      <c r="O12" s="235"/>
      <c r="P12" s="235"/>
      <c r="Q12" s="235"/>
      <c r="R12" s="235"/>
      <c r="S12" s="235"/>
      <c r="T12" s="235"/>
      <c r="U12" s="235"/>
      <c r="V12" s="236"/>
    </row>
    <row r="13" spans="2:23" ht="57" customHeight="1" thickTop="1" thickBot="1" x14ac:dyDescent="0.3">
      <c r="B13" s="198" t="s">
        <v>1</v>
      </c>
      <c r="C13" s="216" t="s">
        <v>2</v>
      </c>
      <c r="D13" s="225" t="s">
        <v>3</v>
      </c>
      <c r="E13" s="226"/>
      <c r="F13" s="226"/>
      <c r="G13" s="135" t="s">
        <v>155</v>
      </c>
      <c r="H13" s="227" t="s">
        <v>162</v>
      </c>
      <c r="I13" s="228"/>
      <c r="J13" s="228"/>
      <c r="K13" s="229"/>
      <c r="L13" s="230" t="s">
        <v>163</v>
      </c>
      <c r="M13" s="231"/>
      <c r="N13" s="231"/>
      <c r="O13" s="232"/>
      <c r="P13" s="233" t="s">
        <v>164</v>
      </c>
      <c r="Q13" s="194"/>
      <c r="R13" s="194"/>
      <c r="S13" s="195"/>
      <c r="T13" s="194" t="s">
        <v>165</v>
      </c>
      <c r="U13" s="194"/>
      <c r="V13" s="195"/>
      <c r="W13" s="196" t="s">
        <v>166</v>
      </c>
    </row>
    <row r="14" spans="2:23" ht="143.25" customHeight="1" thickBot="1" x14ac:dyDescent="0.3">
      <c r="B14" s="199"/>
      <c r="C14" s="217"/>
      <c r="D14" s="48" t="s">
        <v>4</v>
      </c>
      <c r="E14" s="48" t="s">
        <v>5</v>
      </c>
      <c r="F14" s="49" t="s">
        <v>6</v>
      </c>
      <c r="G14" s="144" t="s">
        <v>156</v>
      </c>
      <c r="H14" s="17" t="s">
        <v>7</v>
      </c>
      <c r="I14" s="18" t="s">
        <v>8</v>
      </c>
      <c r="J14" s="6" t="s">
        <v>9</v>
      </c>
      <c r="K14" s="19" t="s">
        <v>10</v>
      </c>
      <c r="L14" s="17" t="s">
        <v>7</v>
      </c>
      <c r="M14" s="18" t="s">
        <v>8</v>
      </c>
      <c r="N14" s="6" t="s">
        <v>9</v>
      </c>
      <c r="O14" s="19" t="s">
        <v>10</v>
      </c>
      <c r="P14" s="5" t="s">
        <v>7</v>
      </c>
      <c r="Q14" s="24" t="s">
        <v>8</v>
      </c>
      <c r="R14" s="7" t="s">
        <v>9</v>
      </c>
      <c r="S14" s="25" t="s">
        <v>10</v>
      </c>
      <c r="T14" s="24" t="s">
        <v>8</v>
      </c>
      <c r="U14" s="7" t="s">
        <v>9</v>
      </c>
      <c r="V14" s="25" t="s">
        <v>10</v>
      </c>
      <c r="W14" s="197"/>
    </row>
    <row r="15" spans="2:23" ht="165.75" customHeight="1" x14ac:dyDescent="0.25">
      <c r="B15" s="28" t="s">
        <v>11</v>
      </c>
      <c r="C15" s="29" t="s">
        <v>178</v>
      </c>
      <c r="D15" s="174" t="s">
        <v>12</v>
      </c>
      <c r="E15" s="175" t="s">
        <v>33</v>
      </c>
      <c r="F15" s="176" t="s">
        <v>244</v>
      </c>
      <c r="G15" s="177">
        <v>18</v>
      </c>
      <c r="H15" s="178">
        <v>18</v>
      </c>
      <c r="I15" s="179">
        <v>18</v>
      </c>
      <c r="J15" s="180">
        <v>18</v>
      </c>
      <c r="K15" s="179">
        <v>18</v>
      </c>
      <c r="L15" s="181">
        <v>23</v>
      </c>
      <c r="M15" s="182">
        <v>23</v>
      </c>
      <c r="N15" s="183" t="s">
        <v>245</v>
      </c>
      <c r="O15" s="184" t="s">
        <v>245</v>
      </c>
      <c r="P15" s="185">
        <f>IFERROR((L15-H15)/H15,"NO DISPONIBLE")</f>
        <v>0.27777777777777779</v>
      </c>
      <c r="Q15" s="186">
        <f>IFERROR((M15-I15)/I15,"NO DISPONIBLE")</f>
        <v>0.27777777777777779</v>
      </c>
      <c r="R15" s="186" t="str">
        <f>IFERROR((N15-J15)/J15,"NO DISPONIBLE")</f>
        <v>NO DISPONIBLE</v>
      </c>
      <c r="S15" s="187" t="str">
        <f>IFERROR((O15-K15)/K15,"NO DISPONIBLE")</f>
        <v>NO DISPONIBLE</v>
      </c>
      <c r="T15" s="188">
        <f>IFERROR((((L15+M15)-(H15+I15))/(H15+I15)),"NO DISPONIBLE")</f>
        <v>0.27777777777777779</v>
      </c>
      <c r="U15" s="189" t="str">
        <f>IFERROR((((L15+M15+N15)-(H15+I15+J15))/(H15+I15+J15)),"NO DISPONIBLE")</f>
        <v>NO DISPONIBLE</v>
      </c>
      <c r="V15" s="190" t="str">
        <f>IFERROR((((L15+M15+N15+O15)-(H15+I15+J15+K15))/(H15+I15+J15+K15)),"NO DISPONIBLE")</f>
        <v>NO DISPONIBLE</v>
      </c>
      <c r="W15" s="191" t="s">
        <v>246</v>
      </c>
    </row>
    <row r="16" spans="2:23" ht="23.45" hidden="1" customHeight="1" x14ac:dyDescent="0.25">
      <c r="B16" s="212"/>
      <c r="C16" s="213"/>
      <c r="D16" s="213"/>
      <c r="E16" s="213"/>
      <c r="F16" s="213"/>
      <c r="G16" s="137"/>
      <c r="H16" s="138"/>
      <c r="I16" s="100"/>
      <c r="J16" s="100"/>
      <c r="K16" s="101"/>
      <c r="L16" s="99"/>
      <c r="M16" s="100"/>
      <c r="N16" s="100"/>
      <c r="O16" s="102"/>
      <c r="P16" s="103" t="str">
        <f t="shared" ref="P16:Q31" si="0">IFERROR((L16/H16),"100%")</f>
        <v>100%</v>
      </c>
      <c r="Q16" s="104"/>
      <c r="R16" s="104"/>
      <c r="S16" s="104"/>
      <c r="T16" s="188" t="str">
        <f t="shared" ref="T16" si="1">IFERROR((((L16+M16)-(H16+I16))/(H16+I16)),"NO DISPONIBLE")</f>
        <v>NO DISPONIBLE</v>
      </c>
      <c r="U16" s="104"/>
      <c r="V16" s="104"/>
      <c r="W16" s="108"/>
    </row>
    <row r="17" spans="2:23" ht="149.1" customHeight="1" x14ac:dyDescent="0.25">
      <c r="B17" s="62" t="s">
        <v>228</v>
      </c>
      <c r="C17" s="8" t="s">
        <v>179</v>
      </c>
      <c r="D17" s="8" t="s">
        <v>30</v>
      </c>
      <c r="E17" s="9" t="s">
        <v>33</v>
      </c>
      <c r="F17" s="10" t="s">
        <v>32</v>
      </c>
      <c r="G17" s="153">
        <v>50000</v>
      </c>
      <c r="H17" s="63">
        <v>12500</v>
      </c>
      <c r="I17" s="64">
        <v>12500</v>
      </c>
      <c r="J17" s="64">
        <v>12500</v>
      </c>
      <c r="K17" s="64">
        <v>12500</v>
      </c>
      <c r="L17" s="63">
        <v>12212</v>
      </c>
      <c r="M17" s="64">
        <v>20477</v>
      </c>
      <c r="N17" s="64"/>
      <c r="O17" s="102"/>
      <c r="P17" s="103">
        <f t="shared" si="0"/>
        <v>0.97696000000000005</v>
      </c>
      <c r="Q17" s="103">
        <f t="shared" si="0"/>
        <v>1.6381600000000001</v>
      </c>
      <c r="R17" s="104"/>
      <c r="S17" s="104"/>
      <c r="T17" s="188">
        <f>IFERROR((((L17+M17)-(H17+I17))/(H17+I17)),"100%")</f>
        <v>0.30756</v>
      </c>
      <c r="U17" s="104"/>
      <c r="V17" s="104"/>
      <c r="W17" s="107" t="s">
        <v>279</v>
      </c>
    </row>
    <row r="18" spans="2:23" ht="93" customHeight="1" x14ac:dyDescent="0.25">
      <c r="B18" s="20" t="s">
        <v>34</v>
      </c>
      <c r="C18" s="12" t="s">
        <v>180</v>
      </c>
      <c r="D18" s="12" t="s">
        <v>35</v>
      </c>
      <c r="E18" s="13" t="s">
        <v>31</v>
      </c>
      <c r="F18" s="14" t="s">
        <v>36</v>
      </c>
      <c r="G18" s="159">
        <v>1294</v>
      </c>
      <c r="H18" s="63">
        <v>263</v>
      </c>
      <c r="I18" s="64">
        <v>363</v>
      </c>
      <c r="J18" s="64">
        <v>334</v>
      </c>
      <c r="K18" s="65">
        <v>334</v>
      </c>
      <c r="L18" s="63">
        <v>310</v>
      </c>
      <c r="M18" s="64">
        <v>413</v>
      </c>
      <c r="N18" s="64"/>
      <c r="O18" s="66"/>
      <c r="P18" s="103">
        <f t="shared" si="0"/>
        <v>1.1787072243346008</v>
      </c>
      <c r="Q18" s="103">
        <f t="shared" si="0"/>
        <v>1.137741046831956</v>
      </c>
      <c r="R18" s="104"/>
      <c r="S18" s="104"/>
      <c r="T18" s="188">
        <f t="shared" ref="T18:T66" si="2">IFERROR((((L18+M18)-(H18+I18))/(H18+I18)),"100%")</f>
        <v>0.15495207667731628</v>
      </c>
      <c r="U18" s="104"/>
      <c r="V18" s="104"/>
      <c r="W18" s="44" t="s">
        <v>172</v>
      </c>
    </row>
    <row r="19" spans="2:23" ht="101.1" customHeight="1" x14ac:dyDescent="0.25">
      <c r="B19" s="116" t="s">
        <v>37</v>
      </c>
      <c r="C19" s="121" t="s">
        <v>181</v>
      </c>
      <c r="D19" s="15" t="s">
        <v>38</v>
      </c>
      <c r="E19" s="16" t="s">
        <v>31</v>
      </c>
      <c r="F19" s="11" t="s">
        <v>39</v>
      </c>
      <c r="G19" s="156">
        <v>200</v>
      </c>
      <c r="H19" s="63">
        <v>50</v>
      </c>
      <c r="I19" s="64">
        <v>50</v>
      </c>
      <c r="J19" s="64">
        <v>50</v>
      </c>
      <c r="K19" s="65">
        <v>50</v>
      </c>
      <c r="L19" s="63">
        <v>85</v>
      </c>
      <c r="M19" s="64">
        <v>92</v>
      </c>
      <c r="N19" s="64"/>
      <c r="O19" s="66"/>
      <c r="P19" s="103">
        <f t="shared" si="0"/>
        <v>1.7</v>
      </c>
      <c r="Q19" s="103">
        <f t="shared" si="0"/>
        <v>1.84</v>
      </c>
      <c r="R19" s="104"/>
      <c r="S19" s="104"/>
      <c r="T19" s="188">
        <f t="shared" si="2"/>
        <v>0.77</v>
      </c>
      <c r="U19" s="104"/>
      <c r="V19" s="104"/>
      <c r="W19" s="44" t="s">
        <v>248</v>
      </c>
    </row>
    <row r="20" spans="2:23" ht="88.5" customHeight="1" x14ac:dyDescent="0.25">
      <c r="B20" s="117" t="s">
        <v>37</v>
      </c>
      <c r="C20" s="119" t="s">
        <v>182</v>
      </c>
      <c r="D20" s="109" t="s">
        <v>40</v>
      </c>
      <c r="E20" s="110" t="s">
        <v>31</v>
      </c>
      <c r="F20" s="148" t="s">
        <v>41</v>
      </c>
      <c r="G20" s="157">
        <v>200</v>
      </c>
      <c r="H20" s="112">
        <v>50</v>
      </c>
      <c r="I20" s="64">
        <v>50</v>
      </c>
      <c r="J20" s="113">
        <v>50</v>
      </c>
      <c r="K20" s="114">
        <v>50</v>
      </c>
      <c r="L20" s="112">
        <v>38</v>
      </c>
      <c r="M20" s="64">
        <v>48</v>
      </c>
      <c r="N20" s="113"/>
      <c r="O20" s="115"/>
      <c r="P20" s="103">
        <f t="shared" si="0"/>
        <v>0.76</v>
      </c>
      <c r="Q20" s="103">
        <f t="shared" si="0"/>
        <v>0.96</v>
      </c>
      <c r="R20" s="104"/>
      <c r="S20" s="104"/>
      <c r="T20" s="188">
        <f t="shared" si="2"/>
        <v>-0.14000000000000001</v>
      </c>
      <c r="U20" s="104"/>
      <c r="V20" s="104"/>
      <c r="W20" s="44" t="s">
        <v>249</v>
      </c>
    </row>
    <row r="21" spans="2:23" ht="88.5" customHeight="1" x14ac:dyDescent="0.25">
      <c r="B21" s="117" t="s">
        <v>37</v>
      </c>
      <c r="C21" s="119" t="s">
        <v>183</v>
      </c>
      <c r="D21" s="109" t="s">
        <v>42</v>
      </c>
      <c r="E21" s="110" t="s">
        <v>31</v>
      </c>
      <c r="F21" s="111" t="s">
        <v>43</v>
      </c>
      <c r="G21" s="156">
        <v>200</v>
      </c>
      <c r="H21" s="112">
        <v>50</v>
      </c>
      <c r="I21" s="64">
        <v>50</v>
      </c>
      <c r="J21" s="113">
        <v>50</v>
      </c>
      <c r="K21" s="114">
        <v>50</v>
      </c>
      <c r="L21" s="112">
        <v>53</v>
      </c>
      <c r="M21" s="64">
        <v>42</v>
      </c>
      <c r="N21" s="113"/>
      <c r="O21" s="115"/>
      <c r="P21" s="103">
        <f t="shared" si="0"/>
        <v>1.06</v>
      </c>
      <c r="Q21" s="103">
        <f t="shared" si="0"/>
        <v>0.84</v>
      </c>
      <c r="R21" s="104"/>
      <c r="S21" s="104"/>
      <c r="T21" s="188">
        <f t="shared" si="2"/>
        <v>-0.05</v>
      </c>
      <c r="U21" s="104"/>
      <c r="V21" s="104"/>
      <c r="W21" s="44" t="s">
        <v>177</v>
      </c>
    </row>
    <row r="22" spans="2:23" ht="104.1" customHeight="1" x14ac:dyDescent="0.25">
      <c r="B22" s="117" t="s">
        <v>37</v>
      </c>
      <c r="C22" s="119" t="s">
        <v>184</v>
      </c>
      <c r="D22" s="109" t="s">
        <v>44</v>
      </c>
      <c r="E22" s="110" t="s">
        <v>31</v>
      </c>
      <c r="F22" s="111" t="s">
        <v>45</v>
      </c>
      <c r="G22" s="156">
        <v>40</v>
      </c>
      <c r="H22" s="112">
        <v>10</v>
      </c>
      <c r="I22" s="64">
        <v>10</v>
      </c>
      <c r="J22" s="113">
        <v>10</v>
      </c>
      <c r="K22" s="114">
        <v>10</v>
      </c>
      <c r="L22" s="112">
        <v>13</v>
      </c>
      <c r="M22" s="64">
        <v>7</v>
      </c>
      <c r="N22" s="113"/>
      <c r="O22" s="115"/>
      <c r="P22" s="103">
        <f t="shared" si="0"/>
        <v>1.3</v>
      </c>
      <c r="Q22" s="103">
        <f t="shared" si="0"/>
        <v>0.7</v>
      </c>
      <c r="R22" s="104"/>
      <c r="S22" s="104"/>
      <c r="T22" s="188">
        <f t="shared" si="2"/>
        <v>0</v>
      </c>
      <c r="U22" s="104"/>
      <c r="V22" s="104"/>
      <c r="W22" s="44" t="s">
        <v>250</v>
      </c>
    </row>
    <row r="23" spans="2:23" ht="88.5" customHeight="1" x14ac:dyDescent="0.25">
      <c r="B23" s="117" t="s">
        <v>37</v>
      </c>
      <c r="C23" s="119" t="s">
        <v>185</v>
      </c>
      <c r="D23" s="109" t="s">
        <v>46</v>
      </c>
      <c r="E23" s="110" t="s">
        <v>31</v>
      </c>
      <c r="F23" s="111" t="s">
        <v>47</v>
      </c>
      <c r="G23" s="156">
        <v>636</v>
      </c>
      <c r="H23" s="112">
        <v>100</v>
      </c>
      <c r="I23" s="64">
        <v>200</v>
      </c>
      <c r="J23" s="113">
        <v>168</v>
      </c>
      <c r="K23" s="114">
        <v>168</v>
      </c>
      <c r="L23" s="112">
        <v>118</v>
      </c>
      <c r="M23" s="64">
        <v>220</v>
      </c>
      <c r="N23" s="113"/>
      <c r="O23" s="115"/>
      <c r="P23" s="103">
        <f>IFERROR((L23/H23),"100%")</f>
        <v>1.18</v>
      </c>
      <c r="Q23" s="103">
        <f>IFERROR((M23/I23),"100%")</f>
        <v>1.1000000000000001</v>
      </c>
      <c r="R23" s="104"/>
      <c r="S23" s="104"/>
      <c r="T23" s="188">
        <f t="shared" si="2"/>
        <v>0.12666666666666668</v>
      </c>
      <c r="U23" s="104"/>
      <c r="V23" s="104"/>
      <c r="W23" s="44" t="s">
        <v>158</v>
      </c>
    </row>
    <row r="24" spans="2:23" ht="88.5" customHeight="1" x14ac:dyDescent="0.25">
      <c r="B24" s="117" t="s">
        <v>37</v>
      </c>
      <c r="C24" s="119" t="s">
        <v>186</v>
      </c>
      <c r="D24" s="109" t="s">
        <v>48</v>
      </c>
      <c r="E24" s="110" t="s">
        <v>31</v>
      </c>
      <c r="F24" s="111" t="s">
        <v>49</v>
      </c>
      <c r="G24" s="156">
        <v>6</v>
      </c>
      <c r="H24" s="112"/>
      <c r="I24" s="64"/>
      <c r="J24" s="113">
        <v>3</v>
      </c>
      <c r="K24" s="114">
        <v>3</v>
      </c>
      <c r="L24" s="112"/>
      <c r="M24" s="64"/>
      <c r="N24" s="113"/>
      <c r="O24" s="115"/>
      <c r="P24" s="103"/>
      <c r="Q24" s="104"/>
      <c r="R24" s="104"/>
      <c r="S24" s="104"/>
      <c r="T24" s="104"/>
      <c r="U24" s="104"/>
      <c r="V24" s="104"/>
      <c r="W24" s="44" t="s">
        <v>173</v>
      </c>
    </row>
    <row r="25" spans="2:23" ht="88.5" customHeight="1" x14ac:dyDescent="0.25">
      <c r="B25" s="117" t="s">
        <v>37</v>
      </c>
      <c r="C25" s="119" t="s">
        <v>187</v>
      </c>
      <c r="D25" s="109" t="s">
        <v>50</v>
      </c>
      <c r="E25" s="110" t="s">
        <v>31</v>
      </c>
      <c r="F25" s="111" t="s">
        <v>49</v>
      </c>
      <c r="G25" s="156">
        <v>12</v>
      </c>
      <c r="H25" s="112">
        <v>3</v>
      </c>
      <c r="I25" s="64">
        <v>3</v>
      </c>
      <c r="J25" s="113">
        <v>3</v>
      </c>
      <c r="K25" s="114">
        <v>3</v>
      </c>
      <c r="L25" s="112">
        <v>3</v>
      </c>
      <c r="M25" s="64">
        <v>4</v>
      </c>
      <c r="N25" s="113"/>
      <c r="O25" s="115"/>
      <c r="P25" s="103">
        <f t="shared" si="0"/>
        <v>1</v>
      </c>
      <c r="Q25" s="103">
        <f t="shared" si="0"/>
        <v>1.3333333333333333</v>
      </c>
      <c r="R25" s="104"/>
      <c r="S25" s="104"/>
      <c r="T25" s="188">
        <f t="shared" si="2"/>
        <v>0.16666666666666666</v>
      </c>
      <c r="U25" s="104"/>
      <c r="V25" s="104"/>
      <c r="W25" s="44" t="s">
        <v>251</v>
      </c>
    </row>
    <row r="26" spans="2:23" ht="88.5" customHeight="1" x14ac:dyDescent="0.25">
      <c r="B26" s="20" t="s">
        <v>51</v>
      </c>
      <c r="C26" s="12" t="s">
        <v>188</v>
      </c>
      <c r="D26" s="12" t="s">
        <v>52</v>
      </c>
      <c r="E26" s="13" t="s">
        <v>31</v>
      </c>
      <c r="F26" s="149" t="s">
        <v>53</v>
      </c>
      <c r="G26" s="158">
        <v>489</v>
      </c>
      <c r="H26" s="112">
        <v>74</v>
      </c>
      <c r="I26" s="64">
        <v>184</v>
      </c>
      <c r="J26" s="113">
        <v>153</v>
      </c>
      <c r="K26" s="114">
        <v>78</v>
      </c>
      <c r="L26" s="112">
        <v>102</v>
      </c>
      <c r="M26" s="64">
        <v>79</v>
      </c>
      <c r="N26" s="113"/>
      <c r="O26" s="115"/>
      <c r="P26" s="103">
        <f t="shared" si="0"/>
        <v>1.3783783783783783</v>
      </c>
      <c r="Q26" s="103">
        <f t="shared" si="0"/>
        <v>0.42934782608695654</v>
      </c>
      <c r="R26" s="104"/>
      <c r="S26" s="104"/>
      <c r="T26" s="188">
        <f t="shared" si="2"/>
        <v>-0.29844961240310075</v>
      </c>
      <c r="U26" s="104"/>
      <c r="V26" s="104"/>
      <c r="W26" s="44" t="s">
        <v>252</v>
      </c>
    </row>
    <row r="27" spans="2:23" ht="103.5" customHeight="1" x14ac:dyDescent="0.25">
      <c r="B27" s="117" t="s">
        <v>37</v>
      </c>
      <c r="C27" s="119" t="s">
        <v>189</v>
      </c>
      <c r="D27" s="109" t="s">
        <v>54</v>
      </c>
      <c r="E27" s="110" t="s">
        <v>31</v>
      </c>
      <c r="F27" s="148" t="s">
        <v>55</v>
      </c>
      <c r="G27" s="157">
        <v>74</v>
      </c>
      <c r="H27" s="112">
        <v>11</v>
      </c>
      <c r="I27" s="64">
        <v>31</v>
      </c>
      <c r="J27" s="113">
        <v>16</v>
      </c>
      <c r="K27" s="114">
        <v>16</v>
      </c>
      <c r="L27" s="112">
        <v>1</v>
      </c>
      <c r="M27" s="64"/>
      <c r="N27" s="113"/>
      <c r="O27" s="115"/>
      <c r="P27" s="103">
        <f t="shared" si="0"/>
        <v>9.0909090909090912E-2</v>
      </c>
      <c r="Q27" s="103"/>
      <c r="R27" s="104"/>
      <c r="S27" s="104"/>
      <c r="T27" s="104"/>
      <c r="U27" s="104"/>
      <c r="V27" s="104"/>
      <c r="W27" s="44" t="s">
        <v>253</v>
      </c>
    </row>
    <row r="28" spans="2:23" ht="88.5" customHeight="1" x14ac:dyDescent="0.25">
      <c r="B28" s="117" t="s">
        <v>37</v>
      </c>
      <c r="C28" s="119" t="s">
        <v>190</v>
      </c>
      <c r="D28" s="109" t="s">
        <v>56</v>
      </c>
      <c r="E28" s="110" t="s">
        <v>31</v>
      </c>
      <c r="F28" s="111" t="s">
        <v>57</v>
      </c>
      <c r="G28" s="156">
        <v>90</v>
      </c>
      <c r="H28" s="112">
        <v>11</v>
      </c>
      <c r="I28" s="64">
        <v>37</v>
      </c>
      <c r="J28" s="113">
        <v>31</v>
      </c>
      <c r="K28" s="114">
        <v>11</v>
      </c>
      <c r="L28" s="112"/>
      <c r="M28" s="64"/>
      <c r="N28" s="113"/>
      <c r="O28" s="115"/>
      <c r="P28" s="103"/>
      <c r="Q28" s="103"/>
      <c r="R28" s="104"/>
      <c r="S28" s="104"/>
      <c r="T28" s="104"/>
      <c r="U28" s="104"/>
      <c r="V28" s="104"/>
      <c r="W28" s="44" t="s">
        <v>254</v>
      </c>
    </row>
    <row r="29" spans="2:23" ht="88.5" customHeight="1" x14ac:dyDescent="0.25">
      <c r="B29" s="117" t="s">
        <v>37</v>
      </c>
      <c r="C29" s="119" t="s">
        <v>191</v>
      </c>
      <c r="D29" s="109" t="s">
        <v>58</v>
      </c>
      <c r="E29" s="110" t="s">
        <v>31</v>
      </c>
      <c r="F29" s="148" t="s">
        <v>59</v>
      </c>
      <c r="G29" s="157">
        <v>324</v>
      </c>
      <c r="H29" s="112">
        <v>52</v>
      </c>
      <c r="I29" s="64">
        <v>115</v>
      </c>
      <c r="J29" s="113">
        <v>105</v>
      </c>
      <c r="K29" s="114">
        <v>52</v>
      </c>
      <c r="L29" s="112">
        <v>101</v>
      </c>
      <c r="M29" s="64">
        <v>79</v>
      </c>
      <c r="N29" s="113"/>
      <c r="O29" s="115"/>
      <c r="P29" s="103">
        <f t="shared" si="0"/>
        <v>1.9423076923076923</v>
      </c>
      <c r="Q29" s="103">
        <f t="shared" si="0"/>
        <v>0.68695652173913047</v>
      </c>
      <c r="R29" s="104"/>
      <c r="S29" s="104"/>
      <c r="T29" s="188">
        <f t="shared" si="2"/>
        <v>7.7844311377245512E-2</v>
      </c>
      <c r="U29" s="104"/>
      <c r="V29" s="104"/>
      <c r="W29" s="44" t="s">
        <v>255</v>
      </c>
    </row>
    <row r="30" spans="2:23" ht="88.5" customHeight="1" x14ac:dyDescent="0.25">
      <c r="B30" s="20" t="s">
        <v>60</v>
      </c>
      <c r="C30" s="12" t="s">
        <v>188</v>
      </c>
      <c r="D30" s="12" t="s">
        <v>61</v>
      </c>
      <c r="E30" s="13" t="s">
        <v>31</v>
      </c>
      <c r="F30" s="14" t="s">
        <v>62</v>
      </c>
      <c r="G30" s="159">
        <v>6952</v>
      </c>
      <c r="H30" s="112">
        <v>1865</v>
      </c>
      <c r="I30" s="64">
        <v>1572</v>
      </c>
      <c r="J30" s="113">
        <v>1835</v>
      </c>
      <c r="K30" s="114">
        <v>1680</v>
      </c>
      <c r="L30" s="112">
        <v>1487</v>
      </c>
      <c r="M30" s="64">
        <v>1622</v>
      </c>
      <c r="N30" s="113"/>
      <c r="O30" s="115"/>
      <c r="P30" s="103">
        <f t="shared" si="0"/>
        <v>0.79731903485254696</v>
      </c>
      <c r="Q30" s="103">
        <f t="shared" si="0"/>
        <v>1.0318066157760815</v>
      </c>
      <c r="R30" s="104"/>
      <c r="S30" s="104"/>
      <c r="T30" s="188">
        <f t="shared" si="2"/>
        <v>-9.5432062845504803E-2</v>
      </c>
      <c r="U30" s="104"/>
      <c r="V30" s="104"/>
      <c r="W30" s="44" t="s">
        <v>256</v>
      </c>
    </row>
    <row r="31" spans="2:23" ht="88.5" customHeight="1" x14ac:dyDescent="0.25">
      <c r="B31" s="117" t="s">
        <v>37</v>
      </c>
      <c r="C31" s="119" t="s">
        <v>192</v>
      </c>
      <c r="D31" s="109" t="s">
        <v>63</v>
      </c>
      <c r="E31" s="110" t="s">
        <v>31</v>
      </c>
      <c r="F31" s="111" t="s">
        <v>64</v>
      </c>
      <c r="G31" s="160">
        <v>3070</v>
      </c>
      <c r="H31" s="112">
        <v>780</v>
      </c>
      <c r="I31" s="64">
        <v>720</v>
      </c>
      <c r="J31" s="113">
        <v>650</v>
      </c>
      <c r="K31" s="114">
        <v>920</v>
      </c>
      <c r="L31" s="112">
        <v>549</v>
      </c>
      <c r="M31" s="64">
        <v>736</v>
      </c>
      <c r="N31" s="113"/>
      <c r="O31" s="115"/>
      <c r="P31" s="103">
        <f t="shared" si="0"/>
        <v>0.7038461538461539</v>
      </c>
      <c r="Q31" s="103">
        <f t="shared" si="0"/>
        <v>1.0222222222222221</v>
      </c>
      <c r="R31" s="104"/>
      <c r="S31" s="104"/>
      <c r="T31" s="188">
        <f t="shared" si="2"/>
        <v>-0.14333333333333334</v>
      </c>
      <c r="U31" s="104"/>
      <c r="V31" s="104"/>
      <c r="W31" s="44" t="s">
        <v>257</v>
      </c>
    </row>
    <row r="32" spans="2:23" ht="88.5" customHeight="1" x14ac:dyDescent="0.25">
      <c r="B32" s="117" t="s">
        <v>37</v>
      </c>
      <c r="C32" s="119" t="s">
        <v>193</v>
      </c>
      <c r="D32" s="109" t="s">
        <v>65</v>
      </c>
      <c r="E32" s="110" t="s">
        <v>31</v>
      </c>
      <c r="F32" s="111" t="s">
        <v>66</v>
      </c>
      <c r="G32" s="160">
        <v>3190</v>
      </c>
      <c r="H32" s="112">
        <v>900</v>
      </c>
      <c r="I32" s="64">
        <v>700</v>
      </c>
      <c r="J32" s="113">
        <v>990</v>
      </c>
      <c r="K32" s="114">
        <v>600</v>
      </c>
      <c r="L32" s="112">
        <v>853</v>
      </c>
      <c r="M32" s="64">
        <v>730</v>
      </c>
      <c r="N32" s="113"/>
      <c r="O32" s="115"/>
      <c r="P32" s="103">
        <f t="shared" ref="P32:Q66" si="3">IFERROR((L32/H32),"100%")</f>
        <v>0.94777777777777783</v>
      </c>
      <c r="Q32" s="103">
        <f t="shared" si="3"/>
        <v>1.0428571428571429</v>
      </c>
      <c r="R32" s="104"/>
      <c r="S32" s="104"/>
      <c r="T32" s="188">
        <f t="shared" si="2"/>
        <v>-1.0625000000000001E-2</v>
      </c>
      <c r="U32" s="104"/>
      <c r="V32" s="104"/>
      <c r="W32" s="44" t="s">
        <v>258</v>
      </c>
    </row>
    <row r="33" spans="2:23" ht="88.5" customHeight="1" x14ac:dyDescent="0.25">
      <c r="B33" s="117" t="s">
        <v>37</v>
      </c>
      <c r="C33" s="119" t="s">
        <v>194</v>
      </c>
      <c r="D33" s="109" t="s">
        <v>67</v>
      </c>
      <c r="E33" s="110" t="s">
        <v>31</v>
      </c>
      <c r="F33" s="148" t="s">
        <v>68</v>
      </c>
      <c r="G33" s="157">
        <v>527</v>
      </c>
      <c r="H33" s="112">
        <v>150</v>
      </c>
      <c r="I33" s="64">
        <v>107</v>
      </c>
      <c r="J33" s="113">
        <v>150</v>
      </c>
      <c r="K33" s="114">
        <v>120</v>
      </c>
      <c r="L33" s="112">
        <v>48</v>
      </c>
      <c r="M33" s="64">
        <v>85</v>
      </c>
      <c r="N33" s="113"/>
      <c r="O33" s="115"/>
      <c r="P33" s="103">
        <f t="shared" si="3"/>
        <v>0.32</v>
      </c>
      <c r="Q33" s="103">
        <f t="shared" si="3"/>
        <v>0.79439252336448596</v>
      </c>
      <c r="R33" s="104"/>
      <c r="S33" s="104"/>
      <c r="T33" s="188">
        <f t="shared" si="2"/>
        <v>-0.48249027237354086</v>
      </c>
      <c r="U33" s="104"/>
      <c r="V33" s="104"/>
      <c r="W33" s="44" t="s">
        <v>259</v>
      </c>
    </row>
    <row r="34" spans="2:23" ht="88.5" customHeight="1" x14ac:dyDescent="0.25">
      <c r="B34" s="117" t="s">
        <v>37</v>
      </c>
      <c r="C34" s="119" t="s">
        <v>195</v>
      </c>
      <c r="D34" s="109" t="s">
        <v>69</v>
      </c>
      <c r="E34" s="110" t="s">
        <v>31</v>
      </c>
      <c r="F34" s="111" t="s">
        <v>70</v>
      </c>
      <c r="G34" s="156">
        <v>165</v>
      </c>
      <c r="H34" s="112">
        <v>35</v>
      </c>
      <c r="I34" s="64">
        <v>45</v>
      </c>
      <c r="J34" s="113">
        <v>45</v>
      </c>
      <c r="K34" s="114">
        <v>40</v>
      </c>
      <c r="L34" s="112">
        <v>37</v>
      </c>
      <c r="M34" s="64">
        <v>71</v>
      </c>
      <c r="N34" s="113"/>
      <c r="O34" s="115"/>
      <c r="P34" s="103">
        <f t="shared" si="3"/>
        <v>1.0571428571428572</v>
      </c>
      <c r="Q34" s="103">
        <f t="shared" si="3"/>
        <v>1.5777777777777777</v>
      </c>
      <c r="R34" s="104"/>
      <c r="S34" s="104"/>
      <c r="T34" s="188">
        <f t="shared" si="2"/>
        <v>0.35</v>
      </c>
      <c r="U34" s="104"/>
      <c r="V34" s="104"/>
      <c r="W34" s="44" t="s">
        <v>260</v>
      </c>
    </row>
    <row r="35" spans="2:23" ht="88.5" customHeight="1" x14ac:dyDescent="0.25">
      <c r="B35" s="20" t="s">
        <v>71</v>
      </c>
      <c r="C35" s="12" t="s">
        <v>196</v>
      </c>
      <c r="D35" s="12" t="s">
        <v>157</v>
      </c>
      <c r="E35" s="13" t="s">
        <v>31</v>
      </c>
      <c r="F35" s="14" t="s">
        <v>72</v>
      </c>
      <c r="G35" s="155">
        <v>623</v>
      </c>
      <c r="H35" s="112">
        <v>181</v>
      </c>
      <c r="I35" s="64">
        <v>161</v>
      </c>
      <c r="J35" s="113">
        <v>136</v>
      </c>
      <c r="K35" s="114">
        <v>145</v>
      </c>
      <c r="L35" s="112">
        <v>71</v>
      </c>
      <c r="M35" s="64">
        <v>101</v>
      </c>
      <c r="N35" s="113"/>
      <c r="O35" s="115"/>
      <c r="P35" s="103">
        <f t="shared" si="3"/>
        <v>0.39226519337016574</v>
      </c>
      <c r="Q35" s="103">
        <f t="shared" si="3"/>
        <v>0.62732919254658381</v>
      </c>
      <c r="R35" s="104"/>
      <c r="S35" s="104"/>
      <c r="T35" s="188">
        <f t="shared" si="2"/>
        <v>-0.49707602339181284</v>
      </c>
      <c r="U35" s="104"/>
      <c r="V35" s="104"/>
      <c r="W35" s="44" t="s">
        <v>261</v>
      </c>
    </row>
    <row r="36" spans="2:23" ht="88.5" customHeight="1" x14ac:dyDescent="0.25">
      <c r="B36" s="117" t="s">
        <v>37</v>
      </c>
      <c r="C36" s="119" t="s">
        <v>197</v>
      </c>
      <c r="D36" s="109" t="s">
        <v>73</v>
      </c>
      <c r="E36" s="110" t="s">
        <v>31</v>
      </c>
      <c r="F36" s="111" t="s">
        <v>74</v>
      </c>
      <c r="G36" s="156">
        <v>23</v>
      </c>
      <c r="H36" s="112">
        <v>6</v>
      </c>
      <c r="I36" s="64">
        <v>6</v>
      </c>
      <c r="J36" s="113">
        <v>6</v>
      </c>
      <c r="K36" s="114">
        <v>5</v>
      </c>
      <c r="L36" s="112">
        <v>6</v>
      </c>
      <c r="M36" s="64">
        <v>5</v>
      </c>
      <c r="N36" s="113"/>
      <c r="O36" s="115"/>
      <c r="P36" s="103">
        <f t="shared" si="3"/>
        <v>1</v>
      </c>
      <c r="Q36" s="103">
        <f t="shared" si="3"/>
        <v>0.83333333333333337</v>
      </c>
      <c r="R36" s="104"/>
      <c r="S36" s="104"/>
      <c r="T36" s="188">
        <f t="shared" si="2"/>
        <v>-8.3333333333333329E-2</v>
      </c>
      <c r="U36" s="104"/>
      <c r="V36" s="104"/>
      <c r="W36" s="44" t="s">
        <v>262</v>
      </c>
    </row>
    <row r="37" spans="2:23" ht="88.5" customHeight="1" x14ac:dyDescent="0.25">
      <c r="B37" s="117" t="s">
        <v>37</v>
      </c>
      <c r="C37" s="119" t="s">
        <v>198</v>
      </c>
      <c r="D37" s="109" t="s">
        <v>75</v>
      </c>
      <c r="E37" s="110" t="s">
        <v>31</v>
      </c>
      <c r="F37" s="111" t="s">
        <v>76</v>
      </c>
      <c r="G37" s="156">
        <v>480</v>
      </c>
      <c r="H37" s="112">
        <v>150</v>
      </c>
      <c r="I37" s="64">
        <v>130</v>
      </c>
      <c r="J37" s="113">
        <v>100</v>
      </c>
      <c r="K37" s="114">
        <v>100</v>
      </c>
      <c r="L37" s="112">
        <v>51</v>
      </c>
      <c r="M37" s="64">
        <v>78</v>
      </c>
      <c r="N37" s="113"/>
      <c r="O37" s="115"/>
      <c r="P37" s="103">
        <f t="shared" si="3"/>
        <v>0.34</v>
      </c>
      <c r="Q37" s="103">
        <f t="shared" si="3"/>
        <v>0.6</v>
      </c>
      <c r="R37" s="104"/>
      <c r="S37" s="104"/>
      <c r="T37" s="188">
        <f t="shared" si="2"/>
        <v>-0.53928571428571426</v>
      </c>
      <c r="U37" s="104"/>
      <c r="V37" s="104"/>
      <c r="W37" s="44" t="s">
        <v>174</v>
      </c>
    </row>
    <row r="38" spans="2:23" ht="88.5" customHeight="1" x14ac:dyDescent="0.25">
      <c r="B38" s="117" t="s">
        <v>37</v>
      </c>
      <c r="C38" s="119" t="s">
        <v>199</v>
      </c>
      <c r="D38" s="109" t="s">
        <v>77</v>
      </c>
      <c r="E38" s="110" t="s">
        <v>31</v>
      </c>
      <c r="F38" s="111" t="s">
        <v>78</v>
      </c>
      <c r="G38" s="156">
        <v>120</v>
      </c>
      <c r="H38" s="112">
        <v>25</v>
      </c>
      <c r="I38" s="64">
        <v>25</v>
      </c>
      <c r="J38" s="113">
        <v>30</v>
      </c>
      <c r="K38" s="114">
        <v>40</v>
      </c>
      <c r="L38" s="112">
        <v>14</v>
      </c>
      <c r="M38" s="64">
        <v>18</v>
      </c>
      <c r="N38" s="113"/>
      <c r="O38" s="115"/>
      <c r="P38" s="103">
        <f t="shared" si="3"/>
        <v>0.56000000000000005</v>
      </c>
      <c r="Q38" s="103">
        <f t="shared" si="3"/>
        <v>0.72</v>
      </c>
      <c r="R38" s="104"/>
      <c r="S38" s="104"/>
      <c r="T38" s="188">
        <f t="shared" si="2"/>
        <v>-0.36</v>
      </c>
      <c r="U38" s="104"/>
      <c r="V38" s="104"/>
      <c r="W38" s="44" t="s">
        <v>263</v>
      </c>
    </row>
    <row r="39" spans="2:23" ht="104.45" customHeight="1" x14ac:dyDescent="0.25">
      <c r="B39" s="20" t="s">
        <v>79</v>
      </c>
      <c r="C39" s="12" t="s">
        <v>200</v>
      </c>
      <c r="D39" s="12" t="s">
        <v>80</v>
      </c>
      <c r="E39" s="13" t="s">
        <v>31</v>
      </c>
      <c r="F39" s="14" t="s">
        <v>81</v>
      </c>
      <c r="G39" s="155">
        <v>47</v>
      </c>
      <c r="H39" s="112">
        <v>14</v>
      </c>
      <c r="I39" s="64">
        <v>13</v>
      </c>
      <c r="J39" s="113">
        <v>10</v>
      </c>
      <c r="K39" s="114">
        <v>10</v>
      </c>
      <c r="L39" s="112">
        <v>14</v>
      </c>
      <c r="M39" s="64">
        <v>7</v>
      </c>
      <c r="N39" s="113"/>
      <c r="O39" s="115"/>
      <c r="P39" s="103">
        <f t="shared" si="3"/>
        <v>1</v>
      </c>
      <c r="Q39" s="103">
        <f t="shared" si="3"/>
        <v>0.53846153846153844</v>
      </c>
      <c r="R39" s="104"/>
      <c r="S39" s="104"/>
      <c r="T39" s="188">
        <f t="shared" si="2"/>
        <v>-0.22222222222222221</v>
      </c>
      <c r="U39" s="104"/>
      <c r="V39" s="104"/>
      <c r="W39" s="44" t="s">
        <v>264</v>
      </c>
    </row>
    <row r="40" spans="2:23" ht="88.5" customHeight="1" x14ac:dyDescent="0.25">
      <c r="B40" s="117" t="s">
        <v>37</v>
      </c>
      <c r="C40" s="119" t="s">
        <v>201</v>
      </c>
      <c r="D40" s="109" t="s">
        <v>82</v>
      </c>
      <c r="E40" s="110" t="s">
        <v>31</v>
      </c>
      <c r="F40" s="111" t="s">
        <v>83</v>
      </c>
      <c r="G40" s="156">
        <v>11</v>
      </c>
      <c r="H40" s="112">
        <v>2</v>
      </c>
      <c r="I40" s="64">
        <v>3</v>
      </c>
      <c r="J40" s="113">
        <v>3</v>
      </c>
      <c r="K40" s="114">
        <v>3</v>
      </c>
      <c r="L40" s="112"/>
      <c r="M40" s="64"/>
      <c r="N40" s="113"/>
      <c r="O40" s="115"/>
      <c r="P40" s="103"/>
      <c r="Q40" s="104"/>
      <c r="R40" s="104"/>
      <c r="S40" s="104"/>
      <c r="T40" s="104"/>
      <c r="U40" s="104"/>
      <c r="V40" s="104"/>
      <c r="W40" s="44" t="s">
        <v>265</v>
      </c>
    </row>
    <row r="41" spans="2:23" ht="88.5" customHeight="1" x14ac:dyDescent="0.25">
      <c r="B41" s="117" t="s">
        <v>37</v>
      </c>
      <c r="C41" s="119" t="s">
        <v>202</v>
      </c>
      <c r="D41" s="109" t="s">
        <v>84</v>
      </c>
      <c r="E41" s="110" t="s">
        <v>31</v>
      </c>
      <c r="F41" s="111" t="s">
        <v>85</v>
      </c>
      <c r="G41" s="156">
        <v>9</v>
      </c>
      <c r="H41" s="112">
        <v>5</v>
      </c>
      <c r="I41" s="64">
        <v>4</v>
      </c>
      <c r="J41" s="113"/>
      <c r="K41" s="114"/>
      <c r="L41" s="112">
        <v>7</v>
      </c>
      <c r="M41" s="64"/>
      <c r="N41" s="113"/>
      <c r="O41" s="115"/>
      <c r="P41" s="103">
        <f t="shared" si="3"/>
        <v>1.4</v>
      </c>
      <c r="Q41" s="104"/>
      <c r="R41" s="104"/>
      <c r="S41" s="104"/>
      <c r="T41" s="104"/>
      <c r="U41" s="104"/>
      <c r="V41" s="104"/>
      <c r="W41" s="44" t="s">
        <v>266</v>
      </c>
    </row>
    <row r="42" spans="2:23" ht="88.5" customHeight="1" x14ac:dyDescent="0.25">
      <c r="B42" s="117" t="s">
        <v>37</v>
      </c>
      <c r="C42" s="119" t="s">
        <v>203</v>
      </c>
      <c r="D42" s="109" t="s">
        <v>86</v>
      </c>
      <c r="E42" s="110" t="s">
        <v>31</v>
      </c>
      <c r="F42" s="148" t="s">
        <v>87</v>
      </c>
      <c r="G42" s="157">
        <v>3</v>
      </c>
      <c r="H42" s="112">
        <v>1</v>
      </c>
      <c r="I42" s="64"/>
      <c r="J42" s="113">
        <v>1</v>
      </c>
      <c r="K42" s="114">
        <v>1</v>
      </c>
      <c r="L42" s="112"/>
      <c r="M42" s="64">
        <v>1</v>
      </c>
      <c r="N42" s="113"/>
      <c r="O42" s="115"/>
      <c r="P42" s="103"/>
      <c r="Q42" s="103" t="str">
        <f t="shared" si="3"/>
        <v>100%</v>
      </c>
      <c r="R42" s="104"/>
      <c r="S42" s="104"/>
      <c r="T42" s="188">
        <f t="shared" si="2"/>
        <v>0</v>
      </c>
      <c r="U42" s="104"/>
      <c r="V42" s="104"/>
      <c r="W42" s="44" t="s">
        <v>267</v>
      </c>
    </row>
    <row r="43" spans="2:23" ht="88.5" customHeight="1" x14ac:dyDescent="0.25">
      <c r="B43" s="117" t="s">
        <v>37</v>
      </c>
      <c r="C43" s="119" t="s">
        <v>204</v>
      </c>
      <c r="D43" s="109" t="s">
        <v>88</v>
      </c>
      <c r="E43" s="110" t="s">
        <v>31</v>
      </c>
      <c r="F43" s="148" t="s">
        <v>89</v>
      </c>
      <c r="G43" s="157">
        <v>24</v>
      </c>
      <c r="H43" s="112">
        <v>6</v>
      </c>
      <c r="I43" s="64">
        <v>6</v>
      </c>
      <c r="J43" s="113">
        <v>6</v>
      </c>
      <c r="K43" s="114">
        <v>6</v>
      </c>
      <c r="L43" s="112">
        <v>7</v>
      </c>
      <c r="M43" s="64">
        <v>6</v>
      </c>
      <c r="N43" s="113"/>
      <c r="O43" s="115"/>
      <c r="P43" s="103">
        <f t="shared" si="3"/>
        <v>1.1666666666666667</v>
      </c>
      <c r="Q43" s="103">
        <f t="shared" si="3"/>
        <v>1</v>
      </c>
      <c r="R43" s="104"/>
      <c r="S43" s="104"/>
      <c r="T43" s="188">
        <f t="shared" si="2"/>
        <v>8.3333333333333329E-2</v>
      </c>
      <c r="U43" s="104"/>
      <c r="V43" s="104"/>
      <c r="W43" s="44" t="s">
        <v>268</v>
      </c>
    </row>
    <row r="44" spans="2:23" ht="88.5" customHeight="1" x14ac:dyDescent="0.25">
      <c r="B44" s="20" t="s">
        <v>90</v>
      </c>
      <c r="C44" s="12" t="s">
        <v>205</v>
      </c>
      <c r="D44" s="12" t="s">
        <v>91</v>
      </c>
      <c r="E44" s="13" t="s">
        <v>31</v>
      </c>
      <c r="F44" s="14" t="s">
        <v>92</v>
      </c>
      <c r="G44" s="155">
        <v>556</v>
      </c>
      <c r="H44" s="112">
        <v>153</v>
      </c>
      <c r="I44" s="64">
        <v>145</v>
      </c>
      <c r="J44" s="113">
        <v>133</v>
      </c>
      <c r="K44" s="114">
        <v>125</v>
      </c>
      <c r="L44" s="112">
        <v>152</v>
      </c>
      <c r="M44" s="64">
        <v>136</v>
      </c>
      <c r="N44" s="113"/>
      <c r="O44" s="115"/>
      <c r="P44" s="103">
        <f t="shared" si="3"/>
        <v>0.99346405228758172</v>
      </c>
      <c r="Q44" s="103">
        <f t="shared" si="3"/>
        <v>0.93793103448275861</v>
      </c>
      <c r="R44" s="104"/>
      <c r="S44" s="104"/>
      <c r="T44" s="188">
        <f t="shared" si="2"/>
        <v>-3.3557046979865772E-2</v>
      </c>
      <c r="U44" s="104"/>
      <c r="V44" s="104"/>
      <c r="W44" s="44" t="s">
        <v>175</v>
      </c>
    </row>
    <row r="45" spans="2:23" ht="88.5" customHeight="1" x14ac:dyDescent="0.25">
      <c r="B45" s="117" t="s">
        <v>37</v>
      </c>
      <c r="C45" s="119" t="s">
        <v>206</v>
      </c>
      <c r="D45" s="109" t="s">
        <v>93</v>
      </c>
      <c r="E45" s="110" t="s">
        <v>31</v>
      </c>
      <c r="F45" s="111" t="s">
        <v>94</v>
      </c>
      <c r="G45" s="156">
        <v>8</v>
      </c>
      <c r="H45" s="112">
        <v>2</v>
      </c>
      <c r="I45" s="64">
        <v>2</v>
      </c>
      <c r="J45" s="113">
        <v>2</v>
      </c>
      <c r="K45" s="114">
        <v>2</v>
      </c>
      <c r="L45" s="112">
        <v>1</v>
      </c>
      <c r="M45" s="64">
        <v>1</v>
      </c>
      <c r="N45" s="113"/>
      <c r="O45" s="115"/>
      <c r="P45" s="103">
        <f t="shared" si="3"/>
        <v>0.5</v>
      </c>
      <c r="Q45" s="103">
        <f t="shared" si="3"/>
        <v>0.5</v>
      </c>
      <c r="R45" s="104"/>
      <c r="S45" s="104"/>
      <c r="T45" s="188">
        <f t="shared" si="2"/>
        <v>-0.5</v>
      </c>
      <c r="U45" s="104"/>
      <c r="V45" s="104"/>
      <c r="W45" s="44" t="s">
        <v>269</v>
      </c>
    </row>
    <row r="46" spans="2:23" ht="88.5" customHeight="1" x14ac:dyDescent="0.25">
      <c r="B46" s="117" t="s">
        <v>37</v>
      </c>
      <c r="C46" s="119" t="s">
        <v>207</v>
      </c>
      <c r="D46" s="109" t="s">
        <v>95</v>
      </c>
      <c r="E46" s="110" t="s">
        <v>31</v>
      </c>
      <c r="F46" s="148" t="s">
        <v>96</v>
      </c>
      <c r="G46" s="157">
        <v>40</v>
      </c>
      <c r="H46" s="112">
        <v>5</v>
      </c>
      <c r="I46" s="64">
        <v>15</v>
      </c>
      <c r="J46" s="113">
        <v>5</v>
      </c>
      <c r="K46" s="114">
        <v>15</v>
      </c>
      <c r="L46" s="112">
        <v>8</v>
      </c>
      <c r="M46" s="64">
        <v>8</v>
      </c>
      <c r="N46" s="113"/>
      <c r="O46" s="115"/>
      <c r="P46" s="103">
        <f t="shared" si="3"/>
        <v>1.6</v>
      </c>
      <c r="Q46" s="103">
        <f t="shared" ref="Q46" si="4">IFERROR((M46/I46),"100%")</f>
        <v>0.53333333333333333</v>
      </c>
      <c r="R46" s="103"/>
      <c r="S46" s="104"/>
      <c r="T46" s="188">
        <f t="shared" si="2"/>
        <v>-0.2</v>
      </c>
      <c r="U46" s="104"/>
      <c r="V46" s="104"/>
      <c r="W46" s="44" t="s">
        <v>270</v>
      </c>
    </row>
    <row r="47" spans="2:23" ht="88.5" customHeight="1" x14ac:dyDescent="0.25">
      <c r="B47" s="117" t="s">
        <v>37</v>
      </c>
      <c r="C47" s="119" t="s">
        <v>208</v>
      </c>
      <c r="D47" s="109" t="s">
        <v>97</v>
      </c>
      <c r="E47" s="110" t="s">
        <v>31</v>
      </c>
      <c r="F47" s="148" t="s">
        <v>98</v>
      </c>
      <c r="G47" s="157">
        <v>20</v>
      </c>
      <c r="H47" s="112">
        <v>4</v>
      </c>
      <c r="I47" s="64">
        <v>6</v>
      </c>
      <c r="J47" s="113">
        <v>4</v>
      </c>
      <c r="K47" s="114">
        <v>6</v>
      </c>
      <c r="L47" s="112">
        <v>2</v>
      </c>
      <c r="M47" s="64">
        <v>9</v>
      </c>
      <c r="N47" s="113"/>
      <c r="O47" s="115"/>
      <c r="P47" s="103">
        <f t="shared" si="3"/>
        <v>0.5</v>
      </c>
      <c r="Q47" s="103">
        <f t="shared" si="3"/>
        <v>1.5</v>
      </c>
      <c r="R47" s="104"/>
      <c r="S47" s="104"/>
      <c r="T47" s="188">
        <f t="shared" si="2"/>
        <v>0.1</v>
      </c>
      <c r="U47" s="104"/>
      <c r="V47" s="104"/>
      <c r="W47" s="44" t="s">
        <v>271</v>
      </c>
    </row>
    <row r="48" spans="2:23" ht="88.5" customHeight="1" x14ac:dyDescent="0.25">
      <c r="B48" s="117" t="s">
        <v>37</v>
      </c>
      <c r="C48" s="119" t="s">
        <v>209</v>
      </c>
      <c r="D48" s="109" t="s">
        <v>99</v>
      </c>
      <c r="E48" s="110" t="s">
        <v>31</v>
      </c>
      <c r="F48" s="148" t="s">
        <v>100</v>
      </c>
      <c r="G48" s="157">
        <v>8</v>
      </c>
      <c r="H48" s="112">
        <v>2</v>
      </c>
      <c r="I48" s="64">
        <v>2</v>
      </c>
      <c r="J48" s="113">
        <v>2</v>
      </c>
      <c r="K48" s="114">
        <v>2</v>
      </c>
      <c r="L48" s="112">
        <v>2</v>
      </c>
      <c r="M48" s="64">
        <v>5</v>
      </c>
      <c r="N48" s="113"/>
      <c r="O48" s="115"/>
      <c r="P48" s="103">
        <f t="shared" si="3"/>
        <v>1</v>
      </c>
      <c r="Q48" s="103">
        <f t="shared" si="3"/>
        <v>2.5</v>
      </c>
      <c r="R48" s="104"/>
      <c r="S48" s="104"/>
      <c r="T48" s="188">
        <f t="shared" si="2"/>
        <v>0.75</v>
      </c>
      <c r="U48" s="104"/>
      <c r="V48" s="104"/>
      <c r="W48" s="44" t="s">
        <v>272</v>
      </c>
    </row>
    <row r="49" spans="1:23" ht="88.5" customHeight="1" x14ac:dyDescent="0.25">
      <c r="B49" s="117" t="s">
        <v>37</v>
      </c>
      <c r="C49" s="119" t="s">
        <v>210</v>
      </c>
      <c r="D49" s="109" t="s">
        <v>101</v>
      </c>
      <c r="E49" s="110" t="s">
        <v>31</v>
      </c>
      <c r="F49" s="148" t="s">
        <v>102</v>
      </c>
      <c r="G49" s="157">
        <v>210</v>
      </c>
      <c r="H49" s="112">
        <v>60</v>
      </c>
      <c r="I49" s="64">
        <v>50</v>
      </c>
      <c r="J49" s="113">
        <v>50</v>
      </c>
      <c r="K49" s="114">
        <v>50</v>
      </c>
      <c r="L49" s="112">
        <v>58</v>
      </c>
      <c r="M49" s="64">
        <v>47</v>
      </c>
      <c r="N49" s="113"/>
      <c r="O49" s="115"/>
      <c r="P49" s="103">
        <f t="shared" si="3"/>
        <v>0.96666666666666667</v>
      </c>
      <c r="Q49" s="103">
        <f t="shared" si="3"/>
        <v>0.94</v>
      </c>
      <c r="R49" s="104"/>
      <c r="S49" s="104"/>
      <c r="T49" s="188">
        <f t="shared" si="2"/>
        <v>-4.5454545454545456E-2</v>
      </c>
      <c r="U49" s="104"/>
      <c r="V49" s="104"/>
      <c r="W49" s="44" t="s">
        <v>273</v>
      </c>
    </row>
    <row r="50" spans="1:23" ht="88.5" customHeight="1" x14ac:dyDescent="0.25">
      <c r="B50" s="117" t="s">
        <v>37</v>
      </c>
      <c r="C50" s="119" t="s">
        <v>211</v>
      </c>
      <c r="D50" s="109" t="s">
        <v>103</v>
      </c>
      <c r="E50" s="110" t="s">
        <v>31</v>
      </c>
      <c r="F50" s="111" t="s">
        <v>104</v>
      </c>
      <c r="G50" s="156">
        <v>270</v>
      </c>
      <c r="H50" s="112">
        <v>80</v>
      </c>
      <c r="I50" s="64">
        <v>70</v>
      </c>
      <c r="J50" s="113">
        <v>20</v>
      </c>
      <c r="K50" s="114">
        <v>20</v>
      </c>
      <c r="L50" s="112">
        <v>81</v>
      </c>
      <c r="M50" s="64">
        <v>66</v>
      </c>
      <c r="N50" s="113"/>
      <c r="O50" s="115"/>
      <c r="P50" s="103">
        <f t="shared" si="3"/>
        <v>1.0125</v>
      </c>
      <c r="Q50" s="103">
        <f t="shared" si="3"/>
        <v>0.94285714285714284</v>
      </c>
      <c r="R50" s="104"/>
      <c r="S50" s="104"/>
      <c r="T50" s="188">
        <f t="shared" si="2"/>
        <v>-0.02</v>
      </c>
      <c r="U50" s="104"/>
      <c r="V50" s="104"/>
      <c r="W50" s="44" t="s">
        <v>274</v>
      </c>
    </row>
    <row r="51" spans="1:23" ht="88.5" customHeight="1" x14ac:dyDescent="0.25">
      <c r="B51" s="20" t="s">
        <v>105</v>
      </c>
      <c r="C51" s="12" t="s">
        <v>212</v>
      </c>
      <c r="D51" s="12" t="s">
        <v>106</v>
      </c>
      <c r="E51" s="13" t="s">
        <v>31</v>
      </c>
      <c r="F51" s="14" t="s">
        <v>92</v>
      </c>
      <c r="G51" s="159">
        <v>14200</v>
      </c>
      <c r="H51" s="112">
        <v>4544</v>
      </c>
      <c r="I51" s="64">
        <v>4402</v>
      </c>
      <c r="J51" s="113">
        <v>2414</v>
      </c>
      <c r="K51" s="114">
        <v>2840</v>
      </c>
      <c r="L51" s="112">
        <v>2305</v>
      </c>
      <c r="M51" s="64">
        <v>4625</v>
      </c>
      <c r="N51" s="113"/>
      <c r="O51" s="115"/>
      <c r="P51" s="103">
        <f t="shared" si="3"/>
        <v>0.507262323943662</v>
      </c>
      <c r="Q51" s="103">
        <f t="shared" si="3"/>
        <v>1.050658791458428</v>
      </c>
      <c r="R51" s="104"/>
      <c r="S51" s="104"/>
      <c r="T51" s="188">
        <f t="shared" si="2"/>
        <v>-0.22535211267605634</v>
      </c>
      <c r="U51" s="104"/>
      <c r="V51" s="104"/>
      <c r="W51" s="44" t="s">
        <v>275</v>
      </c>
    </row>
    <row r="52" spans="1:23" ht="88.5" customHeight="1" x14ac:dyDescent="0.25">
      <c r="B52" s="117" t="s">
        <v>37</v>
      </c>
      <c r="C52" s="119" t="s">
        <v>213</v>
      </c>
      <c r="D52" s="109" t="s">
        <v>111</v>
      </c>
      <c r="E52" s="110" t="s">
        <v>31</v>
      </c>
      <c r="F52" s="111" t="s">
        <v>107</v>
      </c>
      <c r="G52" s="156">
        <v>200</v>
      </c>
      <c r="H52" s="112">
        <v>56</v>
      </c>
      <c r="I52" s="64">
        <v>52</v>
      </c>
      <c r="J52" s="113">
        <v>14</v>
      </c>
      <c r="K52" s="114">
        <v>78</v>
      </c>
      <c r="L52" s="112">
        <v>67</v>
      </c>
      <c r="M52" s="64">
        <v>58</v>
      </c>
      <c r="N52" s="113"/>
      <c r="O52" s="115"/>
      <c r="P52" s="103">
        <f t="shared" si="3"/>
        <v>1.1964285714285714</v>
      </c>
      <c r="Q52" s="103">
        <f t="shared" si="3"/>
        <v>1.1153846153846154</v>
      </c>
      <c r="R52" s="104"/>
      <c r="S52" s="104"/>
      <c r="T52" s="188">
        <f t="shared" si="2"/>
        <v>0.15740740740740741</v>
      </c>
      <c r="U52" s="104"/>
      <c r="V52" s="104"/>
      <c r="W52" s="44" t="s">
        <v>276</v>
      </c>
    </row>
    <row r="53" spans="1:23" ht="88.5" customHeight="1" x14ac:dyDescent="0.25">
      <c r="B53" s="117" t="s">
        <v>37</v>
      </c>
      <c r="C53" s="119" t="s">
        <v>214</v>
      </c>
      <c r="D53" s="109" t="s">
        <v>108</v>
      </c>
      <c r="E53" s="110" t="s">
        <v>31</v>
      </c>
      <c r="F53" s="111" t="s">
        <v>109</v>
      </c>
      <c r="G53" s="160">
        <v>1465</v>
      </c>
      <c r="H53" s="112">
        <v>571</v>
      </c>
      <c r="I53" s="64">
        <v>469</v>
      </c>
      <c r="J53" s="113">
        <v>117</v>
      </c>
      <c r="K53" s="114">
        <v>308</v>
      </c>
      <c r="L53" s="112">
        <v>273</v>
      </c>
      <c r="M53" s="64">
        <v>482</v>
      </c>
      <c r="N53" s="113"/>
      <c r="O53" s="115"/>
      <c r="P53" s="103">
        <f t="shared" si="3"/>
        <v>0.47810858143607704</v>
      </c>
      <c r="Q53" s="103">
        <f t="shared" si="3"/>
        <v>1.0277185501066097</v>
      </c>
      <c r="R53" s="104"/>
      <c r="S53" s="104"/>
      <c r="T53" s="188">
        <f t="shared" si="2"/>
        <v>-0.27403846153846156</v>
      </c>
      <c r="U53" s="104"/>
      <c r="V53" s="104"/>
      <c r="W53" s="44" t="s">
        <v>277</v>
      </c>
    </row>
    <row r="54" spans="1:23" ht="104.45" customHeight="1" x14ac:dyDescent="0.25">
      <c r="B54" s="117" t="s">
        <v>37</v>
      </c>
      <c r="C54" s="119" t="s">
        <v>215</v>
      </c>
      <c r="D54" s="109" t="s">
        <v>110</v>
      </c>
      <c r="E54" s="110" t="s">
        <v>31</v>
      </c>
      <c r="F54" s="111" t="s">
        <v>112</v>
      </c>
      <c r="G54" s="160">
        <v>12536</v>
      </c>
      <c r="H54" s="112">
        <v>4011</v>
      </c>
      <c r="I54" s="64">
        <v>4012</v>
      </c>
      <c r="J54" s="113">
        <v>2131</v>
      </c>
      <c r="K54" s="114">
        <v>2382</v>
      </c>
      <c r="L54" s="112">
        <v>1965</v>
      </c>
      <c r="M54" s="64">
        <v>4085</v>
      </c>
      <c r="N54" s="113"/>
      <c r="O54" s="115"/>
      <c r="P54" s="103">
        <f t="shared" si="3"/>
        <v>0.48990276738967836</v>
      </c>
      <c r="Q54" s="103">
        <f t="shared" si="3"/>
        <v>1.0181954137587239</v>
      </c>
      <c r="R54" s="104"/>
      <c r="S54" s="104"/>
      <c r="T54" s="188">
        <f t="shared" si="2"/>
        <v>-0.24591798579085131</v>
      </c>
      <c r="U54" s="104"/>
      <c r="V54" s="104"/>
      <c r="W54" s="44" t="s">
        <v>278</v>
      </c>
    </row>
    <row r="55" spans="1:23" ht="103.5" customHeight="1" x14ac:dyDescent="0.25">
      <c r="A55" s="172"/>
      <c r="B55" s="20" t="s">
        <v>113</v>
      </c>
      <c r="C55" s="134" t="s">
        <v>216</v>
      </c>
      <c r="D55" s="12" t="s">
        <v>114</v>
      </c>
      <c r="E55" s="13" t="s">
        <v>31</v>
      </c>
      <c r="F55" s="14" t="s">
        <v>115</v>
      </c>
      <c r="G55" s="155">
        <v>700</v>
      </c>
      <c r="H55" s="112">
        <v>180</v>
      </c>
      <c r="I55" s="113">
        <v>173</v>
      </c>
      <c r="J55" s="113">
        <v>174</v>
      </c>
      <c r="K55" s="114">
        <v>173</v>
      </c>
      <c r="L55" s="112">
        <v>180</v>
      </c>
      <c r="M55" s="113">
        <v>200</v>
      </c>
      <c r="N55" s="113"/>
      <c r="O55" s="115"/>
      <c r="P55" s="103">
        <f t="shared" si="3"/>
        <v>1</v>
      </c>
      <c r="Q55" s="103">
        <f t="shared" si="3"/>
        <v>1.1560693641618498</v>
      </c>
      <c r="R55" s="104"/>
      <c r="S55" s="104"/>
      <c r="T55" s="188">
        <f t="shared" si="2"/>
        <v>7.6487252124645896E-2</v>
      </c>
      <c r="U55" s="104"/>
      <c r="V55" s="104"/>
      <c r="W55" s="44" t="s">
        <v>229</v>
      </c>
    </row>
    <row r="56" spans="1:23" ht="88.5" customHeight="1" x14ac:dyDescent="0.25">
      <c r="B56" s="117" t="s">
        <v>37</v>
      </c>
      <c r="C56" s="119" t="s">
        <v>217</v>
      </c>
      <c r="D56" s="171" t="s">
        <v>116</v>
      </c>
      <c r="E56" s="110" t="s">
        <v>31</v>
      </c>
      <c r="F56" s="111" t="s">
        <v>117</v>
      </c>
      <c r="G56" s="160">
        <v>25400</v>
      </c>
      <c r="H56" s="112">
        <v>6350</v>
      </c>
      <c r="I56" s="113">
        <v>6350</v>
      </c>
      <c r="J56" s="113">
        <v>6350</v>
      </c>
      <c r="K56" s="114">
        <v>6350</v>
      </c>
      <c r="L56" s="112">
        <v>7591</v>
      </c>
      <c r="M56" s="113">
        <v>6647</v>
      </c>
      <c r="N56" s="113"/>
      <c r="O56" s="115"/>
      <c r="P56" s="103">
        <f t="shared" si="3"/>
        <v>1.1954330708661418</v>
      </c>
      <c r="Q56" s="103">
        <f t="shared" si="3"/>
        <v>1.0467716535433071</v>
      </c>
      <c r="R56" s="104"/>
      <c r="S56" s="104"/>
      <c r="T56" s="188">
        <f t="shared" si="2"/>
        <v>0.12110236220472441</v>
      </c>
      <c r="U56" s="104"/>
      <c r="V56" s="104"/>
      <c r="W56" s="44" t="s">
        <v>243</v>
      </c>
    </row>
    <row r="57" spans="1:23" ht="107.1" customHeight="1" x14ac:dyDescent="0.25">
      <c r="B57" s="20" t="s">
        <v>118</v>
      </c>
      <c r="C57" s="12" t="s">
        <v>218</v>
      </c>
      <c r="D57" s="12" t="s">
        <v>119</v>
      </c>
      <c r="E57" s="13" t="s">
        <v>31</v>
      </c>
      <c r="F57" s="14" t="s">
        <v>120</v>
      </c>
      <c r="G57" s="159">
        <v>22000</v>
      </c>
      <c r="H57" s="112">
        <v>5500</v>
      </c>
      <c r="I57" s="113">
        <v>5500</v>
      </c>
      <c r="J57" s="113">
        <v>5500</v>
      </c>
      <c r="K57" s="114">
        <v>5500</v>
      </c>
      <c r="L57" s="112">
        <v>6247</v>
      </c>
      <c r="M57" s="113">
        <v>866</v>
      </c>
      <c r="N57" s="113"/>
      <c r="O57" s="115"/>
      <c r="P57" s="103">
        <f t="shared" si="3"/>
        <v>1.1358181818181818</v>
      </c>
      <c r="Q57" s="103">
        <f t="shared" si="3"/>
        <v>0.15745454545454546</v>
      </c>
      <c r="R57" s="104"/>
      <c r="S57" s="104"/>
      <c r="T57" s="188">
        <f t="shared" si="2"/>
        <v>-0.35336363636363638</v>
      </c>
      <c r="U57" s="104"/>
      <c r="V57" s="104"/>
      <c r="W57" s="44" t="s">
        <v>242</v>
      </c>
    </row>
    <row r="58" spans="1:23" ht="101.1" customHeight="1" x14ac:dyDescent="0.25">
      <c r="B58" s="117" t="s">
        <v>37</v>
      </c>
      <c r="C58" s="119" t="s">
        <v>220</v>
      </c>
      <c r="D58" s="109" t="s">
        <v>121</v>
      </c>
      <c r="E58" s="110" t="s">
        <v>31</v>
      </c>
      <c r="F58" s="111" t="s">
        <v>122</v>
      </c>
      <c r="G58" s="160">
        <v>36000</v>
      </c>
      <c r="H58" s="112">
        <v>12000</v>
      </c>
      <c r="I58" s="113">
        <v>8000</v>
      </c>
      <c r="J58" s="113">
        <v>8000</v>
      </c>
      <c r="K58" s="114">
        <v>8000</v>
      </c>
      <c r="L58" s="112">
        <v>14472</v>
      </c>
      <c r="M58" s="113">
        <v>2313</v>
      </c>
      <c r="N58" s="113"/>
      <c r="O58" s="115"/>
      <c r="P58" s="103">
        <f t="shared" si="3"/>
        <v>1.206</v>
      </c>
      <c r="Q58" s="103">
        <f t="shared" si="3"/>
        <v>0.28912500000000002</v>
      </c>
      <c r="R58" s="104"/>
      <c r="S58" s="104"/>
      <c r="T58" s="188">
        <f t="shared" si="2"/>
        <v>-0.16075</v>
      </c>
      <c r="U58" s="104"/>
      <c r="V58" s="104"/>
      <c r="W58" s="44" t="s">
        <v>241</v>
      </c>
    </row>
    <row r="59" spans="1:23" ht="105.95" customHeight="1" x14ac:dyDescent="0.25">
      <c r="B59" s="117" t="s">
        <v>37</v>
      </c>
      <c r="C59" s="119" t="s">
        <v>219</v>
      </c>
      <c r="D59" s="109" t="s">
        <v>123</v>
      </c>
      <c r="E59" s="110" t="s">
        <v>31</v>
      </c>
      <c r="F59" s="111" t="s">
        <v>124</v>
      </c>
      <c r="G59" s="160">
        <v>4500</v>
      </c>
      <c r="H59" s="112">
        <v>1125</v>
      </c>
      <c r="I59" s="113">
        <v>1125</v>
      </c>
      <c r="J59" s="113">
        <v>1125</v>
      </c>
      <c r="K59" s="114">
        <v>1125</v>
      </c>
      <c r="L59" s="112">
        <v>1310</v>
      </c>
      <c r="M59" s="113">
        <v>1098</v>
      </c>
      <c r="N59" s="113"/>
      <c r="O59" s="115"/>
      <c r="P59" s="103">
        <f t="shared" si="3"/>
        <v>1.1644444444444444</v>
      </c>
      <c r="Q59" s="103">
        <f t="shared" si="3"/>
        <v>0.97599999999999998</v>
      </c>
      <c r="R59" s="104"/>
      <c r="S59" s="104"/>
      <c r="T59" s="188">
        <f t="shared" si="2"/>
        <v>7.0222222222222228E-2</v>
      </c>
      <c r="U59" s="104"/>
      <c r="V59" s="104"/>
      <c r="W59" s="44" t="s">
        <v>233</v>
      </c>
    </row>
    <row r="60" spans="1:23" ht="88.5" customHeight="1" x14ac:dyDescent="0.25">
      <c r="B60" s="20" t="s">
        <v>125</v>
      </c>
      <c r="C60" s="12" t="s">
        <v>222</v>
      </c>
      <c r="D60" s="12" t="s">
        <v>126</v>
      </c>
      <c r="E60" s="13" t="s">
        <v>31</v>
      </c>
      <c r="F60" s="14" t="s">
        <v>127</v>
      </c>
      <c r="G60" s="159">
        <v>1200</v>
      </c>
      <c r="H60" s="112">
        <v>300</v>
      </c>
      <c r="I60" s="113">
        <v>300</v>
      </c>
      <c r="J60" s="113">
        <v>310</v>
      </c>
      <c r="K60" s="114">
        <v>290</v>
      </c>
      <c r="L60" s="112">
        <v>321</v>
      </c>
      <c r="M60" s="113">
        <v>444</v>
      </c>
      <c r="N60" s="113"/>
      <c r="O60" s="115"/>
      <c r="P60" s="103">
        <f t="shared" si="3"/>
        <v>1.07</v>
      </c>
      <c r="Q60" s="103">
        <f t="shared" si="3"/>
        <v>1.48</v>
      </c>
      <c r="R60" s="104"/>
      <c r="S60" s="104"/>
      <c r="T60" s="188">
        <f t="shared" si="2"/>
        <v>0.27500000000000002</v>
      </c>
      <c r="U60" s="104"/>
      <c r="V60" s="104"/>
      <c r="W60" s="44" t="s">
        <v>234</v>
      </c>
    </row>
    <row r="61" spans="1:23" ht="101.1" customHeight="1" x14ac:dyDescent="0.25">
      <c r="B61" s="117" t="s">
        <v>37</v>
      </c>
      <c r="C61" s="119" t="s">
        <v>221</v>
      </c>
      <c r="D61" s="109" t="s">
        <v>128</v>
      </c>
      <c r="E61" s="110" t="s">
        <v>31</v>
      </c>
      <c r="F61" s="111" t="s">
        <v>122</v>
      </c>
      <c r="G61" s="166">
        <v>1400</v>
      </c>
      <c r="H61" s="164">
        <v>70</v>
      </c>
      <c r="I61" s="165">
        <v>443</v>
      </c>
      <c r="J61" s="165">
        <v>443</v>
      </c>
      <c r="K61" s="163">
        <v>444</v>
      </c>
      <c r="L61" s="112">
        <v>66</v>
      </c>
      <c r="M61" s="113">
        <v>728</v>
      </c>
      <c r="N61" s="113"/>
      <c r="O61" s="115"/>
      <c r="P61" s="103">
        <f t="shared" si="3"/>
        <v>0.94285714285714284</v>
      </c>
      <c r="Q61" s="103">
        <f t="shared" si="3"/>
        <v>1.6433408577878104</v>
      </c>
      <c r="R61" s="104"/>
      <c r="S61" s="104"/>
      <c r="T61" s="188">
        <f t="shared" si="2"/>
        <v>0.54775828460038989</v>
      </c>
      <c r="U61" s="104"/>
      <c r="V61" s="104"/>
      <c r="W61" s="44" t="s">
        <v>240</v>
      </c>
    </row>
    <row r="62" spans="1:23" ht="88.5" customHeight="1" x14ac:dyDescent="0.25">
      <c r="B62" s="20" t="s">
        <v>129</v>
      </c>
      <c r="C62" s="12" t="s">
        <v>223</v>
      </c>
      <c r="D62" s="12" t="s">
        <v>130</v>
      </c>
      <c r="E62" s="13" t="s">
        <v>31</v>
      </c>
      <c r="F62" s="149" t="s">
        <v>131</v>
      </c>
      <c r="G62" s="167">
        <v>2300</v>
      </c>
      <c r="H62" s="152">
        <v>500</v>
      </c>
      <c r="I62" s="113">
        <v>600</v>
      </c>
      <c r="J62" s="113">
        <v>600</v>
      </c>
      <c r="K62" s="114">
        <v>600</v>
      </c>
      <c r="L62" s="112">
        <v>463</v>
      </c>
      <c r="M62" s="113">
        <v>401</v>
      </c>
      <c r="N62" s="113"/>
      <c r="O62" s="115"/>
      <c r="P62" s="103">
        <f t="shared" si="3"/>
        <v>0.92600000000000005</v>
      </c>
      <c r="Q62" s="103">
        <f t="shared" si="3"/>
        <v>0.66833333333333333</v>
      </c>
      <c r="R62" s="104"/>
      <c r="S62" s="104"/>
      <c r="T62" s="188">
        <f t="shared" si="2"/>
        <v>-0.21454545454545454</v>
      </c>
      <c r="U62" s="104"/>
      <c r="V62" s="104"/>
      <c r="W62" s="44" t="s">
        <v>176</v>
      </c>
    </row>
    <row r="63" spans="1:23" ht="105.6" customHeight="1" x14ac:dyDescent="0.25">
      <c r="B63" s="117" t="s">
        <v>37</v>
      </c>
      <c r="C63" s="119" t="s">
        <v>224</v>
      </c>
      <c r="D63" s="109" t="s">
        <v>132</v>
      </c>
      <c r="E63" s="110" t="s">
        <v>31</v>
      </c>
      <c r="F63" s="111" t="s">
        <v>133</v>
      </c>
      <c r="G63" s="168">
        <v>2500</v>
      </c>
      <c r="H63" s="152">
        <v>625</v>
      </c>
      <c r="I63" s="113">
        <v>625</v>
      </c>
      <c r="J63" s="113">
        <v>625</v>
      </c>
      <c r="K63" s="114">
        <v>625</v>
      </c>
      <c r="L63" s="112">
        <v>498</v>
      </c>
      <c r="M63" s="113">
        <v>337</v>
      </c>
      <c r="N63" s="113"/>
      <c r="O63" s="115"/>
      <c r="P63" s="103">
        <f t="shared" si="3"/>
        <v>0.79679999999999995</v>
      </c>
      <c r="Q63" s="103">
        <f t="shared" si="3"/>
        <v>0.53920000000000001</v>
      </c>
      <c r="R63" s="104"/>
      <c r="S63" s="104"/>
      <c r="T63" s="188">
        <f t="shared" si="2"/>
        <v>-0.33200000000000002</v>
      </c>
      <c r="U63" s="104"/>
      <c r="V63" s="104"/>
      <c r="W63" s="44" t="s">
        <v>235</v>
      </c>
    </row>
    <row r="64" spans="1:23" ht="102.6" customHeight="1" x14ac:dyDescent="0.25">
      <c r="B64" s="20" t="s">
        <v>134</v>
      </c>
      <c r="C64" s="12" t="s">
        <v>225</v>
      </c>
      <c r="D64" s="12" t="s">
        <v>135</v>
      </c>
      <c r="E64" s="145" t="s">
        <v>31</v>
      </c>
      <c r="F64" s="147" t="s">
        <v>136</v>
      </c>
      <c r="G64" s="169">
        <v>2200</v>
      </c>
      <c r="H64" s="152">
        <v>550</v>
      </c>
      <c r="I64" s="113">
        <v>550</v>
      </c>
      <c r="J64" s="113">
        <v>550</v>
      </c>
      <c r="K64" s="114">
        <v>550</v>
      </c>
      <c r="L64" s="112">
        <v>560</v>
      </c>
      <c r="M64" s="113">
        <v>460</v>
      </c>
      <c r="N64" s="113"/>
      <c r="O64" s="115"/>
      <c r="P64" s="103">
        <f t="shared" si="3"/>
        <v>1.0181818181818181</v>
      </c>
      <c r="Q64" s="103">
        <f t="shared" si="3"/>
        <v>0.83636363636363631</v>
      </c>
      <c r="R64" s="104"/>
      <c r="S64" s="104"/>
      <c r="T64" s="188">
        <f t="shared" si="2"/>
        <v>-7.2727272727272724E-2</v>
      </c>
      <c r="U64" s="104"/>
      <c r="V64" s="104"/>
      <c r="W64" s="162" t="s">
        <v>239</v>
      </c>
    </row>
    <row r="65" spans="2:24" ht="103.5" customHeight="1" x14ac:dyDescent="0.25">
      <c r="B65" s="117" t="s">
        <v>37</v>
      </c>
      <c r="C65" s="119" t="s">
        <v>226</v>
      </c>
      <c r="D65" s="109" t="s">
        <v>137</v>
      </c>
      <c r="E65" s="146" t="s">
        <v>31</v>
      </c>
      <c r="F65" s="150" t="s">
        <v>138</v>
      </c>
      <c r="G65" s="170">
        <v>1000</v>
      </c>
      <c r="H65" s="152">
        <v>250</v>
      </c>
      <c r="I65" s="113">
        <v>250</v>
      </c>
      <c r="J65" s="113">
        <v>250</v>
      </c>
      <c r="K65" s="114">
        <v>250</v>
      </c>
      <c r="L65" s="112">
        <v>360</v>
      </c>
      <c r="M65" s="113">
        <v>257</v>
      </c>
      <c r="N65" s="113"/>
      <c r="O65" s="115"/>
      <c r="P65" s="103">
        <f t="shared" si="3"/>
        <v>1.44</v>
      </c>
      <c r="Q65" s="103">
        <f t="shared" si="3"/>
        <v>1.028</v>
      </c>
      <c r="R65" s="104"/>
      <c r="S65" s="104"/>
      <c r="T65" s="188">
        <f t="shared" si="2"/>
        <v>0.23400000000000001</v>
      </c>
      <c r="U65" s="104"/>
      <c r="V65" s="104"/>
      <c r="W65" s="44" t="s">
        <v>238</v>
      </c>
    </row>
    <row r="66" spans="2:24" ht="88.5" customHeight="1" thickBot="1" x14ac:dyDescent="0.3">
      <c r="B66" s="118" t="s">
        <v>37</v>
      </c>
      <c r="C66" s="120" t="s">
        <v>227</v>
      </c>
      <c r="D66" s="26" t="s">
        <v>139</v>
      </c>
      <c r="E66" s="27" t="s">
        <v>31</v>
      </c>
      <c r="F66" s="151" t="s">
        <v>140</v>
      </c>
      <c r="G66" s="161">
        <v>700</v>
      </c>
      <c r="H66" s="69">
        <v>175</v>
      </c>
      <c r="I66" s="70">
        <v>175</v>
      </c>
      <c r="J66" s="70">
        <v>175</v>
      </c>
      <c r="K66" s="71">
        <v>175</v>
      </c>
      <c r="L66" s="69">
        <v>200</v>
      </c>
      <c r="M66" s="70">
        <v>203</v>
      </c>
      <c r="N66" s="70"/>
      <c r="O66" s="72"/>
      <c r="P66" s="103">
        <f t="shared" si="3"/>
        <v>1.1428571428571428</v>
      </c>
      <c r="Q66" s="103">
        <f t="shared" si="3"/>
        <v>1.1599999999999999</v>
      </c>
      <c r="R66" s="104"/>
      <c r="S66" s="104"/>
      <c r="T66" s="188">
        <f t="shared" si="2"/>
        <v>0.15142857142857144</v>
      </c>
      <c r="U66" s="104"/>
      <c r="V66" s="104"/>
      <c r="W66" s="44" t="s">
        <v>237</v>
      </c>
      <c r="X66" t="s">
        <v>236</v>
      </c>
    </row>
    <row r="67" spans="2:24" ht="18.75" x14ac:dyDescent="0.25">
      <c r="P67" s="105">
        <f t="shared" ref="P67:V67" si="5">AVERAGE(P19:P66)</f>
        <v>0.96316676385064648</v>
      </c>
      <c r="Q67" s="105">
        <f t="shared" si="5"/>
        <v>0.96963226903630206</v>
      </c>
      <c r="R67" s="105" t="e">
        <f t="shared" si="5"/>
        <v>#DIV/0!</v>
      </c>
      <c r="S67" s="105" t="e">
        <f t="shared" si="5"/>
        <v>#DIV/0!</v>
      </c>
      <c r="T67" s="105">
        <f>AVERAGE(T19:T66)</f>
        <v>-3.5861325865879853E-2</v>
      </c>
      <c r="U67" s="105" t="e">
        <f t="shared" si="5"/>
        <v>#DIV/0!</v>
      </c>
      <c r="V67" s="105" t="e">
        <f t="shared" si="5"/>
        <v>#DIV/0!</v>
      </c>
    </row>
    <row r="71" spans="2:24" ht="62.1" customHeight="1" x14ac:dyDescent="0.25">
      <c r="C71" s="218" t="s">
        <v>142</v>
      </c>
      <c r="D71" s="219"/>
      <c r="J71" s="220" t="s">
        <v>25</v>
      </c>
      <c r="K71" s="220"/>
      <c r="L71" s="220"/>
      <c r="M71" s="220"/>
      <c r="N71" s="220"/>
      <c r="O71" s="220"/>
      <c r="V71" s="218" t="s">
        <v>141</v>
      </c>
      <c r="W71" s="219"/>
    </row>
    <row r="76" spans="2:24" ht="15.75" thickBot="1" x14ac:dyDescent="0.3">
      <c r="P76" s="1"/>
      <c r="Q76" s="1"/>
      <c r="R76" s="1"/>
      <c r="S76" s="1"/>
      <c r="T76" s="1"/>
      <c r="U76" s="1"/>
      <c r="V76" s="1"/>
    </row>
    <row r="77" spans="2:24" ht="15" customHeight="1" thickBot="1" x14ac:dyDescent="0.3">
      <c r="D77" s="200" t="s">
        <v>18</v>
      </c>
      <c r="E77" s="201"/>
      <c r="F77" s="201"/>
      <c r="G77" s="201"/>
      <c r="H77" s="201"/>
      <c r="I77" s="201"/>
      <c r="J77" s="201"/>
      <c r="K77" s="201"/>
      <c r="L77" s="201"/>
      <c r="M77" s="201"/>
      <c r="N77" s="201"/>
      <c r="O77" s="201"/>
      <c r="P77" s="201"/>
      <c r="Q77" s="201"/>
      <c r="R77" s="201"/>
      <c r="S77" s="201"/>
      <c r="T77" s="201"/>
      <c r="U77" s="201"/>
      <c r="V77" s="201"/>
      <c r="W77" s="202"/>
    </row>
    <row r="78" spans="2:24" ht="15" customHeight="1" thickBot="1" x14ac:dyDescent="0.3">
      <c r="D78" s="203" t="s">
        <v>19</v>
      </c>
      <c r="E78" s="203" t="s">
        <v>13</v>
      </c>
      <c r="F78" s="200" t="s">
        <v>14</v>
      </c>
      <c r="G78" s="201"/>
      <c r="H78" s="201"/>
      <c r="I78" s="201"/>
      <c r="J78" s="202"/>
      <c r="K78" s="205" t="s">
        <v>15</v>
      </c>
      <c r="L78" s="206"/>
      <c r="M78" s="206"/>
      <c r="N78" s="207"/>
      <c r="O78" s="208" t="s">
        <v>16</v>
      </c>
      <c r="P78" s="206"/>
      <c r="Q78" s="206"/>
      <c r="R78" s="207"/>
      <c r="S78" s="208" t="s">
        <v>17</v>
      </c>
      <c r="T78" s="206"/>
      <c r="U78" s="206"/>
      <c r="V78" s="209"/>
      <c r="W78" s="210" t="s">
        <v>171</v>
      </c>
    </row>
    <row r="79" spans="2:24" ht="29.25" thickBot="1" x14ac:dyDescent="0.3">
      <c r="D79" s="204"/>
      <c r="E79" s="204"/>
      <c r="F79" s="45" t="s">
        <v>167</v>
      </c>
      <c r="G79" s="45"/>
      <c r="H79" s="46" t="s">
        <v>168</v>
      </c>
      <c r="I79" s="47" t="s">
        <v>169</v>
      </c>
      <c r="J79" s="46" t="s">
        <v>170</v>
      </c>
      <c r="K79" s="45" t="s">
        <v>167</v>
      </c>
      <c r="L79" s="46" t="s">
        <v>168</v>
      </c>
      <c r="M79" s="47" t="s">
        <v>169</v>
      </c>
      <c r="N79" s="46" t="s">
        <v>170</v>
      </c>
      <c r="O79" s="45" t="s">
        <v>167</v>
      </c>
      <c r="P79" s="46" t="s">
        <v>168</v>
      </c>
      <c r="Q79" s="47" t="s">
        <v>169</v>
      </c>
      <c r="R79" s="46" t="s">
        <v>170</v>
      </c>
      <c r="S79" s="45" t="s">
        <v>167</v>
      </c>
      <c r="T79" s="46" t="s">
        <v>168</v>
      </c>
      <c r="U79" s="47" t="s">
        <v>169</v>
      </c>
      <c r="V79" s="46" t="s">
        <v>170</v>
      </c>
      <c r="W79" s="211"/>
    </row>
    <row r="80" spans="2:24" ht="15.75" thickBot="1" x14ac:dyDescent="0.3">
      <c r="D80" s="214"/>
      <c r="E80" s="215"/>
      <c r="F80" s="99"/>
      <c r="G80" s="136"/>
      <c r="H80" s="100"/>
      <c r="I80" s="100"/>
      <c r="J80" s="101"/>
      <c r="K80" s="99"/>
      <c r="L80" s="100"/>
      <c r="M80" s="100"/>
      <c r="N80" s="102"/>
      <c r="O80" s="67" t="str">
        <f>IFERROR((K80/F80),"100%")</f>
        <v>100%</v>
      </c>
      <c r="P80" s="98" t="str">
        <f t="shared" ref="P80:R80" si="6">IFERROR((L80/H80),"100%")</f>
        <v>100%</v>
      </c>
      <c r="Q80" s="98" t="str">
        <f t="shared" si="6"/>
        <v>100%</v>
      </c>
      <c r="R80" s="67" t="str">
        <f t="shared" si="6"/>
        <v>100%</v>
      </c>
      <c r="S80" s="103" t="str">
        <f>IFERROR(((K80)/(F80)),"100%")</f>
        <v>100%</v>
      </c>
      <c r="T80" s="103" t="str">
        <f>IFERROR(((L80+M80)/(H80+I80)),"100%")</f>
        <v>100%</v>
      </c>
      <c r="U80" s="98" t="str">
        <f>IFERROR(((L80+M80+N80)/(H80+I80+J80)),"100%")</f>
        <v>100%</v>
      </c>
      <c r="V80" s="67" t="str">
        <f>IFERROR(((L80+M80+N80+O80)/(H80+I80+J80+K80)),"100%")</f>
        <v>100%</v>
      </c>
      <c r="W80" s="106"/>
    </row>
    <row r="81" spans="2:23" ht="25.5" customHeight="1" x14ac:dyDescent="0.25">
      <c r="B81" s="192"/>
      <c r="C81" s="193"/>
      <c r="D81" s="32"/>
      <c r="E81" s="33"/>
      <c r="F81" s="73"/>
      <c r="G81" s="139"/>
      <c r="H81" s="74"/>
      <c r="I81" s="74"/>
      <c r="J81" s="75"/>
      <c r="K81" s="73"/>
      <c r="L81" s="76"/>
      <c r="M81" s="76"/>
      <c r="N81" s="77"/>
      <c r="O81" s="67">
        <f t="shared" ref="O81:O82" si="7">IFERROR(K81/F81,"100"%)</f>
        <v>1</v>
      </c>
      <c r="P81" s="78"/>
      <c r="Q81" s="78"/>
      <c r="R81" s="79"/>
      <c r="S81" s="68" t="str">
        <f>IFERROR(K81/E81,"100%")</f>
        <v>100%</v>
      </c>
      <c r="T81" s="78"/>
      <c r="U81" s="78"/>
      <c r="V81" s="79"/>
      <c r="W81" s="37"/>
    </row>
    <row r="82" spans="2:23" x14ac:dyDescent="0.25">
      <c r="D82" s="38"/>
      <c r="E82" s="39"/>
      <c r="F82" s="131"/>
      <c r="G82" s="140"/>
      <c r="H82" s="81"/>
      <c r="I82" s="81"/>
      <c r="J82" s="82"/>
      <c r="K82" s="80"/>
      <c r="L82" s="83"/>
      <c r="M82" s="83"/>
      <c r="N82" s="84"/>
      <c r="O82" s="67">
        <f t="shared" si="7"/>
        <v>1</v>
      </c>
      <c r="P82" s="85"/>
      <c r="Q82" s="85"/>
      <c r="R82" s="86"/>
      <c r="S82" s="68" t="str">
        <f>IFERROR(K82/E82,"100%")</f>
        <v>100%</v>
      </c>
      <c r="T82" s="85"/>
      <c r="U82" s="85"/>
      <c r="V82" s="86"/>
      <c r="W82" s="40"/>
    </row>
    <row r="83" spans="2:23" ht="45" x14ac:dyDescent="0.25">
      <c r="D83" s="133" t="s">
        <v>144</v>
      </c>
      <c r="E83" s="122">
        <v>5225500</v>
      </c>
      <c r="F83" s="132"/>
      <c r="G83" s="141"/>
      <c r="H83" s="124"/>
      <c r="I83" s="124"/>
      <c r="J83" s="125"/>
      <c r="K83" s="123"/>
      <c r="L83" s="126">
        <v>888612.84</v>
      </c>
      <c r="M83" s="126"/>
      <c r="N83" s="127"/>
      <c r="O83" s="128"/>
      <c r="P83" s="67">
        <f>IFERROR((L83/E83),"100%")</f>
        <v>0.17005317003157591</v>
      </c>
      <c r="Q83" s="128"/>
      <c r="R83" s="129"/>
      <c r="S83" s="128"/>
      <c r="T83" s="103">
        <f>IFERROR(((L83)/(E83)),"100%")</f>
        <v>0.17005317003157591</v>
      </c>
      <c r="U83" s="128"/>
      <c r="V83" s="129"/>
      <c r="W83" s="154" t="s">
        <v>230</v>
      </c>
    </row>
    <row r="84" spans="2:23" ht="30" x14ac:dyDescent="0.25">
      <c r="D84" s="133" t="s">
        <v>145</v>
      </c>
      <c r="E84" s="122">
        <v>729584</v>
      </c>
      <c r="F84" s="123"/>
      <c r="G84" s="142"/>
      <c r="H84" s="124"/>
      <c r="I84" s="124"/>
      <c r="J84" s="125"/>
      <c r="K84" s="123"/>
      <c r="L84" s="126"/>
      <c r="M84" s="126"/>
      <c r="N84" s="127"/>
      <c r="O84" s="128"/>
      <c r="P84" s="128"/>
      <c r="Q84" s="128"/>
      <c r="R84" s="128"/>
      <c r="S84" s="128"/>
      <c r="T84" s="128"/>
      <c r="U84" s="128"/>
      <c r="V84" s="128"/>
      <c r="W84" s="154"/>
    </row>
    <row r="85" spans="2:23" ht="30" x14ac:dyDescent="0.25">
      <c r="D85" s="133" t="s">
        <v>145</v>
      </c>
      <c r="E85" s="122">
        <v>1100000</v>
      </c>
      <c r="F85" s="123">
        <v>364348</v>
      </c>
      <c r="G85" s="142"/>
      <c r="H85" s="124">
        <v>346780</v>
      </c>
      <c r="I85" s="124">
        <v>328872</v>
      </c>
      <c r="J85" s="125">
        <v>60000</v>
      </c>
      <c r="K85" s="123"/>
      <c r="L85" s="126">
        <v>511868.95</v>
      </c>
      <c r="M85" s="126"/>
      <c r="N85" s="127"/>
      <c r="O85" s="128"/>
      <c r="P85" s="67">
        <f>IFERROR(L85/H85,"100"%)</f>
        <v>1.4760624891862275</v>
      </c>
      <c r="Q85" s="128"/>
      <c r="R85" s="129"/>
      <c r="S85" s="128"/>
      <c r="T85" s="103">
        <f>IFERROR(((L85)/(H85)),"100%")</f>
        <v>1.4760624891862275</v>
      </c>
      <c r="U85" s="128"/>
      <c r="V85" s="129"/>
      <c r="W85" s="130"/>
    </row>
    <row r="86" spans="2:23" ht="45" x14ac:dyDescent="0.25">
      <c r="D86" s="133" t="s">
        <v>146</v>
      </c>
      <c r="E86" s="122">
        <v>150000</v>
      </c>
      <c r="F86" s="123">
        <v>115000</v>
      </c>
      <c r="G86" s="142"/>
      <c r="H86" s="124">
        <v>35000</v>
      </c>
      <c r="I86" s="124"/>
      <c r="J86" s="125"/>
      <c r="K86" s="123"/>
      <c r="L86" s="126"/>
      <c r="M86" s="126"/>
      <c r="N86" s="127"/>
      <c r="O86" s="128"/>
      <c r="P86" s="128"/>
      <c r="Q86" s="128"/>
      <c r="R86" s="129"/>
      <c r="S86" s="128"/>
      <c r="T86" s="128"/>
      <c r="U86" s="128"/>
      <c r="V86" s="129"/>
      <c r="W86" s="130"/>
    </row>
    <row r="87" spans="2:23" ht="30" x14ac:dyDescent="0.25">
      <c r="D87" s="133" t="s">
        <v>147</v>
      </c>
      <c r="E87" s="122">
        <v>400000</v>
      </c>
      <c r="F87" s="123">
        <v>153000</v>
      </c>
      <c r="G87" s="142"/>
      <c r="H87" s="124">
        <v>91500</v>
      </c>
      <c r="I87" s="124">
        <v>87500</v>
      </c>
      <c r="J87" s="125">
        <v>68000</v>
      </c>
      <c r="K87" s="123"/>
      <c r="L87" s="126">
        <v>3374.42</v>
      </c>
      <c r="M87" s="126"/>
      <c r="N87" s="127"/>
      <c r="O87" s="128"/>
      <c r="P87" s="67">
        <f>IFERROR(L87/H87,"100"%)</f>
        <v>3.6878907103825138E-2</v>
      </c>
      <c r="Q87" s="128"/>
      <c r="R87" s="129"/>
      <c r="S87" s="128"/>
      <c r="T87" s="103">
        <f>IFERROR(((L87)/(H87)),"100%")</f>
        <v>3.6878907103825138E-2</v>
      </c>
      <c r="U87" s="128"/>
      <c r="V87" s="129"/>
      <c r="W87" s="130"/>
    </row>
    <row r="88" spans="2:23" ht="45" x14ac:dyDescent="0.25">
      <c r="D88" s="133" t="s">
        <v>247</v>
      </c>
      <c r="E88" s="122">
        <v>200000</v>
      </c>
      <c r="F88" s="123">
        <v>36500</v>
      </c>
      <c r="G88" s="142"/>
      <c r="H88" s="124">
        <v>70000</v>
      </c>
      <c r="I88" s="124">
        <v>57500</v>
      </c>
      <c r="J88" s="125">
        <v>36000</v>
      </c>
      <c r="K88" s="123"/>
      <c r="L88" s="126"/>
      <c r="M88" s="126"/>
      <c r="N88" s="127"/>
      <c r="O88" s="128"/>
      <c r="P88" s="128"/>
      <c r="Q88" s="128"/>
      <c r="R88" s="129"/>
      <c r="S88" s="128"/>
      <c r="T88" s="128"/>
      <c r="U88" s="128"/>
      <c r="V88" s="129"/>
      <c r="W88" s="130"/>
    </row>
    <row r="89" spans="2:23" ht="30" x14ac:dyDescent="0.25">
      <c r="D89" s="133" t="s">
        <v>148</v>
      </c>
      <c r="E89" s="122">
        <v>1600000</v>
      </c>
      <c r="F89" s="123">
        <v>480330</v>
      </c>
      <c r="G89" s="142"/>
      <c r="H89" s="124">
        <v>658770</v>
      </c>
      <c r="I89" s="124">
        <v>324050</v>
      </c>
      <c r="J89" s="125">
        <v>136850</v>
      </c>
      <c r="K89" s="123"/>
      <c r="L89" s="126">
        <v>1363000</v>
      </c>
      <c r="M89" s="126"/>
      <c r="N89" s="127"/>
      <c r="O89" s="128"/>
      <c r="P89" s="67">
        <f>IFERROR(L89/H89,"100"%)</f>
        <v>2.0690073925649317</v>
      </c>
      <c r="Q89" s="128"/>
      <c r="R89" s="129"/>
      <c r="S89" s="128"/>
      <c r="T89" s="103">
        <f>IFERROR(((L89)/(H89)),"100%")</f>
        <v>2.0690073925649317</v>
      </c>
      <c r="U89" s="128"/>
      <c r="V89" s="129"/>
      <c r="W89" s="130"/>
    </row>
    <row r="90" spans="2:23" ht="30" x14ac:dyDescent="0.25">
      <c r="D90" s="133" t="s">
        <v>149</v>
      </c>
      <c r="E90" s="122">
        <v>200000</v>
      </c>
      <c r="F90" s="123">
        <v>14700</v>
      </c>
      <c r="G90" s="142"/>
      <c r="H90" s="124">
        <v>71200</v>
      </c>
      <c r="I90" s="124">
        <v>70400</v>
      </c>
      <c r="J90" s="125">
        <v>43700</v>
      </c>
      <c r="K90" s="123"/>
      <c r="L90" s="126">
        <v>4831.95</v>
      </c>
      <c r="M90" s="126"/>
      <c r="N90" s="127"/>
      <c r="O90" s="128"/>
      <c r="P90" s="67">
        <f t="shared" ref="P90:P91" si="8">IFERROR(L90/H90,"100"%)</f>
        <v>6.7864466292134829E-2</v>
      </c>
      <c r="Q90" s="128"/>
      <c r="R90" s="129"/>
      <c r="S90" s="128"/>
      <c r="T90" s="103">
        <f t="shared" ref="T90:T93" si="9">IFERROR(((L90)/(H90)),"100%")</f>
        <v>6.7864466292134829E-2</v>
      </c>
      <c r="U90" s="128"/>
      <c r="V90" s="129"/>
      <c r="W90" s="130"/>
    </row>
    <row r="91" spans="2:23" ht="45" x14ac:dyDescent="0.25">
      <c r="D91" s="133" t="s">
        <v>150</v>
      </c>
      <c r="E91" s="122">
        <v>5100000</v>
      </c>
      <c r="F91" s="123">
        <v>1897000</v>
      </c>
      <c r="G91" s="142"/>
      <c r="H91" s="124">
        <v>969000</v>
      </c>
      <c r="I91" s="124">
        <v>1244000</v>
      </c>
      <c r="J91" s="125">
        <v>990000</v>
      </c>
      <c r="K91" s="123"/>
      <c r="L91" s="126">
        <v>534830.11</v>
      </c>
      <c r="M91" s="126"/>
      <c r="N91" s="127"/>
      <c r="O91" s="128"/>
      <c r="P91" s="67">
        <f t="shared" si="8"/>
        <v>0.551940257997936</v>
      </c>
      <c r="Q91" s="128"/>
      <c r="R91" s="129"/>
      <c r="S91" s="128"/>
      <c r="T91" s="103">
        <f t="shared" si="9"/>
        <v>0.551940257997936</v>
      </c>
      <c r="U91" s="128"/>
      <c r="V91" s="129"/>
      <c r="W91" s="130"/>
    </row>
    <row r="92" spans="2:23" ht="45" x14ac:dyDescent="0.25">
      <c r="D92" s="133" t="s">
        <v>151</v>
      </c>
      <c r="E92" s="122">
        <v>829584</v>
      </c>
      <c r="F92" s="123"/>
      <c r="G92" s="142"/>
      <c r="H92" s="124">
        <v>600000</v>
      </c>
      <c r="I92" s="124"/>
      <c r="J92" s="125"/>
      <c r="K92" s="123"/>
      <c r="L92" s="126">
        <v>566457.47</v>
      </c>
      <c r="M92" s="126"/>
      <c r="N92" s="127"/>
      <c r="O92" s="128"/>
      <c r="P92" s="67">
        <f>IFERROR(L92/H92,"100"%)</f>
        <v>0.94409578333333333</v>
      </c>
      <c r="Q92" s="128"/>
      <c r="R92" s="129"/>
      <c r="S92" s="128"/>
      <c r="T92" s="103">
        <f t="shared" si="9"/>
        <v>0.94409578333333333</v>
      </c>
      <c r="U92" s="128"/>
      <c r="V92" s="128"/>
      <c r="W92" s="154" t="s">
        <v>231</v>
      </c>
    </row>
    <row r="93" spans="2:23" ht="45" x14ac:dyDescent="0.25">
      <c r="D93" s="133" t="s">
        <v>152</v>
      </c>
      <c r="E93" s="122">
        <v>186700</v>
      </c>
      <c r="F93" s="123"/>
      <c r="G93" s="142"/>
      <c r="H93" s="124">
        <v>100000</v>
      </c>
      <c r="I93" s="124"/>
      <c r="J93" s="125"/>
      <c r="K93" s="123"/>
      <c r="L93" s="126">
        <v>110200</v>
      </c>
      <c r="M93" s="126"/>
      <c r="N93" s="127"/>
      <c r="O93" s="128"/>
      <c r="P93" s="67">
        <f>IFERROR(L93/H93,"100"%)</f>
        <v>1.1020000000000001</v>
      </c>
      <c r="Q93" s="128"/>
      <c r="R93" s="129"/>
      <c r="S93" s="128"/>
      <c r="T93" s="103">
        <f t="shared" si="9"/>
        <v>1.1020000000000001</v>
      </c>
      <c r="U93" s="128"/>
      <c r="V93" s="129"/>
      <c r="W93" s="173" t="s">
        <v>232</v>
      </c>
    </row>
    <row r="94" spans="2:23" ht="30" x14ac:dyDescent="0.25">
      <c r="D94" s="133" t="s">
        <v>153</v>
      </c>
      <c r="E94" s="122">
        <v>100000</v>
      </c>
      <c r="F94" s="123"/>
      <c r="G94" s="142"/>
      <c r="H94" s="124"/>
      <c r="I94" s="124"/>
      <c r="J94" s="125"/>
      <c r="K94" s="123"/>
      <c r="L94" s="126"/>
      <c r="M94" s="126"/>
      <c r="N94" s="127"/>
      <c r="O94" s="128"/>
      <c r="P94" s="128"/>
      <c r="Q94" s="128"/>
      <c r="R94" s="129"/>
      <c r="S94" s="128"/>
      <c r="T94" s="128"/>
      <c r="U94" s="128"/>
      <c r="V94" s="129"/>
      <c r="W94" s="130"/>
    </row>
    <row r="95" spans="2:23" ht="30" x14ac:dyDescent="0.25">
      <c r="D95" s="133" t="s">
        <v>154</v>
      </c>
      <c r="E95" s="122">
        <v>56000</v>
      </c>
      <c r="F95" s="123"/>
      <c r="G95" s="142"/>
      <c r="H95" s="124"/>
      <c r="I95" s="124"/>
      <c r="J95" s="125"/>
      <c r="K95" s="123"/>
      <c r="L95" s="126"/>
      <c r="M95" s="126"/>
      <c r="N95" s="127"/>
      <c r="O95" s="128"/>
      <c r="P95" s="128"/>
      <c r="Q95" s="128"/>
      <c r="R95" s="129"/>
      <c r="S95" s="128"/>
      <c r="T95" s="128"/>
      <c r="U95" s="128"/>
      <c r="V95" s="128"/>
      <c r="W95" s="154"/>
    </row>
    <row r="96" spans="2:23" ht="15.75" thickBot="1" x14ac:dyDescent="0.3">
      <c r="D96" s="41"/>
      <c r="E96" s="42"/>
      <c r="F96" s="87"/>
      <c r="G96" s="143"/>
      <c r="H96" s="88"/>
      <c r="I96" s="88"/>
      <c r="J96" s="89"/>
      <c r="K96" s="87"/>
      <c r="L96" s="90"/>
      <c r="M96" s="90"/>
      <c r="N96" s="91"/>
      <c r="O96" s="92"/>
      <c r="P96" s="92"/>
      <c r="Q96" s="92"/>
      <c r="R96" s="93"/>
      <c r="S96" s="68" t="str">
        <f t="shared" ref="S96" si="10">IFERROR(K96/E96,"100%")</f>
        <v>100%</v>
      </c>
      <c r="T96" s="92"/>
      <c r="U96" s="92"/>
      <c r="V96" s="93"/>
      <c r="W96" s="43"/>
    </row>
  </sheetData>
  <mergeCells count="27">
    <mergeCell ref="J71:O71"/>
    <mergeCell ref="V71:W71"/>
    <mergeCell ref="E4:S4"/>
    <mergeCell ref="E5:S5"/>
    <mergeCell ref="D13:F13"/>
    <mergeCell ref="H13:K13"/>
    <mergeCell ref="L13:O13"/>
    <mergeCell ref="P13:S13"/>
    <mergeCell ref="E6:S6"/>
    <mergeCell ref="E7:S7"/>
    <mergeCell ref="H12:V12"/>
    <mergeCell ref="B81:C81"/>
    <mergeCell ref="T13:V13"/>
    <mergeCell ref="W13:W14"/>
    <mergeCell ref="B13:B14"/>
    <mergeCell ref="D77:W77"/>
    <mergeCell ref="D78:D79"/>
    <mergeCell ref="E78:E79"/>
    <mergeCell ref="F78:J78"/>
    <mergeCell ref="K78:N78"/>
    <mergeCell ref="O78:R78"/>
    <mergeCell ref="S78:V78"/>
    <mergeCell ref="W78:W79"/>
    <mergeCell ref="B16:F16"/>
    <mergeCell ref="D80:E80"/>
    <mergeCell ref="C13:C14"/>
    <mergeCell ref="C71:D71"/>
  </mergeCells>
  <conditionalFormatting sqref="F80:J96 H18:H54 J18:K54 H55:K66 H16:K17">
    <cfRule type="containsBlanks" dxfId="102" priority="186">
      <formula>LEN(TRIM(F16))=0</formula>
    </cfRule>
  </conditionalFormatting>
  <conditionalFormatting sqref="K80:N96 L18:L54 L16:P17 L55:Q66 Q25:Q39 N18:P54 Q42:Q45 Q46:R46 Q47:Q54 Q17:Q23">
    <cfRule type="containsBlanks" dxfId="101" priority="187">
      <formula>LEN(TRIM(K16))=0</formula>
    </cfRule>
  </conditionalFormatting>
  <conditionalFormatting sqref="P92:P93 O81:O82">
    <cfRule type="cellIs" dxfId="100" priority="245" stopIfTrue="1" operator="equal">
      <formula>"100%"</formula>
    </cfRule>
    <cfRule type="cellIs" dxfId="99" priority="246" stopIfTrue="1" operator="lessThan">
      <formula>0.5</formula>
    </cfRule>
    <cfRule type="cellIs" dxfId="98" priority="247" stopIfTrue="1" operator="between">
      <formula>0.5</formula>
      <formula>0.7</formula>
    </cfRule>
    <cfRule type="cellIs" dxfId="97" priority="248" stopIfTrue="1" operator="between">
      <formula>0.7</formula>
      <formula>1.2</formula>
    </cfRule>
    <cfRule type="cellIs" dxfId="96" priority="249" stopIfTrue="1" operator="greaterThanOrEqual">
      <formula>1.2</formula>
    </cfRule>
    <cfRule type="containsBlanks" dxfId="95" priority="250" stopIfTrue="1">
      <formula>LEN(TRIM(O81))=0</formula>
    </cfRule>
  </conditionalFormatting>
  <conditionalFormatting sqref="P80:V80">
    <cfRule type="cellIs" dxfId="94" priority="174" stopIfTrue="1" operator="equal">
      <formula>"100%"</formula>
    </cfRule>
    <cfRule type="cellIs" dxfId="93" priority="175" stopIfTrue="1" operator="lessThan">
      <formula>0.5</formula>
    </cfRule>
    <cfRule type="cellIs" dxfId="92" priority="176" stopIfTrue="1" operator="between">
      <formula>0.5</formula>
      <formula>0.7</formula>
    </cfRule>
    <cfRule type="cellIs" dxfId="91" priority="177" stopIfTrue="1" operator="between">
      <formula>0.7</formula>
      <formula>1.2</formula>
    </cfRule>
    <cfRule type="cellIs" dxfId="90" priority="178" stopIfTrue="1" operator="greaterThanOrEqual">
      <formula>1.2</formula>
    </cfRule>
    <cfRule type="containsBlanks" dxfId="89" priority="179" stopIfTrue="1">
      <formula>LEN(TRIM(P80))=0</formula>
    </cfRule>
  </conditionalFormatting>
  <conditionalFormatting sqref="T94:V94 P81:R82 T81:V82 T95:U95 P84:R84 Q83:R83 T84:V84 U83:V83 T96:V96 O84:O96 P86:R86 Q85:R85 P88:R88 Q87:R87 Q89:R93 P94:R96 T86:V86 U85:V85 T88:V88 U87:V87 U89:V93">
    <cfRule type="containsBlanks" dxfId="88" priority="238">
      <formula>LEN(TRIM(O81))=0</formula>
    </cfRule>
  </conditionalFormatting>
  <conditionalFormatting sqref="Q25:Q39 P16:P66 Q42:Q45 Q46:R46 Q47:Q66 Q17:Q23">
    <cfRule type="cellIs" dxfId="87" priority="209" stopIfTrue="1" operator="equal">
      <formula>"100%"</formula>
    </cfRule>
    <cfRule type="cellIs" dxfId="86" priority="210" stopIfTrue="1" operator="lessThan">
      <formula>0.5</formula>
    </cfRule>
    <cfRule type="cellIs" dxfId="85" priority="211" stopIfTrue="1" operator="between">
      <formula>0.5</formula>
      <formula>0.7</formula>
    </cfRule>
    <cfRule type="cellIs" dxfId="84" priority="212" stopIfTrue="1" operator="between">
      <formula>0.7</formula>
      <formula>1.2</formula>
    </cfRule>
    <cfRule type="cellIs" dxfId="83" priority="213" stopIfTrue="1" operator="greaterThanOrEqual">
      <formula>1.2</formula>
    </cfRule>
    <cfRule type="containsBlanks" dxfId="82" priority="214" stopIfTrue="1">
      <formula>LEN(TRIM(P16))=0</formula>
    </cfRule>
  </conditionalFormatting>
  <conditionalFormatting sqref="S81:S82 S96">
    <cfRule type="cellIs" dxfId="81" priority="239" stopIfTrue="1" operator="equal">
      <formula>"100%"</formula>
    </cfRule>
    <cfRule type="cellIs" dxfId="80" priority="240" stopIfTrue="1" operator="lessThan">
      <formula>0.5</formula>
    </cfRule>
    <cfRule type="cellIs" dxfId="79" priority="241" stopIfTrue="1" operator="between">
      <formula>0.5</formula>
      <formula>0.7</formula>
    </cfRule>
    <cfRule type="cellIs" dxfId="78" priority="242" stopIfTrue="1" operator="between">
      <formula>0.7</formula>
      <formula>1.2</formula>
    </cfRule>
    <cfRule type="cellIs" dxfId="77" priority="243" stopIfTrue="1" operator="greaterThanOrEqual">
      <formula>1.2</formula>
    </cfRule>
    <cfRule type="containsBlanks" dxfId="76" priority="244" stopIfTrue="1">
      <formula>LEN(TRIM(S81))=0</formula>
    </cfRule>
  </conditionalFormatting>
  <conditionalFormatting sqref="S80:V80">
    <cfRule type="containsBlanks" dxfId="75" priority="173">
      <formula>LEN(TRIM(S80))=0</formula>
    </cfRule>
  </conditionalFormatting>
  <conditionalFormatting sqref="M18:M54">
    <cfRule type="containsBlanks" dxfId="74" priority="172">
      <formula>LEN(TRIM(M18))=0</formula>
    </cfRule>
  </conditionalFormatting>
  <conditionalFormatting sqref="I18:I54">
    <cfRule type="containsBlanks" dxfId="73" priority="171">
      <formula>LEN(TRIM(I18))=0</formula>
    </cfRule>
  </conditionalFormatting>
  <conditionalFormatting sqref="O80">
    <cfRule type="cellIs" dxfId="72" priority="100" stopIfTrue="1" operator="equal">
      <formula>"100%"</formula>
    </cfRule>
    <cfRule type="cellIs" dxfId="71" priority="101" stopIfTrue="1" operator="lessThan">
      <formula>0.5</formula>
    </cfRule>
    <cfRule type="cellIs" dxfId="70" priority="102" stopIfTrue="1" operator="between">
      <formula>0.5</formula>
      <formula>0.7</formula>
    </cfRule>
    <cfRule type="cellIs" dxfId="69" priority="103" stopIfTrue="1" operator="between">
      <formula>0.7</formula>
      <formula>1.2</formula>
    </cfRule>
    <cfRule type="cellIs" dxfId="68" priority="104" stopIfTrue="1" operator="greaterThanOrEqual">
      <formula>1.2</formula>
    </cfRule>
    <cfRule type="containsBlanks" dxfId="67" priority="105" stopIfTrue="1">
      <formula>LEN(TRIM(O80))=0</formula>
    </cfRule>
  </conditionalFormatting>
  <conditionalFormatting sqref="V95">
    <cfRule type="containsBlanks" dxfId="66" priority="97">
      <formula>LEN(TRIM(V95))=0</formula>
    </cfRule>
  </conditionalFormatting>
  <conditionalFormatting sqref="L15:O15">
    <cfRule type="cellIs" dxfId="65" priority="90" operator="equal">
      <formula>"NO DISPONIBLE"</formula>
    </cfRule>
  </conditionalFormatting>
  <conditionalFormatting sqref="P15:S15">
    <cfRule type="cellIs" dxfId="64" priority="94" operator="lessThanOrEqual">
      <formula>0</formula>
    </cfRule>
    <cfRule type="cellIs" dxfId="63" priority="95" stopIfTrue="1" operator="between">
      <formula>0</formula>
      <formula>0.15</formula>
    </cfRule>
  </conditionalFormatting>
  <conditionalFormatting sqref="P15:V15 T16:T23 T25:T26 T29:T39 T42:T66">
    <cfRule type="containsText" dxfId="62" priority="91" operator="containsText" text="NO DISPONIBLE">
      <formula>NOT(ISERROR(SEARCH("NO DISPONIBLE",P15)))</formula>
    </cfRule>
    <cfRule type="cellIs" dxfId="61" priority="96" operator="greaterThanOrEqual">
      <formula>0.15</formula>
    </cfRule>
  </conditionalFormatting>
  <conditionalFormatting sqref="T15:V15 T16:T23 T25:T26 T29:T39 T42:T66">
    <cfRule type="cellIs" dxfId="60" priority="92" stopIfTrue="1" operator="lessThanOrEqual">
      <formula>0</formula>
    </cfRule>
    <cfRule type="cellIs" dxfId="59" priority="93" stopIfTrue="1" operator="between">
      <formula>0</formula>
      <formula>0.15</formula>
    </cfRule>
  </conditionalFormatting>
  <conditionalFormatting sqref="O83">
    <cfRule type="containsBlanks" dxfId="58" priority="88">
      <formula>LEN(TRIM(O83))=0</formula>
    </cfRule>
  </conditionalFormatting>
  <conditionalFormatting sqref="P85">
    <cfRule type="cellIs" dxfId="57" priority="80" stopIfTrue="1" operator="equal">
      <formula>"100%"</formula>
    </cfRule>
    <cfRule type="cellIs" dxfId="56" priority="81" stopIfTrue="1" operator="lessThan">
      <formula>0.5</formula>
    </cfRule>
    <cfRule type="cellIs" dxfId="55" priority="82" stopIfTrue="1" operator="between">
      <formula>0.5</formula>
      <formula>0.7</formula>
    </cfRule>
    <cfRule type="cellIs" dxfId="54" priority="83" stopIfTrue="1" operator="between">
      <formula>0.7</formula>
      <formula>1.2</formula>
    </cfRule>
    <cfRule type="cellIs" dxfId="53" priority="84" stopIfTrue="1" operator="greaterThanOrEqual">
      <formula>1.2</formula>
    </cfRule>
    <cfRule type="containsBlanks" dxfId="52" priority="85" stopIfTrue="1">
      <formula>LEN(TRIM(P85))=0</formula>
    </cfRule>
  </conditionalFormatting>
  <conditionalFormatting sqref="P87">
    <cfRule type="cellIs" dxfId="51" priority="68" stopIfTrue="1" operator="equal">
      <formula>"100%"</formula>
    </cfRule>
    <cfRule type="cellIs" dxfId="50" priority="69" stopIfTrue="1" operator="lessThan">
      <formula>0.5</formula>
    </cfRule>
    <cfRule type="cellIs" dxfId="49" priority="70" stopIfTrue="1" operator="between">
      <formula>0.5</formula>
      <formula>0.7</formula>
    </cfRule>
    <cfRule type="cellIs" dxfId="48" priority="71" stopIfTrue="1" operator="between">
      <formula>0.7</formula>
      <formula>1.2</formula>
    </cfRule>
    <cfRule type="cellIs" dxfId="47" priority="72" stopIfTrue="1" operator="greaterThanOrEqual">
      <formula>1.2</formula>
    </cfRule>
    <cfRule type="containsBlanks" dxfId="46" priority="73" stopIfTrue="1">
      <formula>LEN(TRIM(P87))=0</formula>
    </cfRule>
  </conditionalFormatting>
  <conditionalFormatting sqref="P89:P91">
    <cfRule type="cellIs" dxfId="45" priority="62" stopIfTrue="1" operator="equal">
      <formula>"100%"</formula>
    </cfRule>
    <cfRule type="cellIs" dxfId="44" priority="63" stopIfTrue="1" operator="lessThan">
      <formula>0.5</formula>
    </cfRule>
    <cfRule type="cellIs" dxfId="43" priority="64" stopIfTrue="1" operator="between">
      <formula>0.5</formula>
      <formula>0.7</formula>
    </cfRule>
    <cfRule type="cellIs" dxfId="42" priority="65" stopIfTrue="1" operator="between">
      <formula>0.7</formula>
      <formula>1.2</formula>
    </cfRule>
    <cfRule type="cellIs" dxfId="41" priority="66" stopIfTrue="1" operator="greaterThanOrEqual">
      <formula>1.2</formula>
    </cfRule>
    <cfRule type="containsBlanks" dxfId="40" priority="67" stopIfTrue="1">
      <formula>LEN(TRIM(P89))=0</formula>
    </cfRule>
  </conditionalFormatting>
  <conditionalFormatting sqref="S83:S95">
    <cfRule type="containsBlanks" dxfId="39" priority="61">
      <formula>LEN(TRIM(S83))=0</formula>
    </cfRule>
  </conditionalFormatting>
  <conditionalFormatting sqref="P83">
    <cfRule type="cellIs" dxfId="38" priority="29" stopIfTrue="1" operator="equal">
      <formula>"100%"</formula>
    </cfRule>
    <cfRule type="cellIs" dxfId="37" priority="30" stopIfTrue="1" operator="lessThan">
      <formula>0.5</formula>
    </cfRule>
    <cfRule type="cellIs" dxfId="36" priority="31" stopIfTrue="1" operator="between">
      <formula>0.5</formula>
      <formula>0.7</formula>
    </cfRule>
    <cfRule type="cellIs" dxfId="35" priority="32" stopIfTrue="1" operator="between">
      <formula>0.7</formula>
      <formula>1.2</formula>
    </cfRule>
    <cfRule type="cellIs" dxfId="34" priority="33" stopIfTrue="1" operator="greaterThanOrEqual">
      <formula>1.2</formula>
    </cfRule>
    <cfRule type="containsBlanks" dxfId="33" priority="34" stopIfTrue="1">
      <formula>LEN(TRIM(P83))=0</formula>
    </cfRule>
  </conditionalFormatting>
  <conditionalFormatting sqref="T83">
    <cfRule type="cellIs" dxfId="32" priority="23" stopIfTrue="1" operator="equal">
      <formula>"100%"</formula>
    </cfRule>
    <cfRule type="cellIs" dxfId="31" priority="24" stopIfTrue="1" operator="lessThan">
      <formula>0.5</formula>
    </cfRule>
    <cfRule type="cellIs" dxfId="30" priority="25" stopIfTrue="1" operator="between">
      <formula>0.5</formula>
      <formula>0.7</formula>
    </cfRule>
    <cfRule type="cellIs" dxfId="29" priority="26" stopIfTrue="1" operator="between">
      <formula>0.7</formula>
      <formula>1.2</formula>
    </cfRule>
    <cfRule type="cellIs" dxfId="28" priority="27" stopIfTrue="1" operator="greaterThanOrEqual">
      <formula>1.2</formula>
    </cfRule>
    <cfRule type="containsBlanks" dxfId="27" priority="28" stopIfTrue="1">
      <formula>LEN(TRIM(T83))=0</formula>
    </cfRule>
  </conditionalFormatting>
  <conditionalFormatting sqref="T83">
    <cfRule type="containsBlanks" dxfId="26" priority="22">
      <formula>LEN(TRIM(T83))=0</formula>
    </cfRule>
  </conditionalFormatting>
  <conditionalFormatting sqref="T85">
    <cfRule type="cellIs" dxfId="25" priority="16" stopIfTrue="1" operator="equal">
      <formula>"100%"</formula>
    </cfRule>
    <cfRule type="cellIs" dxfId="24" priority="17" stopIfTrue="1" operator="lessThan">
      <formula>0.5</formula>
    </cfRule>
    <cfRule type="cellIs" dxfId="23" priority="18" stopIfTrue="1" operator="between">
      <formula>0.5</formula>
      <formula>0.7</formula>
    </cfRule>
    <cfRule type="cellIs" dxfId="22" priority="19" stopIfTrue="1" operator="between">
      <formula>0.7</formula>
      <formula>1.2</formula>
    </cfRule>
    <cfRule type="cellIs" dxfId="21" priority="20" stopIfTrue="1" operator="greaterThanOrEqual">
      <formula>1.2</formula>
    </cfRule>
    <cfRule type="containsBlanks" dxfId="20" priority="21" stopIfTrue="1">
      <formula>LEN(TRIM(T85))=0</formula>
    </cfRule>
  </conditionalFormatting>
  <conditionalFormatting sqref="T85">
    <cfRule type="containsBlanks" dxfId="19" priority="15">
      <formula>LEN(TRIM(T85))=0</formula>
    </cfRule>
  </conditionalFormatting>
  <conditionalFormatting sqref="T87">
    <cfRule type="cellIs" dxfId="18" priority="9" stopIfTrue="1" operator="equal">
      <formula>"100%"</formula>
    </cfRule>
    <cfRule type="cellIs" dxfId="17" priority="10" stopIfTrue="1" operator="lessThan">
      <formula>0.5</formula>
    </cfRule>
    <cfRule type="cellIs" dxfId="16" priority="11" stopIfTrue="1" operator="between">
      <formula>0.5</formula>
      <formula>0.7</formula>
    </cfRule>
    <cfRule type="cellIs" dxfId="15" priority="12" stopIfTrue="1" operator="between">
      <formula>0.7</formula>
      <formula>1.2</formula>
    </cfRule>
    <cfRule type="cellIs" dxfId="14" priority="13" stopIfTrue="1" operator="greaterThanOrEqual">
      <formula>1.2</formula>
    </cfRule>
    <cfRule type="containsBlanks" dxfId="13" priority="14" stopIfTrue="1">
      <formula>LEN(TRIM(T87))=0</formula>
    </cfRule>
  </conditionalFormatting>
  <conditionalFormatting sqref="T87">
    <cfRule type="containsBlanks" dxfId="12" priority="8">
      <formula>LEN(TRIM(T87))=0</formula>
    </cfRule>
  </conditionalFormatting>
  <conditionalFormatting sqref="T89:T93">
    <cfRule type="cellIs" dxfId="11" priority="2" stopIfTrue="1" operator="equal">
      <formula>"100%"</formula>
    </cfRule>
    <cfRule type="cellIs" dxfId="10" priority="3" stopIfTrue="1" operator="lessThan">
      <formula>0.5</formula>
    </cfRule>
    <cfRule type="cellIs" dxfId="9" priority="4" stopIfTrue="1" operator="between">
      <formula>0.5</formula>
      <formula>0.7</formula>
    </cfRule>
    <cfRule type="cellIs" dxfId="8" priority="5" stopIfTrue="1" operator="between">
      <formula>0.7</formula>
      <formula>1.2</formula>
    </cfRule>
    <cfRule type="cellIs" dxfId="7" priority="6" stopIfTrue="1" operator="greaterThanOrEqual">
      <formula>1.2</formula>
    </cfRule>
    <cfRule type="containsBlanks" dxfId="6" priority="7" stopIfTrue="1">
      <formula>LEN(TRIM(T89))=0</formula>
    </cfRule>
  </conditionalFormatting>
  <conditionalFormatting sqref="T89:T93">
    <cfRule type="containsBlanks" dxfId="5" priority="1">
      <formula>LEN(TRIM(T89))=0</formula>
    </cfRule>
  </conditionalFormatting>
  <pageMargins left="0.7" right="0.7" top="0.75" bottom="0.75" header="0.3" footer="0.3"/>
  <pageSetup paperSize="5" scale="32" fitToHeight="0" orientation="landscape" r:id="rId1"/>
  <rowBreaks count="3" manualBreakCount="3">
    <brk id="25" max="21" man="1"/>
    <brk id="42" max="21" man="1"/>
    <brk id="5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4"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94" t="s">
        <v>26</v>
      </c>
    </row>
    <row r="3" spans="1:2" ht="120" customHeight="1" x14ac:dyDescent="0.25">
      <c r="A3" s="237" t="s">
        <v>27</v>
      </c>
      <c r="B3" s="237"/>
    </row>
    <row r="5" spans="1:2" ht="45" x14ac:dyDescent="0.25">
      <c r="A5" s="95"/>
      <c r="B5" s="96" t="s">
        <v>28</v>
      </c>
    </row>
    <row r="6" spans="1:2" ht="60" x14ac:dyDescent="0.25">
      <c r="A6" s="97"/>
      <c r="B6" s="96" t="s">
        <v>29</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200" t="s">
        <v>18</v>
      </c>
      <c r="C3" s="201"/>
      <c r="D3" s="201"/>
      <c r="E3" s="201"/>
      <c r="F3" s="201"/>
      <c r="G3" s="201"/>
      <c r="H3" s="201"/>
      <c r="I3" s="201"/>
      <c r="J3" s="201"/>
      <c r="K3" s="201"/>
      <c r="L3" s="201"/>
      <c r="M3" s="201"/>
      <c r="N3" s="201"/>
      <c r="O3" s="201"/>
      <c r="P3" s="201"/>
      <c r="Q3" s="201"/>
      <c r="R3" s="201"/>
      <c r="S3" s="201"/>
      <c r="T3" s="202"/>
    </row>
    <row r="4" spans="2:20" ht="15.75" thickBot="1" x14ac:dyDescent="0.3">
      <c r="B4" s="203" t="s">
        <v>19</v>
      </c>
      <c r="C4" s="203" t="s">
        <v>13</v>
      </c>
      <c r="D4" s="200" t="s">
        <v>14</v>
      </c>
      <c r="E4" s="201"/>
      <c r="F4" s="201"/>
      <c r="G4" s="202"/>
      <c r="H4" s="205" t="s">
        <v>15</v>
      </c>
      <c r="I4" s="206"/>
      <c r="J4" s="206"/>
      <c r="K4" s="207"/>
      <c r="L4" s="208" t="s">
        <v>16</v>
      </c>
      <c r="M4" s="206"/>
      <c r="N4" s="206"/>
      <c r="O4" s="207"/>
      <c r="P4" s="208" t="s">
        <v>17</v>
      </c>
      <c r="Q4" s="206"/>
      <c r="R4" s="206"/>
      <c r="S4" s="209"/>
      <c r="T4" s="210" t="s">
        <v>20</v>
      </c>
    </row>
    <row r="5" spans="2:20" ht="29.25" thickBot="1" x14ac:dyDescent="0.3">
      <c r="B5" s="204"/>
      <c r="C5" s="204"/>
      <c r="D5" s="45" t="s">
        <v>21</v>
      </c>
      <c r="E5" s="46" t="s">
        <v>22</v>
      </c>
      <c r="F5" s="47" t="s">
        <v>23</v>
      </c>
      <c r="G5" s="46" t="s">
        <v>24</v>
      </c>
      <c r="H5" s="45" t="s">
        <v>21</v>
      </c>
      <c r="I5" s="46" t="s">
        <v>22</v>
      </c>
      <c r="J5" s="47" t="s">
        <v>23</v>
      </c>
      <c r="K5" s="46" t="s">
        <v>24</v>
      </c>
      <c r="L5" s="45" t="s">
        <v>21</v>
      </c>
      <c r="M5" s="46" t="s">
        <v>22</v>
      </c>
      <c r="N5" s="47" t="s">
        <v>23</v>
      </c>
      <c r="O5" s="46" t="s">
        <v>24</v>
      </c>
      <c r="P5" s="45" t="s">
        <v>21</v>
      </c>
      <c r="Q5" s="46" t="s">
        <v>22</v>
      </c>
      <c r="R5" s="47" t="s">
        <v>23</v>
      </c>
      <c r="S5" s="46" t="s">
        <v>24</v>
      </c>
      <c r="T5" s="211"/>
    </row>
    <row r="6" spans="2:20" x14ac:dyDescent="0.25">
      <c r="B6" s="32"/>
      <c r="C6" s="33">
        <f>SUM(D6:G256)</f>
        <v>0</v>
      </c>
      <c r="D6" s="50"/>
      <c r="E6" s="51"/>
      <c r="F6" s="52"/>
      <c r="G6" s="53"/>
      <c r="H6" s="50"/>
      <c r="I6" s="51"/>
      <c r="J6" s="52"/>
      <c r="K6" s="53"/>
      <c r="L6" s="34" t="str">
        <f t="shared" ref="L6:O8" si="0">IFERROR(H6/D6,"NO APLICA")</f>
        <v>NO APLICA</v>
      </c>
      <c r="M6" s="35" t="str">
        <f t="shared" si="0"/>
        <v>NO APLICA</v>
      </c>
      <c r="N6" s="35" t="str">
        <f t="shared" si="0"/>
        <v>NO APLICA</v>
      </c>
      <c r="O6" s="36" t="str">
        <f t="shared" si="0"/>
        <v>NO APLICA</v>
      </c>
      <c r="P6" s="34" t="str">
        <f t="shared" ref="P6:P8" si="1">IFERROR(H6/D6,"NO APLICA")</f>
        <v>NO APLICA</v>
      </c>
      <c r="Q6" s="35" t="str">
        <f t="shared" ref="Q6:Q8" si="2">IFERROR((H6+I6)/(D6+E6),"NO APLICA")</f>
        <v>NO APLICA</v>
      </c>
      <c r="R6" s="35" t="str">
        <f t="shared" ref="R6:R8" si="3">IFERROR((H6+I6+J6)/(D6+E6+F6),"NO APLICA")</f>
        <v>NO APLICA</v>
      </c>
      <c r="S6" s="36" t="str">
        <f t="shared" ref="S6:S8" si="4">IFERROR((H6+I6+J6+K6)/(D6+E6+F6+G6),"NO APLICA")</f>
        <v>NO APLICA</v>
      </c>
      <c r="T6" s="37"/>
    </row>
    <row r="7" spans="2:20" x14ac:dyDescent="0.25">
      <c r="B7" s="38"/>
      <c r="C7" s="39">
        <f>SUM(D7:G257)</f>
        <v>0</v>
      </c>
      <c r="D7" s="54"/>
      <c r="E7" s="55"/>
      <c r="F7" s="56"/>
      <c r="G7" s="57"/>
      <c r="H7" s="54"/>
      <c r="I7" s="55"/>
      <c r="J7" s="56"/>
      <c r="K7" s="57"/>
      <c r="L7" s="2" t="str">
        <f t="shared" si="0"/>
        <v>NO APLICA</v>
      </c>
      <c r="M7" s="3" t="str">
        <f t="shared" si="0"/>
        <v>NO APLICA</v>
      </c>
      <c r="N7" s="3" t="str">
        <f t="shared" si="0"/>
        <v>NO APLICA</v>
      </c>
      <c r="O7" s="4" t="str">
        <f t="shared" si="0"/>
        <v>NO APLICA</v>
      </c>
      <c r="P7" s="2" t="str">
        <f t="shared" si="1"/>
        <v>NO APLICA</v>
      </c>
      <c r="Q7" s="3" t="str">
        <f t="shared" si="2"/>
        <v>NO APLICA</v>
      </c>
      <c r="R7" s="3" t="str">
        <f t="shared" si="3"/>
        <v>NO APLICA</v>
      </c>
      <c r="S7" s="4" t="str">
        <f t="shared" si="4"/>
        <v>NO APLICA</v>
      </c>
      <c r="T7" s="40"/>
    </row>
    <row r="8" spans="2:20" ht="15.75" thickBot="1" x14ac:dyDescent="0.3">
      <c r="B8" s="41"/>
      <c r="C8" s="42">
        <f>SUM(D8:G258)</f>
        <v>0</v>
      </c>
      <c r="D8" s="58"/>
      <c r="E8" s="59"/>
      <c r="F8" s="60"/>
      <c r="G8" s="61"/>
      <c r="H8" s="58"/>
      <c r="I8" s="59"/>
      <c r="J8" s="60"/>
      <c r="K8" s="61"/>
      <c r="L8" s="21" t="str">
        <f t="shared" si="0"/>
        <v>NO APLICA</v>
      </c>
      <c r="M8" s="22" t="str">
        <f t="shared" si="0"/>
        <v>NO APLICA</v>
      </c>
      <c r="N8" s="22" t="str">
        <f t="shared" si="0"/>
        <v>NO APLICA</v>
      </c>
      <c r="O8" s="23" t="str">
        <f t="shared" si="0"/>
        <v>NO APLICA</v>
      </c>
      <c r="P8" s="21" t="str">
        <f t="shared" si="1"/>
        <v>NO APLICA</v>
      </c>
      <c r="Q8" s="22" t="str">
        <f t="shared" si="2"/>
        <v>NO APLICA</v>
      </c>
      <c r="R8" s="22" t="str">
        <f t="shared" si="3"/>
        <v>NO APLICA</v>
      </c>
      <c r="S8" s="23" t="str">
        <f t="shared" si="4"/>
        <v>NO APLICA</v>
      </c>
      <c r="T8" s="43"/>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jaky013.ms@gmail.com</cp:lastModifiedBy>
  <cp:revision/>
  <cp:lastPrinted>2023-04-27T17:35:55Z</cp:lastPrinted>
  <dcterms:created xsi:type="dcterms:W3CDTF">2021-02-22T21:43:21Z</dcterms:created>
  <dcterms:modified xsi:type="dcterms:W3CDTF">2024-07-15T15:11:34Z</dcterms:modified>
  <cp:category/>
  <cp:contentStatus/>
</cp:coreProperties>
</file>