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ropietario\Downloads\"/>
    </mc:Choice>
  </mc:AlternateContent>
  <xr:revisionPtr revIDLastSave="0" documentId="13_ncr:1_{D10E9FE2-05A5-4540-97EC-22E93490681F}" xr6:coauthVersionLast="47" xr6:coauthVersionMax="47" xr10:uidLastSave="{00000000-0000-0000-0000-000000000000}"/>
  <bookViews>
    <workbookView xWindow="-120" yWindow="-120" windowWidth="29040" windowHeight="15720" xr2:uid="{00000000-000D-0000-FFFF-FFFF00000000}"/>
  </bookViews>
  <sheets>
    <sheet name="SEGUIMIENTO EJE 3 2024" sheetId="1" r:id="rId1"/>
    <sheet name="Instrucciones" sheetId="3" r:id="rId2"/>
    <sheet name="Hoja1" sheetId="2"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3" i="1" l="1"/>
  <c r="P22" i="1"/>
  <c r="V15" i="1"/>
  <c r="U15" i="1"/>
  <c r="T15" i="1"/>
  <c r="S15" i="1"/>
  <c r="R15" i="1"/>
  <c r="Q15" i="1"/>
  <c r="P15" i="1"/>
  <c r="P18" i="1" l="1"/>
  <c r="P19" i="1"/>
  <c r="P20" i="1"/>
  <c r="P21" i="1"/>
  <c r="P24" i="1"/>
  <c r="P25" i="1"/>
  <c r="P26" i="1"/>
  <c r="P27" i="1"/>
  <c r="P28" i="1"/>
  <c r="P29" i="1"/>
  <c r="P30" i="1"/>
  <c r="P31" i="1"/>
  <c r="P32" i="1"/>
  <c r="P33" i="1"/>
  <c r="P34" i="1"/>
  <c r="P35" i="1"/>
  <c r="P36" i="1"/>
  <c r="P37" i="1"/>
  <c r="Q38" i="1"/>
  <c r="R38" i="1"/>
  <c r="S38" i="1"/>
  <c r="T38" i="1"/>
  <c r="U38" i="1"/>
  <c r="V38" i="1"/>
  <c r="O50" i="1"/>
  <c r="S50" i="1"/>
  <c r="P16" i="1"/>
  <c r="Q16" i="1"/>
  <c r="R16" i="1"/>
  <c r="S16" i="1"/>
  <c r="T16" i="1"/>
  <c r="U16" i="1"/>
  <c r="V16" i="1"/>
  <c r="P17" i="1"/>
  <c r="P38" i="1" l="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<sst xmlns="http://schemas.openxmlformats.org/spreadsheetml/2006/main" count="223" uniqueCount="139">
  <si>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</si>
  <si>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</si>
  <si>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</si>
  <si>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</si>
  <si>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</si>
  <si>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</si>
  <si>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</si>
  <si>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</si>
  <si>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</si>
  <si>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</si>
  <si>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</si>
  <si>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</si>
  <si>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</si>
  <si>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PRESUPUESTO ANUAL AUTORIZADO</t>
  </si>
  <si>
    <t>PLANEACIÓN TRIMESTRAL DE EJECUCIÓN DEL PRESUPUESTO</t>
  </si>
  <si>
    <t>EJECUCIÓN  DEL PRESUPUESTO AUTORIZADO</t>
  </si>
  <si>
    <t>AVANCE TRIMESTRAL EN LA EJECUCIÓN DEL PRESUPUESTO</t>
  </si>
  <si>
    <t>AVANCE ACUMULADO ANUAL DE LA  EJECUCIÓN DEL PRESUPUESTO</t>
  </si>
  <si>
    <t>SEGUIMIENTO A LA EJECUCIÓN DEL PRESUPUESTO AUTORIZADO</t>
  </si>
  <si>
    <t>UNIDAD ADMINISTRATIVA</t>
  </si>
  <si>
    <t>JUSTIFICACION TRIMESTRAL Y ANUAL DE AVANCE DE RESULTADOS 2023</t>
  </si>
  <si>
    <t>TRIMESTRE 1 2023</t>
  </si>
  <si>
    <t>TRIMESTRE 2 2023</t>
  </si>
  <si>
    <t>TRIMESTRE 3 2023</t>
  </si>
  <si>
    <t>TRIMESTRE 4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</si>
  <si>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</si>
  <si>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</si>
  <si>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</si>
  <si>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</si>
  <si>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</si>
  <si>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</si>
  <si>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P.SIRESOL Cancún</t>
  </si>
  <si>
    <r>
      <t xml:space="preserve">RSUG (t,t-1) </t>
    </r>
    <r>
      <rPr>
        <sz val="11"/>
        <rFont val="Arial"/>
        <family val="2"/>
      </rPr>
      <t>= Tasa de variación de los Residuos Sólidos Urbanos que se generan mensualmente e ingresan al relleno sanitario, parcela 196</t>
    </r>
  </si>
  <si>
    <t>Trimestral</t>
  </si>
  <si>
    <r>
      <t xml:space="preserve">Unidad de Medida del Indicador :                  </t>
    </r>
    <r>
      <rPr>
        <sz val="11"/>
        <rFont val="Arial"/>
        <family val="2"/>
      </rPr>
      <t xml:space="preserve"> Porcentaje </t>
    </r>
    <r>
      <rPr>
        <b/>
        <sz val="11"/>
        <rFont val="Arial"/>
        <family val="2"/>
      </rPr>
      <t xml:space="preserve">
Unidad de medida de la variable:
</t>
    </r>
    <r>
      <rPr>
        <sz val="11"/>
        <rFont val="Arial"/>
        <family val="2"/>
      </rPr>
      <t>Verificaciones de recolección de RSU</t>
    </r>
  </si>
  <si>
    <t>Recolección</t>
  </si>
  <si>
    <r>
      <t xml:space="preserve">PRSU: </t>
    </r>
    <r>
      <rPr>
        <sz val="14"/>
        <color theme="1"/>
        <rFont val="Arial"/>
        <family val="2"/>
      </rPr>
      <t>Porcentaje de verificaciones de la recolección de RSU realizadas.</t>
    </r>
  </si>
  <si>
    <r>
      <t xml:space="preserve">Unidad de Medida del Indicador :               </t>
    </r>
    <r>
      <rPr>
        <sz val="14"/>
        <color theme="1"/>
        <rFont val="Arial"/>
        <family val="2"/>
      </rPr>
      <t>Porcentaje</t>
    </r>
    <r>
      <rPr>
        <b/>
        <sz val="14"/>
        <color theme="1"/>
        <rFont val="Arial"/>
        <family val="2"/>
      </rPr>
      <t xml:space="preserve">
Unidad de medida de la variable:
</t>
    </r>
    <r>
      <rPr>
        <sz val="14"/>
        <color theme="1"/>
        <rFont val="Arial"/>
        <family val="2"/>
      </rPr>
      <t>Verificaciones de recolección de RSU.</t>
    </r>
  </si>
  <si>
    <t>ACTIVIDAD</t>
  </si>
  <si>
    <t xml:space="preserve">PRS: Porcentaje de rutas de recolección de RSU supervisadas </t>
  </si>
  <si>
    <r>
      <rPr>
        <b/>
        <sz val="14"/>
        <color theme="1"/>
        <rFont val="Arial"/>
        <family val="2"/>
      </rPr>
      <t xml:space="preserve">Unidad de Medida del Indicador:                 </t>
    </r>
    <r>
      <rPr>
        <sz val="14"/>
        <color theme="1"/>
        <rFont val="Arial"/>
        <family val="2"/>
      </rPr>
      <t xml:space="preserve">  Porcentaje              
</t>
    </r>
    <r>
      <rPr>
        <b/>
        <sz val="14"/>
        <color theme="1"/>
        <rFont val="Arial"/>
        <family val="2"/>
      </rPr>
      <t>Unidad de medida de la variable:</t>
    </r>
    <r>
      <rPr>
        <sz val="14"/>
        <color theme="1"/>
        <rFont val="Arial"/>
        <family val="2"/>
      </rPr>
      <t xml:space="preserve">
Rutas de recolección</t>
    </r>
  </si>
  <si>
    <t>PQCA: Porcentaje de quejas ciudadanas atendidas.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</si>
  <si>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Quejas ciudadanas</t>
    </r>
  </si>
  <si>
    <t>PBCC: Porcentaje de basureros clandestinos clausurados.</t>
  </si>
  <si>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Basureros clandestinos</t>
    </r>
  </si>
  <si>
    <t xml:space="preserve">PROR: Porcentaje de reportes de Operación realizados. </t>
  </si>
  <si>
    <t xml:space="preserve">PRPA1: Porcentaje de Reportes de la Parcela 1113 atendidos         </t>
  </si>
  <si>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Reportes de la Parcela 1113</t>
    </r>
  </si>
  <si>
    <t>PRPA2: Porcentaje de Reportes de la Parcela 196 atendidos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</si>
  <si>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de la Parcela 196</t>
    </r>
  </si>
  <si>
    <t>Aprovechamiento</t>
  </si>
  <si>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Contribuyentes</t>
    </r>
  </si>
  <si>
    <t xml:space="preserve">PCA: Porcentaje de  contribuyentes registrados </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</si>
  <si>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Contribuyentes </t>
    </r>
  </si>
  <si>
    <t>PPV: Porcentaje de aplicación de Planes de Manejo verificados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</si>
  <si>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Planes de Manejo</t>
    </r>
  </si>
  <si>
    <t>PVEC:   Porcentaje de visitas empresas contribuyentes realizadas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</si>
  <si>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Visitas a empresas contribuyentes</t>
    </r>
  </si>
  <si>
    <t>Generación</t>
  </si>
  <si>
    <t>PPR: Porcentaje de participantes registrados</t>
  </si>
  <si>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 xml:space="preserve">Participantes </t>
    </r>
  </si>
  <si>
    <r>
      <rPr>
        <b/>
        <sz val="14"/>
        <color theme="1"/>
        <rFont val="Arial"/>
        <family val="2"/>
      </rPr>
      <t>PIEC:</t>
    </r>
    <r>
      <rPr>
        <sz val="14"/>
        <color theme="1"/>
        <rFont val="Arial"/>
        <family val="2"/>
      </rPr>
      <t xml:space="preserve"> Porcentaje de empresas e instituciones educativas capacitadas</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</si>
  <si>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plásticas impartidas.</t>
    </r>
  </si>
  <si>
    <r>
      <rPr>
        <b/>
        <sz val="14"/>
        <color theme="1"/>
        <rFont val="Arial"/>
        <family val="2"/>
      </rPr>
      <t xml:space="preserve">PIPRR: </t>
    </r>
    <r>
      <rPr>
        <sz val="14"/>
        <color theme="1"/>
        <rFont val="Arial"/>
        <family val="2"/>
      </rPr>
      <t>Porcentaje de instalación del programa Recapacicla realizados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</si>
  <si>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Grupos de trabajo.</t>
    </r>
  </si>
  <si>
    <r>
      <rPr>
        <b/>
        <sz val="14"/>
        <color theme="1"/>
        <rFont val="Arial"/>
        <family val="2"/>
      </rPr>
      <t>PSB:</t>
    </r>
    <r>
      <rPr>
        <sz val="14"/>
        <color theme="1"/>
        <rFont val="Arial"/>
        <family val="2"/>
      </rPr>
      <t xml:space="preserve"> Porcentaje de botes de basura instalados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</si>
  <si>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 variable:</t>
    </r>
    <r>
      <rPr>
        <sz val="14"/>
        <color theme="1"/>
        <rFont val="Arial"/>
        <family val="2"/>
      </rPr>
      <t xml:space="preserve">            
Botes de Basura</t>
    </r>
  </si>
  <si>
    <r>
      <rPr>
        <b/>
        <sz val="14"/>
        <color theme="1"/>
        <rFont val="Arial"/>
        <family val="2"/>
      </rPr>
      <t>PCCSRVI:</t>
    </r>
    <r>
      <rPr>
        <sz val="14"/>
        <color theme="1"/>
        <rFont val="Arial"/>
        <family val="2"/>
      </rPr>
      <t xml:space="preserve"> Porcentaje de colocación de contenedores de separación de residuos valorizables instalados.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</si>
  <si>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contenedores de separación de residuos valorizables.</t>
    </r>
  </si>
  <si>
    <t>Administración</t>
  </si>
  <si>
    <r>
      <t xml:space="preserve">PRPA: </t>
    </r>
    <r>
      <rPr>
        <sz val="14"/>
        <color theme="1"/>
        <rFont val="Arial"/>
        <family val="2"/>
      </rPr>
      <t>Porcentaje de reportes del presupuesto aprobado.</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</si>
  <si>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 xml:space="preserve">Reportes </t>
    </r>
  </si>
  <si>
    <t>Actividad</t>
  </si>
  <si>
    <r>
      <rPr>
        <b/>
        <sz val="14"/>
        <color theme="1"/>
        <rFont val="Arial"/>
        <family val="2"/>
      </rPr>
      <t xml:space="preserve">PRC: </t>
    </r>
    <r>
      <rPr>
        <sz val="14"/>
        <color theme="1"/>
        <rFont val="Arial"/>
        <family val="2"/>
      </rPr>
      <t>Porcentaje de Rendición  de cuenta.</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</si>
  <si>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t>
    </r>
  </si>
  <si>
    <t>SOLUCIÓN INTEGRAL DE RESIDUOS SÓLIDOS CANCÚN</t>
  </si>
  <si>
    <t xml:space="preserve">ELABORO
L.F.C.P. Gerardo Arroyo Quezada 
Director Administrativo SIRESOL  Cancún  </t>
  </si>
  <si>
    <t>DIRECCIÓN ADMINISTRASTIVA</t>
  </si>
  <si>
    <t>AUTORIZÓ                                                                                                                                                    Lic. Franntz Johann Ancira Martínez
Director General
Solución Integral de Residuos Sólidos</t>
  </si>
  <si>
    <t>3.4  Contribuir a garantizar la preservación de la riqueza natural única que tiene nuestro municipio mediante un crecimiento ordenado, sostenible y con responsabilidad compartida mediante servicio de recolección y disposición final de los Residuos Sólidos Urbanos en el Municipio de Benito Juárez, fomentando la responsabilidad social, para la protección del medio ambiente.</t>
  </si>
  <si>
    <t>3.4.1  Mejorar la calidad del servicio de recolección y Disposición Final de los residuos sólidos urbanos para la protección del medio ambiente.</t>
  </si>
  <si>
    <t>3.4.1.1 Verificación de la recolección de Residuos Sólidos Urbanos en el municipio de Benito Juárez realizada</t>
  </si>
  <si>
    <t>3.4.2.1 Supervisar y realizar mantenimiento y saneamiento del sitio clausurado de la parcela 1113.</t>
  </si>
  <si>
    <t>PRPA2: Porcentaje de Reportes de la Parcela 175 atendidos</t>
  </si>
  <si>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de la Parcela 175</t>
    </r>
  </si>
  <si>
    <t>3.4.1.1.1. Supervisar rutas de recolección de los Residuos Sólidos Urbanos.</t>
  </si>
  <si>
    <t>CLAVE Y NOMBRE DEL PPA:3.4. PROGRAMA DE RECOLECCIÓN, TRASLADO Y DISPOSICIÓN FINAL DE RESIDUOS SÓLIDOS URBANOS</t>
  </si>
  <si>
    <t>3.4.1.1.4 Supervisarel el servicio de barrido mecánico y manual de calles y avenidas realizadas.</t>
  </si>
  <si>
    <r>
      <rPr>
        <b/>
        <sz val="14"/>
        <color indexed="8"/>
        <rFont val="Arial"/>
        <family val="2"/>
      </rPr>
      <t>PSBMM:</t>
    </r>
    <r>
      <rPr>
        <sz val="14"/>
        <color indexed="8"/>
        <rFont val="Arial"/>
        <family val="2"/>
      </rPr>
      <t xml:space="preserve"> </t>
    </r>
    <r>
      <rPr>
        <sz val="14"/>
        <color rgb="FF000000"/>
        <rFont val="Arial"/>
        <family val="2"/>
      </rPr>
      <t xml:space="preserve">Porcentaje de supervision del de barrido   mecánico y manual de los RSU de calles </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</si>
  <si>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Reportes de Barrido mecánico y manuel de RSU calles</t>
    </r>
  </si>
  <si>
    <t>C.Disposicón Final</t>
  </si>
  <si>
    <t>C.3.4.2. Reportes de la operación de los sitios de la disposición final realizados.</t>
  </si>
  <si>
    <t>3.4.2.3. Supervisar y realizar mantenimiento, equipamiento, saneamiento y estudios ambientales del sitio de disposición final en la parcela 175.</t>
  </si>
  <si>
    <t>3.4.2.2. Supervisar y realizar mantenimiento, equipamiento, saneamiento y estudios posclausura del sitio de disposición final en la parcela 196.</t>
  </si>
  <si>
    <t xml:space="preserve">C.3.4.3. Atenciones a contribuyentes en temas de  recolección de residuos sólidos  registradas.                    </t>
  </si>
  <si>
    <r>
      <t xml:space="preserve"> PCR: </t>
    </r>
    <r>
      <rPr>
        <sz val="14"/>
        <color theme="1"/>
        <rFont val="Arial"/>
        <family val="2"/>
      </rPr>
      <t>Porcentaje de contribuyentes registrados.</t>
    </r>
  </si>
  <si>
    <t>3.4.3.1. Emisión de pases de caja al contribuyente para el pago de los derechos de la recolección de residuos.</t>
  </si>
  <si>
    <t>3.4.3.2. Elaborar Planes de manejo de residuos sólidos a grandes Generadores.</t>
  </si>
  <si>
    <t>3.4.3.3. Supervisar los pesajes de residuos declarados por los contribuyentes.</t>
  </si>
  <si>
    <t xml:space="preserve"> C. 3.4.4. Actividades de concientización sobre el manejo de residuos sólidos urbanos con la participación ciudadana registradas.</t>
  </si>
  <si>
    <t>3.4.4.1.  Impartir pláticas de capacitación y concientización enfocadas en la separación, clasificación y buen manejo de los RSU en los sectores empresarial y educativo</t>
  </si>
  <si>
    <t>3.4.4.2 Implementar el programa Ciudadano Recapacicla en el Municipio de Benito Juárez.</t>
  </si>
  <si>
    <t>3.4.4.3.  Colocar botes en préstamo y/o donación para la clasificación y separación de los residuos sólidos en beneficio de la ciudadanía.</t>
  </si>
  <si>
    <t>3.4.4.4. Colocar contenedores de separación de residuos valorizables (PET 1y2 y lata de aluminio) en los puntos de mayor afluencia del Municipio de Benito Juárez.</t>
  </si>
  <si>
    <t xml:space="preserve"> 3.4.5. Verificación de una cuenta pública optimizada</t>
  </si>
  <si>
    <t>3.4.5.1 Elaboración de la información  administrativa para la rendición de cuentas del organismo.</t>
  </si>
  <si>
    <t xml:space="preserve">Meta Trimestral: Se realizaron 10170 supervisiones de rutas de recolección de los residuos sólidos urbanos, de las 10170 que estaban programadas, con un avance de  el 100%  en el  Primer Trimestre 2024.                                                                                                                                                                            </t>
  </si>
  <si>
    <t xml:space="preserve">Meta Trimestral: Se realizaron 550 verificaciones de la recolección de residuos sólidos en el Municipio de Benito Juárez, de las 550 que estaban programadas, teniendo el 100% de avance en el Primer Trimestre 2024.                                                                                                                                                         </t>
  </si>
  <si>
    <t xml:space="preserve">Meta Trimestral: Se recibieron 282 quejas  ciudadanas, de las 287 que estaban programadas con un avance 98.26% en el  Primer Trimestre 2024.   </t>
  </si>
  <si>
    <t xml:space="preserve">Meta Trimestral: Se limpiaron 160  basureros clandestinos, de las 162 que estaban programadas, teniendo el 98.77% de avance en el Primer Trimestre 2024.    </t>
  </si>
  <si>
    <t xml:space="preserve">Meta Trimestral: Se limpiaron 1275  supervisión de Barridos mecánico y manual de calles  de las 1275 que estaban programadas, teniendo el 100% de avance en el Primer Trimestre 2024.     </t>
  </si>
  <si>
    <t xml:space="preserve">Meta Trimestral: Se realizaron 0 informe semestral de la operación de los sitios de la disposición final  de los residuos sólidos urbanos logrando, de las 0 que estaban programadas logrando el 100% de avance en el Primer Trimestre 2024.    </t>
  </si>
  <si>
    <t xml:space="preserve">Meta Trimestral: Se realizaron 3 Supervisiones de mantenimiento y saneamiento del sitio clausurado de la Parcela 1113, de los 3 que estaban programadas teniendo el 100% de avance en el  Primer Trimestre 2024.     </t>
  </si>
  <si>
    <t xml:space="preserve">Meta Trimestral: Se realizaron 3 Supervisiones de mantenimiento y saneamiento del sitio clausurado de la Parcela 196, de los 3 que estaban programadas teniendo el 100% de avance en el  Primer Trimestre 2024.    </t>
  </si>
  <si>
    <t xml:space="preserve">Meta Trimestral: Se realizaron 2  informes ambientales del sitio de disposición final en la parcela 175, de las 2 que estaban programadas teniendo el 100% de avance en el  Primer Trimestre 2024.       </t>
  </si>
  <si>
    <t xml:space="preserve">Meta Trimestral: Se atendieron a 1184 contribuyentes rezagados por el pago de la recolección de residuos sólidos, de las 1190 que estaban programadas en el municipio de Benito Juárez teniendo un avance del 119.60.% en el Primer Trimestre 2024.     </t>
  </si>
  <si>
    <t xml:space="preserve">Meta Trimestral: Se atendieron a 33137  contribuyentes que se les entrego su pase de caja para realizar el pago por la recolección del residuos, de las 30000  que estaban programadas en el municipio de Benito Juárez logrando el 110.46% de avance en el  Primer Trimestre 2024.                                                                     </t>
  </si>
  <si>
    <t xml:space="preserve">Meta Trimestral: Se cuenta con 97452 ciudadanos registrados enfocados en las buenas prácticas sobre el manejo de residuos sólidos urbanos  de las 100,000 que estaban programadas en el municipio de Benito Juárez. con un 97.45% de avance en el  Primer Trimestre 2024.    </t>
  </si>
  <si>
    <t xml:space="preserve">Meta Trimestral: Se realizaron 149 pláticas de capacitación y concientización enfocadas en la separación, clasificación y buen manejo de los RSU en los sectores empresarial y educativo de las 150  que estaban programadas en el municipio de Benito Juárez logrando el 99.33% de avance en el Primero Trimestre 2024. </t>
  </si>
  <si>
    <t xml:space="preserve">Meta Trimestral: Se registraron 21 grupos de trabajo del Programa Ciudadano Recapacicla para fomentar el buen manejo de los residuos sólidos, de las 22 que estaban programadas, logrando el 95.45% de avance en el Primer Trimestre 2024.    </t>
  </si>
  <si>
    <t xml:space="preserve">Meta Trimestral: Se colocaron 1822  botes que se instalaron y/o prestaron  para el deposito de residuos sólidos,  de las 1830  que estaban programadas en el Municipio de Benito Juárez logrando el 99.56% de avance en el  PrimerTrimestre 2024.                 </t>
  </si>
  <si>
    <t xml:space="preserve">Meta Trimestral: Se instalaron 5 contenedores. logrando un 100% de las 5  que estaban programadas  en el Primer Trimestre 2024.           </t>
  </si>
  <si>
    <t xml:space="preserve">Meta Trimestral: Se realizaron 3 reportes  del presupuesto aprobado, logrando 3 reportes que estaban programadas logrando el 100% de avance del Primer Trimestre 2024.  </t>
  </si>
  <si>
    <t xml:space="preserve">Meta Trimestral: Se realizo 1 reporte para la rendición de cuentas del organismo, de  1 que estaban programado, logrando el 100% de avance en el  Primer Trimestre 2024.       </t>
  </si>
  <si>
    <t xml:space="preserve">Meta Trimestral: Se realizaron 0 Verificación de las autodeterminaciones de los residuos sólidos urbanos a las empresas contribuyentes,  de las 0 que estaban programadas en el Municipio de Benito Juárez, teniendo un avance del 100%, en el  Primer Trimestre 2024.                                                                              </t>
  </si>
  <si>
    <t>Anual</t>
  </si>
  <si>
    <r>
      <rPr>
        <b/>
        <sz val="11"/>
        <color theme="1"/>
        <rFont val="Arial"/>
        <family val="2"/>
      </rPr>
      <t xml:space="preserve">Unidad de medida del indicador: </t>
    </r>
    <r>
      <rPr>
        <sz val="11"/>
        <color theme="1"/>
        <rFont val="Arial"/>
        <family val="2"/>
      </rPr>
      <t xml:space="preserve">
Posición</t>
    </r>
  </si>
  <si>
    <t>NO DISPONIBLE</t>
  </si>
  <si>
    <r>
      <rPr>
        <b/>
        <sz val="11"/>
        <color theme="1"/>
        <rFont val="Arial"/>
        <family val="2"/>
      </rPr>
      <t>Este indicador se modificó en la actualización del Plan Municipal de Desarrollo 2021-2024.
Meta Trimestral</t>
    </r>
    <r>
      <rPr>
        <sz val="11"/>
        <color theme="1"/>
        <rFont val="Arial"/>
        <family val="2"/>
      </rPr>
      <t xml:space="preserve">: El Instituto Mexicano para la Competitividad A. C. IMCO actualiza y publica las posiciones que ocupa la ciudad de Cancún en Medio ambiente. En 2023 la posición que se logró fue la 22 superior a la esperada para el año. Queda la posibilidad de que en el 2024 se mejore esta posición.
</t>
    </r>
    <r>
      <rPr>
        <b/>
        <sz val="11"/>
        <color theme="1"/>
        <rFont val="Arial"/>
        <family val="2"/>
      </rPr>
      <t>Meta Anual</t>
    </r>
    <r>
      <rPr>
        <sz val="11"/>
        <color theme="1"/>
        <rFont val="Arial"/>
        <family val="2"/>
      </rPr>
      <t>: El avance anual se mantiene igual al avance trimestral ya que es un indicador ascendente no acumulativo.</t>
    </r>
  </si>
  <si>
    <t xml:space="preserve">Meta trimestral: Se ingresaron 104113 toneladas de residuos  sólidos urbanos ingresados  en  la parcela 175 de las 104163 toneladas proyectadas, teniendo un 99.99%  de avance en el Primer Trimestre 2024.
</t>
  </si>
  <si>
    <t>3.4.1.1.2. Atender quejas ciudadanas respecto a la recolección de RSU con el propósito de mejorar el servicio.</t>
  </si>
  <si>
    <t xml:space="preserve">3.4.1.1.3.  Identificación y limpieza  de tiraderos clandestinos </t>
  </si>
  <si>
    <t>PORCENTAJE DE AVANCE TRIMESTRAL ACUMULADO 2024</t>
  </si>
  <si>
    <t>PORCENTAJE DE AVANCE TRIMESTRAL 2024</t>
  </si>
  <si>
    <t>AVANCE EN CUMPLIMIENTO DE METAS TRIMESTRAL Y ANUAL ACUMULADO 20234</t>
  </si>
  <si>
    <t>META PROGRAMADA 2024</t>
  </si>
  <si>
    <t>META ALCANZADA 2024</t>
  </si>
  <si>
    <t>JUSTIFICACION TRIMESTRAL DE AVANCE DE RESULTADOS 2024</t>
  </si>
  <si>
    <t>SEGUIMIENTO DE AVANCE EN CUMPLIMIENTO DE METAS Y OBJETIVOS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</si>
</sst>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2"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b/>
      <sz val="14"/>
      <name val="Arial"/>
      <family val="2"/>
    </font>
    <font>
      <b/>
      <sz val="14"/>
      <color theme="1"/>
      <name val="Arial"/>
      <family val="2"/>
    </font>
    <font>
      <sz val="14"/>
      <color theme="1"/>
      <name val="Arial"/>
      <family val="2"/>
    </font>
    <font>
      <sz val="14"/>
      <color indexed="8"/>
      <name val="Arial"/>
      <family val="2"/>
    </font>
    <font>
      <b/>
      <sz val="14"/>
      <color indexed="8"/>
      <name val="Arial"/>
      <family val="2"/>
    </font>
    <font>
      <sz val="14"/>
      <color rgb="FF000000"/>
      <name val="Arial"/>
      <family val="2"/>
    </font>
    <font>
      <sz val="14"/>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133">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indexed="64"/>
      </left>
      <right style="medium">
        <color indexed="64"/>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medium">
        <color indexed="64"/>
      </left>
      <right style="dashed">
        <color theme="1"/>
      </right>
      <top/>
      <bottom style="dashed">
        <color theme="1"/>
      </bottom>
      <diagonal/>
    </border>
    <border>
      <left style="medium">
        <color theme="1"/>
      </left>
      <right style="dashed">
        <color theme="1"/>
      </right>
      <top/>
      <bottom style="dashed">
        <color theme="1"/>
      </bottom>
      <diagonal/>
    </border>
    <border>
      <left/>
      <right style="dashed">
        <color theme="1"/>
      </right>
      <top/>
      <bottom/>
      <diagonal/>
    </border>
    <border>
      <left style="dashed">
        <color theme="1"/>
      </left>
      <right/>
      <top/>
      <bottom/>
      <diagonal/>
    </border>
    <border>
      <left style="medium">
        <color theme="1"/>
      </left>
      <right style="dashed">
        <color theme="1"/>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thin">
        <color indexed="64"/>
      </top>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style="medium">
        <color indexed="64"/>
      </left>
      <right style="dotted">
        <color indexed="64"/>
      </right>
      <top style="dashed">
        <color theme="1"/>
      </top>
      <bottom/>
      <diagonal/>
    </border>
    <border>
      <left style="dotted">
        <color indexed="64"/>
      </left>
      <right style="dashed">
        <color theme="1"/>
      </right>
      <top style="dashed">
        <color theme="1"/>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right style="dashed">
        <color theme="1"/>
      </right>
      <top style="dashed">
        <color theme="1"/>
      </top>
      <bottom style="medium">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right style="dotted">
        <color indexed="64"/>
      </right>
      <top/>
      <bottom style="medium">
        <color indexed="64"/>
      </bottom>
      <diagonal/>
    </border>
    <border>
      <left/>
      <right style="thin">
        <color indexed="64"/>
      </right>
      <top/>
      <bottom style="medium">
        <color indexed="64"/>
      </bottom>
      <diagonal/>
    </border>
    <border>
      <left style="dashed">
        <color indexed="64"/>
      </left>
      <right/>
      <top/>
      <bottom style="dashed">
        <color theme="1"/>
      </bottom>
      <diagonal/>
    </border>
    <border>
      <left style="medium">
        <color indexed="64"/>
      </left>
      <right style="thin">
        <color indexed="64"/>
      </right>
      <top style="medium">
        <color indexed="64"/>
      </top>
      <bottom style="medium">
        <color indexed="64"/>
      </bottom>
      <diagonal/>
    </border>
    <border>
      <left/>
      <right style="dashed">
        <color indexed="64"/>
      </right>
      <top/>
      <bottom style="dashed">
        <color theme="1"/>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dotted">
        <color indexed="64"/>
      </left>
      <right/>
      <top/>
      <bottom style="dotted">
        <color indexed="64"/>
      </bottom>
      <diagonal/>
    </border>
    <border>
      <left/>
      <right style="dashed">
        <color theme="1"/>
      </right>
      <top style="dashed">
        <color theme="1"/>
      </top>
      <bottom style="dotted">
        <color indexed="64"/>
      </bottom>
      <diagonal/>
    </border>
    <border>
      <left style="dashed">
        <color theme="1"/>
      </left>
      <right style="dashed">
        <color theme="1"/>
      </right>
      <top style="dashed">
        <color theme="1"/>
      </top>
      <bottom style="dotted">
        <color indexed="64"/>
      </bottom>
      <diagonal/>
    </border>
    <border>
      <left style="dashed">
        <color theme="1"/>
      </left>
      <right/>
      <top style="dashed">
        <color theme="1"/>
      </top>
      <bottom style="dotted">
        <color indexed="64"/>
      </bottom>
      <diagonal/>
    </border>
    <border>
      <left style="medium">
        <color theme="1"/>
      </left>
      <right style="dashed">
        <color theme="1"/>
      </right>
      <top style="dashed">
        <color theme="1"/>
      </top>
      <bottom style="dotted">
        <color indexed="64"/>
      </bottom>
      <diagonal/>
    </border>
    <border>
      <left style="dashed">
        <color theme="1"/>
      </left>
      <right style="dotted">
        <color indexed="64"/>
      </right>
      <top style="dashed">
        <color theme="1"/>
      </top>
      <bottom style="dotted">
        <color indexed="64"/>
      </bottom>
      <diagonal/>
    </border>
    <border>
      <left style="dashed">
        <color theme="1"/>
      </left>
      <right style="dashed">
        <color theme="1"/>
      </right>
      <top style="dotted">
        <color indexed="64"/>
      </top>
      <bottom style="dashed">
        <color theme="1"/>
      </bottom>
      <diagonal/>
    </border>
    <border>
      <left/>
      <right style="dashed">
        <color theme="1"/>
      </right>
      <top/>
      <bottom style="dashed">
        <color theme="1"/>
      </bottom>
      <diagonal/>
    </border>
    <border>
      <left style="medium">
        <color indexed="64"/>
      </left>
      <right style="medium">
        <color indexed="64"/>
      </right>
      <top style="dashed">
        <color theme="1"/>
      </top>
      <bottom style="dotted">
        <color indexed="64"/>
      </bottom>
      <diagonal/>
    </border>
    <border>
      <left style="medium">
        <color indexed="64"/>
      </left>
      <right style="dashed">
        <color theme="1"/>
      </right>
      <top style="dashed">
        <color theme="1"/>
      </top>
      <bottom style="dotted">
        <color indexed="64"/>
      </bottom>
      <diagonal/>
    </border>
    <border>
      <left style="dashed">
        <color theme="1"/>
      </left>
      <right style="medium">
        <color theme="1"/>
      </right>
      <top style="dashed">
        <color theme="1"/>
      </top>
      <bottom style="dotted">
        <color indexed="64"/>
      </bottom>
      <diagonal/>
    </border>
    <border>
      <left style="dashed">
        <color theme="1"/>
      </left>
      <right style="medium">
        <color indexed="64"/>
      </right>
      <top style="dashed">
        <color theme="1"/>
      </top>
      <bottom style="dotted">
        <color indexed="64"/>
      </bottom>
      <diagonal/>
    </border>
    <border>
      <left style="dashed">
        <color theme="1"/>
      </left>
      <right style="dashed">
        <color theme="1"/>
      </right>
      <top style="medium">
        <color indexed="64"/>
      </top>
      <bottom/>
      <diagonal/>
    </border>
    <border>
      <left style="dashed">
        <color theme="1"/>
      </left>
      <right style="dashed">
        <color theme="1"/>
      </right>
      <top style="medium">
        <color indexed="64"/>
      </top>
      <bottom style="dotted">
        <color indexed="64"/>
      </bottom>
      <diagonal/>
    </border>
    <border>
      <left style="dashed">
        <color theme="1"/>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ashed">
        <color theme="1"/>
      </left>
      <right/>
      <top style="medium">
        <color indexed="64"/>
      </top>
      <bottom style="dotted">
        <color theme="1"/>
      </bottom>
      <diagonal/>
    </border>
    <border>
      <left style="medium">
        <color indexed="64"/>
      </left>
      <right style="dashed">
        <color indexed="64"/>
      </right>
      <top style="medium">
        <color indexed="64"/>
      </top>
      <bottom style="dashed">
        <color theme="1"/>
      </bottom>
      <diagonal/>
    </border>
    <border>
      <left style="dashed">
        <color indexed="64"/>
      </left>
      <right style="dotted">
        <color indexed="64"/>
      </right>
      <top style="medium">
        <color indexed="64"/>
      </top>
      <bottom style="dashed">
        <color theme="1"/>
      </bottom>
      <diagonal/>
    </border>
    <border>
      <left/>
      <right style="dashed">
        <color theme="1"/>
      </right>
      <top style="medium">
        <color indexed="64"/>
      </top>
      <bottom/>
      <diagonal/>
    </border>
  </borders>
  <cellStyleXfs count="4">
    <xf numFmtId="0" fontId="0"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238">
    <xf numFmtId="0" fontId="0" fillId="0" borderId="0" xfId="0"/>
    <xf numFmtId="10" fontId="0" fillId="4" borderId="9" xfId="0" applyNumberFormat="1" applyFill="1" applyBorder="1" applyAlignment="1">
      <alignment horizontal="center" vertical="center" wrapText="1"/>
    </xf>
    <xf numFmtId="10" fontId="0" fillId="4" borderId="8" xfId="0" applyNumberFormat="1" applyFill="1" applyBorder="1" applyAlignment="1">
      <alignment horizontal="center" vertical="center" wrapText="1"/>
    </xf>
    <xf numFmtId="10" fontId="0" fillId="4" borderId="10" xfId="0" applyNumberFormat="1" applyFill="1" applyBorder="1" applyAlignment="1">
      <alignment horizontal="center" vertical="center" wrapText="1"/>
    </xf>
    <xf numFmtId="10" fontId="0" fillId="4" borderId="18" xfId="0" applyNumberFormat="1" applyFill="1" applyBorder="1" applyAlignment="1">
      <alignment horizontal="center" vertical="center" wrapText="1"/>
    </xf>
    <xf numFmtId="10" fontId="0" fillId="4" borderId="19" xfId="0" applyNumberFormat="1" applyFill="1" applyBorder="1" applyAlignment="1">
      <alignment horizontal="center" vertical="center" wrapText="1"/>
    </xf>
    <xf numFmtId="10" fontId="0" fillId="4" borderId="20" xfId="0" applyNumberFormat="1" applyFill="1" applyBorder="1" applyAlignment="1">
      <alignment horizontal="center" vertical="center" wrapText="1"/>
    </xf>
    <xf numFmtId="2" fontId="6" fillId="6" borderId="14" xfId="0" applyNumberFormat="1" applyFont="1" applyFill="1" applyBorder="1" applyAlignment="1">
      <alignment vertical="center" wrapText="1"/>
    </xf>
    <xf numFmtId="2" fontId="6" fillId="6" borderId="15" xfId="0" applyNumberFormat="1" applyFont="1" applyFill="1" applyBorder="1" applyAlignment="1">
      <alignment vertical="center" wrapText="1"/>
    </xf>
    <xf numFmtId="0" fontId="4" fillId="3" borderId="23" xfId="0" applyFont="1" applyFill="1" applyBorder="1" applyAlignment="1">
      <alignment horizontal="center" vertical="center" wrapText="1"/>
    </xf>
    <xf numFmtId="164" fontId="4" fillId="3" borderId="28" xfId="0" applyNumberFormat="1" applyFont="1" applyFill="1" applyBorder="1" applyAlignment="1">
      <alignment horizontal="center" vertical="center" wrapText="1"/>
    </xf>
    <xf numFmtId="10" fontId="0" fillId="4" borderId="31" xfId="0" applyNumberFormat="1" applyFill="1" applyBorder="1" applyAlignment="1">
      <alignment horizontal="center" vertical="center" wrapText="1"/>
    </xf>
    <xf numFmtId="10" fontId="0" fillId="4" borderId="32" xfId="0" applyNumberFormat="1" applyFill="1" applyBorder="1" applyAlignment="1">
      <alignment horizontal="center" vertical="center" wrapText="1"/>
    </xf>
    <xf numFmtId="10" fontId="0" fillId="4" borderId="33" xfId="0" applyNumberFormat="1" applyFill="1" applyBorder="1" applyAlignment="1">
      <alignment horizontal="center" vertical="center" wrapText="1"/>
    </xf>
    <xf numFmtId="0" fontId="3" fillId="0" borderId="34" xfId="0" applyFont="1" applyBorder="1" applyAlignment="1">
      <alignment horizontal="center" vertical="center" wrapText="1"/>
    </xf>
    <xf numFmtId="0" fontId="4" fillId="3" borderId="24" xfId="0" applyFont="1" applyFill="1" applyBorder="1" applyAlignment="1">
      <alignment horizontal="center" vertical="center" wrapText="1"/>
    </xf>
    <xf numFmtId="164" fontId="4" fillId="3" borderId="22" xfId="0" applyNumberFormat="1" applyFont="1" applyFill="1" applyBorder="1" applyAlignment="1">
      <alignment horizontal="center" vertical="center" wrapText="1"/>
    </xf>
    <xf numFmtId="0" fontId="3" fillId="0" borderId="22" xfId="0" applyFont="1" applyBorder="1" applyAlignment="1">
      <alignment horizontal="center" vertical="center" wrapText="1"/>
    </xf>
    <xf numFmtId="164" fontId="7" fillId="3" borderId="37" xfId="2" applyNumberFormat="1" applyFont="1" applyFill="1" applyBorder="1" applyAlignment="1">
      <alignment horizontal="center" vertical="center" wrapText="1"/>
    </xf>
    <xf numFmtId="164" fontId="4" fillId="3" borderId="38" xfId="0" applyNumberFormat="1" applyFont="1" applyFill="1" applyBorder="1" applyAlignment="1">
      <alignment horizontal="center" vertical="center" wrapText="1"/>
    </xf>
    <xf numFmtId="0" fontId="3" fillId="0" borderId="38" xfId="0" applyFont="1" applyBorder="1" applyAlignment="1">
      <alignment horizontal="center" vertical="center" wrapText="1"/>
    </xf>
    <xf numFmtId="0" fontId="3" fillId="7" borderId="22" xfId="0" applyFont="1" applyFill="1" applyBorder="1" applyAlignment="1">
      <alignment horizontal="left" vertical="center" wrapText="1"/>
    </xf>
    <xf numFmtId="0" fontId="7" fillId="3" borderId="4" xfId="0" applyFont="1" applyFill="1" applyBorder="1" applyAlignment="1">
      <alignment horizontal="center" vertical="center" wrapText="1"/>
    </xf>
    <xf numFmtId="2" fontId="3" fillId="7" borderId="25"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44" fontId="7" fillId="3" borderId="29" xfId="2" applyFont="1" applyFill="1" applyBorder="1" applyAlignment="1">
      <alignment horizontal="center" vertical="center" wrapText="1"/>
    </xf>
    <xf numFmtId="44" fontId="3" fillId="7" borderId="40" xfId="2" applyFont="1" applyFill="1" applyBorder="1" applyAlignment="1">
      <alignment horizontal="center" vertical="center" wrapText="1"/>
    </xf>
    <xf numFmtId="44" fontId="7" fillId="3" borderId="30" xfId="2" applyFont="1" applyFill="1" applyBorder="1" applyAlignment="1">
      <alignment horizontal="center" vertical="center" wrapText="1"/>
    </xf>
    <xf numFmtId="44" fontId="3" fillId="7" borderId="41" xfId="2" applyFont="1" applyFill="1" applyBorder="1" applyAlignment="1">
      <alignment horizontal="center" vertical="center" wrapText="1"/>
    </xf>
    <xf numFmtId="44" fontId="7" fillId="3" borderId="35" xfId="2" applyFont="1" applyFill="1" applyBorder="1" applyAlignment="1">
      <alignment horizontal="center" vertical="center" wrapText="1"/>
    </xf>
    <xf numFmtId="44" fontId="3" fillId="7" borderId="16" xfId="2" applyFont="1" applyFill="1" applyBorder="1" applyAlignment="1">
      <alignment horizontal="center" vertical="center" wrapText="1"/>
    </xf>
    <xf numFmtId="44" fontId="7" fillId="3" borderId="36" xfId="2" applyFont="1" applyFill="1" applyBorder="1" applyAlignment="1">
      <alignment horizontal="center" vertical="center" wrapText="1"/>
    </xf>
    <xf numFmtId="44" fontId="3" fillId="7" borderId="17" xfId="2" applyFont="1" applyFill="1" applyBorder="1" applyAlignment="1">
      <alignment horizontal="center" vertical="center" wrapText="1"/>
    </xf>
    <xf numFmtId="44" fontId="7" fillId="3" borderId="37" xfId="2" applyFont="1" applyFill="1" applyBorder="1" applyAlignment="1">
      <alignment horizontal="center" vertical="center" wrapText="1"/>
    </xf>
    <xf numFmtId="44" fontId="3" fillId="7" borderId="42" xfId="2" applyFont="1" applyFill="1" applyBorder="1" applyAlignment="1">
      <alignment horizontal="center" vertical="center" wrapText="1"/>
    </xf>
    <xf numFmtId="44" fontId="7" fillId="3" borderId="39" xfId="2" applyFont="1" applyFill="1" applyBorder="1" applyAlignment="1">
      <alignment horizontal="center" vertical="center" wrapText="1"/>
    </xf>
    <xf numFmtId="44" fontId="3" fillId="7" borderId="21" xfId="2" applyFont="1" applyFill="1" applyBorder="1" applyAlignment="1">
      <alignment horizontal="center" vertical="center" wrapText="1"/>
    </xf>
    <xf numFmtId="3" fontId="3" fillId="2" borderId="44"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45"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3" fontId="3" fillId="8" borderId="1" xfId="0" applyNumberFormat="1" applyFont="1" applyFill="1" applyBorder="1" applyAlignment="1">
      <alignment horizontal="center" vertical="center" wrapText="1"/>
    </xf>
    <xf numFmtId="3" fontId="3" fillId="8" borderId="45" xfId="0" applyNumberFormat="1" applyFont="1" applyFill="1" applyBorder="1" applyAlignment="1">
      <alignment horizontal="center" vertical="center" wrapText="1"/>
    </xf>
    <xf numFmtId="0" fontId="3" fillId="6" borderId="22" xfId="0" applyFont="1" applyFill="1" applyBorder="1" applyAlignment="1">
      <alignment horizontal="left" vertical="center" wrapText="1"/>
    </xf>
    <xf numFmtId="0" fontId="3" fillId="9" borderId="34" xfId="0" applyFont="1" applyFill="1" applyBorder="1" applyAlignment="1">
      <alignment horizontal="justify" vertical="center" wrapText="1"/>
    </xf>
    <xf numFmtId="0" fontId="3" fillId="3" borderId="22" xfId="0" applyFont="1" applyFill="1" applyBorder="1" applyAlignment="1">
      <alignment horizontal="left" vertical="center" wrapText="1"/>
    </xf>
    <xf numFmtId="3" fontId="3" fillId="8" borderId="52" xfId="0" applyNumberFormat="1" applyFont="1" applyFill="1" applyBorder="1" applyAlignment="1">
      <alignment horizontal="center" vertical="center" wrapText="1"/>
    </xf>
    <xf numFmtId="3" fontId="3" fillId="2" borderId="52" xfId="0" applyNumberFormat="1" applyFont="1" applyFill="1" applyBorder="1" applyAlignment="1">
      <alignment horizontal="center" vertical="center" wrapText="1"/>
    </xf>
    <xf numFmtId="0" fontId="4" fillId="7" borderId="54"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7" xfId="0" applyFon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3" fontId="3" fillId="2" borderId="55" xfId="0" applyNumberFormat="1" applyFont="1" applyFill="1" applyBorder="1" applyAlignment="1">
      <alignment horizontal="center" vertical="center" wrapText="1"/>
    </xf>
    <xf numFmtId="3" fontId="3" fillId="2" borderId="56" xfId="0" applyNumberFormat="1" applyFont="1" applyFill="1" applyBorder="1" applyAlignment="1">
      <alignment horizontal="center" vertical="center" wrapText="1"/>
    </xf>
    <xf numFmtId="3" fontId="3" fillId="2" borderId="59" xfId="0" applyNumberFormat="1" applyFont="1" applyFill="1" applyBorder="1" applyAlignment="1">
      <alignment horizontal="center" vertical="center" wrapText="1"/>
    </xf>
    <xf numFmtId="3" fontId="3" fillId="2" borderId="60" xfId="0" applyNumberFormat="1" applyFont="1" applyFill="1" applyBorder="1" applyAlignment="1">
      <alignment horizontal="center" vertical="center" wrapText="1"/>
    </xf>
    <xf numFmtId="0" fontId="3" fillId="3" borderId="61" xfId="0" applyFont="1" applyFill="1" applyBorder="1" applyAlignment="1">
      <alignment horizontal="left" vertical="center" wrapText="1"/>
    </xf>
    <xf numFmtId="0" fontId="15" fillId="7" borderId="1" xfId="0" applyFont="1" applyFill="1" applyBorder="1" applyAlignment="1">
      <alignment horizontal="justify" vertical="center" wrapText="1"/>
    </xf>
    <xf numFmtId="0" fontId="15" fillId="7" borderId="1" xfId="0" applyFont="1" applyFill="1" applyBorder="1" applyAlignment="1">
      <alignment horizontal="left" vertical="center" wrapText="1"/>
    </xf>
    <xf numFmtId="0" fontId="16" fillId="7" borderId="1" xfId="0" applyFont="1" applyFill="1" applyBorder="1" applyAlignment="1">
      <alignment horizontal="center" vertical="center" wrapText="1"/>
    </xf>
    <xf numFmtId="0" fontId="15" fillId="7" borderId="7" xfId="0" applyFont="1" applyFill="1" applyBorder="1" applyAlignment="1">
      <alignment horizontal="justify" vertical="center" wrapText="1"/>
    </xf>
    <xf numFmtId="0" fontId="15" fillId="3" borderId="1"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16" fillId="3" borderId="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0" fillId="0" borderId="26" xfId="0" applyBorder="1"/>
    <xf numFmtId="0" fontId="0" fillId="0" borderId="62" xfId="0" applyBorder="1"/>
    <xf numFmtId="0" fontId="0" fillId="0" borderId="14" xfId="0" applyBorder="1"/>
    <xf numFmtId="0" fontId="0" fillId="0" borderId="15" xfId="0" applyBorder="1"/>
    <xf numFmtId="0" fontId="4" fillId="3" borderId="4" xfId="0" applyFont="1" applyFill="1" applyBorder="1" applyAlignment="1">
      <alignment horizontal="center" vertical="center" wrapText="1"/>
    </xf>
    <xf numFmtId="164" fontId="4" fillId="3" borderId="25" xfId="0" applyNumberFormat="1" applyFont="1" applyFill="1" applyBorder="1" applyAlignment="1">
      <alignment horizontal="center" vertical="center" wrapText="1"/>
    </xf>
    <xf numFmtId="44" fontId="3" fillId="2" borderId="65" xfId="3" applyFont="1" applyFill="1" applyBorder="1" applyAlignment="1">
      <alignment horizontal="center" vertical="center" wrapText="1"/>
    </xf>
    <xf numFmtId="44" fontId="3" fillId="2" borderId="66" xfId="2" applyFont="1" applyFill="1" applyBorder="1" applyAlignment="1">
      <alignment horizontal="center" vertical="center" wrapText="1"/>
    </xf>
    <xf numFmtId="44" fontId="3" fillId="2" borderId="67" xfId="2" applyFont="1" applyFill="1" applyBorder="1" applyAlignment="1">
      <alignment horizontal="center" vertical="center" wrapText="1"/>
    </xf>
    <xf numFmtId="10" fontId="0" fillId="4" borderId="47" xfId="0" applyNumberFormat="1" applyFill="1" applyBorder="1" applyAlignment="1">
      <alignment horizontal="center" vertical="center" wrapText="1"/>
    </xf>
    <xf numFmtId="3" fontId="3" fillId="2" borderId="68" xfId="0" applyNumberFormat="1" applyFont="1" applyFill="1" applyBorder="1" applyAlignment="1">
      <alignment horizontal="center" vertical="center" wrapText="1"/>
    </xf>
    <xf numFmtId="3" fontId="3" fillId="2" borderId="69" xfId="0" applyNumberFormat="1" applyFont="1" applyFill="1" applyBorder="1" applyAlignment="1">
      <alignment horizontal="center" vertical="center" wrapText="1"/>
    </xf>
    <xf numFmtId="0" fontId="3" fillId="0" borderId="25" xfId="0" applyFont="1" applyBorder="1" applyAlignment="1">
      <alignment horizontal="center" vertical="center" wrapText="1"/>
    </xf>
    <xf numFmtId="44" fontId="3" fillId="2" borderId="4" xfId="2" applyFont="1" applyFill="1" applyBorder="1" applyAlignment="1">
      <alignment horizontal="center" vertical="center" wrapText="1"/>
    </xf>
    <xf numFmtId="44" fontId="3" fillId="2" borderId="25" xfId="2" applyFont="1" applyFill="1" applyBorder="1" applyAlignment="1">
      <alignment horizontal="center" vertical="center" wrapText="1"/>
    </xf>
    <xf numFmtId="44" fontId="3" fillId="2" borderId="5" xfId="2" applyFont="1" applyFill="1" applyBorder="1" applyAlignment="1">
      <alignment horizontal="center" vertical="center" wrapText="1"/>
    </xf>
    <xf numFmtId="0" fontId="3" fillId="2" borderId="46" xfId="0" applyFont="1" applyFill="1" applyBorder="1" applyAlignment="1">
      <alignment horizontal="center" vertical="center" wrapText="1"/>
    </xf>
    <xf numFmtId="0" fontId="4" fillId="7" borderId="1" xfId="0" applyFont="1" applyFill="1" applyBorder="1" applyAlignment="1">
      <alignment horizontal="justify" vertical="center" wrapText="1"/>
    </xf>
    <xf numFmtId="0" fontId="3" fillId="2" borderId="70" xfId="0" applyFont="1" applyFill="1" applyBorder="1" applyAlignment="1">
      <alignment horizontal="center" vertical="center" wrapText="1"/>
    </xf>
    <xf numFmtId="0" fontId="10" fillId="5" borderId="13" xfId="0" applyFont="1" applyFill="1" applyBorder="1" applyAlignment="1">
      <alignment horizontal="center" vertical="center" wrapText="1"/>
    </xf>
    <xf numFmtId="3" fontId="3" fillId="2" borderId="50" xfId="0" applyNumberFormat="1" applyFont="1" applyFill="1" applyBorder="1" applyAlignment="1">
      <alignment horizontal="center" vertical="center" wrapText="1"/>
    </xf>
    <xf numFmtId="3" fontId="3" fillId="2" borderId="77" xfId="0" applyNumberFormat="1" applyFont="1" applyFill="1" applyBorder="1" applyAlignment="1">
      <alignment horizontal="center" vertical="center" wrapText="1"/>
    </xf>
    <xf numFmtId="0" fontId="15" fillId="0" borderId="60" xfId="0" applyFont="1" applyBorder="1" applyAlignment="1">
      <alignment horizontal="left" wrapText="1"/>
    </xf>
    <xf numFmtId="0" fontId="4" fillId="3" borderId="57" xfId="0" applyFont="1" applyFill="1" applyBorder="1" applyAlignment="1">
      <alignment horizontal="center" vertical="center" wrapText="1"/>
    </xf>
    <xf numFmtId="3" fontId="3" fillId="2" borderId="78" xfId="0" applyNumberFormat="1" applyFont="1" applyFill="1" applyBorder="1" applyAlignment="1">
      <alignment horizontal="center" vertical="center" wrapText="1"/>
    </xf>
    <xf numFmtId="3" fontId="3" fillId="2" borderId="49" xfId="0" applyNumberFormat="1" applyFont="1" applyFill="1" applyBorder="1" applyAlignment="1">
      <alignment horizontal="center" vertical="center" wrapText="1"/>
    </xf>
    <xf numFmtId="3" fontId="3" fillId="2" borderId="79" xfId="0" applyNumberFormat="1" applyFont="1" applyFill="1" applyBorder="1" applyAlignment="1">
      <alignment horizontal="center" vertical="center" wrapText="1"/>
    </xf>
    <xf numFmtId="3" fontId="3" fillId="2" borderId="80" xfId="0" applyNumberFormat="1" applyFont="1" applyFill="1" applyBorder="1" applyAlignment="1">
      <alignment horizontal="center" vertical="center" wrapText="1"/>
    </xf>
    <xf numFmtId="0" fontId="3" fillId="7" borderId="61" xfId="0" applyFont="1" applyFill="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justify" vertical="center" wrapText="1"/>
    </xf>
    <xf numFmtId="10" fontId="0" fillId="4" borderId="26" xfId="0" applyNumberFormat="1" applyFill="1" applyBorder="1" applyAlignment="1">
      <alignment horizontal="center" vertical="center" wrapText="1"/>
    </xf>
    <xf numFmtId="10" fontId="0" fillId="4" borderId="81" xfId="0" applyNumberFormat="1" applyFill="1" applyBorder="1" applyAlignment="1">
      <alignment horizontal="center" vertical="center" wrapText="1"/>
    </xf>
    <xf numFmtId="10" fontId="0" fillId="4" borderId="82" xfId="0" applyNumberFormat="1" applyFill="1" applyBorder="1" applyAlignment="1">
      <alignment horizontal="center" vertical="center" wrapText="1"/>
    </xf>
    <xf numFmtId="10" fontId="0" fillId="11" borderId="72" xfId="0" applyNumberFormat="1" applyFill="1" applyBorder="1" applyAlignment="1">
      <alignment horizontal="center" vertical="center" wrapText="1"/>
    </xf>
    <xf numFmtId="10" fontId="0" fillId="11" borderId="75" xfId="0" applyNumberFormat="1" applyFill="1" applyBorder="1" applyAlignment="1">
      <alignment horizontal="center" vertical="center" wrapText="1"/>
    </xf>
    <xf numFmtId="10" fontId="0" fillId="4" borderId="83" xfId="0" applyNumberFormat="1" applyFill="1" applyBorder="1" applyAlignment="1">
      <alignment horizontal="center" vertical="center" wrapText="1"/>
    </xf>
    <xf numFmtId="10" fontId="0" fillId="11" borderId="84" xfId="0" applyNumberFormat="1" applyFill="1" applyBorder="1" applyAlignment="1">
      <alignment horizontal="center" vertical="center" wrapText="1"/>
    </xf>
    <xf numFmtId="10" fontId="0" fillId="11" borderId="8" xfId="0" applyNumberFormat="1" applyFill="1" applyBorder="1" applyAlignment="1">
      <alignment horizontal="center" vertical="center" wrapText="1"/>
    </xf>
    <xf numFmtId="10" fontId="0" fillId="4" borderId="24" xfId="0" applyNumberFormat="1" applyFill="1" applyBorder="1" applyAlignment="1">
      <alignment horizontal="center" vertical="center" wrapText="1"/>
    </xf>
    <xf numFmtId="10" fontId="0" fillId="11" borderId="86" xfId="0" applyNumberFormat="1" applyFill="1" applyBorder="1" applyAlignment="1">
      <alignment horizontal="center" vertical="center" wrapText="1"/>
    </xf>
    <xf numFmtId="10" fontId="0" fillId="11" borderId="87" xfId="0" applyNumberFormat="1" applyFill="1" applyBorder="1" applyAlignment="1">
      <alignment horizontal="center" vertical="center" wrapText="1"/>
    </xf>
    <xf numFmtId="10" fontId="0" fillId="11" borderId="88" xfId="0" applyNumberFormat="1" applyFill="1" applyBorder="1" applyAlignment="1">
      <alignment horizontal="center" vertical="center" wrapText="1"/>
    </xf>
    <xf numFmtId="0" fontId="21" fillId="3" borderId="89" xfId="0" applyFont="1" applyFill="1" applyBorder="1" applyAlignment="1">
      <alignment horizontal="left" vertical="center" wrapText="1"/>
    </xf>
    <xf numFmtId="0" fontId="17" fillId="3" borderId="85" xfId="0" applyFont="1" applyFill="1" applyBorder="1" applyAlignment="1">
      <alignment horizontal="center" vertical="center" wrapText="1"/>
    </xf>
    <xf numFmtId="0" fontId="20" fillId="3" borderId="90" xfId="0" applyFont="1" applyFill="1" applyBorder="1" applyAlignment="1">
      <alignment horizontal="center" vertical="center" wrapText="1"/>
    </xf>
    <xf numFmtId="10" fontId="0" fillId="4" borderId="71" xfId="0" applyNumberFormat="1" applyFill="1" applyBorder="1" applyAlignment="1">
      <alignment horizontal="center" vertical="center" wrapText="1"/>
    </xf>
    <xf numFmtId="10" fontId="0" fillId="4" borderId="0" xfId="0" applyNumberFormat="1" applyFill="1" applyAlignment="1">
      <alignment horizontal="center" vertical="center" wrapText="1"/>
    </xf>
    <xf numFmtId="10" fontId="0" fillId="11" borderId="91" xfId="0" applyNumberFormat="1" applyFill="1" applyBorder="1" applyAlignment="1">
      <alignment horizontal="center" vertical="center" wrapText="1"/>
    </xf>
    <xf numFmtId="10" fontId="0" fillId="11" borderId="93" xfId="0" applyNumberFormat="1" applyFill="1" applyBorder="1" applyAlignment="1">
      <alignment horizontal="center" vertical="center" wrapText="1"/>
    </xf>
    <xf numFmtId="10" fontId="0" fillId="4" borderId="62" xfId="0" applyNumberFormat="1" applyFill="1" applyBorder="1" applyAlignment="1">
      <alignment horizontal="center" vertical="center" wrapText="1"/>
    </xf>
    <xf numFmtId="10" fontId="13" fillId="12" borderId="48" xfId="0" applyNumberFormat="1" applyFont="1" applyFill="1" applyBorder="1" applyAlignment="1">
      <alignment horizontal="center" vertical="center"/>
    </xf>
    <xf numFmtId="0" fontId="15" fillId="3" borderId="95" xfId="0" applyFont="1" applyFill="1" applyBorder="1" applyAlignment="1">
      <alignment horizontal="justify" vertical="center" wrapText="1"/>
    </xf>
    <xf numFmtId="0" fontId="16" fillId="3" borderId="95" xfId="0" applyFont="1" applyFill="1" applyBorder="1" applyAlignment="1">
      <alignment horizontal="justify" vertical="center" wrapText="1"/>
    </xf>
    <xf numFmtId="0" fontId="16" fillId="3" borderId="95" xfId="0" applyFont="1" applyFill="1" applyBorder="1" applyAlignment="1">
      <alignment horizontal="center" vertical="center" wrapText="1"/>
    </xf>
    <xf numFmtId="0" fontId="16" fillId="3" borderId="96" xfId="0" applyFont="1" applyFill="1" applyBorder="1" applyAlignment="1">
      <alignment horizontal="left" vertical="center" wrapText="1"/>
    </xf>
    <xf numFmtId="0" fontId="3" fillId="3" borderId="97" xfId="0" applyFont="1" applyFill="1" applyBorder="1" applyAlignment="1">
      <alignment horizontal="center" vertical="center" wrapText="1"/>
    </xf>
    <xf numFmtId="3" fontId="3" fillId="2" borderId="98" xfId="0" applyNumberFormat="1" applyFont="1" applyFill="1" applyBorder="1" applyAlignment="1">
      <alignment horizontal="center" vertical="center" wrapText="1"/>
    </xf>
    <xf numFmtId="3" fontId="3" fillId="2" borderId="95" xfId="0" applyNumberFormat="1" applyFont="1" applyFill="1" applyBorder="1" applyAlignment="1">
      <alignment horizontal="center" vertical="center" wrapText="1"/>
    </xf>
    <xf numFmtId="3" fontId="3" fillId="2" borderId="96" xfId="0" applyNumberFormat="1" applyFont="1" applyFill="1" applyBorder="1" applyAlignment="1">
      <alignment horizontal="center" vertical="center" wrapText="1"/>
    </xf>
    <xf numFmtId="3" fontId="3" fillId="2" borderId="99" xfId="0" applyNumberFormat="1" applyFont="1" applyFill="1" applyBorder="1" applyAlignment="1">
      <alignment horizontal="center" vertical="center" wrapText="1"/>
    </xf>
    <xf numFmtId="3" fontId="3" fillId="2" borderId="100" xfId="0" applyNumberFormat="1" applyFont="1" applyFill="1" applyBorder="1" applyAlignment="1">
      <alignment horizontal="center" vertical="center" wrapText="1"/>
    </xf>
    <xf numFmtId="10" fontId="0" fillId="4" borderId="14" xfId="0" applyNumberFormat="1" applyFill="1" applyBorder="1" applyAlignment="1">
      <alignment horizontal="center" vertical="center" wrapText="1"/>
    </xf>
    <xf numFmtId="10" fontId="0" fillId="11" borderId="101" xfId="0" applyNumberFormat="1" applyFill="1" applyBorder="1" applyAlignment="1">
      <alignment horizontal="center" vertical="center" wrapText="1"/>
    </xf>
    <xf numFmtId="10" fontId="0" fillId="11" borderId="102" xfId="0" applyNumberFormat="1" applyFill="1" applyBorder="1" applyAlignment="1">
      <alignment horizontal="center" vertical="center" wrapText="1"/>
    </xf>
    <xf numFmtId="10" fontId="0" fillId="11" borderId="103" xfId="0" applyNumberFormat="1" applyFill="1" applyBorder="1" applyAlignment="1">
      <alignment horizontal="center" vertical="center" wrapText="1"/>
    </xf>
    <xf numFmtId="10" fontId="0" fillId="11" borderId="104" xfId="0" applyNumberFormat="1" applyFill="1" applyBorder="1" applyAlignment="1">
      <alignment horizontal="center" vertical="center" wrapText="1"/>
    </xf>
    <xf numFmtId="0" fontId="3" fillId="3" borderId="38" xfId="0" applyFont="1" applyFill="1" applyBorder="1" applyAlignment="1">
      <alignment horizontal="left" vertical="center" wrapText="1"/>
    </xf>
    <xf numFmtId="1" fontId="7" fillId="3" borderId="105" xfId="1" applyNumberFormat="1" applyFont="1" applyFill="1" applyBorder="1" applyAlignment="1">
      <alignment horizontal="center" vertical="center" wrapText="1"/>
    </xf>
    <xf numFmtId="10" fontId="0" fillId="0" borderId="73" xfId="0" applyNumberFormat="1" applyBorder="1" applyAlignment="1">
      <alignment horizontal="center" vertical="center" wrapText="1"/>
    </xf>
    <xf numFmtId="10" fontId="0" fillId="0" borderId="75" xfId="0" applyNumberFormat="1" applyBorder="1" applyAlignment="1">
      <alignment horizontal="center" vertical="center" wrapText="1"/>
    </xf>
    <xf numFmtId="10" fontId="0" fillId="0" borderId="88" xfId="0" applyNumberFormat="1" applyBorder="1" applyAlignment="1">
      <alignment horizontal="center" vertical="center" wrapText="1"/>
    </xf>
    <xf numFmtId="0" fontId="1" fillId="3" borderId="68" xfId="0" applyFont="1" applyFill="1" applyBorder="1" applyAlignment="1">
      <alignment horizontal="center" vertical="center" wrapText="1"/>
    </xf>
    <xf numFmtId="0" fontId="4" fillId="7" borderId="69"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7" borderId="68" xfId="0" applyFont="1" applyFill="1" applyBorder="1" applyAlignment="1">
      <alignment horizontal="center" vertical="center" wrapText="1"/>
    </xf>
    <xf numFmtId="0" fontId="1" fillId="7" borderId="69" xfId="0" applyFont="1" applyFill="1" applyBorder="1" applyAlignment="1">
      <alignment horizontal="center" vertical="center" wrapText="1"/>
    </xf>
    <xf numFmtId="0" fontId="1" fillId="3" borderId="69" xfId="0" applyFont="1" applyFill="1" applyBorder="1" applyAlignment="1">
      <alignment horizontal="center" vertical="center" wrapText="1"/>
    </xf>
    <xf numFmtId="1" fontId="7" fillId="0" borderId="107" xfId="1" applyNumberFormat="1"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1" fillId="3" borderId="109" xfId="0" applyFont="1" applyFill="1" applyBorder="1" applyAlignment="1">
      <alignment horizontal="center" vertical="center" wrapText="1"/>
    </xf>
    <xf numFmtId="0" fontId="4" fillId="7" borderId="110" xfId="0" applyFont="1" applyFill="1" applyBorder="1" applyAlignment="1">
      <alignment horizontal="center" vertical="center" wrapText="1"/>
    </xf>
    <xf numFmtId="0" fontId="1" fillId="3" borderId="110" xfId="0" applyFont="1" applyFill="1" applyBorder="1" applyAlignment="1">
      <alignment horizontal="center" vertical="center" wrapText="1"/>
    </xf>
    <xf numFmtId="0" fontId="4" fillId="7" borderId="111" xfId="0" applyFont="1" applyFill="1" applyBorder="1" applyAlignment="1">
      <alignment horizontal="center" vertical="center" wrapText="1"/>
    </xf>
    <xf numFmtId="0" fontId="1" fillId="3" borderId="112" xfId="0" applyFont="1" applyFill="1" applyBorder="1" applyAlignment="1">
      <alignment horizontal="center" vertical="center" wrapText="1"/>
    </xf>
    <xf numFmtId="0" fontId="1" fillId="6" borderId="50" xfId="0" applyFont="1" applyFill="1" applyBorder="1" applyAlignment="1">
      <alignment horizontal="left" vertical="center" wrapText="1"/>
    </xf>
    <xf numFmtId="0" fontId="1" fillId="6" borderId="51" xfId="0" applyFont="1" applyFill="1" applyBorder="1" applyAlignment="1">
      <alignment horizontal="left" vertical="center" wrapText="1"/>
    </xf>
    <xf numFmtId="0" fontId="1" fillId="6" borderId="53" xfId="0" applyFont="1" applyFill="1" applyBorder="1" applyAlignment="1">
      <alignment horizontal="center" vertical="center" wrapText="1"/>
    </xf>
    <xf numFmtId="3" fontId="3" fillId="8" borderId="50" xfId="0" applyNumberFormat="1" applyFont="1" applyFill="1" applyBorder="1" applyAlignment="1">
      <alignment horizontal="center" vertical="center" wrapText="1"/>
    </xf>
    <xf numFmtId="0" fontId="5" fillId="8" borderId="34" xfId="0" applyFont="1" applyFill="1" applyBorder="1" applyAlignment="1">
      <alignment horizontal="center" vertical="center" wrapText="1"/>
    </xf>
    <xf numFmtId="3" fontId="3" fillId="8" borderId="114" xfId="0" applyNumberFormat="1" applyFont="1" applyFill="1" applyBorder="1" applyAlignment="1">
      <alignment horizontal="center" vertical="center" wrapText="1"/>
    </xf>
    <xf numFmtId="3" fontId="3" fillId="8" borderId="115" xfId="0" applyNumberFormat="1" applyFont="1" applyFill="1" applyBorder="1" applyAlignment="1">
      <alignment horizontal="center" vertical="center" wrapText="1"/>
    </xf>
    <xf numFmtId="3" fontId="3" fillId="8" borderId="116" xfId="0" applyNumberFormat="1" applyFont="1" applyFill="1" applyBorder="1" applyAlignment="1">
      <alignment horizontal="center" vertical="center" wrapText="1"/>
    </xf>
    <xf numFmtId="3" fontId="3" fillId="8" borderId="117" xfId="0" applyNumberFormat="1" applyFont="1" applyFill="1" applyBorder="1" applyAlignment="1">
      <alignment horizontal="center" vertical="center" wrapText="1"/>
    </xf>
    <xf numFmtId="3" fontId="3" fillId="8" borderId="118" xfId="0" applyNumberFormat="1" applyFont="1" applyFill="1" applyBorder="1" applyAlignment="1">
      <alignment horizontal="center" vertical="center" wrapText="1"/>
    </xf>
    <xf numFmtId="0" fontId="7" fillId="6" borderId="119" xfId="0" applyFont="1" applyFill="1" applyBorder="1" applyAlignment="1">
      <alignment horizontal="center" vertical="center" wrapText="1"/>
    </xf>
    <xf numFmtId="3" fontId="3" fillId="2" borderId="120" xfId="0" applyNumberFormat="1" applyFont="1" applyFill="1" applyBorder="1" applyAlignment="1">
      <alignment horizontal="center" vertical="center" wrapText="1"/>
    </xf>
    <xf numFmtId="3" fontId="3" fillId="2" borderId="51" xfId="0" applyNumberFormat="1"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3" borderId="108" xfId="0" applyFont="1" applyFill="1" applyBorder="1" applyAlignment="1">
      <alignment horizontal="center" vertical="center" wrapText="1"/>
    </xf>
    <xf numFmtId="0" fontId="4" fillId="0" borderId="121" xfId="0" applyFont="1" applyBorder="1" applyAlignment="1">
      <alignment horizontal="center" vertical="center" wrapText="1"/>
    </xf>
    <xf numFmtId="3" fontId="3" fillId="2" borderId="122" xfId="0" applyNumberFormat="1" applyFont="1" applyFill="1" applyBorder="1" applyAlignment="1">
      <alignment horizontal="center" vertical="center" wrapText="1"/>
    </xf>
    <xf numFmtId="3" fontId="3" fillId="2" borderId="115" xfId="0" applyNumberFormat="1" applyFont="1" applyFill="1" applyBorder="1" applyAlignment="1">
      <alignment horizontal="center" vertical="center" wrapText="1"/>
    </xf>
    <xf numFmtId="3" fontId="3" fillId="2" borderId="123" xfId="0" applyNumberFormat="1" applyFont="1" applyFill="1" applyBorder="1" applyAlignment="1">
      <alignment horizontal="center" vertical="center" wrapText="1"/>
    </xf>
    <xf numFmtId="3" fontId="3" fillId="2" borderId="117" xfId="0" applyNumberFormat="1" applyFont="1" applyFill="1" applyBorder="1" applyAlignment="1">
      <alignment horizontal="center" vertical="center" wrapText="1"/>
    </xf>
    <xf numFmtId="3" fontId="3" fillId="2" borderId="124" xfId="0" applyNumberFormat="1" applyFont="1" applyFill="1" applyBorder="1" applyAlignment="1">
      <alignment horizontal="center" vertical="center" wrapText="1"/>
    </xf>
    <xf numFmtId="0" fontId="4" fillId="3" borderId="125" xfId="0" applyFont="1" applyFill="1" applyBorder="1" applyAlignment="1">
      <alignment horizontal="justify" vertical="center" wrapText="1"/>
    </xf>
    <xf numFmtId="0" fontId="3" fillId="0" borderId="126" xfId="0" applyFont="1" applyBorder="1" applyAlignment="1">
      <alignment horizontal="justify" vertical="center" wrapText="1"/>
    </xf>
    <xf numFmtId="0" fontId="3" fillId="0" borderId="126" xfId="0" applyFont="1" applyBorder="1" applyAlignment="1">
      <alignment horizontal="center" vertical="center" wrapText="1"/>
    </xf>
    <xf numFmtId="0" fontId="3" fillId="0" borderId="127" xfId="0" applyFont="1" applyBorder="1" applyAlignment="1">
      <alignment vertical="center" wrapText="1"/>
    </xf>
    <xf numFmtId="1" fontId="7" fillId="0" borderId="128" xfId="1" applyNumberFormat="1" applyFont="1" applyFill="1" applyBorder="1" applyAlignment="1">
      <alignment horizontal="center" vertical="center" wrapText="1"/>
    </xf>
    <xf numFmtId="1" fontId="3" fillId="0" borderId="129" xfId="1" applyNumberFormat="1" applyFont="1" applyFill="1" applyBorder="1" applyAlignment="1">
      <alignment horizontal="center" vertical="center" wrapText="1"/>
    </xf>
    <xf numFmtId="1" fontId="3" fillId="0" borderId="32" xfId="1" applyNumberFormat="1" applyFont="1" applyFill="1" applyBorder="1" applyAlignment="1">
      <alignment horizontal="center" vertical="center" wrapText="1"/>
    </xf>
    <xf numFmtId="1" fontId="7" fillId="0" borderId="130" xfId="1" applyNumberFormat="1" applyFont="1" applyFill="1" applyBorder="1" applyAlignment="1">
      <alignment horizontal="center" vertical="center" wrapText="1"/>
    </xf>
    <xf numFmtId="1" fontId="7" fillId="0" borderId="131" xfId="1" applyNumberFormat="1" applyFont="1" applyFill="1" applyBorder="1" applyAlignment="1">
      <alignment horizontal="center" vertical="center" wrapText="1"/>
    </xf>
    <xf numFmtId="0" fontId="2" fillId="3" borderId="132" xfId="0" applyFont="1" applyFill="1" applyBorder="1" applyAlignment="1">
      <alignment horizontal="center" vertical="center" wrapText="1"/>
    </xf>
    <xf numFmtId="0" fontId="1" fillId="6" borderId="76"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94" xfId="0" applyFont="1" applyFill="1" applyBorder="1" applyAlignment="1">
      <alignment horizontal="center" vertical="center" wrapText="1"/>
    </xf>
    <xf numFmtId="0" fontId="9" fillId="0" borderId="63" xfId="0" applyFont="1" applyBorder="1" applyAlignment="1">
      <alignment horizontal="center" vertical="top" wrapText="1"/>
    </xf>
    <xf numFmtId="0" fontId="9" fillId="0" borderId="63" xfId="0" applyFont="1" applyBorder="1" applyAlignment="1">
      <alignment horizontal="center" vertical="top"/>
    </xf>
    <xf numFmtId="0" fontId="9" fillId="0" borderId="63" xfId="0" applyFont="1" applyBorder="1" applyAlignment="1">
      <alignment horizontal="center" vertical="center" wrapText="1"/>
    </xf>
    <xf numFmtId="0" fontId="9" fillId="0" borderId="64" xfId="0" applyFont="1" applyBorder="1" applyAlignment="1">
      <alignment horizontal="center" vertical="center"/>
    </xf>
    <xf numFmtId="10" fontId="0" fillId="11" borderId="92" xfId="0" applyNumberFormat="1" applyFill="1" applyBorder="1" applyAlignment="1">
      <alignment horizontal="center" vertical="center" wrapText="1"/>
    </xf>
    <xf numFmtId="10" fontId="0" fillId="11" borderId="93" xfId="0" applyNumberFormat="1" applyFill="1" applyBorder="1" applyAlignment="1">
      <alignment horizontal="center" vertical="center" wrapText="1"/>
    </xf>
    <xf numFmtId="10" fontId="0" fillId="11" borderId="72" xfId="0" applyNumberFormat="1" applyFill="1" applyBorder="1" applyAlignment="1">
      <alignment horizontal="center" vertical="center" wrapText="1"/>
    </xf>
    <xf numFmtId="10" fontId="0" fillId="11" borderId="75" xfId="0" applyNumberFormat="1" applyFill="1" applyBorder="1" applyAlignment="1">
      <alignment horizontal="center" vertical="center" wrapText="1"/>
    </xf>
    <xf numFmtId="10" fontId="0" fillId="11" borderId="87" xfId="0" applyNumberFormat="1" applyFill="1" applyBorder="1" applyAlignment="1">
      <alignment horizontal="center" vertical="center" wrapText="1"/>
    </xf>
    <xf numFmtId="10" fontId="0" fillId="11" borderId="88" xfId="0" applyNumberFormat="1" applyFill="1" applyBorder="1" applyAlignment="1">
      <alignment horizontal="center" vertical="center" wrapText="1"/>
    </xf>
    <xf numFmtId="2" fontId="10" fillId="6" borderId="4" xfId="0" applyNumberFormat="1" applyFont="1" applyFill="1" applyBorder="1" applyAlignment="1">
      <alignment horizontal="center" vertical="center" wrapText="1"/>
    </xf>
    <xf numFmtId="2" fontId="10" fillId="6" borderId="5" xfId="0" applyNumberFormat="1" applyFont="1" applyFill="1" applyBorder="1" applyAlignment="1">
      <alignment horizontal="center" vertical="center" wrapText="1"/>
    </xf>
    <xf numFmtId="2" fontId="10" fillId="6" borderId="6" xfId="0" applyNumberFormat="1" applyFont="1" applyFill="1" applyBorder="1" applyAlignment="1">
      <alignment horizontal="center" vertical="center" wrapText="1"/>
    </xf>
    <xf numFmtId="2" fontId="6" fillId="6" borderId="11"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26"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0" fillId="0" borderId="0" xfId="0" applyAlignment="1">
      <alignment horizontal="center" vertical="top" wrapText="1"/>
    </xf>
    <xf numFmtId="0" fontId="11" fillId="6" borderId="13"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08"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2" fontId="4" fillId="7" borderId="13" xfId="0" applyNumberFormat="1" applyFont="1" applyFill="1" applyBorder="1" applyAlignment="1">
      <alignment horizontal="center" vertical="center" wrapText="1"/>
    </xf>
    <xf numFmtId="2" fontId="4" fillId="7" borderId="12" xfId="0" applyNumberFormat="1" applyFont="1" applyFill="1" applyBorder="1" applyAlignment="1">
      <alignment horizontal="center" vertical="center" wrapText="1"/>
    </xf>
    <xf numFmtId="2" fontId="5" fillId="6" borderId="4" xfId="0" applyNumberFormat="1" applyFont="1" applyFill="1" applyBorder="1" applyAlignment="1">
      <alignment horizontal="center" vertical="center" wrapText="1"/>
    </xf>
    <xf numFmtId="2" fontId="5" fillId="6" borderId="5" xfId="0" applyNumberFormat="1" applyFont="1" applyFill="1" applyBorder="1" applyAlignment="1">
      <alignment horizontal="center" vertical="center" wrapText="1"/>
    </xf>
    <xf numFmtId="2" fontId="5" fillId="6" borderId="6" xfId="0" applyNumberFormat="1" applyFont="1" applyFill="1" applyBorder="1" applyAlignment="1">
      <alignment horizontal="center" vertical="center" wrapText="1"/>
    </xf>
    <xf numFmtId="2" fontId="5" fillId="6" borderId="13" xfId="0" applyNumberFormat="1" applyFont="1" applyFill="1" applyBorder="1" applyAlignment="1">
      <alignment horizontal="center" vertical="center" wrapText="1"/>
    </xf>
    <xf numFmtId="2" fontId="5" fillId="6" borderId="12" xfId="0" applyNumberFormat="1" applyFont="1" applyFill="1" applyBorder="1" applyAlignment="1">
      <alignment horizontal="center" vertical="center" wrapText="1"/>
    </xf>
    <xf numFmtId="0" fontId="5" fillId="8" borderId="113" xfId="0" applyFont="1" applyFill="1" applyBorder="1" applyAlignment="1">
      <alignment horizontal="center" vertical="center" wrapText="1"/>
    </xf>
    <xf numFmtId="0" fontId="5" fillId="8" borderId="74" xfId="0" applyFont="1" applyFill="1" applyBorder="1" applyAlignment="1">
      <alignment horizontal="center" vertical="center" wrapText="1"/>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9" fillId="0" borderId="63" xfId="0" applyFont="1" applyBorder="1" applyAlignment="1">
      <alignment horizontal="center" vertical="center"/>
    </xf>
    <xf numFmtId="0" fontId="0" fillId="0" borderId="0" xfId="0" applyAlignment="1">
      <alignment horizontal="justify" vertical="center" wrapText="1"/>
    </xf>
    <xf numFmtId="2" fontId="5" fillId="6" borderId="43" xfId="0" applyNumberFormat="1" applyFont="1" applyFill="1" applyBorder="1" applyAlignment="1">
      <alignment horizontal="center" vertical="center" wrapText="1"/>
    </xf>
    <xf numFmtId="2" fontId="5" fillId="6" borderId="27" xfId="0" applyNumberFormat="1" applyFont="1" applyFill="1" applyBorder="1" applyAlignment="1">
      <alignment horizontal="center" vertical="center" wrapText="1"/>
    </xf>
  </cellXfs>
  <cellStyles count="4">
    <cellStyle name="Moneda" xfId="2" builtinId="4"/>
    <cellStyle name="Moneda 2" xfId="3" xr:uid="{83F11390-8B6B-41A7-821E-5421D8CA07E1}"/>
    <cellStyle name="Normal" xfId="0" builtinId="0"/>
    <cellStyle name="Porcentaje" xfId="1" builtinId="5"/>
  </cellStyles>
  <dxfs count="37">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5353"/>
        </patternFill>
      </fill>
    </dxf>
    <dxf>
      <fill>
        <patternFill patternType="none">
          <bgColor auto="1"/>
        </patternFill>
      </fill>
    </dxf>
    <dxf>
      <fill>
        <patternFill>
          <bgColor rgb="FFFFFF00"/>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353"/>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1321552</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06782"/>
          <a:ext cx="3306214" cy="2004667"/>
        </a:xfrm>
        <a:prstGeom prst="rect">
          <a:avLst/>
        </a:prstGeom>
      </xdr:spPr>
    </xdr:pic>
    <xdr:clientData/>
  </xdr:twoCellAnchor>
  <xdr:twoCellAnchor editAs="oneCell">
    <xdr:from>
      <xdr:col>2</xdr:col>
      <xdr:colOff>1714501</xdr:colOff>
      <xdr:row>3</xdr:row>
      <xdr:rowOff>61392</xdr:rowOff>
    </xdr:from>
    <xdr:to>
      <xdr:col>3</xdr:col>
      <xdr:colOff>1329757</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22</xdr:col>
      <xdr:colOff>-1</xdr:colOff>
      <xdr:row>3</xdr:row>
      <xdr:rowOff>0</xdr:rowOff>
    </xdr:from>
    <xdr:to>
      <xdr:col>22</xdr:col>
      <xdr:colOff>2180406</xdr:colOff>
      <xdr:row>8</xdr:row>
      <xdr:rowOff>50800</xdr:rowOff>
    </xdr:to>
    <xdr:pic>
      <xdr:nvPicPr>
        <xdr:cNvPr id="6" name="Imagen 5">
          <a:extLst>
            <a:ext uri="{FF2B5EF4-FFF2-40B4-BE49-F238E27FC236}">
              <a16:creationId xmlns:a16="http://schemas.microsoft.com/office/drawing/2014/main" id="{7A546738-2C04-40E7-B6AF-FE9EE039B1CE}"/>
            </a:ext>
          </a:extLst>
        </xdr:cNvPr>
        <xdr:cNvPicPr>
          <a:picLocks noChangeAspect="1"/>
        </xdr:cNvPicPr>
      </xdr:nvPicPr>
      <xdr:blipFill rotWithShape="1">
        <a:blip xmlns:r="http://schemas.openxmlformats.org/officeDocument/2006/relationships" r:embed="rId3"/>
        <a:srcRect l="25953" t="32381" r="46785" b="17037"/>
        <a:stretch/>
      </xdr:blipFill>
      <xdr:spPr>
        <a:xfrm>
          <a:off x="30784799" y="571500"/>
          <a:ext cx="2180407" cy="2095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W51"/>
  <sheetViews>
    <sheetView tabSelected="1" zoomScale="40" zoomScaleNormal="40" workbookViewId="0">
      <selection activeCell="E5" sqref="E5:S5"/>
    </sheetView>
  </sheetViews>
  <sheetFormatPr baseColWidth="10" defaultColWidth="11.42578125" defaultRowHeight="15" x14ac:dyDescent="0.25"/>
  <cols>
    <col min="2" max="2" width="25.28515625" customWidth="1"/>
    <col min="3" max="3" width="35.85546875" customWidth="1"/>
    <col min="4" max="6" width="31.42578125" customWidth="1"/>
    <col min="7" max="15" width="16.85546875" customWidth="1"/>
    <col min="16" max="22" width="18.140625" customWidth="1"/>
    <col min="23" max="23" width="61.85546875" customWidth="1"/>
  </cols>
  <sheetData>
    <row r="3" spans="1:23" ht="15.75" thickBot="1" x14ac:dyDescent="0.3"/>
    <row r="4" spans="1:23" ht="63" customHeight="1" x14ac:dyDescent="0.25">
      <c r="E4" s="204" t="s">
        <v>138</v>
      </c>
      <c r="F4" s="205"/>
      <c r="G4" s="205"/>
      <c r="H4" s="205"/>
      <c r="I4" s="205"/>
      <c r="J4" s="205"/>
      <c r="K4" s="205"/>
      <c r="L4" s="205"/>
      <c r="M4" s="205"/>
      <c r="N4" s="205"/>
      <c r="O4" s="205"/>
      <c r="P4" s="205"/>
      <c r="Q4" s="205"/>
      <c r="R4" s="205"/>
      <c r="S4" s="205"/>
    </row>
    <row r="5" spans="1:23" ht="30" customHeight="1" x14ac:dyDescent="0.25">
      <c r="E5" s="206" t="s">
        <v>0</v>
      </c>
      <c r="F5" s="207"/>
      <c r="G5" s="207"/>
      <c r="H5" s="207"/>
      <c r="I5" s="207"/>
      <c r="J5" s="207"/>
      <c r="K5" s="207"/>
      <c r="L5" s="207"/>
      <c r="M5" s="207"/>
      <c r="N5" s="207"/>
      <c r="O5" s="207"/>
      <c r="P5" s="207"/>
      <c r="Q5" s="207"/>
      <c r="R5" s="207"/>
      <c r="S5" s="207"/>
    </row>
    <row r="6" spans="1:23" ht="26.25" customHeight="1" x14ac:dyDescent="0.25">
      <c r="E6" s="206" t="s">
        <v>86</v>
      </c>
      <c r="F6" s="207"/>
      <c r="G6" s="207"/>
      <c r="H6" s="207"/>
      <c r="I6" s="207"/>
      <c r="J6" s="207"/>
      <c r="K6" s="207"/>
      <c r="L6" s="207"/>
      <c r="M6" s="207"/>
      <c r="N6" s="207"/>
      <c r="O6" s="207"/>
      <c r="P6" s="207"/>
      <c r="Q6" s="207"/>
      <c r="R6" s="207"/>
      <c r="S6" s="207"/>
    </row>
    <row r="7" spans="1:23" ht="26.25" customHeight="1" x14ac:dyDescent="0.25">
      <c r="E7" s="206" t="s">
        <v>75</v>
      </c>
      <c r="F7" s="207"/>
      <c r="G7" s="207"/>
      <c r="H7" s="207"/>
      <c r="I7" s="207"/>
      <c r="J7" s="207"/>
      <c r="K7" s="207"/>
      <c r="L7" s="207"/>
      <c r="M7" s="207"/>
      <c r="N7" s="207"/>
      <c r="O7" s="207"/>
      <c r="P7" s="207"/>
      <c r="Q7" s="207"/>
      <c r="R7" s="207"/>
      <c r="S7" s="207"/>
    </row>
    <row r="8" spans="1:23" ht="15.75" customHeight="1" thickBot="1" x14ac:dyDescent="0.3">
      <c r="E8" s="7"/>
      <c r="F8" s="8"/>
      <c r="G8" s="8"/>
      <c r="H8" s="8"/>
      <c r="I8" s="8"/>
      <c r="J8" s="8"/>
      <c r="K8" s="8"/>
      <c r="L8" s="8"/>
      <c r="M8" s="8"/>
      <c r="N8" s="8"/>
      <c r="O8" s="8"/>
      <c r="P8" s="8"/>
      <c r="Q8" s="8"/>
      <c r="R8" s="8"/>
      <c r="S8" s="8"/>
    </row>
    <row r="11" spans="1:23" ht="9" customHeight="1" thickBot="1" x14ac:dyDescent="0.3"/>
    <row r="12" spans="1:23" ht="26.25" customHeight="1" thickBot="1" x14ac:dyDescent="0.3">
      <c r="G12" s="201" t="s">
        <v>134</v>
      </c>
      <c r="H12" s="202"/>
      <c r="I12" s="202"/>
      <c r="J12" s="202"/>
      <c r="K12" s="202"/>
      <c r="L12" s="202"/>
      <c r="M12" s="202"/>
      <c r="N12" s="202"/>
      <c r="O12" s="202"/>
      <c r="P12" s="202"/>
      <c r="Q12" s="202"/>
      <c r="R12" s="202"/>
      <c r="S12" s="202"/>
      <c r="T12" s="202"/>
      <c r="U12" s="202"/>
      <c r="V12" s="203"/>
    </row>
    <row r="13" spans="1:23" ht="57" customHeight="1" thickBot="1" x14ac:dyDescent="0.3">
      <c r="B13" s="217" t="s">
        <v>1</v>
      </c>
      <c r="C13" s="217" t="s">
        <v>2</v>
      </c>
      <c r="D13" s="208" t="s">
        <v>3</v>
      </c>
      <c r="E13" s="209"/>
      <c r="F13" s="210"/>
      <c r="G13" s="231" t="s">
        <v>135</v>
      </c>
      <c r="H13" s="232"/>
      <c r="I13" s="232"/>
      <c r="J13" s="232"/>
      <c r="K13" s="233"/>
      <c r="L13" s="208" t="s">
        <v>136</v>
      </c>
      <c r="M13" s="209"/>
      <c r="N13" s="209"/>
      <c r="O13" s="210"/>
      <c r="P13" s="211" t="s">
        <v>133</v>
      </c>
      <c r="Q13" s="212"/>
      <c r="R13" s="212"/>
      <c r="S13" s="213"/>
      <c r="T13" s="212" t="s">
        <v>132</v>
      </c>
      <c r="U13" s="212"/>
      <c r="V13" s="213"/>
      <c r="W13" s="215" t="s">
        <v>137</v>
      </c>
    </row>
    <row r="14" spans="1:23" ht="143.25" customHeight="1" thickBot="1" x14ac:dyDescent="0.3">
      <c r="B14" s="218"/>
      <c r="C14" s="218"/>
      <c r="D14" s="88" t="s">
        <v>4</v>
      </c>
      <c r="E14" s="88" t="s">
        <v>5</v>
      </c>
      <c r="F14" s="148" t="s">
        <v>6</v>
      </c>
      <c r="G14" s="149" t="s">
        <v>30</v>
      </c>
      <c r="H14" s="150" t="s">
        <v>7</v>
      </c>
      <c r="I14" s="151" t="s">
        <v>8</v>
      </c>
      <c r="J14" s="152" t="s">
        <v>9</v>
      </c>
      <c r="K14" s="153" t="s">
        <v>10</v>
      </c>
      <c r="L14" s="154" t="s">
        <v>7</v>
      </c>
      <c r="M14" s="151" t="s">
        <v>8</v>
      </c>
      <c r="N14" s="141" t="s">
        <v>9</v>
      </c>
      <c r="O14" s="142" t="s">
        <v>10</v>
      </c>
      <c r="P14" s="143" t="s">
        <v>7</v>
      </c>
      <c r="Q14" s="144" t="s">
        <v>8</v>
      </c>
      <c r="R14" s="141" t="s">
        <v>9</v>
      </c>
      <c r="S14" s="145" t="s">
        <v>10</v>
      </c>
      <c r="T14" s="141" t="s">
        <v>8</v>
      </c>
      <c r="U14" s="144" t="s">
        <v>9</v>
      </c>
      <c r="V14" s="146" t="s">
        <v>10</v>
      </c>
      <c r="W14" s="216"/>
    </row>
    <row r="15" spans="1:23" ht="277.5" customHeight="1" x14ac:dyDescent="0.25">
      <c r="A15" s="70"/>
      <c r="B15" s="186" t="s">
        <v>11</v>
      </c>
      <c r="C15" s="177" t="s">
        <v>79</v>
      </c>
      <c r="D15" s="178" t="s">
        <v>12</v>
      </c>
      <c r="E15" s="179" t="s">
        <v>125</v>
      </c>
      <c r="F15" s="180" t="s">
        <v>126</v>
      </c>
      <c r="G15" s="98">
        <v>18</v>
      </c>
      <c r="H15" s="181">
        <v>18</v>
      </c>
      <c r="I15" s="182">
        <v>18</v>
      </c>
      <c r="J15" s="183">
        <v>18</v>
      </c>
      <c r="K15" s="182">
        <v>18</v>
      </c>
      <c r="L15" s="184">
        <v>23</v>
      </c>
      <c r="M15" s="185" t="s">
        <v>127</v>
      </c>
      <c r="N15" s="147" t="s">
        <v>127</v>
      </c>
      <c r="O15" s="137" t="s">
        <v>127</v>
      </c>
      <c r="P15" s="138">
        <f>IFERROR((L15-H15)/H15,"NO DISPONIBLE")</f>
        <v>0.27777777777777779</v>
      </c>
      <c r="Q15" s="139" t="str">
        <f>IFERROR((M15-I15)/I15,"NO DISPONIBLE")</f>
        <v>NO DISPONIBLE</v>
      </c>
      <c r="R15" s="139" t="str">
        <f>IFERROR((N15-J15)/J15,"NO DISPONIBLE")</f>
        <v>NO DISPONIBLE</v>
      </c>
      <c r="S15" s="140" t="str">
        <f>IFERROR((O15-K15)/K15,"NO DISPONIBLE")</f>
        <v>NO DISPONIBLE</v>
      </c>
      <c r="T15" s="118" t="str">
        <f>IFERROR((((L15+M15)-(H15+I15))/(H15+I15)),"NO DISPONIBLE")</f>
        <v>NO DISPONIBLE</v>
      </c>
      <c r="U15" s="104" t="str">
        <f>IFERROR((((L15+M15+N15)-(H15+I15+J15))/(H15+I15+J15)),"NO DISPONIBLE")</f>
        <v>NO DISPONIBLE</v>
      </c>
      <c r="V15" s="111" t="str">
        <f>IFERROR((((L15+M15+N15+O15)-(H15+I15+J15+K15))/(H15+I15+J15+K15)),"NO DISPONIBLE")</f>
        <v>NO DISPONIBLE</v>
      </c>
      <c r="W15" s="99" t="s">
        <v>128</v>
      </c>
    </row>
    <row r="16" spans="1:23" ht="4.5" hidden="1" customHeight="1" x14ac:dyDescent="0.25">
      <c r="B16" s="229"/>
      <c r="C16" s="230"/>
      <c r="D16" s="230"/>
      <c r="E16" s="230"/>
      <c r="F16" s="230"/>
      <c r="G16" s="159"/>
      <c r="H16" s="160"/>
      <c r="I16" s="161"/>
      <c r="J16" s="161"/>
      <c r="K16" s="162"/>
      <c r="L16" s="163"/>
      <c r="M16" s="164"/>
      <c r="N16" s="50"/>
      <c r="O16" s="46"/>
      <c r="P16" s="100" t="str">
        <f t="shared" ref="P16:S33" si="0">IFERROR((L16/H16),"100%")</f>
        <v>100%</v>
      </c>
      <c r="Q16" s="101" t="str">
        <f t="shared" si="0"/>
        <v>100%</v>
      </c>
      <c r="R16" s="101" t="str">
        <f t="shared" si="0"/>
        <v>100%</v>
      </c>
      <c r="S16" s="119" t="str">
        <f t="shared" si="0"/>
        <v>100%</v>
      </c>
      <c r="T16" s="116" t="str">
        <f>IFERROR(((L16+M16)/(H16+I16)),"100%")</f>
        <v>100%</v>
      </c>
      <c r="U16" s="101" t="str">
        <f>IFERROR(((L16+M16+N16)/(H16+I16+J16)),"100%")</f>
        <v>100%</v>
      </c>
      <c r="V16" s="102" t="str">
        <f>IFERROR(((L16+M16+N16+O16)/(H16+I16+J16+K16)),"100%")</f>
        <v>100%</v>
      </c>
      <c r="W16" s="48"/>
    </row>
    <row r="17" spans="2:23" ht="131.1" customHeight="1" x14ac:dyDescent="0.25">
      <c r="B17" s="187" t="s">
        <v>31</v>
      </c>
      <c r="C17" s="155" t="s">
        <v>80</v>
      </c>
      <c r="D17" s="155" t="s">
        <v>32</v>
      </c>
      <c r="E17" s="165" t="s">
        <v>33</v>
      </c>
      <c r="F17" s="156" t="s">
        <v>34</v>
      </c>
      <c r="G17" s="157">
        <v>449832</v>
      </c>
      <c r="H17" s="168">
        <v>104163</v>
      </c>
      <c r="I17" s="169">
        <v>118453</v>
      </c>
      <c r="J17" s="169">
        <v>111765</v>
      </c>
      <c r="K17" s="169">
        <v>115451</v>
      </c>
      <c r="L17" s="168">
        <v>104113.39</v>
      </c>
      <c r="M17" s="158"/>
      <c r="N17" s="45"/>
      <c r="O17" s="46"/>
      <c r="P17" s="108">
        <f t="shared" si="0"/>
        <v>0.99952372723519867</v>
      </c>
      <c r="Q17" s="107"/>
      <c r="R17" s="107"/>
      <c r="S17" s="109"/>
      <c r="T17" s="117"/>
      <c r="U17" s="107"/>
      <c r="V17" s="109"/>
      <c r="W17" s="47" t="s">
        <v>129</v>
      </c>
    </row>
    <row r="18" spans="2:23" ht="144" x14ac:dyDescent="0.25">
      <c r="B18" s="188" t="s">
        <v>35</v>
      </c>
      <c r="C18" s="86" t="s">
        <v>81</v>
      </c>
      <c r="D18" s="62" t="s">
        <v>36</v>
      </c>
      <c r="E18" s="63" t="s">
        <v>33</v>
      </c>
      <c r="F18" s="64" t="s">
        <v>37</v>
      </c>
      <c r="G18" s="52">
        <v>2200</v>
      </c>
      <c r="H18" s="166">
        <v>550</v>
      </c>
      <c r="I18" s="89">
        <v>550</v>
      </c>
      <c r="J18" s="89">
        <v>550</v>
      </c>
      <c r="K18" s="167">
        <v>550</v>
      </c>
      <c r="L18" s="90">
        <v>550</v>
      </c>
      <c r="M18" s="38"/>
      <c r="N18" s="38"/>
      <c r="O18" s="40"/>
      <c r="P18" s="108">
        <f t="shared" si="0"/>
        <v>1</v>
      </c>
      <c r="Q18" s="107"/>
      <c r="R18" s="107"/>
      <c r="S18" s="109"/>
      <c r="T18" s="117"/>
      <c r="U18" s="107"/>
      <c r="V18" s="109"/>
      <c r="W18" s="21" t="s">
        <v>107</v>
      </c>
    </row>
    <row r="19" spans="2:23" ht="126" x14ac:dyDescent="0.25">
      <c r="B19" s="189" t="s">
        <v>38</v>
      </c>
      <c r="C19" s="65" t="s">
        <v>85</v>
      </c>
      <c r="D19" s="66" t="s">
        <v>39</v>
      </c>
      <c r="E19" s="67" t="s">
        <v>33</v>
      </c>
      <c r="F19" s="68" t="s">
        <v>40</v>
      </c>
      <c r="G19" s="53">
        <v>41245</v>
      </c>
      <c r="H19" s="51">
        <v>10170</v>
      </c>
      <c r="I19" s="38">
        <v>10283</v>
      </c>
      <c r="J19" s="38">
        <v>10396</v>
      </c>
      <c r="K19" s="39">
        <v>10396</v>
      </c>
      <c r="L19" s="37">
        <v>10170</v>
      </c>
      <c r="M19" s="38"/>
      <c r="N19" s="38"/>
      <c r="O19" s="40"/>
      <c r="P19" s="108">
        <f t="shared" si="0"/>
        <v>1</v>
      </c>
      <c r="Q19" s="107"/>
      <c r="R19" s="107"/>
      <c r="S19" s="109"/>
      <c r="T19" s="117"/>
      <c r="U19" s="107"/>
      <c r="V19" s="109"/>
      <c r="W19" s="49" t="s">
        <v>106</v>
      </c>
    </row>
    <row r="20" spans="2:23" ht="108" x14ac:dyDescent="0.25">
      <c r="B20" s="189" t="s">
        <v>38</v>
      </c>
      <c r="C20" s="65" t="s">
        <v>130</v>
      </c>
      <c r="D20" s="66" t="s">
        <v>41</v>
      </c>
      <c r="E20" s="67" t="s">
        <v>33</v>
      </c>
      <c r="F20" s="68" t="s">
        <v>42</v>
      </c>
      <c r="G20" s="54">
        <v>770</v>
      </c>
      <c r="H20" s="85">
        <v>287</v>
      </c>
      <c r="I20" s="85">
        <v>185</v>
      </c>
      <c r="J20" s="85">
        <v>163</v>
      </c>
      <c r="K20" s="87">
        <v>135</v>
      </c>
      <c r="L20" s="58">
        <v>282</v>
      </c>
      <c r="M20" s="56"/>
      <c r="N20" s="56"/>
      <c r="O20" s="59"/>
      <c r="P20" s="108">
        <f t="shared" si="0"/>
        <v>0.98257839721254359</v>
      </c>
      <c r="Q20" s="107"/>
      <c r="R20" s="107"/>
      <c r="S20" s="109"/>
      <c r="T20" s="117"/>
      <c r="U20" s="107"/>
      <c r="V20" s="109"/>
      <c r="W20" s="60" t="s">
        <v>108</v>
      </c>
    </row>
    <row r="21" spans="2:23" ht="108" x14ac:dyDescent="0.25">
      <c r="B21" s="189" t="s">
        <v>38</v>
      </c>
      <c r="C21" s="65" t="s">
        <v>131</v>
      </c>
      <c r="D21" s="66" t="s">
        <v>43</v>
      </c>
      <c r="E21" s="67" t="s">
        <v>33</v>
      </c>
      <c r="F21" s="68" t="s">
        <v>44</v>
      </c>
      <c r="G21" s="54">
        <v>645</v>
      </c>
      <c r="H21" s="55">
        <v>162</v>
      </c>
      <c r="I21" s="56">
        <v>193</v>
      </c>
      <c r="J21" s="56">
        <v>160</v>
      </c>
      <c r="K21" s="57">
        <v>130</v>
      </c>
      <c r="L21" s="58">
        <v>160</v>
      </c>
      <c r="M21" s="56"/>
      <c r="N21" s="56"/>
      <c r="O21" s="59"/>
      <c r="P21" s="108">
        <f t="shared" si="0"/>
        <v>0.98765432098765427</v>
      </c>
      <c r="Q21" s="107"/>
      <c r="R21" s="107"/>
      <c r="S21" s="109"/>
      <c r="T21" s="117"/>
      <c r="U21" s="107"/>
      <c r="V21" s="109"/>
      <c r="W21" s="60" t="s">
        <v>109</v>
      </c>
    </row>
    <row r="22" spans="2:23" ht="173.25" customHeight="1" x14ac:dyDescent="0.25">
      <c r="B22" s="92" t="s">
        <v>38</v>
      </c>
      <c r="C22" s="112" t="s">
        <v>87</v>
      </c>
      <c r="D22" s="113" t="s">
        <v>88</v>
      </c>
      <c r="E22" s="114" t="s">
        <v>33</v>
      </c>
      <c r="F22" s="91" t="s">
        <v>89</v>
      </c>
      <c r="G22" s="171">
        <v>7175</v>
      </c>
      <c r="H22" s="172">
        <v>1275</v>
      </c>
      <c r="I22" s="173">
        <v>1950</v>
      </c>
      <c r="J22" s="173">
        <v>1975</v>
      </c>
      <c r="K22" s="174">
        <v>1975</v>
      </c>
      <c r="L22" s="175">
        <v>1275</v>
      </c>
      <c r="M22" s="173"/>
      <c r="N22" s="173"/>
      <c r="O22" s="176"/>
      <c r="P22" s="115">
        <f>IFERROR((L22/H22),"100%")</f>
        <v>1</v>
      </c>
      <c r="Q22" s="103"/>
      <c r="R22" s="103"/>
      <c r="S22" s="110"/>
      <c r="T22" s="117"/>
      <c r="U22" s="107"/>
      <c r="V22" s="109"/>
      <c r="W22" s="60" t="s">
        <v>110</v>
      </c>
    </row>
    <row r="23" spans="2:23" ht="156" customHeight="1" x14ac:dyDescent="0.25">
      <c r="B23" s="188" t="s">
        <v>90</v>
      </c>
      <c r="C23" s="86" t="s">
        <v>91</v>
      </c>
      <c r="D23" s="62" t="s">
        <v>45</v>
      </c>
      <c r="E23" s="63" t="s">
        <v>33</v>
      </c>
      <c r="F23" s="64" t="s">
        <v>37</v>
      </c>
      <c r="G23" s="170">
        <v>4</v>
      </c>
      <c r="H23" s="93">
        <v>0</v>
      </c>
      <c r="I23" s="94">
        <v>2</v>
      </c>
      <c r="J23" s="94">
        <v>0</v>
      </c>
      <c r="K23" s="95">
        <v>2</v>
      </c>
      <c r="L23" s="96">
        <v>0</v>
      </c>
      <c r="M23" s="173"/>
      <c r="N23" s="173"/>
      <c r="O23" s="176"/>
      <c r="P23" s="115" t="str">
        <f>IFERROR((L23/H23),"100%")</f>
        <v>100%</v>
      </c>
      <c r="Q23" s="107"/>
      <c r="R23" s="107"/>
      <c r="S23" s="109"/>
      <c r="T23" s="195"/>
      <c r="U23" s="197"/>
      <c r="V23" s="199"/>
      <c r="W23" s="97" t="s">
        <v>111</v>
      </c>
    </row>
    <row r="24" spans="2:23" ht="126" x14ac:dyDescent="0.25">
      <c r="B24" s="189" t="s">
        <v>38</v>
      </c>
      <c r="C24" s="65" t="s">
        <v>82</v>
      </c>
      <c r="D24" s="66" t="s">
        <v>46</v>
      </c>
      <c r="E24" s="67" t="s">
        <v>33</v>
      </c>
      <c r="F24" s="68" t="s">
        <v>47</v>
      </c>
      <c r="G24" s="54">
        <v>12</v>
      </c>
      <c r="H24" s="55">
        <v>3</v>
      </c>
      <c r="I24" s="56">
        <v>3</v>
      </c>
      <c r="J24" s="56">
        <v>3</v>
      </c>
      <c r="K24" s="57">
        <v>3</v>
      </c>
      <c r="L24" s="58">
        <v>3</v>
      </c>
      <c r="M24" s="56"/>
      <c r="N24" s="56"/>
      <c r="O24" s="59"/>
      <c r="P24" s="108">
        <f t="shared" si="0"/>
        <v>1</v>
      </c>
      <c r="Q24" s="107"/>
      <c r="R24" s="107"/>
      <c r="S24" s="109"/>
      <c r="T24" s="196"/>
      <c r="U24" s="198"/>
      <c r="V24" s="200"/>
      <c r="W24" s="60" t="s">
        <v>112</v>
      </c>
    </row>
    <row r="25" spans="2:23" ht="126" x14ac:dyDescent="0.25">
      <c r="B25" s="189" t="s">
        <v>38</v>
      </c>
      <c r="C25" s="65" t="s">
        <v>93</v>
      </c>
      <c r="D25" s="66" t="s">
        <v>48</v>
      </c>
      <c r="E25" s="67" t="s">
        <v>33</v>
      </c>
      <c r="F25" s="68" t="s">
        <v>49</v>
      </c>
      <c r="G25" s="54">
        <v>12</v>
      </c>
      <c r="H25" s="55">
        <v>3</v>
      </c>
      <c r="I25" s="56">
        <v>3</v>
      </c>
      <c r="J25" s="56">
        <v>3</v>
      </c>
      <c r="K25" s="57">
        <v>3</v>
      </c>
      <c r="L25" s="58">
        <v>3</v>
      </c>
      <c r="M25" s="56"/>
      <c r="N25" s="56"/>
      <c r="O25" s="59"/>
      <c r="P25" s="105">
        <f t="shared" si="0"/>
        <v>1</v>
      </c>
      <c r="Q25" s="104"/>
      <c r="R25" s="104"/>
      <c r="S25" s="106"/>
      <c r="T25" s="117"/>
      <c r="U25" s="107"/>
      <c r="V25" s="109"/>
      <c r="W25" s="60" t="s">
        <v>113</v>
      </c>
    </row>
    <row r="26" spans="2:23" ht="126" x14ac:dyDescent="0.25">
      <c r="B26" s="189" t="s">
        <v>38</v>
      </c>
      <c r="C26" s="65" t="s">
        <v>92</v>
      </c>
      <c r="D26" s="66" t="s">
        <v>83</v>
      </c>
      <c r="E26" s="67" t="s">
        <v>33</v>
      </c>
      <c r="F26" s="68" t="s">
        <v>84</v>
      </c>
      <c r="G26" s="54">
        <v>11</v>
      </c>
      <c r="H26" s="55">
        <v>2</v>
      </c>
      <c r="I26" s="56">
        <v>3</v>
      </c>
      <c r="J26" s="56">
        <v>3</v>
      </c>
      <c r="K26" s="57">
        <v>3</v>
      </c>
      <c r="L26" s="58">
        <v>2</v>
      </c>
      <c r="M26" s="56"/>
      <c r="N26" s="56"/>
      <c r="O26" s="59"/>
      <c r="P26" s="105">
        <f t="shared" si="0"/>
        <v>1</v>
      </c>
      <c r="Q26" s="104"/>
      <c r="R26" s="104"/>
      <c r="S26" s="106"/>
      <c r="T26" s="117"/>
      <c r="U26" s="107"/>
      <c r="V26" s="109"/>
      <c r="W26" s="60" t="s">
        <v>114</v>
      </c>
    </row>
    <row r="27" spans="2:23" ht="108" x14ac:dyDescent="0.25">
      <c r="B27" s="188" t="s">
        <v>50</v>
      </c>
      <c r="C27" s="61" t="s">
        <v>94</v>
      </c>
      <c r="D27" s="62" t="s">
        <v>95</v>
      </c>
      <c r="E27" s="63" t="s">
        <v>33</v>
      </c>
      <c r="F27" s="64" t="s">
        <v>51</v>
      </c>
      <c r="G27" s="52">
        <v>1184</v>
      </c>
      <c r="H27" s="51">
        <v>995</v>
      </c>
      <c r="I27" s="38">
        <v>73</v>
      </c>
      <c r="J27" s="38">
        <v>73</v>
      </c>
      <c r="K27" s="39">
        <v>40</v>
      </c>
      <c r="L27" s="37">
        <v>1190</v>
      </c>
      <c r="M27" s="38"/>
      <c r="N27" s="38"/>
      <c r="O27" s="40"/>
      <c r="P27" s="105">
        <f t="shared" si="0"/>
        <v>1.1959798994974875</v>
      </c>
      <c r="Q27" s="104"/>
      <c r="R27" s="104"/>
      <c r="S27" s="106"/>
      <c r="T27" s="117"/>
      <c r="U27" s="107"/>
      <c r="V27" s="109"/>
      <c r="W27" s="21" t="s">
        <v>115</v>
      </c>
    </row>
    <row r="28" spans="2:23" ht="108" x14ac:dyDescent="0.25">
      <c r="B28" s="189" t="s">
        <v>38</v>
      </c>
      <c r="C28" s="65" t="s">
        <v>96</v>
      </c>
      <c r="D28" s="66" t="s">
        <v>52</v>
      </c>
      <c r="E28" s="67" t="s">
        <v>33</v>
      </c>
      <c r="F28" s="68" t="s">
        <v>53</v>
      </c>
      <c r="G28" s="54">
        <v>45000</v>
      </c>
      <c r="H28" s="55">
        <v>30000</v>
      </c>
      <c r="I28" s="56">
        <v>8000</v>
      </c>
      <c r="J28" s="56">
        <v>3500</v>
      </c>
      <c r="K28" s="57">
        <v>3500</v>
      </c>
      <c r="L28" s="58">
        <v>33137</v>
      </c>
      <c r="M28" s="56"/>
      <c r="N28" s="56"/>
      <c r="O28" s="59"/>
      <c r="P28" s="105">
        <f t="shared" si="0"/>
        <v>1.1045666666666667</v>
      </c>
      <c r="Q28" s="104"/>
      <c r="R28" s="104"/>
      <c r="S28" s="106"/>
      <c r="T28" s="117"/>
      <c r="U28" s="107"/>
      <c r="V28" s="109"/>
      <c r="W28" s="60" t="s">
        <v>116</v>
      </c>
    </row>
    <row r="29" spans="2:23" ht="108" x14ac:dyDescent="0.25">
      <c r="B29" s="189" t="s">
        <v>38</v>
      </c>
      <c r="C29" s="65" t="s">
        <v>97</v>
      </c>
      <c r="D29" s="66" t="s">
        <v>54</v>
      </c>
      <c r="E29" s="67" t="s">
        <v>33</v>
      </c>
      <c r="F29" s="68" t="s">
        <v>55</v>
      </c>
      <c r="G29" s="54">
        <v>1184</v>
      </c>
      <c r="H29" s="55">
        <v>995</v>
      </c>
      <c r="I29" s="56">
        <v>73</v>
      </c>
      <c r="J29" s="56">
        <v>73</v>
      </c>
      <c r="K29" s="57">
        <v>40</v>
      </c>
      <c r="L29" s="58">
        <v>1190</v>
      </c>
      <c r="M29" s="56"/>
      <c r="N29" s="56"/>
      <c r="O29" s="59"/>
      <c r="P29" s="105">
        <f t="shared" si="0"/>
        <v>1.1959798994974875</v>
      </c>
      <c r="Q29" s="104"/>
      <c r="R29" s="104"/>
      <c r="S29" s="106"/>
      <c r="T29" s="117"/>
      <c r="U29" s="107"/>
      <c r="V29" s="109"/>
      <c r="W29" s="60" t="s">
        <v>115</v>
      </c>
    </row>
    <row r="30" spans="2:23" ht="126" x14ac:dyDescent="0.25">
      <c r="B30" s="189" t="s">
        <v>38</v>
      </c>
      <c r="C30" s="65" t="s">
        <v>98</v>
      </c>
      <c r="D30" s="66" t="s">
        <v>56</v>
      </c>
      <c r="E30" s="67" t="s">
        <v>33</v>
      </c>
      <c r="F30" s="68" t="s">
        <v>57</v>
      </c>
      <c r="G30" s="54">
        <v>46</v>
      </c>
      <c r="H30" s="55">
        <v>0</v>
      </c>
      <c r="I30" s="56">
        <v>6</v>
      </c>
      <c r="J30" s="56">
        <v>10</v>
      </c>
      <c r="K30" s="57">
        <v>30</v>
      </c>
      <c r="L30" s="58">
        <v>0</v>
      </c>
      <c r="M30" s="56"/>
      <c r="N30" s="56"/>
      <c r="O30" s="59"/>
      <c r="P30" s="105" t="str">
        <f t="shared" si="0"/>
        <v>100%</v>
      </c>
      <c r="Q30" s="104"/>
      <c r="R30" s="104"/>
      <c r="S30" s="106"/>
      <c r="T30" s="117"/>
      <c r="U30" s="107"/>
      <c r="V30" s="109"/>
      <c r="W30" s="60" t="s">
        <v>124</v>
      </c>
    </row>
    <row r="31" spans="2:23" ht="108" x14ac:dyDescent="0.25">
      <c r="B31" s="188" t="s">
        <v>58</v>
      </c>
      <c r="C31" s="61" t="s">
        <v>99</v>
      </c>
      <c r="D31" s="62" t="s">
        <v>59</v>
      </c>
      <c r="E31" s="63" t="s">
        <v>33</v>
      </c>
      <c r="F31" s="64" t="s">
        <v>60</v>
      </c>
      <c r="G31" s="52">
        <v>615000</v>
      </c>
      <c r="H31" s="51">
        <v>100000</v>
      </c>
      <c r="I31" s="38">
        <v>25339</v>
      </c>
      <c r="J31" s="38">
        <v>25401</v>
      </c>
      <c r="K31" s="39">
        <v>464620</v>
      </c>
      <c r="L31" s="37">
        <v>97452</v>
      </c>
      <c r="M31" s="38"/>
      <c r="N31" s="38"/>
      <c r="O31" s="40"/>
      <c r="P31" s="105">
        <f t="shared" si="0"/>
        <v>0.97452000000000005</v>
      </c>
      <c r="Q31" s="104"/>
      <c r="R31" s="104"/>
      <c r="S31" s="106"/>
      <c r="T31" s="117"/>
      <c r="U31" s="107"/>
      <c r="V31" s="109"/>
      <c r="W31" s="21" t="s">
        <v>117</v>
      </c>
    </row>
    <row r="32" spans="2:23" ht="144" x14ac:dyDescent="0.25">
      <c r="B32" s="189" t="s">
        <v>38</v>
      </c>
      <c r="C32" s="65" t="s">
        <v>100</v>
      </c>
      <c r="D32" s="66" t="s">
        <v>61</v>
      </c>
      <c r="E32" s="67" t="s">
        <v>33</v>
      </c>
      <c r="F32" s="68" t="s">
        <v>62</v>
      </c>
      <c r="G32" s="54">
        <v>500</v>
      </c>
      <c r="H32" s="55">
        <v>150</v>
      </c>
      <c r="I32" s="56">
        <v>155</v>
      </c>
      <c r="J32" s="56">
        <v>90</v>
      </c>
      <c r="K32" s="57">
        <v>105</v>
      </c>
      <c r="L32" s="58">
        <v>149</v>
      </c>
      <c r="M32" s="56"/>
      <c r="N32" s="56"/>
      <c r="O32" s="59"/>
      <c r="P32" s="105">
        <f t="shared" si="0"/>
        <v>0.99333333333333329</v>
      </c>
      <c r="Q32" s="104"/>
      <c r="R32" s="104"/>
      <c r="S32" s="106"/>
      <c r="T32" s="117"/>
      <c r="U32" s="107"/>
      <c r="V32" s="109"/>
      <c r="W32" s="60" t="s">
        <v>118</v>
      </c>
    </row>
    <row r="33" spans="2:23" ht="126" x14ac:dyDescent="0.25">
      <c r="B33" s="189" t="s">
        <v>38</v>
      </c>
      <c r="C33" s="65" t="s">
        <v>101</v>
      </c>
      <c r="D33" s="66" t="s">
        <v>63</v>
      </c>
      <c r="E33" s="67" t="s">
        <v>33</v>
      </c>
      <c r="F33" s="68" t="s">
        <v>64</v>
      </c>
      <c r="G33" s="54">
        <v>45</v>
      </c>
      <c r="H33" s="55">
        <v>22</v>
      </c>
      <c r="I33" s="56">
        <v>9</v>
      </c>
      <c r="J33" s="56">
        <v>9</v>
      </c>
      <c r="K33" s="57">
        <v>5</v>
      </c>
      <c r="L33" s="58">
        <v>21</v>
      </c>
      <c r="M33" s="56"/>
      <c r="N33" s="56"/>
      <c r="O33" s="59"/>
      <c r="P33" s="105">
        <f t="shared" si="0"/>
        <v>0.95454545454545459</v>
      </c>
      <c r="Q33" s="104"/>
      <c r="R33" s="104"/>
      <c r="S33" s="106"/>
      <c r="T33" s="117"/>
      <c r="U33" s="107"/>
      <c r="V33" s="109"/>
      <c r="W33" s="60" t="s">
        <v>119</v>
      </c>
    </row>
    <row r="34" spans="2:23" ht="126" x14ac:dyDescent="0.25">
      <c r="B34" s="189" t="s">
        <v>38</v>
      </c>
      <c r="C34" s="65" t="s">
        <v>102</v>
      </c>
      <c r="D34" s="66" t="s">
        <v>65</v>
      </c>
      <c r="E34" s="67" t="s">
        <v>33</v>
      </c>
      <c r="F34" s="68" t="s">
        <v>66</v>
      </c>
      <c r="G34" s="54">
        <v>3060</v>
      </c>
      <c r="H34" s="55">
        <v>1830</v>
      </c>
      <c r="I34" s="56">
        <v>505</v>
      </c>
      <c r="J34" s="56">
        <v>435</v>
      </c>
      <c r="K34" s="57">
        <v>290</v>
      </c>
      <c r="L34" s="58">
        <v>1822</v>
      </c>
      <c r="M34" s="56"/>
      <c r="N34" s="56"/>
      <c r="O34" s="59"/>
      <c r="P34" s="105">
        <f t="shared" ref="P34:P37" si="1">IFERROR((L34/H34),"100%")</f>
        <v>0.99562841530054647</v>
      </c>
      <c r="Q34" s="104"/>
      <c r="R34" s="104"/>
      <c r="S34" s="106"/>
      <c r="T34" s="117"/>
      <c r="U34" s="107"/>
      <c r="V34" s="109"/>
      <c r="W34" s="60" t="s">
        <v>120</v>
      </c>
    </row>
    <row r="35" spans="2:23" ht="162" x14ac:dyDescent="0.25">
      <c r="B35" s="189" t="s">
        <v>38</v>
      </c>
      <c r="C35" s="65" t="s">
        <v>103</v>
      </c>
      <c r="D35" s="66" t="s">
        <v>67</v>
      </c>
      <c r="E35" s="67" t="s">
        <v>33</v>
      </c>
      <c r="F35" s="68" t="s">
        <v>68</v>
      </c>
      <c r="G35" s="54">
        <v>15</v>
      </c>
      <c r="H35" s="55">
        <v>5</v>
      </c>
      <c r="I35" s="56">
        <v>3</v>
      </c>
      <c r="J35" s="56">
        <v>3</v>
      </c>
      <c r="K35" s="57">
        <v>4</v>
      </c>
      <c r="L35" s="58">
        <v>5</v>
      </c>
      <c r="M35" s="56"/>
      <c r="N35" s="56"/>
      <c r="O35" s="59"/>
      <c r="P35" s="105">
        <f t="shared" si="1"/>
        <v>1</v>
      </c>
      <c r="Q35" s="104"/>
      <c r="R35" s="104"/>
      <c r="S35" s="106"/>
      <c r="T35" s="117"/>
      <c r="U35" s="107"/>
      <c r="V35" s="109"/>
      <c r="W35" s="60" t="s">
        <v>121</v>
      </c>
    </row>
    <row r="36" spans="2:23" ht="108" x14ac:dyDescent="0.25">
      <c r="B36" s="188" t="s">
        <v>69</v>
      </c>
      <c r="C36" s="62" t="s">
        <v>104</v>
      </c>
      <c r="D36" s="62" t="s">
        <v>70</v>
      </c>
      <c r="E36" s="63" t="s">
        <v>33</v>
      </c>
      <c r="F36" s="64" t="s">
        <v>71</v>
      </c>
      <c r="G36" s="52">
        <v>12</v>
      </c>
      <c r="H36" s="51">
        <v>3</v>
      </c>
      <c r="I36" s="38">
        <v>3</v>
      </c>
      <c r="J36" s="38">
        <v>3</v>
      </c>
      <c r="K36" s="39">
        <v>3</v>
      </c>
      <c r="L36" s="37">
        <v>3</v>
      </c>
      <c r="M36" s="38"/>
      <c r="N36" s="38"/>
      <c r="O36" s="40"/>
      <c r="P36" s="105">
        <f t="shared" si="1"/>
        <v>1</v>
      </c>
      <c r="Q36" s="104"/>
      <c r="R36" s="104"/>
      <c r="S36" s="106"/>
      <c r="T36" s="117"/>
      <c r="U36" s="107"/>
      <c r="V36" s="109"/>
      <c r="W36" s="21" t="s">
        <v>122</v>
      </c>
    </row>
    <row r="37" spans="2:23" ht="90.75" thickBot="1" x14ac:dyDescent="0.3">
      <c r="B37" s="190" t="s">
        <v>72</v>
      </c>
      <c r="C37" s="121" t="s">
        <v>105</v>
      </c>
      <c r="D37" s="122" t="s">
        <v>73</v>
      </c>
      <c r="E37" s="123" t="s">
        <v>33</v>
      </c>
      <c r="F37" s="124" t="s">
        <v>74</v>
      </c>
      <c r="G37" s="125">
        <v>4</v>
      </c>
      <c r="H37" s="126">
        <v>1</v>
      </c>
      <c r="I37" s="127">
        <v>1</v>
      </c>
      <c r="J37" s="127">
        <v>1</v>
      </c>
      <c r="K37" s="128">
        <v>1</v>
      </c>
      <c r="L37" s="129">
        <v>1</v>
      </c>
      <c r="M37" s="127"/>
      <c r="N37" s="127"/>
      <c r="O37" s="130"/>
      <c r="P37" s="131">
        <f t="shared" si="1"/>
        <v>1</v>
      </c>
      <c r="Q37" s="132"/>
      <c r="R37" s="132"/>
      <c r="S37" s="133"/>
      <c r="T37" s="134"/>
      <c r="U37" s="132"/>
      <c r="V37" s="135"/>
      <c r="W37" s="136" t="s">
        <v>123</v>
      </c>
    </row>
    <row r="38" spans="2:23" ht="18.75" x14ac:dyDescent="0.25">
      <c r="B38" s="69"/>
      <c r="P38" s="120">
        <f t="shared" ref="P38:V38" si="2">AVERAGE(P19:P37)</f>
        <v>1.0226344933553633</v>
      </c>
      <c r="Q38" s="120" t="e">
        <f t="shared" si="2"/>
        <v>#DIV/0!</v>
      </c>
      <c r="R38" s="120" t="e">
        <f t="shared" si="2"/>
        <v>#DIV/0!</v>
      </c>
      <c r="S38" s="120" t="e">
        <f t="shared" si="2"/>
        <v>#DIV/0!</v>
      </c>
      <c r="T38" s="120" t="e">
        <f t="shared" si="2"/>
        <v>#DIV/0!</v>
      </c>
      <c r="U38" s="120" t="e">
        <f t="shared" si="2"/>
        <v>#DIV/0!</v>
      </c>
      <c r="V38" s="120" t="e">
        <f t="shared" si="2"/>
        <v>#DIV/0!</v>
      </c>
      <c r="W38" s="70"/>
    </row>
    <row r="39" spans="2:23" x14ac:dyDescent="0.25">
      <c r="B39" s="69"/>
      <c r="W39" s="70"/>
    </row>
    <row r="40" spans="2:23" x14ac:dyDescent="0.25">
      <c r="B40" s="69"/>
      <c r="W40" s="70"/>
    </row>
    <row r="41" spans="2:23" x14ac:dyDescent="0.25">
      <c r="B41" s="69"/>
      <c r="W41" s="70"/>
    </row>
    <row r="42" spans="2:23" x14ac:dyDescent="0.25">
      <c r="B42" s="69"/>
      <c r="W42" s="70"/>
    </row>
    <row r="43" spans="2:23" x14ac:dyDescent="0.25">
      <c r="B43" s="69"/>
      <c r="W43" s="70"/>
    </row>
    <row r="44" spans="2:23" ht="65.45" customHeight="1" thickBot="1" x14ac:dyDescent="0.3">
      <c r="B44" s="71"/>
      <c r="C44" s="193" t="s">
        <v>76</v>
      </c>
      <c r="D44" s="234"/>
      <c r="E44" s="72"/>
      <c r="F44" s="72"/>
      <c r="G44" s="72"/>
      <c r="H44" s="72"/>
      <c r="I44" s="72"/>
      <c r="J44" s="191" t="s">
        <v>25</v>
      </c>
      <c r="K44" s="192"/>
      <c r="L44" s="192"/>
      <c r="M44" s="192"/>
      <c r="N44" s="192"/>
      <c r="O44" s="192"/>
      <c r="P44" s="72"/>
      <c r="Q44" s="72"/>
      <c r="R44" s="72"/>
      <c r="S44" s="72"/>
      <c r="T44" s="72"/>
      <c r="U44" s="72"/>
      <c r="V44" s="193" t="s">
        <v>78</v>
      </c>
      <c r="W44" s="194"/>
    </row>
    <row r="46" spans="2:23" ht="15.75" thickBot="1" x14ac:dyDescent="0.3"/>
    <row r="47" spans="2:23" ht="15.75" thickBot="1" x14ac:dyDescent="0.3">
      <c r="E47" s="219" t="s">
        <v>18</v>
      </c>
      <c r="F47" s="220"/>
      <c r="G47" s="220"/>
      <c r="H47" s="220"/>
      <c r="I47" s="220"/>
      <c r="J47" s="220"/>
      <c r="K47" s="220"/>
      <c r="L47" s="220"/>
      <c r="M47" s="220"/>
      <c r="N47" s="220"/>
      <c r="O47" s="220"/>
      <c r="P47" s="220"/>
      <c r="Q47" s="220"/>
      <c r="R47" s="220"/>
      <c r="S47" s="220"/>
      <c r="T47" s="220"/>
      <c r="U47" s="220"/>
      <c r="V47" s="220"/>
      <c r="W47" s="221"/>
    </row>
    <row r="48" spans="2:23" ht="30.6" customHeight="1" thickBot="1" x14ac:dyDescent="0.3">
      <c r="E48" s="222" t="s">
        <v>19</v>
      </c>
      <c r="F48" s="222" t="s">
        <v>13</v>
      </c>
      <c r="G48" s="219" t="s">
        <v>14</v>
      </c>
      <c r="H48" s="220"/>
      <c r="I48" s="220"/>
      <c r="J48" s="221"/>
      <c r="K48" s="224" t="s">
        <v>15</v>
      </c>
      <c r="L48" s="225"/>
      <c r="M48" s="225"/>
      <c r="N48" s="226"/>
      <c r="O48" s="224" t="s">
        <v>16</v>
      </c>
      <c r="P48" s="225"/>
      <c r="Q48" s="225"/>
      <c r="R48" s="226"/>
      <c r="S48" s="224" t="s">
        <v>17</v>
      </c>
      <c r="T48" s="225"/>
      <c r="U48" s="225"/>
      <c r="V48" s="226"/>
      <c r="W48" s="227" t="s">
        <v>20</v>
      </c>
    </row>
    <row r="49" spans="2:23" ht="29.25" thickBot="1" x14ac:dyDescent="0.3">
      <c r="E49" s="223"/>
      <c r="F49" s="223"/>
      <c r="G49" s="22" t="s">
        <v>21</v>
      </c>
      <c r="H49" s="23" t="s">
        <v>22</v>
      </c>
      <c r="I49" s="24" t="s">
        <v>23</v>
      </c>
      <c r="J49" s="23" t="s">
        <v>24</v>
      </c>
      <c r="K49" s="22" t="s">
        <v>21</v>
      </c>
      <c r="L49" s="23" t="s">
        <v>22</v>
      </c>
      <c r="M49" s="24" t="s">
        <v>23</v>
      </c>
      <c r="N49" s="23" t="s">
        <v>24</v>
      </c>
      <c r="O49" s="22" t="s">
        <v>21</v>
      </c>
      <c r="P49" s="23" t="s">
        <v>22</v>
      </c>
      <c r="Q49" s="24" t="s">
        <v>23</v>
      </c>
      <c r="R49" s="23" t="s">
        <v>24</v>
      </c>
      <c r="S49" s="22" t="s">
        <v>21</v>
      </c>
      <c r="T49" s="23" t="s">
        <v>22</v>
      </c>
      <c r="U49" s="24" t="s">
        <v>23</v>
      </c>
      <c r="V49" s="23" t="s">
        <v>24</v>
      </c>
      <c r="W49" s="228"/>
    </row>
    <row r="50" spans="2:23" ht="42.6" customHeight="1" thickBot="1" x14ac:dyDescent="0.3">
      <c r="E50" s="73" t="s">
        <v>77</v>
      </c>
      <c r="F50" s="74">
        <v>707922390</v>
      </c>
      <c r="G50" s="82">
        <v>241613750</v>
      </c>
      <c r="H50" s="83">
        <v>253689402</v>
      </c>
      <c r="I50" s="84">
        <v>151673584</v>
      </c>
      <c r="J50" s="83">
        <v>60945654</v>
      </c>
      <c r="K50" s="75"/>
      <c r="L50" s="76"/>
      <c r="M50" s="76"/>
      <c r="N50" s="77"/>
      <c r="O50" s="78">
        <f t="shared" ref="O50" si="3">IFERROR(K50/G50,"100"%)</f>
        <v>0</v>
      </c>
      <c r="P50" s="79"/>
      <c r="Q50" s="79"/>
      <c r="R50" s="80"/>
      <c r="S50" s="78">
        <f>IFERROR(K50/F50,"100%")</f>
        <v>0</v>
      </c>
      <c r="T50" s="79"/>
      <c r="U50" s="79"/>
      <c r="V50" s="80"/>
      <c r="W50" s="81"/>
    </row>
    <row r="51" spans="2:23" ht="25.5" customHeight="1" x14ac:dyDescent="0.25">
      <c r="B51" s="214"/>
      <c r="C51" s="214"/>
    </row>
  </sheetData>
  <mergeCells count="29">
    <mergeCell ref="B51:C51"/>
    <mergeCell ref="T13:V13"/>
    <mergeCell ref="W13:W14"/>
    <mergeCell ref="B13:B14"/>
    <mergeCell ref="E47:W47"/>
    <mergeCell ref="E48:E49"/>
    <mergeCell ref="F48:F49"/>
    <mergeCell ref="G48:J48"/>
    <mergeCell ref="K48:N48"/>
    <mergeCell ref="O48:R48"/>
    <mergeCell ref="S48:V48"/>
    <mergeCell ref="W48:W49"/>
    <mergeCell ref="B16:F16"/>
    <mergeCell ref="G13:K13"/>
    <mergeCell ref="C13:C14"/>
    <mergeCell ref="C44:D44"/>
    <mergeCell ref="G12:V12"/>
    <mergeCell ref="E4:S4"/>
    <mergeCell ref="E5:S5"/>
    <mergeCell ref="D13:F13"/>
    <mergeCell ref="L13:O13"/>
    <mergeCell ref="P13:S13"/>
    <mergeCell ref="E6:S6"/>
    <mergeCell ref="E7:S7"/>
    <mergeCell ref="J44:O44"/>
    <mergeCell ref="V44:W44"/>
    <mergeCell ref="T23:T24"/>
    <mergeCell ref="U23:U24"/>
    <mergeCell ref="V23:V24"/>
  </mergeCells>
  <conditionalFormatting sqref="G50:J50">
    <cfRule type="containsBlanks" dxfId="36" priority="9">
      <formula>LEN(TRIM(G50))=0</formula>
    </cfRule>
  </conditionalFormatting>
  <conditionalFormatting sqref="H16:K22 H24:K37">
    <cfRule type="containsBlanks" dxfId="35" priority="59">
      <formula>LEN(TRIM(H16))=0</formula>
    </cfRule>
  </conditionalFormatting>
  <conditionalFormatting sqref="L17">
    <cfRule type="containsBlanks" dxfId="34" priority="8">
      <formula>LEN(TRIM(L17))=0</formula>
    </cfRule>
  </conditionalFormatting>
  <conditionalFormatting sqref="L15:O15">
    <cfRule type="cellIs" dxfId="33" priority="1" operator="equal">
      <formula>"NO DISPONIBLE"</formula>
    </cfRule>
  </conditionalFormatting>
  <conditionalFormatting sqref="L16:O16 M17:O17">
    <cfRule type="containsBlanks" dxfId="32" priority="60">
      <formula>LEN(TRIM(L16))=0</formula>
    </cfRule>
  </conditionalFormatting>
  <conditionalFormatting sqref="L18:O22 M23:O23 L24:O37 K50:N50">
    <cfRule type="containsBlanks" dxfId="31" priority="88">
      <formula>LEN(TRIM(K18))=0</formula>
    </cfRule>
  </conditionalFormatting>
  <conditionalFormatting sqref="P17:P37 O50">
    <cfRule type="cellIs" dxfId="30" priority="82" stopIfTrue="1" operator="equal">
      <formula>"100%"</formula>
    </cfRule>
    <cfRule type="cellIs" dxfId="29" priority="83" stopIfTrue="1" operator="lessThan">
      <formula>0.5</formula>
    </cfRule>
    <cfRule type="cellIs" dxfId="28" priority="84" stopIfTrue="1" operator="between">
      <formula>0.5</formula>
      <formula>0.7</formula>
    </cfRule>
    <cfRule type="cellIs" dxfId="27" priority="85" stopIfTrue="1" operator="between">
      <formula>0.7</formula>
      <formula>1.2</formula>
    </cfRule>
    <cfRule type="cellIs" dxfId="26" priority="86" stopIfTrue="1" operator="greaterThanOrEqual">
      <formula>1.2</formula>
    </cfRule>
    <cfRule type="containsBlanks" dxfId="25" priority="87" stopIfTrue="1">
      <formula>LEN(TRIM(O17))=0</formula>
    </cfRule>
  </conditionalFormatting>
  <conditionalFormatting sqref="P50:R50 T50:V50">
    <cfRule type="containsBlanks" dxfId="24" priority="75">
      <formula>LEN(TRIM(P50))=0</formula>
    </cfRule>
  </conditionalFormatting>
  <conditionalFormatting sqref="P15:S15">
    <cfRule type="cellIs" dxfId="23" priority="5" operator="lessThanOrEqual">
      <formula>0</formula>
    </cfRule>
    <cfRule type="cellIs" dxfId="22" priority="6" stopIfTrue="1" operator="between">
      <formula>0</formula>
      <formula>0.15</formula>
    </cfRule>
  </conditionalFormatting>
  <conditionalFormatting sqref="P15:V15">
    <cfRule type="containsText" dxfId="21" priority="2" operator="containsText" text="NO DISPONIBLE">
      <formula>NOT(ISERROR(SEARCH("NO DISPONIBLE",P15)))</formula>
    </cfRule>
    <cfRule type="cellIs" dxfId="20" priority="7" operator="greaterThanOrEqual">
      <formula>0.15</formula>
    </cfRule>
  </conditionalFormatting>
  <conditionalFormatting sqref="P16:V16">
    <cfRule type="cellIs" dxfId="19" priority="33" stopIfTrue="1" operator="equal">
      <formula>"100%"</formula>
    </cfRule>
    <cfRule type="cellIs" dxfId="18" priority="34" stopIfTrue="1" operator="lessThan">
      <formula>0.5</formula>
    </cfRule>
    <cfRule type="cellIs" dxfId="17" priority="35" stopIfTrue="1" operator="between">
      <formula>0.5</formula>
      <formula>0.7</formula>
    </cfRule>
    <cfRule type="cellIs" dxfId="16" priority="36" stopIfTrue="1" operator="between">
      <formula>0.7</formula>
      <formula>1.2</formula>
    </cfRule>
    <cfRule type="cellIs" dxfId="15" priority="37" stopIfTrue="1" operator="greaterThanOrEqual">
      <formula>1.2</formula>
    </cfRule>
    <cfRule type="containsBlanks" dxfId="14" priority="38" stopIfTrue="1">
      <formula>LEN(TRIM(P16))=0</formula>
    </cfRule>
  </conditionalFormatting>
  <conditionalFormatting sqref="S50">
    <cfRule type="cellIs" dxfId="13" priority="76" stopIfTrue="1" operator="equal">
      <formula>"100%"</formula>
    </cfRule>
    <cfRule type="cellIs" dxfId="12" priority="77" stopIfTrue="1" operator="lessThan">
      <formula>0.5</formula>
    </cfRule>
    <cfRule type="cellIs" dxfId="11" priority="78" stopIfTrue="1" operator="between">
      <formula>0.5</formula>
      <formula>0.7</formula>
    </cfRule>
    <cfRule type="cellIs" dxfId="10" priority="79" stopIfTrue="1" operator="between">
      <formula>0.7</formula>
      <formula>1.2</formula>
    </cfRule>
    <cfRule type="cellIs" dxfId="9" priority="80" stopIfTrue="1" operator="greaterThanOrEqual">
      <formula>1.2</formula>
    </cfRule>
    <cfRule type="containsBlanks" dxfId="8" priority="81" stopIfTrue="1">
      <formula>LEN(TRIM(S50))=0</formula>
    </cfRule>
  </conditionalFormatting>
  <conditionalFormatting sqref="T15:V15">
    <cfRule type="cellIs" dxfId="7" priority="3" stopIfTrue="1" operator="lessThanOrEqual">
      <formula>0</formula>
    </cfRule>
    <cfRule type="cellIs" dxfId="6" priority="4" stopIfTrue="1" operator="between">
      <formula>0</formula>
      <formula>0.15</formula>
    </cfRule>
  </conditionalFormatting>
  <conditionalFormatting sqref="T16:V16">
    <cfRule type="containsBlanks" dxfId="5" priority="32">
      <formula>LEN(TRIM(T16))=0</formula>
    </cfRule>
  </conditionalFormatting>
  <printOptions horizontalCentered="1" verticalCentered="1"/>
  <pageMargins left="0.70866141732283472" right="0.70866141732283472" top="0.74803149606299213" bottom="0.74803149606299213" header="0.31496062992125984" footer="0.31496062992125984"/>
  <pageSetup paperSize="190" scale="30"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42578125" customWidth="1"/>
    <col min="2" max="2" width="34.5703125" customWidth="1"/>
  </cols>
  <sheetData>
    <row r="1" spans="1:2" x14ac:dyDescent="0.25">
      <c r="A1" s="41" t="s">
        <v>26</v>
      </c>
    </row>
    <row r="3" spans="1:2" ht="120" customHeight="1" x14ac:dyDescent="0.25">
      <c r="A3" s="235" t="s">
        <v>27</v>
      </c>
      <c r="B3" s="235"/>
    </row>
    <row r="5" spans="1:2" ht="45" x14ac:dyDescent="0.25">
      <c r="A5" s="42"/>
      <c r="B5" s="43" t="s">
        <v>28</v>
      </c>
    </row>
    <row r="6" spans="1:2" ht="60" x14ac:dyDescent="0.25">
      <c r="A6" s="44"/>
      <c r="B6" s="43" t="s">
        <v>29</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G26" sqref="G26"/>
    </sheetView>
  </sheetViews>
  <sheetFormatPr baseColWidth="10" defaultRowHeight="15" x14ac:dyDescent="0.25"/>
  <sheetData>
    <row r="2" spans="2:20" ht="15.75" thickBot="1" x14ac:dyDescent="0.3"/>
    <row r="3" spans="2:20" ht="15.75" thickBot="1" x14ac:dyDescent="0.3">
      <c r="B3" s="219" t="s">
        <v>18</v>
      </c>
      <c r="C3" s="220"/>
      <c r="D3" s="220"/>
      <c r="E3" s="220"/>
      <c r="F3" s="220"/>
      <c r="G3" s="220"/>
      <c r="H3" s="220"/>
      <c r="I3" s="220"/>
      <c r="J3" s="220"/>
      <c r="K3" s="220"/>
      <c r="L3" s="220"/>
      <c r="M3" s="220"/>
      <c r="N3" s="220"/>
      <c r="O3" s="220"/>
      <c r="P3" s="220"/>
      <c r="Q3" s="220"/>
      <c r="R3" s="220"/>
      <c r="S3" s="220"/>
      <c r="T3" s="221"/>
    </row>
    <row r="4" spans="2:20" ht="15.75" thickBot="1" x14ac:dyDescent="0.3">
      <c r="B4" s="222" t="s">
        <v>19</v>
      </c>
      <c r="C4" s="222" t="s">
        <v>13</v>
      </c>
      <c r="D4" s="219" t="s">
        <v>14</v>
      </c>
      <c r="E4" s="220"/>
      <c r="F4" s="220"/>
      <c r="G4" s="221"/>
      <c r="H4" s="224" t="s">
        <v>15</v>
      </c>
      <c r="I4" s="225"/>
      <c r="J4" s="225"/>
      <c r="K4" s="236"/>
      <c r="L4" s="237" t="s">
        <v>16</v>
      </c>
      <c r="M4" s="225"/>
      <c r="N4" s="225"/>
      <c r="O4" s="236"/>
      <c r="P4" s="237" t="s">
        <v>17</v>
      </c>
      <c r="Q4" s="225"/>
      <c r="R4" s="225"/>
      <c r="S4" s="226"/>
      <c r="T4" s="227" t="s">
        <v>20</v>
      </c>
    </row>
    <row r="5" spans="2:20" ht="29.25" thickBot="1" x14ac:dyDescent="0.3">
      <c r="B5" s="223"/>
      <c r="C5" s="223"/>
      <c r="D5" s="22" t="s">
        <v>21</v>
      </c>
      <c r="E5" s="23" t="s">
        <v>22</v>
      </c>
      <c r="F5" s="24" t="s">
        <v>23</v>
      </c>
      <c r="G5" s="23" t="s">
        <v>24</v>
      </c>
      <c r="H5" s="22" t="s">
        <v>21</v>
      </c>
      <c r="I5" s="23" t="s">
        <v>22</v>
      </c>
      <c r="J5" s="24" t="s">
        <v>23</v>
      </c>
      <c r="K5" s="23" t="s">
        <v>24</v>
      </c>
      <c r="L5" s="22" t="s">
        <v>21</v>
      </c>
      <c r="M5" s="23" t="s">
        <v>22</v>
      </c>
      <c r="N5" s="24" t="s">
        <v>23</v>
      </c>
      <c r="O5" s="23" t="s">
        <v>24</v>
      </c>
      <c r="P5" s="22" t="s">
        <v>21</v>
      </c>
      <c r="Q5" s="23" t="s">
        <v>22</v>
      </c>
      <c r="R5" s="24" t="s">
        <v>23</v>
      </c>
      <c r="S5" s="23" t="s">
        <v>24</v>
      </c>
      <c r="T5" s="228"/>
    </row>
    <row r="6" spans="2:20" x14ac:dyDescent="0.25">
      <c r="B6" s="9"/>
      <c r="C6" s="10">
        <f>SUM(D6:G256)</f>
        <v>0</v>
      </c>
      <c r="D6" s="25"/>
      <c r="E6" s="26"/>
      <c r="F6" s="27"/>
      <c r="G6" s="28"/>
      <c r="H6" s="25"/>
      <c r="I6" s="26"/>
      <c r="J6" s="27"/>
      <c r="K6" s="28"/>
      <c r="L6" s="11" t="str">
        <f t="shared" ref="L6:O8" si="0">IFERROR(H6/D6,"NO APLICA")</f>
        <v>NO APLICA</v>
      </c>
      <c r="M6" s="12" t="str">
        <f t="shared" si="0"/>
        <v>NO APLICA</v>
      </c>
      <c r="N6" s="12" t="str">
        <f t="shared" si="0"/>
        <v>NO APLICA</v>
      </c>
      <c r="O6" s="13" t="str">
        <f t="shared" si="0"/>
        <v>NO APLICA</v>
      </c>
      <c r="P6" s="11" t="str">
        <f t="shared" ref="P6:P8" si="1">IFERROR(H6/D6,"NO APLICA")</f>
        <v>NO APLICA</v>
      </c>
      <c r="Q6" s="12" t="str">
        <f t="shared" ref="Q6:Q8" si="2">IFERROR((H6+I6)/(D6+E6),"NO APLICA")</f>
        <v>NO APLICA</v>
      </c>
      <c r="R6" s="12" t="str">
        <f t="shared" ref="R6:R8" si="3">IFERROR((H6+I6+J6)/(D6+E6+F6),"NO APLICA")</f>
        <v>NO APLICA</v>
      </c>
      <c r="S6" s="13" t="str">
        <f t="shared" ref="S6:S8" si="4">IFERROR((H6+I6+J6+K6)/(D6+E6+F6+G6),"NO APLICA")</f>
        <v>NO APLICA</v>
      </c>
      <c r="T6" s="14"/>
    </row>
    <row r="7" spans="2:20" x14ac:dyDescent="0.25">
      <c r="B7" s="15"/>
      <c r="C7" s="16">
        <f>SUM(D7:G257)</f>
        <v>0</v>
      </c>
      <c r="D7" s="29"/>
      <c r="E7" s="30"/>
      <c r="F7" s="31"/>
      <c r="G7" s="32"/>
      <c r="H7" s="29"/>
      <c r="I7" s="30"/>
      <c r="J7" s="31"/>
      <c r="K7" s="32"/>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17"/>
    </row>
    <row r="8" spans="2:20" ht="15.75" thickBot="1" x14ac:dyDescent="0.3">
      <c r="B8" s="18"/>
      <c r="C8" s="19">
        <f>SUM(D8:G258)</f>
        <v>0</v>
      </c>
      <c r="D8" s="33"/>
      <c r="E8" s="34"/>
      <c r="F8" s="35"/>
      <c r="G8" s="36"/>
      <c r="H8" s="33"/>
      <c r="I8" s="34"/>
      <c r="J8" s="35"/>
      <c r="K8" s="36"/>
      <c r="L8" s="4" t="str">
        <f t="shared" si="0"/>
        <v>NO APLICA</v>
      </c>
      <c r="M8" s="5" t="str">
        <f t="shared" si="0"/>
        <v>NO APLICA</v>
      </c>
      <c r="N8" s="5" t="str">
        <f t="shared" si="0"/>
        <v>NO APLICA</v>
      </c>
      <c r="O8" s="6" t="str">
        <f t="shared" si="0"/>
        <v>NO APLICA</v>
      </c>
      <c r="P8" s="4" t="str">
        <f t="shared" si="1"/>
        <v>NO APLICA</v>
      </c>
      <c r="Q8" s="5" t="str">
        <f t="shared" si="2"/>
        <v>NO APLICA</v>
      </c>
      <c r="R8" s="5" t="str">
        <f t="shared" si="3"/>
        <v>NO APLICA</v>
      </c>
      <c r="S8" s="6" t="str">
        <f t="shared" si="4"/>
        <v>NO APLICA</v>
      </c>
      <c r="T8" s="20"/>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EJE 3 2024</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Propietario</cp:lastModifiedBy>
  <cp:revision/>
  <cp:lastPrinted>2024-04-15T19:20:56Z</cp:lastPrinted>
  <dcterms:created xsi:type="dcterms:W3CDTF">2021-02-22T21:43:21Z</dcterms:created>
  <dcterms:modified xsi:type="dcterms:W3CDTF">2024-05-13T20:16:20Z</dcterms:modified>
  <cp:category/>
  <cp:contentStatus/>
</cp:coreProperties>
</file>