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Usuario\Desktop\planeacion\año 2023\año 2023\4 trim 2023\"/>
    </mc:Choice>
  </mc:AlternateContent>
  <xr:revisionPtr revIDLastSave="0" documentId="8_{826F3B15-56EE-4560-A878-4ADAFC969146}" xr6:coauthVersionLast="47" xr6:coauthVersionMax="47" xr10:uidLastSave="{00000000-0000-0000-0000-000000000000}"/>
  <bookViews>
    <workbookView xWindow="-110" yWindow="-110" windowWidth="19420" windowHeight="10300" xr2:uid="{00000000-000D-0000-FFFF-FFFF00000000}"/>
  </bookViews>
  <sheets>
    <sheet name="SEGUIMIENTO EJE 3" sheetId="1" r:id="rId1"/>
    <sheet name="Instrucciones" sheetId="3" r:id="rId2"/>
    <sheet name="Hoja1" sheetId="2" r:id="rId3"/>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7" i="1" l="1"/>
  <c r="V20" i="1"/>
  <c r="V21" i="1"/>
  <c r="V22" i="1"/>
  <c r="V23" i="1"/>
  <c r="V24" i="1"/>
  <c r="V25" i="1"/>
  <c r="V26" i="1"/>
  <c r="V28" i="1"/>
  <c r="V29" i="1"/>
  <c r="V30" i="1"/>
  <c r="V31" i="1"/>
  <c r="V32" i="1"/>
  <c r="V33" i="1"/>
  <c r="V34" i="1"/>
  <c r="V35" i="1"/>
  <c r="V36" i="1"/>
  <c r="V19" i="1"/>
  <c r="V17" i="1"/>
  <c r="V18" i="1"/>
  <c r="P18" i="1"/>
  <c r="S18" i="1"/>
  <c r="S19" i="1"/>
  <c r="S20" i="1"/>
  <c r="S21" i="1"/>
  <c r="S22" i="1"/>
  <c r="S23" i="1"/>
  <c r="S24" i="1"/>
  <c r="S25" i="1"/>
  <c r="S26" i="1"/>
  <c r="S27" i="1"/>
  <c r="S28" i="1"/>
  <c r="S29" i="1"/>
  <c r="S30" i="1"/>
  <c r="S31" i="1"/>
  <c r="S32" i="1"/>
  <c r="S33" i="1"/>
  <c r="S34" i="1"/>
  <c r="S35" i="1"/>
  <c r="S36" i="1"/>
  <c r="S17" i="1"/>
  <c r="S15" i="1"/>
  <c r="S49" i="1" l="1"/>
  <c r="U49" i="1"/>
  <c r="T49" i="1"/>
  <c r="U36" i="1"/>
  <c r="U28" i="1"/>
  <c r="U29" i="1"/>
  <c r="U30" i="1"/>
  <c r="U31" i="1"/>
  <c r="U32" i="1"/>
  <c r="U33" i="1"/>
  <c r="U34" i="1"/>
  <c r="U35" i="1"/>
  <c r="Q49" i="1"/>
  <c r="U18" i="1"/>
  <c r="U19" i="1"/>
  <c r="U20" i="1"/>
  <c r="U21" i="1"/>
  <c r="U22" i="1"/>
  <c r="U23" i="1"/>
  <c r="U24" i="1"/>
  <c r="U25" i="1"/>
  <c r="U26" i="1"/>
  <c r="U27" i="1"/>
  <c r="U17" i="1"/>
  <c r="R15" i="1"/>
  <c r="R17" i="1"/>
  <c r="Q17" i="1"/>
  <c r="P17" i="1"/>
  <c r="U15" i="1"/>
  <c r="R18" i="1" l="1"/>
  <c r="R19" i="1"/>
  <c r="R20" i="1"/>
  <c r="R21" i="1"/>
  <c r="R22" i="1"/>
  <c r="R23" i="1"/>
  <c r="R24" i="1"/>
  <c r="R25" i="1"/>
  <c r="R26" i="1"/>
  <c r="R27" i="1"/>
  <c r="R28" i="1"/>
  <c r="R29" i="1"/>
  <c r="R30" i="1"/>
  <c r="R31" i="1"/>
  <c r="R32" i="1"/>
  <c r="R33" i="1"/>
  <c r="R34" i="1"/>
  <c r="R35" i="1"/>
  <c r="R36" i="1"/>
  <c r="P49" i="1"/>
  <c r="T19" i="1"/>
  <c r="T20" i="1"/>
  <c r="T21" i="1"/>
  <c r="T22" i="1"/>
  <c r="T23" i="1"/>
  <c r="T24" i="1"/>
  <c r="T25" i="1"/>
  <c r="T26" i="1"/>
  <c r="T27" i="1"/>
  <c r="T28" i="1"/>
  <c r="T29" i="1"/>
  <c r="T30" i="1"/>
  <c r="T31" i="1"/>
  <c r="T32" i="1"/>
  <c r="T33" i="1"/>
  <c r="T34" i="1"/>
  <c r="T35" i="1"/>
  <c r="T36" i="1"/>
  <c r="T16" i="1"/>
  <c r="T17" i="1"/>
  <c r="T18" i="1"/>
  <c r="Q16" i="1"/>
  <c r="T15" i="1" l="1"/>
  <c r="P28" i="1" l="1"/>
  <c r="Q18" i="1"/>
  <c r="Q20" i="1"/>
  <c r="Q21" i="1"/>
  <c r="Q22" i="1"/>
  <c r="Q23" i="1"/>
  <c r="Q24" i="1"/>
  <c r="Q25" i="1"/>
  <c r="Q26" i="1"/>
  <c r="Q27" i="1"/>
  <c r="Q28" i="1"/>
  <c r="Q29" i="1"/>
  <c r="Q30" i="1"/>
  <c r="Q31" i="1"/>
  <c r="Q32" i="1"/>
  <c r="Q33" i="1"/>
  <c r="Q34" i="1"/>
  <c r="Q35" i="1"/>
  <c r="Q36" i="1"/>
  <c r="Q19" i="1"/>
  <c r="Q15" i="1"/>
  <c r="P15" i="1"/>
  <c r="P16" i="1" l="1"/>
  <c r="R16" i="1"/>
  <c r="S16" i="1"/>
  <c r="U16" i="1"/>
  <c r="V16" i="1"/>
  <c r="P19" i="1"/>
  <c r="P20" i="1"/>
  <c r="P21" i="1"/>
  <c r="P22" i="1"/>
  <c r="P23" i="1"/>
  <c r="P24" i="1"/>
  <c r="P25" i="1"/>
  <c r="P26" i="1"/>
  <c r="P27" i="1"/>
  <c r="P29" i="1"/>
  <c r="P30" i="1"/>
  <c r="P31" i="1"/>
  <c r="P32" i="1"/>
  <c r="P33" i="1"/>
  <c r="P34" i="1"/>
  <c r="P35" i="1"/>
  <c r="P36" i="1"/>
  <c r="P37" i="1" l="1"/>
  <c r="V37" i="1"/>
  <c r="U37" i="1" l="1"/>
  <c r="T37" i="1"/>
  <c r="S37" i="1"/>
  <c r="R37" i="1"/>
  <c r="Q37" i="1"/>
  <c r="O49"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<sst xmlns="http://schemas.openxmlformats.org/spreadsheetml/2006/main" count="215" uniqueCount="136">
  <si>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</si>
  <si>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</si>
  <si>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</si>
  <si>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</si>
  <si>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</si>
  <si>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</si>
  <si>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</si>
  <si>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</si>
  <si>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</si>
  <si>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</si>
  <si>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</si>
  <si>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</si>
  <si>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</si>
  <si>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</si>
  <si>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</si>
  <si>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</si>
  <si>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</si>
  <si>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</si>
  <si>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</si>
  <si>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</si>
  <si>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</si>
  <si>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</si>
  <si>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</si>
  <si>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</si>
  <si>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</si>
  <si>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</si>
  <si>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</si>
  <si>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</si>
  <si>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</si>
  <si>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</si>
  <si>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</si>
  <si>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</si>
  <si>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</si>
  <si>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</si>
  <si>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</si>
  <si>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</si>
  <si>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</si>
  <si>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</si>
  <si>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ANUAL</t>
  </si>
  <si>
    <r>
      <t xml:space="preserve">3.15.1.1. </t>
    </r>
    <r>
      <rPr>
        <sz val="14"/>
        <rFont val="Arial"/>
        <family val="2"/>
      </rPr>
      <t>Garantizar la calidad del servicio de recolección y disposición final de los Residuos Sólidos Urbanos en el Municipio de Benito Juárez, fomentando la responsabilidad social, para la protección del medio ambiente.</t>
    </r>
  </si>
  <si>
    <t>Trimestral</t>
  </si>
  <si>
    <r>
      <t>3.15.1.1.1</t>
    </r>
    <r>
      <rPr>
        <sz val="14"/>
        <color theme="1"/>
        <rFont val="Arial"/>
        <family val="2"/>
      </rPr>
      <t>.Verificación de la recolección de Residuos Sólidos Urbanos en el municipio de Benito Juárez realizada</t>
    </r>
  </si>
  <si>
    <r>
      <t xml:space="preserve">PRSU: </t>
    </r>
    <r>
      <rPr>
        <sz val="14"/>
        <color theme="1"/>
        <rFont val="Arial"/>
        <family val="2"/>
      </rPr>
      <t>Porcentaje de verificaciones de la recolección de RSU realizadas.</t>
    </r>
  </si>
  <si>
    <r>
      <t xml:space="preserve">Unidad de Medida del Indicador :               </t>
    </r>
    <r>
      <rPr>
        <sz val="14"/>
        <color theme="1"/>
        <rFont val="Arial"/>
        <family val="2"/>
      </rPr>
      <t>Porcentaje</t>
    </r>
    <r>
      <rPr>
        <b/>
        <sz val="14"/>
        <color theme="1"/>
        <rFont val="Arial"/>
        <family val="2"/>
      </rPr>
      <t xml:space="preserve">
Unidad de medida de la variable:
</t>
    </r>
    <r>
      <rPr>
        <sz val="14"/>
        <color theme="1"/>
        <rFont val="Arial"/>
        <family val="2"/>
      </rPr>
      <t>Verificaciones de recolección de RSU.</t>
    </r>
  </si>
  <si>
    <r>
      <rPr>
        <b/>
        <sz val="14"/>
        <color theme="1"/>
        <rFont val="Arial"/>
        <family val="2"/>
      </rPr>
      <t xml:space="preserve">Unidad de Medida del Indicador:                 </t>
    </r>
    <r>
      <rPr>
        <sz val="14"/>
        <color theme="1"/>
        <rFont val="Arial"/>
        <family val="2"/>
      </rPr>
      <t xml:space="preserve">  Porcentaje              
</t>
    </r>
    <r>
      <rPr>
        <b/>
        <sz val="14"/>
        <color theme="1"/>
        <rFont val="Arial"/>
        <family val="2"/>
      </rPr>
      <t>Unidad de medida de la variable:</t>
    </r>
    <r>
      <rPr>
        <sz val="14"/>
        <color theme="1"/>
        <rFont val="Arial"/>
        <family val="2"/>
      </rPr>
      <t xml:space="preserve">
Rutas de recolección</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</si>
  <si>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Quejas ciudadanas</t>
    </r>
  </si>
  <si>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Basureros clandestinos</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</si>
  <si>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Reportes de Operación</t>
    </r>
  </si>
  <si>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Reportes de la Parcela 1113</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</si>
  <si>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de la Parcela 196</t>
    </r>
  </si>
  <si>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Contribuyentes</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</si>
  <si>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Contribuyentes </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</si>
  <si>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Planes de Manejo</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</si>
  <si>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Visitas a empresas contribuyentes</t>
    </r>
  </si>
  <si>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 xml:space="preserve">Participantes </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</si>
  <si>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plásticas impartidas.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</si>
  <si>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Grupos de trabajo.</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</si>
  <si>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Capacitaciones prácticas registradas.</t>
    </r>
  </si>
  <si>
    <r>
      <rPr>
        <b/>
        <sz val="14"/>
        <color theme="1"/>
        <rFont val="Arial"/>
        <family val="2"/>
      </rPr>
      <t>PSB:</t>
    </r>
    <r>
      <rPr>
        <sz val="14"/>
        <color theme="1"/>
        <rFont val="Arial"/>
        <family val="2"/>
      </rPr>
      <t xml:space="preserve"> Porcentaje de botes de basura instalados</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</si>
  <si>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 variable:</t>
    </r>
    <r>
      <rPr>
        <sz val="14"/>
        <color theme="1"/>
        <rFont val="Arial"/>
        <family val="2"/>
      </rPr>
      <t xml:space="preserve">            
Botes de Basura</t>
    </r>
  </si>
  <si>
    <r>
      <rPr>
        <b/>
        <sz val="14"/>
        <color theme="1"/>
        <rFont val="Arial"/>
        <family val="2"/>
      </rPr>
      <t>PCCSRVI:</t>
    </r>
    <r>
      <rPr>
        <sz val="14"/>
        <color theme="1"/>
        <rFont val="Arial"/>
        <family val="2"/>
      </rPr>
      <t xml:space="preserve"> Porcentaje de colocación de contenedores de separación de residuos valorizables instalados.</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</si>
  <si>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 xml:space="preserve">Reportes </t>
    </r>
  </si>
  <si>
    <t>Actividad</t>
  </si>
  <si>
    <r>
      <rPr>
        <b/>
        <sz val="14"/>
        <color theme="1"/>
        <rFont val="Arial"/>
        <family val="2"/>
      </rPr>
      <t xml:space="preserve">PRC: </t>
    </r>
    <r>
      <rPr>
        <sz val="14"/>
        <color theme="1"/>
        <rFont val="Arial"/>
        <family val="2"/>
      </rPr>
      <t>Porcentaje de Rendición  de cuenta.</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</si>
  <si>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t>
    </r>
  </si>
  <si>
    <t>PORCENTAJE DE AVANCE TRIMESTRAL 2023</t>
  </si>
  <si>
    <t>CLAVE Y NOMBRE DEL PPA:3.15 PROGRAMA DE RECOLECCIÓN, TRASLADO Y DISPOSICIÓN FINAL DE RESIDUOS SÓLIDOS URBANOS</t>
  </si>
  <si>
    <t>SOLUCIÓN INTEGRAL DE RESIDUOS SÓLIDOS CANCÚN</t>
  </si>
  <si>
    <t xml:space="preserve">ELABORO
L.F.C.P. Gerardo Arroyo Quezada 
Director Administrativo SIRESOL  Cancún  </t>
  </si>
  <si>
    <t>DIRECCIÓN ADMINISTRASTIVA</t>
  </si>
  <si>
    <t>AUTORIZÓ                                                                                                                                                    Lic. Franntz Johann Ancira Martínez
Director General
Solución Integral de Residuos Sólidos</t>
  </si>
  <si>
    <r>
      <t xml:space="preserve">Meta Trimestral: </t>
    </r>
    <r>
      <rPr>
        <sz val="11"/>
        <color theme="1"/>
        <rFont val="Arial"/>
        <family val="2"/>
      </rPr>
      <t>El Instituto Mexicano para la Competitividad A. C. IMCO actualiza y publica los índices y subíndices cada dos años. El índice obtuvo 47 puntos en 2022.</t>
    </r>
    <r>
      <rPr>
        <b/>
        <sz val="11"/>
        <color theme="1"/>
        <rFont val="Arial"/>
        <family val="2"/>
      </rPr>
      <t xml:space="preserve">
Meta Anual: </t>
    </r>
    <r>
      <rPr>
        <sz val="11"/>
        <color theme="1"/>
        <rFont val="Arial"/>
        <family val="2"/>
      </rPr>
      <t>El avance anual se mantiene igual al avance trimestral ya que es un indicador ascendente regular no acumulativo.</t>
    </r>
  </si>
  <si>
    <r>
      <rPr>
        <b/>
        <sz val="11"/>
        <color theme="1"/>
        <rFont val="Arial"/>
        <family val="2"/>
      </rPr>
      <t>3.15.1</t>
    </r>
    <r>
      <rPr>
        <sz val="11"/>
        <color theme="1"/>
        <rFont val="Arial"/>
        <family val="2"/>
      </rPr>
      <t xml:space="preserve"> Contribuir a garantizar la preservación de la riqueza natural única que tiene nuestro municipio mediante un crecimiento ordenado, sostenible y con responsabilidad compartida mediante  la calidad del servicio de recolección y disposición final de los Residuos Sólidos Urbanos en el Municipio de Benito Juárez, fomentando la responsabilidad social, para la protección del medio ambiente.</t>
    </r>
  </si>
  <si>
    <t>Proposito</t>
  </si>
  <si>
    <t>Componente</t>
  </si>
  <si>
    <t>Componente
(Disposición Final)</t>
  </si>
  <si>
    <t>Componente
(Aprovechamiento)</t>
  </si>
  <si>
    <t>Componente
(Generación)</t>
  </si>
  <si>
    <t>Componente
(Administración)</t>
  </si>
  <si>
    <r>
      <rPr>
        <b/>
        <sz val="14"/>
        <color theme="1"/>
        <rFont val="Arial"/>
        <family val="2"/>
      </rPr>
      <t xml:space="preserve">3.15.1.1.5.1. </t>
    </r>
    <r>
      <rPr>
        <sz val="14"/>
        <color theme="1"/>
        <rFont val="Arial"/>
        <family val="2"/>
      </rPr>
      <t>Elaboración de la información  administrativa para la rendición de cuentas del organismo.</t>
    </r>
  </si>
  <si>
    <r>
      <rPr>
        <b/>
        <sz val="14"/>
        <color theme="1"/>
        <rFont val="Arial"/>
        <family val="2"/>
      </rPr>
      <t xml:space="preserve"> 3.15.1.1.5.</t>
    </r>
    <r>
      <rPr>
        <sz val="14"/>
        <color theme="1"/>
        <rFont val="Arial"/>
        <family val="2"/>
      </rPr>
      <t xml:space="preserve"> Verificación de una cuenta pública optimizada</t>
    </r>
  </si>
  <si>
    <r>
      <rPr>
        <b/>
        <sz val="14"/>
        <color theme="1"/>
        <rFont val="Arial"/>
        <family val="2"/>
      </rPr>
      <t>3.15.1.1.4.4.5.</t>
    </r>
    <r>
      <rPr>
        <sz val="14"/>
        <color theme="1"/>
        <rFont val="Arial"/>
        <family val="2"/>
      </rPr>
      <t xml:space="preserve"> Colocar contenedores de separación de residuos valorizables (PET 1y2 y lata de aluminio) en los puntos de mayor afluencia del Municipio de Benito Juárez.</t>
    </r>
  </si>
  <si>
    <r>
      <rPr>
        <b/>
        <sz val="14"/>
        <color theme="1"/>
        <rFont val="Arial"/>
        <family val="2"/>
      </rPr>
      <t>PRPA:</t>
    </r>
    <r>
      <rPr>
        <sz val="14"/>
        <color theme="1"/>
        <rFont val="Arial"/>
        <family val="2"/>
      </rPr>
      <t xml:space="preserve"> Porcentaje de reportes del presupuesto aprobado.</t>
    </r>
  </si>
  <si>
    <r>
      <rPr>
        <b/>
        <sz val="14"/>
        <color theme="1"/>
        <rFont val="Arial"/>
        <family val="2"/>
      </rPr>
      <t xml:space="preserve">3.15.1.1.4.4. </t>
    </r>
    <r>
      <rPr>
        <sz val="14"/>
        <color theme="1"/>
        <rFont val="Arial"/>
        <family val="2"/>
      </rPr>
      <t xml:space="preserve"> Colocar botes en préstamo y/o donación para la clasificación y separación de los residuos sólidos en beneficio de la ciudadanía.</t>
    </r>
  </si>
  <si>
    <r>
      <rPr>
        <b/>
        <sz val="14"/>
        <color theme="1"/>
        <rFont val="Arial"/>
        <family val="2"/>
      </rPr>
      <t>3.15.1.1.4.3.</t>
    </r>
    <r>
      <rPr>
        <sz val="14"/>
        <color theme="1"/>
        <rFont val="Arial"/>
        <family val="2"/>
      </rPr>
      <t xml:space="preserve">  Realizar capacitaciones prácticas en la correcta implementación de Planes de Manejo de Grandes Generadores registrados en el Padrón del Municipio de Benito Juárez.</t>
    </r>
  </si>
  <si>
    <r>
      <rPr>
        <b/>
        <sz val="14"/>
        <color theme="1"/>
        <rFont val="Arial"/>
        <family val="2"/>
      </rPr>
      <t xml:space="preserve">PCPPMGGR: </t>
    </r>
    <r>
      <rPr>
        <sz val="14"/>
        <color theme="1"/>
        <rFont val="Arial"/>
        <family val="2"/>
      </rPr>
      <t>Porcentaje de capacitaciones prácticas de Planes de Manejo a Grandes Generadores realizados.</t>
    </r>
  </si>
  <si>
    <r>
      <rPr>
        <b/>
        <sz val="14"/>
        <color theme="1"/>
        <rFont val="Arial"/>
        <family val="2"/>
      </rPr>
      <t>3.15.1.1.4.2.</t>
    </r>
    <r>
      <rPr>
        <sz val="14"/>
        <color theme="1"/>
        <rFont val="Arial"/>
        <family val="2"/>
      </rPr>
      <t xml:space="preserve"> Implementar el programa Ciudadano Recapacicla en el Municipio de Benito Juárez.</t>
    </r>
  </si>
  <si>
    <r>
      <rPr>
        <b/>
        <sz val="14"/>
        <color theme="1"/>
        <rFont val="Arial"/>
        <family val="2"/>
      </rPr>
      <t>PIPRR:</t>
    </r>
    <r>
      <rPr>
        <sz val="14"/>
        <color theme="1"/>
        <rFont val="Arial"/>
        <family val="2"/>
      </rPr>
      <t xml:space="preserve"> Porcentaje de instalación del programa Recapacicla realizados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</si>
  <si>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contenedores</t>
    </r>
  </si>
  <si>
    <r>
      <rPr>
        <b/>
        <sz val="14"/>
        <color theme="1"/>
        <rFont val="Arial"/>
        <family val="2"/>
      </rPr>
      <t xml:space="preserve">PIEC: </t>
    </r>
    <r>
      <rPr>
        <sz val="14"/>
        <color theme="1"/>
        <rFont val="Arial"/>
        <family val="2"/>
      </rPr>
      <t>Porcentaje de empresas e instituciones educativas capacitadas</t>
    </r>
  </si>
  <si>
    <r>
      <rPr>
        <b/>
        <sz val="14"/>
        <color theme="1"/>
        <rFont val="Arial"/>
        <family val="2"/>
      </rPr>
      <t xml:space="preserve">3.15.1.1.4.1. </t>
    </r>
    <r>
      <rPr>
        <sz val="14"/>
        <color theme="1"/>
        <rFont val="Arial"/>
        <family val="2"/>
      </rPr>
      <t xml:space="preserve"> Impartir pláticas de capacitación y concientización enfocadas en la separación, clasificación y buen manejo de los RSU en los sectores empresarial y educativo</t>
    </r>
  </si>
  <si>
    <r>
      <rPr>
        <b/>
        <sz val="14"/>
        <color theme="1"/>
        <rFont val="Arial"/>
        <family val="2"/>
      </rPr>
      <t xml:space="preserve"> 3.15.1.1.4.</t>
    </r>
    <r>
      <rPr>
        <sz val="14"/>
        <color theme="1"/>
        <rFont val="Arial"/>
        <family val="2"/>
      </rPr>
      <t xml:space="preserve"> Actividades de concientización sobre el manejo de residuos sólidos urbanos con la participación ciudadana registradas.</t>
    </r>
  </si>
  <si>
    <r>
      <rPr>
        <b/>
        <sz val="14"/>
        <color theme="1"/>
        <rFont val="Arial"/>
        <family val="2"/>
      </rPr>
      <t xml:space="preserve">PPR: </t>
    </r>
    <r>
      <rPr>
        <sz val="14"/>
        <color theme="1"/>
        <rFont val="Arial"/>
        <family val="2"/>
      </rPr>
      <t>Porcentaje de participantes registrados</t>
    </r>
  </si>
  <si>
    <r>
      <rPr>
        <b/>
        <sz val="14"/>
        <color theme="1"/>
        <rFont val="Arial"/>
        <family val="2"/>
      </rPr>
      <t xml:space="preserve">PVEC:  </t>
    </r>
    <r>
      <rPr>
        <sz val="14"/>
        <color theme="1"/>
        <rFont val="Arial"/>
        <family val="2"/>
      </rPr>
      <t xml:space="preserve"> Porcentaje de visitas empresas contribuyentes realizadas</t>
    </r>
  </si>
  <si>
    <r>
      <rPr>
        <b/>
        <sz val="14"/>
        <color theme="1"/>
        <rFont val="Arial"/>
        <family val="2"/>
      </rPr>
      <t>3.15.1.1.3.3</t>
    </r>
    <r>
      <rPr>
        <sz val="14"/>
        <color theme="1"/>
        <rFont val="Arial"/>
        <family val="2"/>
      </rPr>
      <t>. Supervisar los pesajes de residuos declarados por los contribuyentes.</t>
    </r>
  </si>
  <si>
    <r>
      <rPr>
        <b/>
        <sz val="14"/>
        <color theme="1"/>
        <rFont val="Arial"/>
        <family val="2"/>
      </rPr>
      <t>PPV:</t>
    </r>
    <r>
      <rPr>
        <sz val="14"/>
        <color theme="1"/>
        <rFont val="Arial"/>
        <family val="2"/>
      </rPr>
      <t xml:space="preserve"> Porcentaje de aplicación de Planes de Manejo verificados</t>
    </r>
  </si>
  <si>
    <r>
      <rPr>
        <b/>
        <sz val="14"/>
        <color theme="1"/>
        <rFont val="Arial"/>
        <family val="2"/>
      </rPr>
      <t xml:space="preserve">3.15.1.1.3.2. </t>
    </r>
    <r>
      <rPr>
        <sz val="14"/>
        <color theme="1"/>
        <rFont val="Arial"/>
        <family val="2"/>
      </rPr>
      <t>Elaborar Planes de manejo de residuos sólidos a grandes Generadores.</t>
    </r>
  </si>
  <si>
    <r>
      <rPr>
        <b/>
        <sz val="14"/>
        <color theme="1"/>
        <rFont val="Arial"/>
        <family val="2"/>
      </rPr>
      <t>3.15.1.1.3.1.</t>
    </r>
    <r>
      <rPr>
        <sz val="14"/>
        <color theme="1"/>
        <rFont val="Arial"/>
        <family val="2"/>
      </rPr>
      <t xml:space="preserve"> Emisión de pases de caja al contribuyente para el pago de los derechos de la recolección de residuos.</t>
    </r>
  </si>
  <si>
    <r>
      <rPr>
        <b/>
        <sz val="14"/>
        <color theme="1"/>
        <rFont val="Arial"/>
        <family val="2"/>
      </rPr>
      <t xml:space="preserve">PCA: </t>
    </r>
    <r>
      <rPr>
        <sz val="14"/>
        <color theme="1"/>
        <rFont val="Arial"/>
        <family val="2"/>
      </rPr>
      <t xml:space="preserve">Porcentaje de  contribuyentes registrados </t>
    </r>
  </si>
  <si>
    <r>
      <rPr>
        <b/>
        <sz val="14"/>
        <color theme="1"/>
        <rFont val="Arial"/>
        <family val="2"/>
      </rPr>
      <t>3.15.1.1.3</t>
    </r>
    <r>
      <rPr>
        <sz val="14"/>
        <color theme="1"/>
        <rFont val="Arial"/>
        <family val="2"/>
      </rPr>
      <t xml:space="preserve">.Atenciones a contribuyentes en temas de  recolección de residuos sólidos  registradas.   </t>
    </r>
  </si>
  <si>
    <r>
      <rPr>
        <b/>
        <sz val="14"/>
        <color theme="1"/>
        <rFont val="Arial"/>
        <family val="2"/>
      </rPr>
      <t xml:space="preserve"> PCR: </t>
    </r>
    <r>
      <rPr>
        <sz val="14"/>
        <color theme="1"/>
        <rFont val="Arial"/>
        <family val="2"/>
      </rPr>
      <t>Porcentaje de contribuyentes registrados.</t>
    </r>
  </si>
  <si>
    <r>
      <rPr>
        <b/>
        <sz val="14"/>
        <color theme="1"/>
        <rFont val="Arial"/>
        <family val="2"/>
      </rPr>
      <t>3.15.1.1.2.2</t>
    </r>
    <r>
      <rPr>
        <sz val="14"/>
        <color theme="1"/>
        <rFont val="Arial"/>
        <family val="2"/>
      </rPr>
      <t xml:space="preserve"> Supervisar y realizar mantenimiento, equipamiento, saneamiento y estudios ambientales del sitio de disposición final en la parcela 196.</t>
    </r>
  </si>
  <si>
    <r>
      <rPr>
        <b/>
        <sz val="14"/>
        <color theme="1"/>
        <rFont val="Arial"/>
        <family val="2"/>
      </rPr>
      <t>PRPA2:</t>
    </r>
    <r>
      <rPr>
        <sz val="14"/>
        <color theme="1"/>
        <rFont val="Arial"/>
        <family val="2"/>
      </rPr>
      <t xml:space="preserve"> Porcentaje de Reportes de la Parcela 196 atendidos</t>
    </r>
  </si>
  <si>
    <r>
      <rPr>
        <b/>
        <sz val="14"/>
        <color theme="1"/>
        <rFont val="Arial"/>
        <family val="2"/>
      </rPr>
      <t xml:space="preserve">3.15.1.1.2.1 </t>
    </r>
    <r>
      <rPr>
        <sz val="14"/>
        <color theme="1"/>
        <rFont val="Arial"/>
        <family val="2"/>
      </rPr>
      <t>Supervisar y realizar mantenimiento y saneamiento del sitio clausurado de la parcela 1113.</t>
    </r>
  </si>
  <si>
    <r>
      <rPr>
        <b/>
        <sz val="14"/>
        <color theme="1"/>
        <rFont val="Arial"/>
        <family val="2"/>
      </rPr>
      <t xml:space="preserve">PRPA1: </t>
    </r>
    <r>
      <rPr>
        <sz val="14"/>
        <color theme="1"/>
        <rFont val="Arial"/>
        <family val="2"/>
      </rPr>
      <t xml:space="preserve">Porcentaje de Reportes de la Parcela 1113 atendidos         </t>
    </r>
  </si>
  <si>
    <r>
      <rPr>
        <b/>
        <sz val="14"/>
        <color theme="1"/>
        <rFont val="Arial"/>
        <family val="2"/>
      </rPr>
      <t xml:space="preserve">PROR: </t>
    </r>
    <r>
      <rPr>
        <sz val="14"/>
        <color theme="1"/>
        <rFont val="Arial"/>
        <family val="2"/>
      </rPr>
      <t xml:space="preserve">Porcentaje de reportes de Operación realizados. </t>
    </r>
  </si>
  <si>
    <r>
      <rPr>
        <b/>
        <sz val="14"/>
        <color theme="1"/>
        <rFont val="Arial"/>
        <family val="2"/>
      </rPr>
      <t>3.15.1.1.2.</t>
    </r>
    <r>
      <rPr>
        <sz val="14"/>
        <color theme="1"/>
        <rFont val="Arial"/>
        <family val="2"/>
      </rPr>
      <t>Reportes de la operación de los sitios de la disposición final realizados</t>
    </r>
  </si>
  <si>
    <r>
      <rPr>
        <b/>
        <sz val="14"/>
        <color theme="1"/>
        <rFont val="Arial"/>
        <family val="2"/>
      </rPr>
      <t xml:space="preserve">PBCC: </t>
    </r>
    <r>
      <rPr>
        <sz val="14"/>
        <color theme="1"/>
        <rFont val="Arial"/>
        <family val="2"/>
      </rPr>
      <t>Porcentaje de basureros clandestinos clausurados.</t>
    </r>
  </si>
  <si>
    <r>
      <rPr>
        <b/>
        <sz val="14"/>
        <color theme="1"/>
        <rFont val="Arial"/>
        <family val="2"/>
      </rPr>
      <t>3.15.1.1.1.2.</t>
    </r>
    <r>
      <rPr>
        <sz val="14"/>
        <color theme="1"/>
        <rFont val="Arial"/>
        <family val="2"/>
      </rPr>
      <t xml:space="preserve">  Identificación y limpieza  de tiraderos clandestinos </t>
    </r>
  </si>
  <si>
    <r>
      <rPr>
        <b/>
        <sz val="14"/>
        <color theme="1"/>
        <rFont val="Arial"/>
        <family val="2"/>
      </rPr>
      <t xml:space="preserve">PQCA: </t>
    </r>
    <r>
      <rPr>
        <sz val="14"/>
        <color theme="1"/>
        <rFont val="Arial"/>
        <family val="2"/>
      </rPr>
      <t>Porcentaje de quejas ciudadanas atendidas.</t>
    </r>
  </si>
  <si>
    <r>
      <rPr>
        <b/>
        <sz val="14"/>
        <color theme="1"/>
        <rFont val="Arial"/>
        <family val="2"/>
      </rPr>
      <t xml:space="preserve">3.15.1.1.1.2. </t>
    </r>
    <r>
      <rPr>
        <sz val="14"/>
        <color theme="1"/>
        <rFont val="Arial"/>
        <family val="2"/>
      </rPr>
      <t>Atender quejas ciudadanas respecto a la recolección de RSU con el propósito de mejorar el servicio.</t>
    </r>
  </si>
  <si>
    <r>
      <rPr>
        <b/>
        <sz val="14"/>
        <color theme="1"/>
        <rFont val="Arial"/>
        <family val="2"/>
      </rPr>
      <t xml:space="preserve">PRS: </t>
    </r>
    <r>
      <rPr>
        <sz val="14"/>
        <color theme="1"/>
        <rFont val="Arial"/>
        <family val="2"/>
      </rPr>
      <t xml:space="preserve">Porcentaje de rutas de recolección de RSU supervisadas </t>
    </r>
  </si>
  <si>
    <r>
      <rPr>
        <b/>
        <sz val="14"/>
        <color theme="1"/>
        <rFont val="Arial"/>
        <family val="2"/>
      </rPr>
      <t>3.15.1.1.1.1.</t>
    </r>
    <r>
      <rPr>
        <sz val="14"/>
        <color theme="1"/>
        <rFont val="Arial"/>
        <family val="2"/>
      </rPr>
      <t xml:space="preserve"> Supervisar rutas de recolección de los Residuos Sólidos Urbanos.</t>
    </r>
  </si>
  <si>
    <r>
      <t xml:space="preserve">Unidad de Medida del Indicador : </t>
    </r>
    <r>
      <rPr>
        <sz val="11"/>
        <rFont val="Arial"/>
        <family val="2"/>
      </rPr>
      <t xml:space="preserve"> Porcentaje </t>
    </r>
    <r>
      <rPr>
        <b/>
        <sz val="11"/>
        <rFont val="Arial"/>
        <family val="2"/>
      </rPr>
      <t xml:space="preserve">
Unidad de medida de la variable:
</t>
    </r>
    <r>
      <rPr>
        <sz val="11"/>
        <rFont val="Arial"/>
        <family val="2"/>
      </rPr>
      <t>Verificaciones de recolección de RSU</t>
    </r>
  </si>
  <si>
    <r>
      <t>PRSUIRS:</t>
    </r>
    <r>
      <rPr>
        <sz val="11"/>
        <rFont val="Arial"/>
        <family val="2"/>
      </rPr>
      <t xml:space="preserve"> Porcentaje Verificaciones de los Residuos Sólidos Urbanos que se generan mensualmente e ingresan al relleno sanitario</t>
    </r>
  </si>
  <si>
    <r>
      <rPr>
        <b/>
        <sz val="11"/>
        <color theme="1"/>
        <rFont val="Arial"/>
        <family val="2"/>
      </rPr>
      <t>Meta Trimestral</t>
    </r>
    <r>
      <rPr>
        <sz val="11"/>
        <color theme="1"/>
        <rFont val="Arial"/>
        <family val="2"/>
      </rPr>
      <t>: Se ejercio</t>
    </r>
    <r>
      <rPr>
        <sz val="11"/>
        <color rgb="FFFF0000"/>
        <rFont val="Arial"/>
        <family val="2"/>
      </rPr>
      <t xml:space="preserve"> </t>
    </r>
    <r>
      <rPr>
        <sz val="11"/>
        <color theme="1"/>
        <rFont val="Arial"/>
        <family val="2"/>
      </rPr>
      <t xml:space="preserve">$ 201,632,849.91 pesos , de $165,670,461.00 que estaban programado, logrando el 121.71% de avance en el  Tercer Trimestre 2023.                                                                         </t>
    </r>
    <r>
      <rPr>
        <b/>
        <sz val="11"/>
        <color theme="1"/>
        <rFont val="Arial"/>
        <family val="2"/>
      </rPr>
      <t xml:space="preserve"> Meta Anual: </t>
    </r>
    <r>
      <rPr>
        <sz val="11"/>
        <color theme="1"/>
        <rFont val="Arial"/>
        <family val="2"/>
      </rPr>
      <t xml:space="preserve">se ejercieron $528,677,050.58 pesos  de los $ 568,500,000.00 que estaban programadas durante todo el 2023, logrando  el 105.65% de avance anual acumulada.    </t>
    </r>
  </si>
  <si>
    <r>
      <rPr>
        <b/>
        <sz val="11"/>
        <rFont val="Arial"/>
        <family val="2"/>
      </rPr>
      <t>Meta Trimestral:</t>
    </r>
    <r>
      <rPr>
        <sz val="11"/>
        <rFont val="Arial"/>
        <family val="2"/>
      </rPr>
      <t xml:space="preserve"> Se ingresaron 109952.92 toneladas de residuos  sólidos urbanos en el C.I.M.R.S.I. B. J. e I. M. de las 155151.46 toneladas estimadas, teniendo un 70.87%  de avance en el Cuarto Trimestre 2023.                                                                                        </t>
    </r>
    <r>
      <rPr>
        <b/>
        <sz val="11"/>
        <rFont val="Arial"/>
        <family val="2"/>
      </rPr>
      <t>Meta Anual</t>
    </r>
    <r>
      <rPr>
        <sz val="11"/>
        <rFont val="Arial"/>
        <family val="2"/>
      </rPr>
      <t xml:space="preserve">: Se ingresaron 443,938 toneladas de residuos sólidos urbanos en el C.I.M.R.S.I. B. J. e  I. M., de las 554,472.71 toneladas programadas en todo al año 2023, teniendo un avance anual  de 74.33 %. 
</t>
    </r>
  </si>
  <si>
    <r>
      <rPr>
        <b/>
        <sz val="11"/>
        <color theme="1"/>
        <rFont val="Arial"/>
        <family val="2"/>
      </rPr>
      <t>Meta Trimestral:</t>
    </r>
    <r>
      <rPr>
        <sz val="11"/>
        <color theme="1"/>
        <rFont val="Arial"/>
        <family val="2"/>
      </rPr>
      <t xml:space="preserve"> Se realizaron 550 verificaciones de la recolección de residuos sólidos en el Municipio de Benito Juárez, de las 550 que estaban programadas, teniendo el 100% de avance en el Cuarto Trimestre 2023.                                                                                 </t>
    </r>
    <r>
      <rPr>
        <b/>
        <sz val="11"/>
        <color theme="1"/>
        <rFont val="Arial"/>
        <family val="2"/>
      </rPr>
      <t xml:space="preserve">Meta Anual: </t>
    </r>
    <r>
      <rPr>
        <sz val="11"/>
        <color theme="1"/>
        <rFont val="Arial"/>
        <family val="2"/>
      </rPr>
      <t xml:space="preserve"> Se realizaron 2,200 verificaciones de la recolección de residuos sólidos en el Municipio de Benito Juárez, de las programadas de las 2,200 que estaban programadas durante todo el 2023. Logrando un avance anual acumulado del 100%</t>
    </r>
  </si>
  <si>
    <r>
      <rPr>
        <b/>
        <sz val="11"/>
        <color theme="1"/>
        <rFont val="Arial"/>
        <family val="2"/>
      </rPr>
      <t xml:space="preserve">Meta Trimestral: </t>
    </r>
    <r>
      <rPr>
        <sz val="11"/>
        <color theme="1"/>
        <rFont val="Arial"/>
        <family val="2"/>
      </rPr>
      <t xml:space="preserve">Se realizaron 10,396 supervisiones de rutas de recolección de los residuos sólidos urbanos, de las 10396 que estaban programadas, con un avance de  el 100%  en el Cuarto Trimestre 2023.                                                                                                 </t>
    </r>
    <r>
      <rPr>
        <b/>
        <sz val="11"/>
        <color theme="1"/>
        <rFont val="Arial"/>
        <family val="2"/>
      </rPr>
      <t xml:space="preserve">Meta Anual:  </t>
    </r>
    <r>
      <rPr>
        <sz val="11"/>
        <color theme="1"/>
        <rFont val="Arial"/>
        <family val="2"/>
      </rPr>
      <t>Se realizaron 41,2445 supervisiones de rutas de recolección de los residuos sólidos , de las 41,245 programadas en todo el 2023, con un avanca anual acumulado del 100%.</t>
    </r>
  </si>
  <si>
    <r>
      <rPr>
        <b/>
        <sz val="11"/>
        <color theme="1"/>
        <rFont val="Arial"/>
        <family val="2"/>
      </rPr>
      <t>Meta Trimestral:</t>
    </r>
    <r>
      <rPr>
        <sz val="11"/>
        <color theme="1"/>
        <rFont val="Arial"/>
        <family val="2"/>
      </rPr>
      <t xml:space="preserve"> Se recibieron 171 quejas  ciudadanas, de las 220 que estaban programadas con un avance 77.73% en el  Cuarto Trimestre 2023.                                                                                 </t>
    </r>
    <r>
      <rPr>
        <b/>
        <sz val="11"/>
        <color theme="1"/>
        <rFont val="Arial"/>
        <family val="2"/>
      </rPr>
      <t>Meta Anual:</t>
    </r>
    <r>
      <rPr>
        <sz val="11"/>
        <color theme="1"/>
        <rFont val="Arial"/>
        <family val="2"/>
      </rPr>
      <t xml:space="preserve"> Se registraron 710 quejas ciudadanas, de las 825 estimadas en todo el 2023 con un avanca anual acumulado del 85.67% de lo programado.                                                                    A qui lo que se espera es que disminuyan las quejas por la recoleccion de los residuos. por lo que tenemos un  14% menos en las quejas ciudadanas.   </t>
    </r>
  </si>
  <si>
    <r>
      <rPr>
        <b/>
        <sz val="11"/>
        <color theme="1"/>
        <rFont val="Arial"/>
        <family val="2"/>
      </rPr>
      <t>Meta Trimestral:</t>
    </r>
    <r>
      <rPr>
        <sz val="11"/>
        <color theme="1"/>
        <rFont val="Arial"/>
        <family val="2"/>
      </rPr>
      <t xml:space="preserve"> Se limpiaron170  basureros clandestinos, de las 75 que estaban programadas, teniendo el 2226.67% de avance en el CuartoTrimestre 2023.                                                                      </t>
    </r>
    <r>
      <rPr>
        <b/>
        <sz val="11"/>
        <color theme="1"/>
        <rFont val="Arial"/>
        <family val="2"/>
      </rPr>
      <t>Meta Anual</t>
    </r>
    <r>
      <rPr>
        <sz val="11"/>
        <color theme="1"/>
        <rFont val="Arial"/>
        <family val="2"/>
      </rPr>
      <t xml:space="preserve">: Se limpiaron 675 basureros clandestinos de las 235 programadas en todo el 2023, con un avanca anual acumulado del 262.44%.   </t>
    </r>
  </si>
  <si>
    <r>
      <rPr>
        <b/>
        <sz val="11"/>
        <color theme="1"/>
        <rFont val="Arial"/>
        <family val="2"/>
      </rPr>
      <t xml:space="preserve">Meta Trimestral: </t>
    </r>
    <r>
      <rPr>
        <sz val="11"/>
        <color theme="1"/>
        <rFont val="Arial"/>
        <family val="2"/>
      </rPr>
      <t xml:space="preserve">Se realizaron 1 informe semestral de la operación de los sitios de la disposición final  de los residuos sólidos urbanos logrando, de las 1 que estaban programadas logrando el 100% de avance en el Cuarto Trimestre 2023.     </t>
    </r>
    <r>
      <rPr>
        <b/>
        <sz val="11"/>
        <color theme="1"/>
        <rFont val="Arial"/>
        <family val="2"/>
      </rPr>
      <t xml:space="preserve">                                           Meta Anual:</t>
    </r>
    <r>
      <rPr>
        <sz val="11"/>
        <color theme="1"/>
        <rFont val="Arial"/>
        <family val="2"/>
      </rPr>
      <t xml:space="preserve"> se realizaron 2 reportes de la operación de los sitios de la disposición final  de los residuos sólidos urbanos de las 2 programadas en todo el 2023, logrando el 100% de avance anual acumulada.                                                                                                                     </t>
    </r>
  </si>
  <si>
    <r>
      <rPr>
        <b/>
        <sz val="11"/>
        <color theme="1"/>
        <rFont val="Arial"/>
        <family val="2"/>
      </rPr>
      <t xml:space="preserve">Meta Trimestral: </t>
    </r>
    <r>
      <rPr>
        <sz val="11"/>
        <color theme="1"/>
        <rFont val="Arial"/>
        <family val="2"/>
      </rPr>
      <t xml:space="preserve">Se realizaron 3 Supervisiones de mantenimiento y saneamiento del sitio clausurado de la Parcela 1113, de los 3 que estaban programadas teniendo el 100% de avance en el  Cuarto Trimestre 2023.                                                                                 </t>
    </r>
    <r>
      <rPr>
        <b/>
        <sz val="11"/>
        <color theme="1"/>
        <rFont val="Arial"/>
        <family val="2"/>
      </rPr>
      <t xml:space="preserve">Meta Anual: </t>
    </r>
    <r>
      <rPr>
        <sz val="11"/>
        <color theme="1"/>
        <rFont val="Arial"/>
        <family val="2"/>
      </rPr>
      <t>Se realizaron 12 reportes de la operación de los sitios de la disposición final  de los residuos sólidos urbanos, de los 12 informes programados en todo el 2023, con un avanca anual acumulado del 100%.</t>
    </r>
  </si>
  <si>
    <r>
      <rPr>
        <b/>
        <sz val="11"/>
        <color theme="1"/>
        <rFont val="Arial"/>
        <family val="2"/>
      </rPr>
      <t xml:space="preserve">Meta Trimestral: </t>
    </r>
    <r>
      <rPr>
        <sz val="11"/>
        <color theme="1"/>
        <rFont val="Arial"/>
        <family val="2"/>
      </rPr>
      <t xml:space="preserve">Se realizaron 3  informes ambientales del sitio de disposición final en la parcela 196, de las 3 que estaban programadas teniendo el 100% de avance en el  Cuarrto Trimestre 2023.                                                                                       </t>
    </r>
    <r>
      <rPr>
        <b/>
        <sz val="11"/>
        <color theme="1"/>
        <rFont val="Arial"/>
        <family val="2"/>
      </rPr>
      <t xml:space="preserve">Meta Anual: </t>
    </r>
    <r>
      <rPr>
        <sz val="11"/>
        <color theme="1"/>
        <rFont val="Arial"/>
        <family val="2"/>
      </rPr>
      <t xml:space="preserve">se realizaron 12 estudios ambientales del sitio de disposición final en la parcela 196. de las 12 informes programadas en todo el 2023, con un avance anual acumuladteniendo del 100%. </t>
    </r>
  </si>
  <si>
    <r>
      <rPr>
        <b/>
        <sz val="11"/>
        <color theme="1"/>
        <rFont val="Arial"/>
        <family val="2"/>
      </rPr>
      <t>Meta Trimestral:</t>
    </r>
    <r>
      <rPr>
        <sz val="11"/>
        <color theme="1"/>
        <rFont val="Arial"/>
        <family val="2"/>
      </rPr>
      <t xml:space="preserve"> Se cuenta con 52004 ciudadanos registrados enfocados en las buenas prácticas sobre el manejo de residuos sólidos urbanos  de las 9114 que estaban programadas en el municipio de Benito Juárez. con un 570.47% de avance en el  Cuarto Trimestre 2023.   </t>
    </r>
    <r>
      <rPr>
        <b/>
        <sz val="11"/>
        <color theme="1"/>
        <rFont val="Arial"/>
        <family val="2"/>
      </rPr>
      <t xml:space="preserve">                                                                              Meta Anual: </t>
    </r>
    <r>
      <rPr>
        <sz val="11"/>
        <color theme="1"/>
        <rFont val="Arial"/>
        <family val="2"/>
      </rPr>
      <t xml:space="preserve"> Se registraron 129774 ciudadanos enfocados en  buenas prácticas sobre el manejo de residuos sólidos urbanos, de las 60,770 que estaban programadas durante todo el 2023,  teniendo un 225.48% de avance anual acumulada.      </t>
    </r>
  </si>
  <si>
    <r>
      <rPr>
        <b/>
        <sz val="11"/>
        <color theme="1"/>
        <rFont val="Arial"/>
        <family val="2"/>
      </rPr>
      <t xml:space="preserve">Meta Trimestral: </t>
    </r>
    <r>
      <rPr>
        <sz val="11"/>
        <color theme="1"/>
        <rFont val="Arial"/>
        <family val="2"/>
      </rPr>
      <t xml:space="preserve">Se realizaron 110 pláticas de capacitación y concientización enfocadas en la separación, clasificación y buen manejo de los RSU en los sectores empresarial y educativo de las 62 que estaban programadas en el municipio de Benito Juárez logrando el 177.42% de avance en el Cuarto Trimestre 2023.                        </t>
    </r>
    <r>
      <rPr>
        <b/>
        <sz val="11"/>
        <color theme="1"/>
        <rFont val="Arial"/>
        <family val="2"/>
      </rPr>
      <t>Meta Anual:</t>
    </r>
    <r>
      <rPr>
        <sz val="11"/>
        <color theme="1"/>
        <rFont val="Arial"/>
        <family val="2"/>
      </rPr>
      <t xml:space="preserve"> Se realizaron 536 pláticas de capacitación y concientización enfocadas en la separación, clasificación y buen manejo de los RSU en los sectores empresarial y educativo de las  410 que estaban programadas durante todo el 2023, con un avance anual acumulada de114.37%.</t>
    </r>
  </si>
  <si>
    <r>
      <rPr>
        <b/>
        <sz val="11"/>
        <color theme="1"/>
        <rFont val="Arial"/>
        <family val="2"/>
      </rPr>
      <t xml:space="preserve">Meta Trimestral: </t>
    </r>
    <r>
      <rPr>
        <sz val="11"/>
        <color theme="1"/>
        <rFont val="Arial"/>
        <family val="2"/>
      </rPr>
      <t xml:space="preserve">Se registraron 22 grupos de trabajo del Programa Ciudadano Recapacicla para fomentar el buen manejo de los residuos sólidos, de las 11 que estaban programadas, logrando el 66.67% de avance en el Cuarto Trimestre 2023.                                               </t>
    </r>
    <r>
      <rPr>
        <b/>
        <sz val="11"/>
        <color theme="1"/>
        <rFont val="Arial"/>
        <family val="2"/>
      </rPr>
      <t>Meta Anual</t>
    </r>
    <r>
      <rPr>
        <sz val="11"/>
        <color theme="1"/>
        <rFont val="Arial"/>
        <family val="2"/>
      </rPr>
      <t xml:space="preserve">:   Se registraron 63 grupos de trabajo del Programa Ciudadano Recapacicla para fomentar el buen manejo de los residuos dirigida a la población municipal, de las 71 que estaban programadas durante todo el 2023, teniendo un avance anual acumulad  de 90.57%.                                                                        </t>
    </r>
    <r>
      <rPr>
        <b/>
        <sz val="11"/>
        <color theme="1"/>
        <rFont val="Arial"/>
        <family val="2"/>
      </rPr>
      <t xml:space="preserve">.   </t>
    </r>
    <r>
      <rPr>
        <sz val="11"/>
        <color theme="1"/>
        <rFont val="Arial"/>
        <family val="2"/>
      </rPr>
      <t xml:space="preserve">         </t>
    </r>
  </si>
  <si>
    <r>
      <rPr>
        <b/>
        <sz val="11"/>
        <color theme="1"/>
        <rFont val="Arial"/>
        <family val="2"/>
      </rPr>
      <t xml:space="preserve">Meta Trimestral: </t>
    </r>
    <r>
      <rPr>
        <sz val="11"/>
        <color theme="1"/>
        <rFont val="Arial"/>
        <family val="2"/>
      </rPr>
      <t xml:space="preserve">Se realizaron 10 capacitaciones prácticas en la correcta implementación de Planes de Manejo de Grandes Generadores registrados en el Padrón del Municipio de Benito Juárez, de las 10  que estaban programadas en el municipio de Benito Juárez logrando el 100% de avance en el Cuarto Trimestre 2023.                                                                                      </t>
    </r>
    <r>
      <rPr>
        <b/>
        <sz val="11"/>
        <color theme="1"/>
        <rFont val="Arial"/>
        <family val="2"/>
      </rPr>
      <t>Meta Anual</t>
    </r>
    <r>
      <rPr>
        <sz val="11"/>
        <color theme="1"/>
        <rFont val="Arial"/>
        <family val="2"/>
      </rPr>
      <t xml:space="preserve">: Se atendieron a 53 capacitaciones prácticas en la correcta implementación de Planes de Manejo de Grandes Generadores registrados en el Padrón  del Municipio de Benito Juárez, de las 52 que estaban programadas durante todo el 2023, logrando el 102.27% un avance anual acumulada.     </t>
    </r>
  </si>
  <si>
    <r>
      <rPr>
        <b/>
        <sz val="11"/>
        <color theme="1"/>
        <rFont val="Arial"/>
        <family val="2"/>
      </rPr>
      <t>Meta Trimestral:</t>
    </r>
    <r>
      <rPr>
        <sz val="11"/>
        <color theme="1"/>
        <rFont val="Arial"/>
        <family val="2"/>
      </rPr>
      <t xml:space="preserve"> Se colocaron 2102  botes que se instalaron y/o prestaron  para el deposito de residuos sólidos,  de las 240  que estaban programadas en el Municipio de Benito Juárez logrando el 875.83% de avance en el  Cuarto  Trimestre 2023.                          </t>
    </r>
    <r>
      <rPr>
        <b/>
        <sz val="11"/>
        <color theme="1"/>
        <rFont val="Arial"/>
        <family val="2"/>
      </rPr>
      <t>Meta Anual:</t>
    </r>
    <r>
      <rPr>
        <sz val="11"/>
        <color theme="1"/>
        <rFont val="Arial"/>
        <family val="2"/>
      </rPr>
      <t xml:space="preserve">    Se  instalaron y/o prestaron 3235 botes  para el deposito de residuos sólidos, de las 1200 que estaban programadas durante todo el 2023, teniendo el 280.20% de avance anual acumulada.            </t>
    </r>
  </si>
  <si>
    <r>
      <rPr>
        <b/>
        <sz val="11"/>
        <color theme="1"/>
        <rFont val="Arial"/>
        <family val="2"/>
      </rPr>
      <t>Meta Trimestral:</t>
    </r>
    <r>
      <rPr>
        <sz val="11"/>
        <color theme="1"/>
        <rFont val="Arial"/>
        <family val="2"/>
      </rPr>
      <t xml:space="preserve"> Se instalaron 3 contenedores. logrando un 100% de las 3  que estaban programadas  en el Cuarto Trimestre 2023.      </t>
    </r>
    <r>
      <rPr>
        <b/>
        <sz val="11"/>
        <color theme="1"/>
        <rFont val="Arial"/>
        <family val="2"/>
      </rPr>
      <t>Meta Anual:</t>
    </r>
    <r>
      <rPr>
        <sz val="11"/>
        <color theme="1"/>
        <rFont val="Arial"/>
        <family val="2"/>
      </rPr>
      <t xml:space="preserve"> Se instalaron 10 contenedores de los 12 que estaban programadas durante todo el 2023, logrando  el 88.89% de avance anual acumulada.          </t>
    </r>
    <r>
      <rPr>
        <b/>
        <sz val="11"/>
        <color theme="1"/>
        <rFont val="Arial"/>
        <family val="2"/>
      </rPr>
      <t xml:space="preserve">  </t>
    </r>
    <r>
      <rPr>
        <sz val="11"/>
        <color theme="1"/>
        <rFont val="Arial"/>
        <family val="2"/>
      </rPr>
      <t xml:space="preserve">    </t>
    </r>
  </si>
  <si>
    <r>
      <rPr>
        <b/>
        <sz val="11"/>
        <color theme="1"/>
        <rFont val="Arial"/>
        <family val="2"/>
      </rPr>
      <t>Meta Trimestral:</t>
    </r>
    <r>
      <rPr>
        <sz val="11"/>
        <color theme="1"/>
        <rFont val="Arial"/>
        <family val="2"/>
      </rPr>
      <t xml:space="preserve"> Se realizaron 3 reportes  del presupuesto aprobado, logrando 3 reportes que estaban programadas logrando el 100% de avance del Cuarto Trimestre 2023.                                                   </t>
    </r>
    <r>
      <rPr>
        <b/>
        <sz val="11"/>
        <color theme="1"/>
        <rFont val="Arial"/>
        <family val="2"/>
      </rPr>
      <t>Meta Anual:</t>
    </r>
    <r>
      <rPr>
        <sz val="11"/>
        <color theme="1"/>
        <rFont val="Arial"/>
        <family val="2"/>
      </rPr>
      <t xml:space="preserve"> se instalaron 12 contenedores de los 12 que estaban programadas durante todo el 2023, logrando  el 100% de avance anual acumulada.         </t>
    </r>
  </si>
  <si>
    <r>
      <rPr>
        <b/>
        <sz val="11"/>
        <color theme="1"/>
        <rFont val="Arial"/>
        <family val="2"/>
      </rPr>
      <t>Meta Trimestral:</t>
    </r>
    <r>
      <rPr>
        <sz val="11"/>
        <color theme="1"/>
        <rFont val="Arial"/>
        <family val="2"/>
      </rPr>
      <t xml:space="preserve"> Se realizo 1 reporte para la rendición de cuentas del organismo, de  1 que estaban programado, logrando el 100% de avance en el  Tercer Trimestre 2023.                                               </t>
    </r>
    <r>
      <rPr>
        <b/>
        <sz val="11"/>
        <color theme="1"/>
        <rFont val="Arial"/>
        <family val="2"/>
      </rPr>
      <t>Meta Anual</t>
    </r>
    <r>
      <rPr>
        <sz val="11"/>
        <color theme="1"/>
        <rFont val="Arial"/>
        <family val="2"/>
      </rPr>
      <t xml:space="preserve">:  se instalaron 4 contenedores de los 4 que estaban programadas durante todo el 2023, logrando  el 100% de avance anual acumulada.        </t>
    </r>
  </si>
  <si>
    <r>
      <rPr>
        <b/>
        <sz val="11"/>
        <rFont val="Arial"/>
        <family val="2"/>
      </rPr>
      <t>Meta Trimestral:</t>
    </r>
    <r>
      <rPr>
        <sz val="11"/>
        <rFont val="Arial"/>
        <family val="2"/>
      </rPr>
      <t xml:space="preserve"> Se atendieron a 43 contribuyentes rezagados por el pago de la recolección de residuos sólidos, de las 25 que estaban programadas en el municipio de Benito Juárez teniendo un avance del 172% en el Cuarto Trimestre 2023.                                                          </t>
    </r>
    <r>
      <rPr>
        <b/>
        <sz val="11"/>
        <rFont val="Arial"/>
        <family val="2"/>
      </rPr>
      <t>Meta Anual:</t>
    </r>
    <r>
      <rPr>
        <sz val="11"/>
        <rFont val="Arial"/>
        <family val="2"/>
      </rPr>
      <t xml:space="preserve"> Se atendieron a 1184 contribuyentes rezagados por el pago de la recolección de residuos sólidos de la recolección de residuos sólidos  de las 1150 que estaban programadas durante todo el 2023, con un avanca anual acumulado del  72.69%.</t>
    </r>
    <r>
      <rPr>
        <sz val="11"/>
        <color rgb="FFFF0000"/>
        <rFont val="Arial"/>
        <family val="2"/>
      </rPr>
      <t xml:space="preserve">    </t>
    </r>
    <r>
      <rPr>
        <sz val="11"/>
        <color theme="1"/>
        <rFont val="Arial"/>
        <family val="2"/>
      </rPr>
      <t xml:space="preserve">       </t>
    </r>
  </si>
  <si>
    <r>
      <rPr>
        <b/>
        <sz val="11"/>
        <rFont val="Arial"/>
        <family val="2"/>
      </rPr>
      <t>Meta Trimestral:</t>
    </r>
    <r>
      <rPr>
        <sz val="11"/>
        <rFont val="Arial"/>
        <family val="2"/>
      </rPr>
      <t xml:space="preserve"> Se atendieron a 3035  contribuyentes que se les entrego su pase de caja para realizar el pago por la recolección del residuos, de las 500  que estaban programadas en el municipio de Benito Juárez logrando el 607% de avance en el  Cuarto Trimestre 2023.                                                                                                                                                                                                    </t>
    </r>
    <r>
      <rPr>
        <b/>
        <sz val="11"/>
        <rFont val="Arial"/>
        <family val="2"/>
      </rPr>
      <t>Meta Anual:</t>
    </r>
    <r>
      <rPr>
        <sz val="11"/>
        <rFont val="Arial"/>
        <family val="2"/>
      </rPr>
      <t xml:space="preserve"> Se entregaron a 47793 pases de caja para realizar el pago por la recolección del residuo, de las 18,000 que estaban programadas durante todo el 2023, con un avance anual acumulada de 443.37%.        </t>
    </r>
    <r>
      <rPr>
        <sz val="11"/>
        <color rgb="FFFF0000"/>
        <rFont val="Arial"/>
        <family val="2"/>
      </rPr>
      <t xml:space="preserve">  </t>
    </r>
    <r>
      <rPr>
        <sz val="11"/>
        <color theme="1"/>
        <rFont val="Arial"/>
        <family val="2"/>
      </rPr>
      <t xml:space="preserve">                                                                                                              </t>
    </r>
  </si>
  <si>
    <r>
      <rPr>
        <b/>
        <sz val="11"/>
        <rFont val="Arial"/>
        <family val="2"/>
      </rPr>
      <t xml:space="preserve">Meta Trimestral: </t>
    </r>
    <r>
      <rPr>
        <sz val="11"/>
        <rFont val="Arial"/>
        <family val="2"/>
      </rPr>
      <t xml:space="preserve">Se realizaron  43  Planes de Manejo de grandes generadores de residuos de las 25  que estaban programadas en el municipio de Benito Juárez logrando el 172% de avance en el  Cuarto Trimestre 2023.                                                                                 </t>
    </r>
    <r>
      <rPr>
        <b/>
        <sz val="11"/>
        <rFont val="Arial"/>
        <family val="2"/>
      </rPr>
      <t>Meta Anual</t>
    </r>
    <r>
      <rPr>
        <sz val="11"/>
        <rFont val="Arial"/>
        <family val="2"/>
      </rPr>
      <t xml:space="preserve">:  Se atendieron a 1184 contribuyentes rezagados por el pago de la recolección de residuos sólidos de la recolección de residuos sólidos  de las 1150 que estaban programadas durante todo el 2023, con un avanca anual acumulado del  72.69%..  </t>
    </r>
  </si>
  <si>
    <r>
      <rPr>
        <b/>
        <sz val="11"/>
        <rFont val="Arial"/>
        <family val="2"/>
      </rPr>
      <t>Meta Trimestral:</t>
    </r>
    <r>
      <rPr>
        <sz val="11"/>
        <rFont val="Arial"/>
        <family val="2"/>
      </rPr>
      <t xml:space="preserve"> Se realizaron 71 Verificación de las autodeterminaciones de los residuos sólidos urbanos a las empresas contribuyentes,  de las 110 que estaban programadas en el Municipio de Benito Juárez, teniendo un avance del 64.55%, en el Cuarto Trimestre 2023.                                                                                     </t>
    </r>
    <r>
      <rPr>
        <b/>
        <sz val="11"/>
        <rFont val="Arial"/>
        <family val="2"/>
      </rPr>
      <t>Meta Anual</t>
    </r>
    <r>
      <rPr>
        <sz val="11"/>
        <rFont val="Arial"/>
        <family val="2"/>
      </rPr>
      <t xml:space="preserve">: Se atendieron a  175 Verificación de las autodeterminaciones de los residuos sólidos urbanos a las empresas, de las 300 que estaban programadas durante todo el 2023, con un avance anual acumulad de 60.34%. </t>
    </r>
    <r>
      <rPr>
        <sz val="11"/>
        <color rgb="FFFF0000"/>
        <rFont val="Arial"/>
        <family val="2"/>
      </rPr>
      <t xml:space="preserve">                 </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</si>
</sst>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0">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b/>
      <sz val="14"/>
      <name val="Arial"/>
      <family val="2"/>
    </font>
    <font>
      <sz val="14"/>
      <name val="Arial"/>
      <family val="2"/>
    </font>
    <font>
      <b/>
      <sz val="14"/>
      <color theme="1"/>
      <name val="Arial"/>
      <family val="2"/>
    </font>
    <font>
      <sz val="14"/>
      <color theme="1"/>
      <name val="Arial"/>
      <family val="2"/>
    </font>
    <font>
      <b/>
      <sz val="18"/>
      <color theme="0"/>
      <name val="Arial"/>
      <family val="2"/>
    </font>
    <font>
      <sz val="11"/>
      <color rgb="FFFF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theme="0" tint="-0.499984740745262"/>
        <bgColor indexed="64"/>
      </patternFill>
    </fill>
    <fill>
      <patternFill patternType="solid">
        <fgColor theme="7" tint="0.59999389629810485"/>
        <bgColor rgb="FF000000"/>
      </patternFill>
    </fill>
    <fill>
      <patternFill patternType="solid">
        <fgColor theme="3" tint="0.79998168889431442"/>
        <bgColor indexed="64"/>
      </patternFill>
    </fill>
  </fills>
  <borders count="90">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theme="1"/>
      </right>
      <top/>
      <bottom/>
      <diagonal/>
    </border>
    <border>
      <left style="dashed">
        <color theme="1"/>
      </left>
      <right style="dashed">
        <color theme="1"/>
      </right>
      <top/>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thin">
        <color indexed="64"/>
      </right>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indexed="64"/>
      </left>
      <right style="medium">
        <color indexed="64"/>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ashed">
        <color theme="1"/>
      </bottom>
      <diagonal/>
    </border>
    <border>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right style="dashed">
        <color theme="1"/>
      </right>
      <top style="dashed">
        <color theme="1"/>
      </top>
      <bottom style="medium">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172">
    <xf numFmtId="0" fontId="0" fillId="0" borderId="0" xfId="0"/>
    <xf numFmtId="10" fontId="0" fillId="4" borderId="12" xfId="0" applyNumberFormat="1" applyFill="1" applyBorder="1" applyAlignment="1">
      <alignment horizontal="center" vertical="center" wrapText="1"/>
    </xf>
    <xf numFmtId="10" fontId="0" fillId="4" borderId="11"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10" fontId="0" fillId="4" borderId="21" xfId="0" applyNumberFormat="1" applyFill="1" applyBorder="1" applyAlignment="1">
      <alignment horizontal="center" vertical="center" wrapText="1"/>
    </xf>
    <xf numFmtId="10" fontId="0" fillId="4" borderId="22" xfId="0" applyNumberFormat="1" applyFill="1" applyBorder="1" applyAlignment="1">
      <alignment horizontal="center" vertical="center" wrapText="1"/>
    </xf>
    <xf numFmtId="10" fontId="0" fillId="4" borderId="23" xfId="0" applyNumberFormat="1" applyFill="1" applyBorder="1" applyAlignment="1">
      <alignment horizontal="center" vertical="center" wrapText="1"/>
    </xf>
    <xf numFmtId="2" fontId="6" fillId="6" borderId="17" xfId="0" applyNumberFormat="1" applyFont="1" applyFill="1" applyBorder="1" applyAlignment="1">
      <alignment vertical="center" wrapText="1"/>
    </xf>
    <xf numFmtId="2" fontId="6" fillId="6" borderId="18" xfId="0" applyNumberFormat="1" applyFont="1" applyFill="1" applyBorder="1" applyAlignment="1">
      <alignment vertical="center" wrapText="1"/>
    </xf>
    <xf numFmtId="0" fontId="4" fillId="3" borderId="26" xfId="0" applyFont="1" applyFill="1" applyBorder="1" applyAlignment="1">
      <alignment horizontal="center" vertical="center" wrapText="1"/>
    </xf>
    <xf numFmtId="164" fontId="4" fillId="3" borderId="31" xfId="0" applyNumberFormat="1" applyFont="1" applyFill="1" applyBorder="1" applyAlignment="1">
      <alignment horizontal="center" vertical="center" wrapText="1"/>
    </xf>
    <xf numFmtId="10" fontId="0" fillId="4" borderId="34" xfId="0" applyNumberFormat="1" applyFill="1" applyBorder="1" applyAlignment="1">
      <alignment horizontal="center" vertical="center" wrapText="1"/>
    </xf>
    <xf numFmtId="10" fontId="0" fillId="4" borderId="35" xfId="0" applyNumberFormat="1" applyFill="1" applyBorder="1" applyAlignment="1">
      <alignment horizontal="center" vertical="center" wrapText="1"/>
    </xf>
    <xf numFmtId="10" fontId="0" fillId="4" borderId="36" xfId="0" applyNumberFormat="1" applyFill="1" applyBorder="1" applyAlignment="1">
      <alignment horizontal="center" vertical="center" wrapText="1"/>
    </xf>
    <xf numFmtId="0" fontId="3" fillId="0" borderId="37" xfId="0" applyFont="1" applyBorder="1" applyAlignment="1">
      <alignment horizontal="center" vertical="center" wrapText="1"/>
    </xf>
    <xf numFmtId="0" fontId="4" fillId="3" borderId="27" xfId="0" applyFont="1" applyFill="1" applyBorder="1" applyAlignment="1">
      <alignment horizontal="center" vertical="center" wrapText="1"/>
    </xf>
    <xf numFmtId="164" fontId="4" fillId="3" borderId="25" xfId="0" applyNumberFormat="1" applyFont="1" applyFill="1" applyBorder="1" applyAlignment="1">
      <alignment horizontal="center" vertical="center" wrapText="1"/>
    </xf>
    <xf numFmtId="0" fontId="3" fillId="0" borderId="25" xfId="0" applyFont="1" applyBorder="1" applyAlignment="1">
      <alignment horizontal="center" vertical="center" wrapText="1"/>
    </xf>
    <xf numFmtId="164" fontId="7" fillId="3" borderId="40" xfId="1" applyNumberFormat="1" applyFont="1" applyFill="1" applyBorder="1" applyAlignment="1">
      <alignment horizontal="center" vertical="center" wrapText="1"/>
    </xf>
    <xf numFmtId="164" fontId="4" fillId="3" borderId="41" xfId="0" applyNumberFormat="1" applyFont="1" applyFill="1" applyBorder="1" applyAlignment="1">
      <alignment horizontal="center" vertical="center" wrapText="1"/>
    </xf>
    <xf numFmtId="0" fontId="3" fillId="0" borderId="41" xfId="0" applyFont="1" applyBorder="1" applyAlignment="1">
      <alignment horizontal="center" vertical="center" wrapText="1"/>
    </xf>
    <xf numFmtId="0" fontId="3" fillId="7" borderId="25" xfId="0" applyFont="1" applyFill="1" applyBorder="1" applyAlignment="1">
      <alignment horizontal="left" vertical="center" wrapText="1"/>
    </xf>
    <xf numFmtId="0" fontId="7" fillId="3" borderId="7" xfId="0" applyFont="1" applyFill="1" applyBorder="1" applyAlignment="1">
      <alignment horizontal="center" vertical="center" wrapText="1"/>
    </xf>
    <xf numFmtId="2" fontId="3" fillId="7" borderId="28"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44" fontId="7" fillId="3" borderId="32" xfId="1" applyFont="1" applyFill="1" applyBorder="1" applyAlignment="1">
      <alignment horizontal="center" vertical="center" wrapText="1"/>
    </xf>
    <xf numFmtId="44" fontId="3" fillId="7" borderId="43" xfId="1" applyFont="1" applyFill="1" applyBorder="1" applyAlignment="1">
      <alignment horizontal="center" vertical="center" wrapText="1"/>
    </xf>
    <xf numFmtId="44" fontId="7" fillId="3" borderId="33" xfId="1" applyFont="1" applyFill="1" applyBorder="1" applyAlignment="1">
      <alignment horizontal="center" vertical="center" wrapText="1"/>
    </xf>
    <xf numFmtId="44" fontId="3" fillId="7" borderId="44" xfId="1" applyFont="1" applyFill="1" applyBorder="1" applyAlignment="1">
      <alignment horizontal="center" vertical="center" wrapText="1"/>
    </xf>
    <xf numFmtId="44" fontId="7" fillId="3" borderId="38" xfId="1" applyFont="1" applyFill="1" applyBorder="1" applyAlignment="1">
      <alignment horizontal="center" vertical="center" wrapText="1"/>
    </xf>
    <xf numFmtId="44" fontId="3" fillId="7" borderId="19" xfId="1" applyFont="1" applyFill="1" applyBorder="1" applyAlignment="1">
      <alignment horizontal="center" vertical="center" wrapText="1"/>
    </xf>
    <xf numFmtId="44" fontId="7" fillId="3" borderId="39" xfId="1" applyFont="1" applyFill="1" applyBorder="1" applyAlignment="1">
      <alignment horizontal="center" vertical="center" wrapText="1"/>
    </xf>
    <xf numFmtId="44" fontId="3" fillId="7" borderId="20" xfId="1" applyFont="1" applyFill="1" applyBorder="1" applyAlignment="1">
      <alignment horizontal="center" vertical="center" wrapText="1"/>
    </xf>
    <xf numFmtId="44" fontId="7" fillId="3" borderId="40" xfId="1" applyFont="1" applyFill="1" applyBorder="1" applyAlignment="1">
      <alignment horizontal="center" vertical="center" wrapText="1"/>
    </xf>
    <xf numFmtId="44" fontId="3" fillId="7" borderId="45" xfId="1" applyFont="1" applyFill="1" applyBorder="1" applyAlignment="1">
      <alignment horizontal="center" vertical="center" wrapText="1"/>
    </xf>
    <xf numFmtId="44" fontId="7" fillId="3" borderId="42" xfId="1" applyFont="1" applyFill="1" applyBorder="1" applyAlignment="1">
      <alignment horizontal="center" vertical="center" wrapText="1"/>
    </xf>
    <xf numFmtId="44" fontId="3" fillId="7" borderId="24" xfId="1" applyFont="1" applyFill="1" applyBorder="1" applyAlignment="1">
      <alignment horizontal="center" vertical="center" wrapText="1"/>
    </xf>
    <xf numFmtId="3" fontId="3" fillId="2" borderId="47"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3" fontId="3" fillId="2" borderId="48"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54" xfId="0" applyNumberFormat="1" applyFill="1" applyBorder="1" applyAlignment="1">
      <alignment horizontal="center" vertical="center" wrapText="1"/>
    </xf>
    <xf numFmtId="0" fontId="10" fillId="5" borderId="7" xfId="0" applyFont="1" applyFill="1" applyBorder="1" applyAlignment="1">
      <alignment horizontal="center" vertical="center" wrapText="1"/>
    </xf>
    <xf numFmtId="0" fontId="4" fillId="7" borderId="55" xfId="0" applyFont="1" applyFill="1" applyBorder="1" applyAlignment="1">
      <alignment horizontal="center" vertical="center" wrapText="1"/>
    </xf>
    <xf numFmtId="0" fontId="1" fillId="3" borderId="55" xfId="0" applyFont="1" applyFill="1" applyBorder="1" applyAlignment="1">
      <alignment horizontal="center" vertical="center" wrapText="1"/>
    </xf>
    <xf numFmtId="0" fontId="4" fillId="7" borderId="56"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4" fillId="12" borderId="28" xfId="0" applyFont="1" applyFill="1" applyBorder="1" applyAlignment="1">
      <alignment horizontal="center" vertical="center" wrapText="1"/>
    </xf>
    <xf numFmtId="0" fontId="1" fillId="3" borderId="61" xfId="0" applyFont="1" applyFill="1" applyBorder="1" applyAlignment="1">
      <alignment horizontal="center" vertical="center" wrapText="1"/>
    </xf>
    <xf numFmtId="3" fontId="3" fillId="2" borderId="62" xfId="0" applyNumberFormat="1"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3" fontId="3" fillId="2" borderId="68" xfId="0" applyNumberFormat="1" applyFont="1" applyFill="1" applyBorder="1" applyAlignment="1">
      <alignment horizontal="center" vertical="center" wrapText="1"/>
    </xf>
    <xf numFmtId="3" fontId="3" fillId="2" borderId="65" xfId="0" applyNumberFormat="1" applyFont="1" applyFill="1" applyBorder="1" applyAlignment="1">
      <alignment horizontal="center" vertical="center" wrapText="1"/>
    </xf>
    <xf numFmtId="3" fontId="3" fillId="2" borderId="66" xfId="0" applyNumberFormat="1" applyFont="1" applyFill="1" applyBorder="1" applyAlignment="1">
      <alignment horizontal="center" vertical="center" wrapText="1"/>
    </xf>
    <xf numFmtId="3" fontId="3" fillId="2" borderId="69" xfId="0" applyNumberFormat="1" applyFont="1" applyFill="1" applyBorder="1" applyAlignment="1">
      <alignment horizontal="center" vertical="center" wrapText="1"/>
    </xf>
    <xf numFmtId="3" fontId="3" fillId="2" borderId="70" xfId="0" applyNumberFormat="1" applyFont="1" applyFill="1" applyBorder="1" applyAlignment="1">
      <alignment horizontal="center" vertical="center" wrapText="1"/>
    </xf>
    <xf numFmtId="0" fontId="14" fillId="6"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1" fillId="6" borderId="10" xfId="0" applyFont="1" applyFill="1" applyBorder="1" applyAlignment="1">
      <alignment horizontal="left" vertical="center" wrapText="1"/>
    </xf>
    <xf numFmtId="0" fontId="16" fillId="7" borderId="1" xfId="0" applyFont="1" applyFill="1" applyBorder="1" applyAlignment="1">
      <alignment horizontal="justify" vertical="center" wrapText="1"/>
    </xf>
    <xf numFmtId="0" fontId="16" fillId="7"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16" fillId="7" borderId="10"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7" fillId="3" borderId="1" xfId="0" applyFont="1" applyFill="1" applyBorder="1" applyAlignment="1">
      <alignment horizontal="center" vertical="center" wrapText="1"/>
    </xf>
    <xf numFmtId="0" fontId="17" fillId="3" borderId="10" xfId="0" applyFont="1" applyFill="1" applyBorder="1" applyAlignment="1">
      <alignment horizontal="left" vertical="center" wrapText="1"/>
    </xf>
    <xf numFmtId="0" fontId="0" fillId="0" borderId="29" xfId="0" applyBorder="1"/>
    <xf numFmtId="0" fontId="0" fillId="0" borderId="71" xfId="0" applyBorder="1"/>
    <xf numFmtId="0" fontId="0" fillId="0" borderId="17" xfId="0" applyBorder="1"/>
    <xf numFmtId="0" fontId="0" fillId="0" borderId="18" xfId="0" applyBorder="1"/>
    <xf numFmtId="0" fontId="4" fillId="3" borderId="7" xfId="0" applyFont="1" applyFill="1" applyBorder="1" applyAlignment="1">
      <alignment horizontal="center" vertical="center" wrapText="1"/>
    </xf>
    <xf numFmtId="164" fontId="4" fillId="3" borderId="28" xfId="0" applyNumberFormat="1" applyFont="1" applyFill="1" applyBorder="1" applyAlignment="1">
      <alignment horizontal="center" vertical="center" wrapText="1"/>
    </xf>
    <xf numFmtId="44" fontId="3" fillId="2" borderId="74" xfId="2" applyFont="1" applyFill="1" applyBorder="1" applyAlignment="1">
      <alignment horizontal="center" vertical="center" wrapText="1"/>
    </xf>
    <xf numFmtId="44" fontId="3" fillId="2" borderId="75" xfId="2" applyFont="1" applyFill="1" applyBorder="1" applyAlignment="1">
      <alignment horizontal="center" vertical="center" wrapText="1"/>
    </xf>
    <xf numFmtId="44" fontId="3" fillId="2" borderId="76" xfId="2" applyFont="1" applyFill="1" applyBorder="1" applyAlignment="1">
      <alignment horizontal="center" vertical="center" wrapText="1"/>
    </xf>
    <xf numFmtId="44" fontId="3" fillId="2" borderId="75" xfId="1" applyFont="1" applyFill="1" applyBorder="1" applyAlignment="1">
      <alignment horizontal="center" vertical="center" wrapText="1"/>
    </xf>
    <xf numFmtId="44" fontId="3" fillId="2" borderId="76" xfId="1" applyFont="1" applyFill="1" applyBorder="1" applyAlignment="1">
      <alignment horizontal="center" vertical="center" wrapText="1"/>
    </xf>
    <xf numFmtId="10" fontId="0" fillId="4" borderId="51" xfId="0" applyNumberFormat="1" applyFill="1" applyBorder="1" applyAlignment="1">
      <alignment horizontal="center" vertical="center" wrapText="1"/>
    </xf>
    <xf numFmtId="3" fontId="3" fillId="2" borderId="77" xfId="0" applyNumberFormat="1" applyFont="1" applyFill="1" applyBorder="1" applyAlignment="1">
      <alignment horizontal="center" vertical="center" wrapText="1"/>
    </xf>
    <xf numFmtId="10" fontId="0" fillId="4" borderId="50" xfId="0" applyNumberFormat="1" applyFill="1" applyBorder="1" applyAlignment="1">
      <alignment horizontal="center" vertical="center" wrapText="1"/>
    </xf>
    <xf numFmtId="3" fontId="3" fillId="8" borderId="48" xfId="0" applyNumberFormat="1" applyFont="1" applyFill="1" applyBorder="1" applyAlignment="1">
      <alignment horizontal="center" vertical="center" wrapText="1"/>
    </xf>
    <xf numFmtId="0" fontId="3" fillId="9" borderId="37" xfId="0" applyFont="1" applyFill="1" applyBorder="1" applyAlignment="1">
      <alignment horizontal="justify" vertical="center" wrapText="1"/>
    </xf>
    <xf numFmtId="0" fontId="2" fillId="3" borderId="57" xfId="0" applyFont="1" applyFill="1" applyBorder="1" applyAlignment="1">
      <alignment horizontal="center" vertical="center" wrapText="1"/>
    </xf>
    <xf numFmtId="0" fontId="3" fillId="3" borderId="59" xfId="0" applyFont="1" applyFill="1" applyBorder="1" applyAlignment="1">
      <alignment horizontal="justify" vertical="center" wrapText="1"/>
    </xf>
    <xf numFmtId="0" fontId="3" fillId="3" borderId="59" xfId="0" applyFont="1" applyFill="1" applyBorder="1" applyAlignment="1">
      <alignment horizontal="center" vertical="center" wrapText="1"/>
    </xf>
    <xf numFmtId="0" fontId="3" fillId="3" borderId="60" xfId="0" applyFont="1" applyFill="1" applyBorder="1" applyAlignment="1">
      <alignment horizontal="left" vertical="center" wrapText="1"/>
    </xf>
    <xf numFmtId="10" fontId="0" fillId="4" borderId="49" xfId="0" applyNumberFormat="1" applyFill="1" applyBorder="1" applyAlignment="1">
      <alignment horizontal="center" vertical="center" wrapText="1"/>
    </xf>
    <xf numFmtId="0" fontId="4" fillId="7" borderId="31" xfId="0" applyFont="1" applyFill="1" applyBorder="1" applyAlignment="1">
      <alignment horizontal="justify" vertical="center" wrapText="1"/>
    </xf>
    <xf numFmtId="0" fontId="7" fillId="6" borderId="25" xfId="0" applyFont="1" applyFill="1" applyBorder="1" applyAlignment="1">
      <alignment horizontal="left" vertical="center" wrapText="1"/>
    </xf>
    <xf numFmtId="10" fontId="13" fillId="11" borderId="55" xfId="0" applyNumberFormat="1" applyFont="1" applyFill="1" applyBorder="1" applyAlignment="1">
      <alignment horizontal="center" vertical="center"/>
    </xf>
    <xf numFmtId="10" fontId="0" fillId="4" borderId="79" xfId="0" applyNumberFormat="1" applyFill="1" applyBorder="1" applyAlignment="1">
      <alignment horizontal="center" vertical="center" wrapText="1"/>
    </xf>
    <xf numFmtId="0" fontId="17" fillId="3" borderId="81" xfId="0" applyFont="1" applyFill="1" applyBorder="1" applyAlignment="1">
      <alignment horizontal="justify" vertical="center" wrapText="1"/>
    </xf>
    <xf numFmtId="0" fontId="17" fillId="3" borderId="81" xfId="0" applyFont="1" applyFill="1" applyBorder="1" applyAlignment="1">
      <alignment horizontal="center" vertical="center" wrapText="1"/>
    </xf>
    <xf numFmtId="0" fontId="17" fillId="3" borderId="82" xfId="0" applyFont="1" applyFill="1" applyBorder="1" applyAlignment="1">
      <alignment horizontal="left" vertical="center" wrapText="1"/>
    </xf>
    <xf numFmtId="3" fontId="3" fillId="2" borderId="84" xfId="0" applyNumberFormat="1" applyFont="1" applyFill="1" applyBorder="1" applyAlignment="1">
      <alignment horizontal="center" vertical="center" wrapText="1"/>
    </xf>
    <xf numFmtId="3" fontId="3" fillId="2" borderId="81" xfId="0" applyNumberFormat="1" applyFont="1" applyFill="1" applyBorder="1" applyAlignment="1">
      <alignment horizontal="center" vertical="center" wrapText="1"/>
    </xf>
    <xf numFmtId="3" fontId="3" fillId="2" borderId="82" xfId="0" applyNumberFormat="1" applyFont="1" applyFill="1" applyBorder="1" applyAlignment="1">
      <alignment horizontal="center" vertical="center" wrapText="1"/>
    </xf>
    <xf numFmtId="3" fontId="3" fillId="2" borderId="85" xfId="0" applyNumberFormat="1" applyFont="1" applyFill="1" applyBorder="1" applyAlignment="1">
      <alignment horizontal="center" vertical="center" wrapText="1"/>
    </xf>
    <xf numFmtId="3" fontId="3" fillId="2" borderId="86" xfId="0" applyNumberFormat="1" applyFont="1" applyFill="1" applyBorder="1" applyAlignment="1">
      <alignment horizontal="center" vertical="center" wrapText="1"/>
    </xf>
    <xf numFmtId="10" fontId="0" fillId="4" borderId="87" xfId="0" applyNumberFormat="1" applyFill="1" applyBorder="1" applyAlignment="1">
      <alignment horizontal="center" vertical="center" wrapText="1"/>
    </xf>
    <xf numFmtId="0" fontId="1" fillId="8" borderId="63" xfId="0" applyFont="1" applyFill="1" applyBorder="1" applyAlignment="1">
      <alignment horizontal="center" vertical="center" wrapText="1"/>
    </xf>
    <xf numFmtId="0" fontId="1" fillId="6" borderId="64" xfId="0" applyFont="1" applyFill="1" applyBorder="1" applyAlignment="1">
      <alignment horizontal="center" vertical="center" wrapText="1"/>
    </xf>
    <xf numFmtId="0" fontId="1" fillId="7" borderId="64"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3" borderId="83" xfId="0" applyFont="1" applyFill="1" applyBorder="1" applyAlignment="1">
      <alignment horizontal="center" vertical="center" wrapText="1"/>
    </xf>
    <xf numFmtId="0" fontId="3" fillId="3" borderId="58" xfId="0" applyFont="1" applyFill="1" applyBorder="1" applyAlignment="1">
      <alignment horizontal="justify" vertical="center" wrapText="1"/>
    </xf>
    <xf numFmtId="0" fontId="1" fillId="6"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7" fillId="7" borderId="1" xfId="0" applyFont="1" applyFill="1" applyBorder="1" applyAlignment="1">
      <alignment horizontal="justify" vertical="center" wrapText="1"/>
    </xf>
    <xf numFmtId="0" fontId="17" fillId="7" borderId="1" xfId="0" applyFont="1" applyFill="1" applyBorder="1" applyAlignment="1">
      <alignment horizontal="left" vertical="center" wrapText="1"/>
    </xf>
    <xf numFmtId="0" fontId="4" fillId="3" borderId="80" xfId="0" applyFont="1" applyFill="1" applyBorder="1" applyAlignment="1">
      <alignment horizontal="center" vertical="center" wrapText="1"/>
    </xf>
    <xf numFmtId="10" fontId="0" fillId="4" borderId="89" xfId="0" applyNumberFormat="1" applyFill="1" applyBorder="1" applyAlignment="1">
      <alignment horizontal="center" vertical="center" wrapText="1"/>
    </xf>
    <xf numFmtId="10" fontId="0" fillId="4" borderId="88" xfId="0" applyNumberFormat="1" applyFill="1" applyBorder="1" applyAlignment="1">
      <alignment horizontal="center" vertical="center" wrapText="1"/>
    </xf>
    <xf numFmtId="0" fontId="3" fillId="0" borderId="28" xfId="0" applyFont="1" applyBorder="1" applyAlignment="1">
      <alignment horizontal="left" vertical="center" wrapText="1"/>
    </xf>
    <xf numFmtId="3" fontId="3" fillId="13" borderId="1" xfId="0" applyNumberFormat="1" applyFont="1" applyFill="1" applyBorder="1" applyAlignment="1">
      <alignment horizontal="center" vertical="center" wrapText="1"/>
    </xf>
    <xf numFmtId="0" fontId="7" fillId="7" borderId="25" xfId="0" applyFont="1" applyFill="1" applyBorder="1" applyAlignment="1">
      <alignment horizontal="left" vertical="center" wrapText="1"/>
    </xf>
    <xf numFmtId="0" fontId="9" fillId="0" borderId="72" xfId="0" applyFont="1" applyBorder="1" applyAlignment="1">
      <alignment horizontal="center" vertical="top" wrapText="1"/>
    </xf>
    <xf numFmtId="0" fontId="9" fillId="0" borderId="72" xfId="0" applyFont="1" applyBorder="1" applyAlignment="1">
      <alignment horizontal="center" vertical="top"/>
    </xf>
    <xf numFmtId="0" fontId="9" fillId="0" borderId="72" xfId="0" applyFont="1" applyBorder="1" applyAlignment="1">
      <alignment horizontal="center" vertical="center" wrapText="1"/>
    </xf>
    <xf numFmtId="0" fontId="9" fillId="0" borderId="73" xfId="0" applyFont="1" applyBorder="1" applyAlignment="1">
      <alignment horizontal="center" vertical="center"/>
    </xf>
    <xf numFmtId="2" fontId="18" fillId="6" borderId="7" xfId="0" applyNumberFormat="1" applyFont="1" applyFill="1" applyBorder="1" applyAlignment="1">
      <alignment horizontal="center" vertical="center" wrapText="1"/>
    </xf>
    <xf numFmtId="2" fontId="18" fillId="6" borderId="8" xfId="0" applyNumberFormat="1" applyFont="1" applyFill="1" applyBorder="1" applyAlignment="1">
      <alignment horizontal="center" vertical="center" wrapText="1"/>
    </xf>
    <xf numFmtId="2" fontId="18" fillId="6" borderId="9" xfId="0" applyNumberFormat="1" applyFont="1" applyFill="1" applyBorder="1" applyAlignment="1">
      <alignment horizontal="center" vertical="center" wrapText="1"/>
    </xf>
    <xf numFmtId="2" fontId="6" fillId="6" borderId="14"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6" borderId="29"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0" fillId="0" borderId="0" xfId="0" applyAlignment="1">
      <alignment horizontal="center" vertical="top" wrapText="1"/>
    </xf>
    <xf numFmtId="0" fontId="11" fillId="6" borderId="16"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2" fontId="4" fillId="7" borderId="16" xfId="0" applyNumberFormat="1"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5" fillId="6" borderId="7" xfId="0" applyNumberFormat="1" applyFont="1" applyFill="1" applyBorder="1" applyAlignment="1">
      <alignment horizontal="center" vertical="center" wrapText="1"/>
    </xf>
    <xf numFmtId="2" fontId="5" fillId="6" borderId="8"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6"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0" fontId="5" fillId="8" borderId="52" xfId="0" applyFont="1" applyFill="1" applyBorder="1" applyAlignment="1">
      <alignment horizontal="center" vertical="center" wrapText="1"/>
    </xf>
    <xf numFmtId="0" fontId="5" fillId="8" borderId="53" xfId="0" applyFont="1" applyFill="1" applyBorder="1" applyAlignment="1">
      <alignment horizontal="center" vertical="center" wrapText="1"/>
    </xf>
    <xf numFmtId="0" fontId="5" fillId="8" borderId="78" xfId="0" applyFont="1" applyFill="1" applyBorder="1" applyAlignment="1">
      <alignment horizontal="center" vertical="center" wrapText="1"/>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9" fillId="0" borderId="72" xfId="0" applyFont="1" applyBorder="1" applyAlignment="1">
      <alignment horizontal="center" vertical="center"/>
    </xf>
    <xf numFmtId="0" fontId="0" fillId="0" borderId="0" xfId="0" applyAlignment="1">
      <alignment horizontal="justify" vertical="center" wrapText="1"/>
    </xf>
    <xf numFmtId="2" fontId="5" fillId="6" borderId="46" xfId="0" applyNumberFormat="1" applyFont="1" applyFill="1" applyBorder="1" applyAlignment="1">
      <alignment horizontal="center" vertical="center" wrapText="1"/>
    </xf>
    <xf numFmtId="2" fontId="5" fillId="6" borderId="30" xfId="0" applyNumberFormat="1" applyFont="1" applyFill="1" applyBorder="1" applyAlignment="1">
      <alignment horizontal="center" vertical="center" wrapText="1"/>
    </xf>
  </cellXfs>
  <cellStyles count="4">
    <cellStyle name="Moneda" xfId="1" builtinId="4"/>
    <cellStyle name="Moneda 2" xfId="2" xr:uid="{83F11390-8B6B-41A7-821E-5421D8CA07E1}"/>
    <cellStyle name="Moneda 3" xfId="3" xr:uid="{AE37467E-85B0-48DE-A4CF-FD6F7DAEF113}"/>
    <cellStyle name="Normal" xfId="0" builtinId="0"/>
  </cellStyles>
  <dxfs count="42">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1330019</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xdr:col>
      <xdr:colOff>1714501</xdr:colOff>
      <xdr:row>3</xdr:row>
      <xdr:rowOff>61392</xdr:rowOff>
    </xdr:from>
    <xdr:to>
      <xdr:col>3</xdr:col>
      <xdr:colOff>542357</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22</xdr:col>
      <xdr:colOff>-1</xdr:colOff>
      <xdr:row>3</xdr:row>
      <xdr:rowOff>0</xdr:rowOff>
    </xdr:from>
    <xdr:to>
      <xdr:col>22</xdr:col>
      <xdr:colOff>2180406</xdr:colOff>
      <xdr:row>8</xdr:row>
      <xdr:rowOff>50800</xdr:rowOff>
    </xdr:to>
    <xdr:pic>
      <xdr:nvPicPr>
        <xdr:cNvPr id="6" name="Imagen 5">
          <a:extLst>
            <a:ext uri="{FF2B5EF4-FFF2-40B4-BE49-F238E27FC236}">
              <a16:creationId xmlns:a16="http://schemas.microsoft.com/office/drawing/2014/main" id="{7A546738-2C04-40E7-B6AF-FE9EE039B1CE}"/>
            </a:ext>
          </a:extLst>
        </xdr:cNvPr>
        <xdr:cNvPicPr>
          <a:picLocks noChangeAspect="1"/>
        </xdr:cNvPicPr>
      </xdr:nvPicPr>
      <xdr:blipFill rotWithShape="1">
        <a:blip xmlns:r="http://schemas.openxmlformats.org/officeDocument/2006/relationships" r:embed="rId3"/>
        <a:srcRect l="25953" t="32381" r="46785" b="17037"/>
        <a:stretch/>
      </xdr:blipFill>
      <xdr:spPr>
        <a:xfrm>
          <a:off x="30784799" y="571500"/>
          <a:ext cx="2180407" cy="2095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W50"/>
  <sheetViews>
    <sheetView tabSelected="1" topLeftCell="A32" zoomScale="25" zoomScaleNormal="25" workbookViewId="0">
      <selection activeCell="B2" sqref="B2:W43"/>
    </sheetView>
  </sheetViews>
  <sheetFormatPr baseColWidth="10" defaultColWidth="11.453125" defaultRowHeight="14.5"/>
  <cols>
    <col min="2" max="2" width="25.1796875" customWidth="1"/>
    <col min="3" max="3" width="47.453125" customWidth="1"/>
    <col min="4" max="6" width="31.453125" customWidth="1"/>
    <col min="7" max="15" width="16.81640625" customWidth="1"/>
    <col min="16" max="22" width="18.1796875" customWidth="1"/>
    <col min="23" max="23" width="61.81640625" customWidth="1"/>
  </cols>
  <sheetData>
    <row r="3" spans="2:23" ht="15" thickBot="1"/>
    <row r="4" spans="2:23" ht="63" customHeight="1">
      <c r="E4" s="137" t="s">
        <v>20</v>
      </c>
      <c r="F4" s="138"/>
      <c r="G4" s="138"/>
      <c r="H4" s="138"/>
      <c r="I4" s="138"/>
      <c r="J4" s="138"/>
      <c r="K4" s="138"/>
      <c r="L4" s="138"/>
      <c r="M4" s="138"/>
      <c r="N4" s="138"/>
      <c r="O4" s="138"/>
      <c r="P4" s="138"/>
      <c r="Q4" s="138"/>
      <c r="R4" s="138"/>
      <c r="S4" s="138"/>
    </row>
    <row r="5" spans="2:23" ht="30" customHeight="1">
      <c r="E5" s="139" t="s">
        <v>0</v>
      </c>
      <c r="F5" s="140"/>
      <c r="G5" s="140"/>
      <c r="H5" s="140"/>
      <c r="I5" s="140"/>
      <c r="J5" s="140"/>
      <c r="K5" s="140"/>
      <c r="L5" s="140"/>
      <c r="M5" s="140"/>
      <c r="N5" s="140"/>
      <c r="O5" s="140"/>
      <c r="P5" s="140"/>
      <c r="Q5" s="140"/>
      <c r="R5" s="140"/>
      <c r="S5" s="140"/>
    </row>
    <row r="6" spans="2:23" ht="26.25" customHeight="1">
      <c r="E6" s="139" t="s">
        <v>66</v>
      </c>
      <c r="F6" s="140"/>
      <c r="G6" s="140"/>
      <c r="H6" s="140"/>
      <c r="I6" s="140"/>
      <c r="J6" s="140"/>
      <c r="K6" s="140"/>
      <c r="L6" s="140"/>
      <c r="M6" s="140"/>
      <c r="N6" s="140"/>
      <c r="O6" s="140"/>
      <c r="P6" s="140"/>
      <c r="Q6" s="140"/>
      <c r="R6" s="140"/>
      <c r="S6" s="140"/>
    </row>
    <row r="7" spans="2:23" ht="26.25" customHeight="1">
      <c r="E7" s="139" t="s">
        <v>67</v>
      </c>
      <c r="F7" s="140"/>
      <c r="G7" s="140"/>
      <c r="H7" s="140"/>
      <c r="I7" s="140"/>
      <c r="J7" s="140"/>
      <c r="K7" s="140"/>
      <c r="L7" s="140"/>
      <c r="M7" s="140"/>
      <c r="N7" s="140"/>
      <c r="O7" s="140"/>
      <c r="P7" s="140"/>
      <c r="Q7" s="140"/>
      <c r="R7" s="140"/>
      <c r="S7" s="140"/>
    </row>
    <row r="8" spans="2:23" ht="15.75" customHeight="1" thickBot="1">
      <c r="E8" s="11"/>
      <c r="F8" s="12"/>
      <c r="G8" s="12"/>
      <c r="H8" s="12"/>
      <c r="I8" s="12"/>
      <c r="J8" s="12"/>
      <c r="K8" s="12"/>
      <c r="L8" s="12"/>
      <c r="M8" s="12"/>
      <c r="N8" s="12"/>
      <c r="O8" s="12"/>
      <c r="P8" s="12"/>
      <c r="Q8" s="12"/>
      <c r="R8" s="12"/>
      <c r="S8" s="12"/>
    </row>
    <row r="11" spans="2:23" ht="9" customHeight="1" thickBot="1"/>
    <row r="12" spans="2:23" ht="26.25" customHeight="1" thickBot="1">
      <c r="G12" s="134" t="s">
        <v>30</v>
      </c>
      <c r="H12" s="135"/>
      <c r="I12" s="135"/>
      <c r="J12" s="135"/>
      <c r="K12" s="135"/>
      <c r="L12" s="135"/>
      <c r="M12" s="135"/>
      <c r="N12" s="135"/>
      <c r="O12" s="135"/>
      <c r="P12" s="135"/>
      <c r="Q12" s="135"/>
      <c r="R12" s="135"/>
      <c r="S12" s="135"/>
      <c r="T12" s="135"/>
      <c r="U12" s="135"/>
      <c r="V12" s="136"/>
    </row>
    <row r="13" spans="2:23" ht="57" customHeight="1" thickBot="1">
      <c r="B13" s="150" t="s">
        <v>1</v>
      </c>
      <c r="C13" s="150" t="s">
        <v>2</v>
      </c>
      <c r="D13" s="141" t="s">
        <v>3</v>
      </c>
      <c r="E13" s="142"/>
      <c r="F13" s="143"/>
      <c r="G13" s="165" t="s">
        <v>29</v>
      </c>
      <c r="H13" s="166"/>
      <c r="I13" s="166"/>
      <c r="J13" s="166"/>
      <c r="K13" s="167"/>
      <c r="L13" s="141" t="s">
        <v>21</v>
      </c>
      <c r="M13" s="142"/>
      <c r="N13" s="142"/>
      <c r="O13" s="143"/>
      <c r="P13" s="144" t="s">
        <v>65</v>
      </c>
      <c r="Q13" s="145"/>
      <c r="R13" s="145"/>
      <c r="S13" s="146"/>
      <c r="T13" s="145" t="s">
        <v>32</v>
      </c>
      <c r="U13" s="145"/>
      <c r="V13" s="146"/>
      <c r="W13" s="148" t="s">
        <v>37</v>
      </c>
    </row>
    <row r="14" spans="2:23" ht="143.25" customHeight="1" thickBot="1">
      <c r="B14" s="151"/>
      <c r="C14" s="151"/>
      <c r="D14" s="54" t="s">
        <v>4</v>
      </c>
      <c r="E14" s="54" t="s">
        <v>5</v>
      </c>
      <c r="F14" s="50" t="s">
        <v>6</v>
      </c>
      <c r="G14" s="55" t="s">
        <v>38</v>
      </c>
      <c r="H14" s="56" t="s">
        <v>7</v>
      </c>
      <c r="I14" s="51" t="s">
        <v>8</v>
      </c>
      <c r="J14" s="52" t="s">
        <v>9</v>
      </c>
      <c r="K14" s="53" t="s">
        <v>10</v>
      </c>
      <c r="L14" s="5" t="s">
        <v>7</v>
      </c>
      <c r="M14" s="6" t="s">
        <v>8</v>
      </c>
      <c r="N14" s="4" t="s">
        <v>9</v>
      </c>
      <c r="O14" s="7" t="s">
        <v>10</v>
      </c>
      <c r="P14" s="5" t="s">
        <v>7</v>
      </c>
      <c r="Q14" s="58" t="s">
        <v>8</v>
      </c>
      <c r="R14" s="4" t="s">
        <v>9</v>
      </c>
      <c r="S14" s="59" t="s">
        <v>10</v>
      </c>
      <c r="T14" s="4" t="s">
        <v>8</v>
      </c>
      <c r="U14" s="58" t="s">
        <v>9</v>
      </c>
      <c r="V14" s="60" t="s">
        <v>10</v>
      </c>
      <c r="W14" s="149"/>
    </row>
    <row r="15" spans="2:23" ht="165.75" customHeight="1">
      <c r="B15" s="93" t="s">
        <v>11</v>
      </c>
      <c r="C15" s="118" t="s">
        <v>72</v>
      </c>
      <c r="D15" s="94" t="s">
        <v>12</v>
      </c>
      <c r="E15" s="95" t="s">
        <v>13</v>
      </c>
      <c r="F15" s="96" t="s">
        <v>19</v>
      </c>
      <c r="G15" s="114">
        <v>54</v>
      </c>
      <c r="H15" s="57">
        <v>54</v>
      </c>
      <c r="I15" s="42">
        <v>54</v>
      </c>
      <c r="J15" s="42">
        <v>54</v>
      </c>
      <c r="K15" s="43">
        <v>54</v>
      </c>
      <c r="L15" s="41">
        <v>47</v>
      </c>
      <c r="M15" s="42">
        <v>47</v>
      </c>
      <c r="N15" s="128">
        <v>47</v>
      </c>
      <c r="O15" s="128">
        <v>47</v>
      </c>
      <c r="P15" s="97">
        <f>IFERROR(L15/H15,"NO APLICA")</f>
        <v>0.87037037037037035</v>
      </c>
      <c r="Q15" s="90">
        <f>IFERROR((M15/I15),"100%")</f>
        <v>0.87037037037037035</v>
      </c>
      <c r="R15" s="90">
        <f>IFERROR((N15/J15),"100%")</f>
        <v>0.87037037037037035</v>
      </c>
      <c r="S15" s="90">
        <f>IFERROR((O15/K15),"100%")</f>
        <v>0.87037037037037035</v>
      </c>
      <c r="T15" s="49">
        <f>IFERROR(((L15+M15)/(H15+I15)),"100%")</f>
        <v>0.87037037037037035</v>
      </c>
      <c r="U15" s="49">
        <f t="shared" ref="U15" si="0">IFERROR(((M15+N15)/(I15+J15)),"100%")</f>
        <v>0.87037037037037035</v>
      </c>
      <c r="V15" s="49">
        <v>0.84040000000000004</v>
      </c>
      <c r="W15" s="98" t="s">
        <v>71</v>
      </c>
    </row>
    <row r="16" spans="2:23" ht="15.65" hidden="1" customHeight="1">
      <c r="B16" s="162"/>
      <c r="C16" s="163"/>
      <c r="D16" s="163"/>
      <c r="E16" s="163"/>
      <c r="F16" s="164"/>
      <c r="G16" s="111"/>
      <c r="H16" s="57"/>
      <c r="I16" s="42"/>
      <c r="J16" s="42"/>
      <c r="K16" s="43"/>
      <c r="L16" s="41"/>
      <c r="M16" s="42"/>
      <c r="N16" s="128"/>
      <c r="O16" s="91"/>
      <c r="P16" s="97" t="str">
        <f t="shared" ref="P16:S31" si="1">IFERROR((L16/H16),"100%")</f>
        <v>100%</v>
      </c>
      <c r="Q16" s="90" t="str">
        <f t="shared" ref="Q16:R31" si="2">IFERROR((M16/I16),"100%")</f>
        <v>100%</v>
      </c>
      <c r="R16" s="90" t="str">
        <f t="shared" si="1"/>
        <v>100%</v>
      </c>
      <c r="S16" s="125" t="str">
        <f t="shared" si="1"/>
        <v>100%</v>
      </c>
      <c r="T16" s="49" t="str">
        <f t="shared" ref="T16:T36" si="3">IFERROR(((L16+M16)/(H16+I16)),"100%")</f>
        <v>100%</v>
      </c>
      <c r="U16" s="90" t="str">
        <f>IFERROR(((L16+M16+N16)/(H16+I16+J16)),"100%")</f>
        <v>100%</v>
      </c>
      <c r="V16" s="101" t="str">
        <f>IFERROR(((L16+M16+N16+O16)/(H16+I16+J16+K16)),"100%")</f>
        <v>100%</v>
      </c>
      <c r="W16" s="92"/>
    </row>
    <row r="17" spans="2:23" ht="183" customHeight="1">
      <c r="B17" s="119" t="s">
        <v>73</v>
      </c>
      <c r="C17" s="66" t="s">
        <v>39</v>
      </c>
      <c r="D17" s="67" t="s">
        <v>114</v>
      </c>
      <c r="E17" s="68" t="s">
        <v>40</v>
      </c>
      <c r="F17" s="69" t="s">
        <v>113</v>
      </c>
      <c r="G17" s="112">
        <v>554473</v>
      </c>
      <c r="H17" s="57">
        <v>111545.11</v>
      </c>
      <c r="I17" s="42">
        <v>152472.4</v>
      </c>
      <c r="J17" s="42">
        <v>135303.19</v>
      </c>
      <c r="K17" s="43">
        <v>155151.46</v>
      </c>
      <c r="L17" s="41">
        <v>114119.53</v>
      </c>
      <c r="M17" s="42">
        <v>112812.32</v>
      </c>
      <c r="N17" s="128">
        <v>106442.94</v>
      </c>
      <c r="O17" s="128">
        <v>109952.97</v>
      </c>
      <c r="P17" s="97">
        <f>IFERROR((L17/H17),"100%")</f>
        <v>1.0230796311913628</v>
      </c>
      <c r="Q17" s="90">
        <f>IFERROR((M17/I17),"100%")</f>
        <v>0.73988682541889561</v>
      </c>
      <c r="R17" s="90">
        <f>IFERROR((N17/J17),"100%")</f>
        <v>0.78669941189117565</v>
      </c>
      <c r="S17" s="90">
        <f>IFERROR((O17/K17),"100%")</f>
        <v>0.70868150386725337</v>
      </c>
      <c r="T17" s="49">
        <f t="shared" si="3"/>
        <v>0.85953333170970359</v>
      </c>
      <c r="U17" s="49">
        <f>IFERROR(((L17+M17+N17)/(H17+I17+J17)),"100%")</f>
        <v>0.83485476710824169</v>
      </c>
      <c r="V17" s="49">
        <f>IFERROR(((M17+N17+O17)/(I17+J17+K17)),"100%")</f>
        <v>0.74325609600948972</v>
      </c>
      <c r="W17" s="99" t="s">
        <v>116</v>
      </c>
    </row>
    <row r="18" spans="2:23" ht="143">
      <c r="B18" s="120" t="s">
        <v>74</v>
      </c>
      <c r="C18" s="70" t="s">
        <v>41</v>
      </c>
      <c r="D18" s="71" t="s">
        <v>42</v>
      </c>
      <c r="E18" s="72" t="s">
        <v>40</v>
      </c>
      <c r="F18" s="73" t="s">
        <v>43</v>
      </c>
      <c r="G18" s="113">
        <v>2200</v>
      </c>
      <c r="H18" s="57">
        <v>550</v>
      </c>
      <c r="I18" s="42">
        <v>550</v>
      </c>
      <c r="J18" s="42">
        <v>550</v>
      </c>
      <c r="K18" s="43">
        <v>550</v>
      </c>
      <c r="L18" s="41">
        <v>550</v>
      </c>
      <c r="M18" s="42">
        <v>550</v>
      </c>
      <c r="N18" s="42">
        <v>550</v>
      </c>
      <c r="O18" s="42">
        <v>550</v>
      </c>
      <c r="P18" s="97">
        <f t="shared" si="1"/>
        <v>1</v>
      </c>
      <c r="Q18" s="90">
        <f t="shared" si="1"/>
        <v>1</v>
      </c>
      <c r="R18" s="90">
        <f t="shared" si="2"/>
        <v>1</v>
      </c>
      <c r="S18" s="90">
        <f t="shared" ref="S18:S36" si="4">IFERROR((O18/K18),"100%")</f>
        <v>1</v>
      </c>
      <c r="T18" s="49">
        <f t="shared" si="3"/>
        <v>1</v>
      </c>
      <c r="U18" s="49">
        <f t="shared" ref="U18:V36" si="5">IFERROR(((L18+M18+N18)/(H18+I18+J18)),"100%")</f>
        <v>1</v>
      </c>
      <c r="V18" s="49">
        <f t="shared" si="5"/>
        <v>1</v>
      </c>
      <c r="W18" s="25" t="s">
        <v>117</v>
      </c>
    </row>
    <row r="19" spans="2:23" ht="124.5">
      <c r="B19" s="121" t="s">
        <v>62</v>
      </c>
      <c r="C19" s="74" t="s">
        <v>112</v>
      </c>
      <c r="D19" s="74" t="s">
        <v>111</v>
      </c>
      <c r="E19" s="75" t="s">
        <v>40</v>
      </c>
      <c r="F19" s="76" t="s">
        <v>44</v>
      </c>
      <c r="G19" s="115">
        <v>41245</v>
      </c>
      <c r="H19" s="57">
        <v>10170</v>
      </c>
      <c r="I19" s="42">
        <v>10283</v>
      </c>
      <c r="J19" s="42">
        <v>10396</v>
      </c>
      <c r="K19" s="43">
        <v>10396</v>
      </c>
      <c r="L19" s="41">
        <v>10170</v>
      </c>
      <c r="M19" s="42">
        <v>10283</v>
      </c>
      <c r="N19" s="42">
        <v>10396</v>
      </c>
      <c r="O19" s="44">
        <v>10396</v>
      </c>
      <c r="P19" s="97">
        <f t="shared" si="1"/>
        <v>1</v>
      </c>
      <c r="Q19" s="90">
        <f t="shared" si="1"/>
        <v>1</v>
      </c>
      <c r="R19" s="90">
        <f t="shared" si="2"/>
        <v>1</v>
      </c>
      <c r="S19" s="90">
        <f t="shared" si="4"/>
        <v>1</v>
      </c>
      <c r="T19" s="49">
        <f t="shared" si="3"/>
        <v>1</v>
      </c>
      <c r="U19" s="49">
        <f t="shared" si="5"/>
        <v>1</v>
      </c>
      <c r="V19" s="49">
        <f t="shared" si="5"/>
        <v>1</v>
      </c>
      <c r="W19" s="25" t="s">
        <v>118</v>
      </c>
    </row>
    <row r="20" spans="2:23" ht="137.5" customHeight="1">
      <c r="B20" s="121" t="s">
        <v>62</v>
      </c>
      <c r="C20" s="74" t="s">
        <v>110</v>
      </c>
      <c r="D20" s="74" t="s">
        <v>109</v>
      </c>
      <c r="E20" s="75" t="s">
        <v>40</v>
      </c>
      <c r="F20" s="76" t="s">
        <v>45</v>
      </c>
      <c r="G20" s="116">
        <v>825</v>
      </c>
      <c r="H20" s="61">
        <v>155</v>
      </c>
      <c r="I20" s="62">
        <v>205</v>
      </c>
      <c r="J20" s="62">
        <v>245</v>
      </c>
      <c r="K20" s="63">
        <v>220</v>
      </c>
      <c r="L20" s="64">
        <v>136</v>
      </c>
      <c r="M20" s="62">
        <v>178</v>
      </c>
      <c r="N20" s="62">
        <v>225</v>
      </c>
      <c r="O20" s="65">
        <v>171</v>
      </c>
      <c r="P20" s="97">
        <f t="shared" si="1"/>
        <v>0.8774193548387097</v>
      </c>
      <c r="Q20" s="90">
        <f t="shared" si="1"/>
        <v>0.86829268292682926</v>
      </c>
      <c r="R20" s="90">
        <f t="shared" si="2"/>
        <v>0.91836734693877553</v>
      </c>
      <c r="S20" s="90">
        <f t="shared" si="4"/>
        <v>0.77727272727272723</v>
      </c>
      <c r="T20" s="49">
        <f t="shared" si="3"/>
        <v>0.87222222222222223</v>
      </c>
      <c r="U20" s="49">
        <f t="shared" si="5"/>
        <v>0.89090909090909087</v>
      </c>
      <c r="V20" s="49">
        <f t="shared" si="5"/>
        <v>0.85671641791044773</v>
      </c>
      <c r="W20" s="25" t="s">
        <v>119</v>
      </c>
    </row>
    <row r="21" spans="2:23" ht="107">
      <c r="B21" s="121" t="s">
        <v>62</v>
      </c>
      <c r="C21" s="74" t="s">
        <v>108</v>
      </c>
      <c r="D21" s="74" t="s">
        <v>107</v>
      </c>
      <c r="E21" s="75" t="s">
        <v>40</v>
      </c>
      <c r="F21" s="76" t="s">
        <v>46</v>
      </c>
      <c r="G21" s="116">
        <v>235</v>
      </c>
      <c r="H21" s="61">
        <v>30</v>
      </c>
      <c r="I21" s="62">
        <v>60</v>
      </c>
      <c r="J21" s="62">
        <v>70</v>
      </c>
      <c r="K21" s="63">
        <v>75</v>
      </c>
      <c r="L21" s="64">
        <v>137</v>
      </c>
      <c r="M21" s="62">
        <v>150</v>
      </c>
      <c r="N21" s="62">
        <v>218</v>
      </c>
      <c r="O21" s="65">
        <v>170</v>
      </c>
      <c r="P21" s="97">
        <f t="shared" si="1"/>
        <v>4.5666666666666664</v>
      </c>
      <c r="Q21" s="90">
        <f t="shared" si="1"/>
        <v>2.5</v>
      </c>
      <c r="R21" s="90">
        <f t="shared" si="2"/>
        <v>3.1142857142857143</v>
      </c>
      <c r="S21" s="90">
        <f t="shared" si="4"/>
        <v>2.2666666666666666</v>
      </c>
      <c r="T21" s="49">
        <f t="shared" si="3"/>
        <v>3.1888888888888891</v>
      </c>
      <c r="U21" s="49">
        <f t="shared" si="5"/>
        <v>3.15625</v>
      </c>
      <c r="V21" s="49">
        <f t="shared" si="5"/>
        <v>2.6243902439024391</v>
      </c>
      <c r="W21" s="25" t="s">
        <v>120</v>
      </c>
    </row>
    <row r="22" spans="2:23" ht="112">
      <c r="B22" s="120" t="s">
        <v>75</v>
      </c>
      <c r="C22" s="122" t="s">
        <v>106</v>
      </c>
      <c r="D22" s="123" t="s">
        <v>105</v>
      </c>
      <c r="E22" s="72" t="s">
        <v>40</v>
      </c>
      <c r="F22" s="73" t="s">
        <v>47</v>
      </c>
      <c r="G22" s="113">
        <v>2</v>
      </c>
      <c r="H22" s="57">
        <v>0</v>
      </c>
      <c r="I22" s="42">
        <v>1</v>
      </c>
      <c r="J22" s="42">
        <v>0</v>
      </c>
      <c r="K22" s="43">
        <v>1</v>
      </c>
      <c r="L22" s="41">
        <v>0</v>
      </c>
      <c r="M22" s="42">
        <v>1</v>
      </c>
      <c r="N22" s="42">
        <v>0</v>
      </c>
      <c r="O22" s="44">
        <v>1</v>
      </c>
      <c r="P22" s="97" t="str">
        <f t="shared" si="1"/>
        <v>100%</v>
      </c>
      <c r="Q22" s="90">
        <f t="shared" si="1"/>
        <v>1</v>
      </c>
      <c r="R22" s="90" t="str">
        <f t="shared" si="2"/>
        <v>100%</v>
      </c>
      <c r="S22" s="90">
        <f t="shared" si="4"/>
        <v>1</v>
      </c>
      <c r="T22" s="49">
        <f t="shared" si="3"/>
        <v>1</v>
      </c>
      <c r="U22" s="49">
        <f t="shared" si="5"/>
        <v>1</v>
      </c>
      <c r="V22" s="49">
        <f t="shared" si="5"/>
        <v>1</v>
      </c>
      <c r="W22" s="25" t="s">
        <v>121</v>
      </c>
    </row>
    <row r="23" spans="2:23" ht="124.5">
      <c r="B23" s="121" t="s">
        <v>62</v>
      </c>
      <c r="C23" s="74" t="s">
        <v>103</v>
      </c>
      <c r="D23" s="74" t="s">
        <v>104</v>
      </c>
      <c r="E23" s="75" t="s">
        <v>40</v>
      </c>
      <c r="F23" s="76" t="s">
        <v>48</v>
      </c>
      <c r="G23" s="116">
        <v>12</v>
      </c>
      <c r="H23" s="61">
        <v>3</v>
      </c>
      <c r="I23" s="62">
        <v>3</v>
      </c>
      <c r="J23" s="62">
        <v>3</v>
      </c>
      <c r="K23" s="63">
        <v>3</v>
      </c>
      <c r="L23" s="64">
        <v>3</v>
      </c>
      <c r="M23" s="62">
        <v>3</v>
      </c>
      <c r="N23" s="62">
        <v>3</v>
      </c>
      <c r="O23" s="65">
        <v>3</v>
      </c>
      <c r="P23" s="97">
        <f t="shared" si="1"/>
        <v>1</v>
      </c>
      <c r="Q23" s="90">
        <f t="shared" si="1"/>
        <v>1</v>
      </c>
      <c r="R23" s="90">
        <f t="shared" si="2"/>
        <v>1</v>
      </c>
      <c r="S23" s="90">
        <f t="shared" si="4"/>
        <v>1</v>
      </c>
      <c r="T23" s="49">
        <f t="shared" si="3"/>
        <v>1</v>
      </c>
      <c r="U23" s="49">
        <f t="shared" si="5"/>
        <v>1</v>
      </c>
      <c r="V23" s="49">
        <f t="shared" si="5"/>
        <v>1</v>
      </c>
      <c r="W23" s="25" t="s">
        <v>122</v>
      </c>
    </row>
    <row r="24" spans="2:23" ht="124.5">
      <c r="B24" s="121" t="s">
        <v>62</v>
      </c>
      <c r="C24" s="74" t="s">
        <v>101</v>
      </c>
      <c r="D24" s="74" t="s">
        <v>102</v>
      </c>
      <c r="E24" s="75" t="s">
        <v>40</v>
      </c>
      <c r="F24" s="76" t="s">
        <v>49</v>
      </c>
      <c r="G24" s="116">
        <v>12</v>
      </c>
      <c r="H24" s="61">
        <v>3</v>
      </c>
      <c r="I24" s="62">
        <v>3</v>
      </c>
      <c r="J24" s="62">
        <v>3</v>
      </c>
      <c r="K24" s="63">
        <v>3</v>
      </c>
      <c r="L24" s="64">
        <v>3</v>
      </c>
      <c r="M24" s="62">
        <v>3</v>
      </c>
      <c r="N24" s="62">
        <v>3</v>
      </c>
      <c r="O24" s="65">
        <v>3</v>
      </c>
      <c r="P24" s="97">
        <f t="shared" si="1"/>
        <v>1</v>
      </c>
      <c r="Q24" s="90">
        <f t="shared" si="1"/>
        <v>1</v>
      </c>
      <c r="R24" s="90">
        <f t="shared" si="2"/>
        <v>1</v>
      </c>
      <c r="S24" s="90">
        <f t="shared" si="4"/>
        <v>1</v>
      </c>
      <c r="T24" s="49">
        <f t="shared" si="3"/>
        <v>1</v>
      </c>
      <c r="U24" s="49">
        <f t="shared" si="5"/>
        <v>1</v>
      </c>
      <c r="V24" s="49">
        <f t="shared" si="5"/>
        <v>1</v>
      </c>
      <c r="W24" s="25" t="s">
        <v>123</v>
      </c>
    </row>
    <row r="25" spans="2:23" ht="112">
      <c r="B25" s="120" t="s">
        <v>76</v>
      </c>
      <c r="C25" s="122" t="s">
        <v>99</v>
      </c>
      <c r="D25" s="123" t="s">
        <v>100</v>
      </c>
      <c r="E25" s="72" t="s">
        <v>40</v>
      </c>
      <c r="F25" s="73" t="s">
        <v>50</v>
      </c>
      <c r="G25" s="113">
        <v>1150</v>
      </c>
      <c r="H25" s="57">
        <v>890</v>
      </c>
      <c r="I25" s="42">
        <v>210</v>
      </c>
      <c r="J25" s="42">
        <v>25</v>
      </c>
      <c r="K25" s="43">
        <v>25</v>
      </c>
      <c r="L25" s="41">
        <v>995</v>
      </c>
      <c r="M25" s="42">
        <v>73</v>
      </c>
      <c r="N25" s="42">
        <v>73</v>
      </c>
      <c r="O25" s="44">
        <v>43</v>
      </c>
      <c r="P25" s="97">
        <f t="shared" si="1"/>
        <v>1.1179775280898876</v>
      </c>
      <c r="Q25" s="90">
        <f t="shared" si="1"/>
        <v>0.34761904761904761</v>
      </c>
      <c r="R25" s="90">
        <f t="shared" si="2"/>
        <v>2.92</v>
      </c>
      <c r="S25" s="90">
        <f t="shared" si="4"/>
        <v>1.72</v>
      </c>
      <c r="T25" s="49">
        <f t="shared" si="3"/>
        <v>0.97090909090909094</v>
      </c>
      <c r="U25" s="49">
        <f t="shared" si="5"/>
        <v>1.0142222222222221</v>
      </c>
      <c r="V25" s="49">
        <f t="shared" si="5"/>
        <v>0.72692307692307689</v>
      </c>
      <c r="W25" s="25" t="s">
        <v>132</v>
      </c>
    </row>
    <row r="26" spans="2:23" ht="126">
      <c r="B26" s="121" t="s">
        <v>62</v>
      </c>
      <c r="C26" s="74" t="s">
        <v>97</v>
      </c>
      <c r="D26" s="74" t="s">
        <v>98</v>
      </c>
      <c r="E26" s="75" t="s">
        <v>40</v>
      </c>
      <c r="F26" s="76" t="s">
        <v>51</v>
      </c>
      <c r="G26" s="116">
        <v>18000</v>
      </c>
      <c r="H26" s="61">
        <v>15000</v>
      </c>
      <c r="I26" s="62">
        <v>1700</v>
      </c>
      <c r="J26" s="62">
        <v>800</v>
      </c>
      <c r="K26" s="63">
        <v>500</v>
      </c>
      <c r="L26" s="64">
        <v>34992</v>
      </c>
      <c r="M26" s="62">
        <v>6055</v>
      </c>
      <c r="N26" s="62">
        <v>4211</v>
      </c>
      <c r="O26" s="65">
        <v>3035</v>
      </c>
      <c r="P26" s="97">
        <f t="shared" si="1"/>
        <v>2.3328000000000002</v>
      </c>
      <c r="Q26" s="90">
        <f t="shared" si="1"/>
        <v>3.5617647058823527</v>
      </c>
      <c r="R26" s="90">
        <f t="shared" si="2"/>
        <v>5.2637499999999999</v>
      </c>
      <c r="S26" s="90">
        <f t="shared" si="4"/>
        <v>6.07</v>
      </c>
      <c r="T26" s="49">
        <f t="shared" si="3"/>
        <v>2.4579041916167665</v>
      </c>
      <c r="U26" s="49">
        <f t="shared" si="5"/>
        <v>2.5861714285714288</v>
      </c>
      <c r="V26" s="49">
        <f t="shared" si="5"/>
        <v>4.4336666666666664</v>
      </c>
      <c r="W26" s="25" t="s">
        <v>133</v>
      </c>
    </row>
    <row r="27" spans="2:23" ht="122.15" customHeight="1">
      <c r="B27" s="121" t="s">
        <v>62</v>
      </c>
      <c r="C27" s="74" t="s">
        <v>96</v>
      </c>
      <c r="D27" s="74" t="s">
        <v>95</v>
      </c>
      <c r="E27" s="75" t="s">
        <v>40</v>
      </c>
      <c r="F27" s="76" t="s">
        <v>52</v>
      </c>
      <c r="G27" s="116">
        <v>1150</v>
      </c>
      <c r="H27" s="61">
        <v>890</v>
      </c>
      <c r="I27" s="62">
        <v>210</v>
      </c>
      <c r="J27" s="62">
        <v>25</v>
      </c>
      <c r="K27" s="63">
        <v>25</v>
      </c>
      <c r="L27" s="64">
        <v>995</v>
      </c>
      <c r="M27" s="62">
        <v>73</v>
      </c>
      <c r="N27" s="62">
        <v>73</v>
      </c>
      <c r="O27" s="65">
        <v>43</v>
      </c>
      <c r="P27" s="97">
        <f t="shared" si="1"/>
        <v>1.1179775280898876</v>
      </c>
      <c r="Q27" s="90">
        <f t="shared" si="1"/>
        <v>0.34761904761904761</v>
      </c>
      <c r="R27" s="90">
        <f t="shared" si="2"/>
        <v>2.92</v>
      </c>
      <c r="S27" s="90">
        <f t="shared" si="4"/>
        <v>1.72</v>
      </c>
      <c r="T27" s="49">
        <f t="shared" si="3"/>
        <v>0.97090909090909094</v>
      </c>
      <c r="U27" s="49">
        <f t="shared" si="5"/>
        <v>1.0142222222222221</v>
      </c>
      <c r="V27" s="49">
        <f t="shared" si="5"/>
        <v>0.72692307692307689</v>
      </c>
      <c r="W27" s="129" t="s">
        <v>134</v>
      </c>
    </row>
    <row r="28" spans="2:23" ht="137.15" customHeight="1">
      <c r="B28" s="121" t="s">
        <v>62</v>
      </c>
      <c r="C28" s="74" t="s">
        <v>94</v>
      </c>
      <c r="D28" s="74" t="s">
        <v>93</v>
      </c>
      <c r="E28" s="75" t="s">
        <v>40</v>
      </c>
      <c r="F28" s="76" t="s">
        <v>53</v>
      </c>
      <c r="G28" s="116">
        <v>300</v>
      </c>
      <c r="H28" s="61">
        <v>10</v>
      </c>
      <c r="I28" s="62">
        <v>100</v>
      </c>
      <c r="J28" s="62">
        <v>80</v>
      </c>
      <c r="K28" s="63">
        <v>110</v>
      </c>
      <c r="L28" s="64">
        <v>0</v>
      </c>
      <c r="M28" s="62">
        <v>59</v>
      </c>
      <c r="N28" s="62">
        <v>45</v>
      </c>
      <c r="O28" s="65">
        <v>71</v>
      </c>
      <c r="P28" s="97">
        <f t="shared" si="1"/>
        <v>0</v>
      </c>
      <c r="Q28" s="90">
        <f t="shared" si="1"/>
        <v>0.59</v>
      </c>
      <c r="R28" s="90">
        <f t="shared" si="2"/>
        <v>0.5625</v>
      </c>
      <c r="S28" s="90">
        <f t="shared" si="4"/>
        <v>0.6454545454545455</v>
      </c>
      <c r="T28" s="49">
        <f t="shared" si="3"/>
        <v>0.53636363636363638</v>
      </c>
      <c r="U28" s="49">
        <f t="shared" si="5"/>
        <v>0.54736842105263162</v>
      </c>
      <c r="V28" s="49">
        <f t="shared" si="5"/>
        <v>0.60344827586206895</v>
      </c>
      <c r="W28" s="25" t="s">
        <v>135</v>
      </c>
    </row>
    <row r="29" spans="2:23" ht="126">
      <c r="B29" s="120" t="s">
        <v>77</v>
      </c>
      <c r="C29" s="123" t="s">
        <v>91</v>
      </c>
      <c r="D29" s="123" t="s">
        <v>92</v>
      </c>
      <c r="E29" s="72" t="s">
        <v>40</v>
      </c>
      <c r="F29" s="73" t="s">
        <v>54</v>
      </c>
      <c r="G29" s="113">
        <v>60770</v>
      </c>
      <c r="H29" s="57">
        <v>15192</v>
      </c>
      <c r="I29" s="42">
        <v>18231</v>
      </c>
      <c r="J29" s="42">
        <v>18231</v>
      </c>
      <c r="K29" s="43">
        <v>9116</v>
      </c>
      <c r="L29" s="41">
        <v>27005</v>
      </c>
      <c r="M29" s="42">
        <v>25342</v>
      </c>
      <c r="N29" s="42">
        <v>25423</v>
      </c>
      <c r="O29" s="44">
        <v>52004</v>
      </c>
      <c r="P29" s="97">
        <f t="shared" si="1"/>
        <v>1.7775803054239072</v>
      </c>
      <c r="Q29" s="90">
        <f t="shared" si="1"/>
        <v>1.3900499149799792</v>
      </c>
      <c r="R29" s="90">
        <f t="shared" si="2"/>
        <v>1.3944928967143875</v>
      </c>
      <c r="S29" s="90">
        <f t="shared" si="4"/>
        <v>5.7046950416849498</v>
      </c>
      <c r="T29" s="49">
        <f t="shared" si="3"/>
        <v>1.5661969302576071</v>
      </c>
      <c r="U29" s="49">
        <f t="shared" si="5"/>
        <v>1.5055949200449141</v>
      </c>
      <c r="V29" s="49">
        <f t="shared" si="5"/>
        <v>2.2547939795515379</v>
      </c>
      <c r="W29" s="25" t="s">
        <v>124</v>
      </c>
    </row>
    <row r="30" spans="2:23" ht="140">
      <c r="B30" s="121" t="s">
        <v>62</v>
      </c>
      <c r="C30" s="74" t="s">
        <v>90</v>
      </c>
      <c r="D30" s="74" t="s">
        <v>89</v>
      </c>
      <c r="E30" s="75" t="s">
        <v>40</v>
      </c>
      <c r="F30" s="76" t="s">
        <v>55</v>
      </c>
      <c r="G30" s="116">
        <v>410</v>
      </c>
      <c r="H30" s="61">
        <v>62</v>
      </c>
      <c r="I30" s="62">
        <v>143</v>
      </c>
      <c r="J30" s="62">
        <v>143</v>
      </c>
      <c r="K30" s="63">
        <v>62</v>
      </c>
      <c r="L30" s="64">
        <v>138</v>
      </c>
      <c r="M30" s="62">
        <v>116</v>
      </c>
      <c r="N30" s="62">
        <v>172</v>
      </c>
      <c r="O30" s="65">
        <v>110</v>
      </c>
      <c r="P30" s="97">
        <f t="shared" si="1"/>
        <v>2.225806451612903</v>
      </c>
      <c r="Q30" s="90">
        <f t="shared" si="1"/>
        <v>0.81118881118881114</v>
      </c>
      <c r="R30" s="90">
        <f t="shared" si="2"/>
        <v>1.2027972027972027</v>
      </c>
      <c r="S30" s="90">
        <f t="shared" si="4"/>
        <v>1.7741935483870968</v>
      </c>
      <c r="T30" s="49">
        <f t="shared" si="3"/>
        <v>1.2390243902439024</v>
      </c>
      <c r="U30" s="49">
        <f t="shared" si="5"/>
        <v>1.2241379310344827</v>
      </c>
      <c r="V30" s="49">
        <f t="shared" si="5"/>
        <v>1.1436781609195403</v>
      </c>
      <c r="W30" s="25" t="s">
        <v>125</v>
      </c>
    </row>
    <row r="31" spans="2:23" ht="126">
      <c r="B31" s="121" t="s">
        <v>62</v>
      </c>
      <c r="C31" s="74" t="s">
        <v>86</v>
      </c>
      <c r="D31" s="74" t="s">
        <v>87</v>
      </c>
      <c r="E31" s="75" t="s">
        <v>40</v>
      </c>
      <c r="F31" s="76" t="s">
        <v>56</v>
      </c>
      <c r="G31" s="116">
        <v>71</v>
      </c>
      <c r="H31" s="61">
        <v>18</v>
      </c>
      <c r="I31" s="62">
        <v>21</v>
      </c>
      <c r="J31" s="62">
        <v>21</v>
      </c>
      <c r="K31" s="63">
        <v>11</v>
      </c>
      <c r="L31" s="64">
        <v>15</v>
      </c>
      <c r="M31" s="62">
        <v>12</v>
      </c>
      <c r="N31" s="62">
        <v>14</v>
      </c>
      <c r="O31" s="65">
        <v>22</v>
      </c>
      <c r="P31" s="97">
        <f t="shared" si="1"/>
        <v>0.83333333333333337</v>
      </c>
      <c r="Q31" s="90">
        <f t="shared" si="1"/>
        <v>0.5714285714285714</v>
      </c>
      <c r="R31" s="90">
        <f t="shared" si="2"/>
        <v>0.66666666666666663</v>
      </c>
      <c r="S31" s="90">
        <f t="shared" si="4"/>
        <v>2</v>
      </c>
      <c r="T31" s="49">
        <f t="shared" si="3"/>
        <v>0.69230769230769229</v>
      </c>
      <c r="U31" s="49">
        <f t="shared" si="5"/>
        <v>0.68333333333333335</v>
      </c>
      <c r="V31" s="49">
        <f t="shared" si="5"/>
        <v>0.90566037735849059</v>
      </c>
      <c r="W31" s="25" t="s">
        <v>126</v>
      </c>
    </row>
    <row r="32" spans="2:23" ht="154">
      <c r="B32" s="121" t="s">
        <v>62</v>
      </c>
      <c r="C32" s="74" t="s">
        <v>84</v>
      </c>
      <c r="D32" s="74" t="s">
        <v>85</v>
      </c>
      <c r="E32" s="75" t="s">
        <v>40</v>
      </c>
      <c r="F32" s="76" t="s">
        <v>57</v>
      </c>
      <c r="G32" s="116">
        <v>52</v>
      </c>
      <c r="H32" s="61">
        <v>8</v>
      </c>
      <c r="I32" s="62">
        <v>17</v>
      </c>
      <c r="J32" s="62">
        <v>17</v>
      </c>
      <c r="K32" s="63">
        <v>10</v>
      </c>
      <c r="L32" s="64">
        <v>8</v>
      </c>
      <c r="M32" s="62">
        <v>18</v>
      </c>
      <c r="N32" s="62">
        <v>17</v>
      </c>
      <c r="O32" s="65">
        <v>10</v>
      </c>
      <c r="P32" s="97">
        <f t="shared" ref="P32:R36" si="6">IFERROR((L32/H32),"100%")</f>
        <v>1</v>
      </c>
      <c r="Q32" s="90">
        <f t="shared" si="6"/>
        <v>1.0588235294117647</v>
      </c>
      <c r="R32" s="90">
        <f t="shared" si="6"/>
        <v>1</v>
      </c>
      <c r="S32" s="90">
        <f t="shared" si="4"/>
        <v>1</v>
      </c>
      <c r="T32" s="49">
        <f t="shared" si="3"/>
        <v>1.04</v>
      </c>
      <c r="U32" s="49">
        <f t="shared" si="5"/>
        <v>1.0238095238095237</v>
      </c>
      <c r="V32" s="49">
        <f t="shared" si="5"/>
        <v>1.0227272727272727</v>
      </c>
      <c r="W32" s="25" t="s">
        <v>127</v>
      </c>
    </row>
    <row r="33" spans="2:23" ht="112">
      <c r="B33" s="121" t="s">
        <v>62</v>
      </c>
      <c r="C33" s="74" t="s">
        <v>83</v>
      </c>
      <c r="D33" s="74" t="s">
        <v>58</v>
      </c>
      <c r="E33" s="75" t="s">
        <v>40</v>
      </c>
      <c r="F33" s="76" t="s">
        <v>59</v>
      </c>
      <c r="G33" s="116">
        <v>1200</v>
      </c>
      <c r="H33" s="61">
        <v>180</v>
      </c>
      <c r="I33" s="62">
        <v>420</v>
      </c>
      <c r="J33" s="62">
        <v>360</v>
      </c>
      <c r="K33" s="63">
        <v>240</v>
      </c>
      <c r="L33" s="64">
        <v>377</v>
      </c>
      <c r="M33" s="62">
        <v>389</v>
      </c>
      <c r="N33" s="62">
        <v>367</v>
      </c>
      <c r="O33" s="65">
        <v>2102</v>
      </c>
      <c r="P33" s="97">
        <f t="shared" si="6"/>
        <v>2.0944444444444446</v>
      </c>
      <c r="Q33" s="90">
        <f t="shared" si="6"/>
        <v>0.92619047619047623</v>
      </c>
      <c r="R33" s="90">
        <f t="shared" si="6"/>
        <v>1.0194444444444444</v>
      </c>
      <c r="S33" s="90">
        <f t="shared" si="4"/>
        <v>8.7583333333333329</v>
      </c>
      <c r="T33" s="49">
        <f t="shared" si="3"/>
        <v>1.2766666666666666</v>
      </c>
      <c r="U33" s="49">
        <f t="shared" si="5"/>
        <v>1.1802083333333333</v>
      </c>
      <c r="V33" s="49">
        <f t="shared" si="5"/>
        <v>2.8019607843137253</v>
      </c>
      <c r="W33" s="25" t="s">
        <v>128</v>
      </c>
    </row>
    <row r="34" spans="2:23" ht="107">
      <c r="B34" s="121" t="s">
        <v>62</v>
      </c>
      <c r="C34" s="74" t="s">
        <v>81</v>
      </c>
      <c r="D34" s="74" t="s">
        <v>60</v>
      </c>
      <c r="E34" s="75" t="s">
        <v>40</v>
      </c>
      <c r="F34" s="76" t="s">
        <v>88</v>
      </c>
      <c r="G34" s="116">
        <v>12</v>
      </c>
      <c r="H34" s="61">
        <v>3</v>
      </c>
      <c r="I34" s="62">
        <v>3</v>
      </c>
      <c r="J34" s="62">
        <v>3</v>
      </c>
      <c r="K34" s="63">
        <v>3</v>
      </c>
      <c r="L34" s="64">
        <v>2</v>
      </c>
      <c r="M34" s="62">
        <v>2</v>
      </c>
      <c r="N34" s="62">
        <v>3</v>
      </c>
      <c r="O34" s="65">
        <v>3</v>
      </c>
      <c r="P34" s="97">
        <f t="shared" si="6"/>
        <v>0.66666666666666663</v>
      </c>
      <c r="Q34" s="90">
        <f t="shared" si="6"/>
        <v>0.66666666666666663</v>
      </c>
      <c r="R34" s="90">
        <f t="shared" si="6"/>
        <v>1</v>
      </c>
      <c r="S34" s="90">
        <f t="shared" si="4"/>
        <v>1</v>
      </c>
      <c r="T34" s="49">
        <f t="shared" si="3"/>
        <v>0.66666666666666663</v>
      </c>
      <c r="U34" s="49">
        <f t="shared" si="5"/>
        <v>0.77777777777777779</v>
      </c>
      <c r="V34" s="49">
        <f t="shared" si="5"/>
        <v>0.88888888888888884</v>
      </c>
      <c r="W34" s="25" t="s">
        <v>129</v>
      </c>
    </row>
    <row r="35" spans="2:23" ht="107.5">
      <c r="B35" s="120" t="s">
        <v>78</v>
      </c>
      <c r="C35" s="123" t="s">
        <v>80</v>
      </c>
      <c r="D35" s="123" t="s">
        <v>82</v>
      </c>
      <c r="E35" s="72" t="s">
        <v>40</v>
      </c>
      <c r="F35" s="73" t="s">
        <v>61</v>
      </c>
      <c r="G35" s="113">
        <v>12</v>
      </c>
      <c r="H35" s="57">
        <v>3</v>
      </c>
      <c r="I35" s="42">
        <v>3</v>
      </c>
      <c r="J35" s="42">
        <v>3</v>
      </c>
      <c r="K35" s="43">
        <v>3</v>
      </c>
      <c r="L35" s="41">
        <v>3</v>
      </c>
      <c r="M35" s="42">
        <v>3</v>
      </c>
      <c r="N35" s="42">
        <v>3</v>
      </c>
      <c r="O35" s="44">
        <v>3</v>
      </c>
      <c r="P35" s="97">
        <f t="shared" si="6"/>
        <v>1</v>
      </c>
      <c r="Q35" s="90">
        <f t="shared" si="6"/>
        <v>1</v>
      </c>
      <c r="R35" s="90">
        <f t="shared" si="6"/>
        <v>1</v>
      </c>
      <c r="S35" s="90">
        <f t="shared" si="4"/>
        <v>1</v>
      </c>
      <c r="T35" s="49">
        <f t="shared" si="3"/>
        <v>1</v>
      </c>
      <c r="U35" s="49">
        <f t="shared" si="5"/>
        <v>1</v>
      </c>
      <c r="V35" s="49">
        <f t="shared" si="5"/>
        <v>1</v>
      </c>
      <c r="W35" s="25" t="s">
        <v>130</v>
      </c>
    </row>
    <row r="36" spans="2:23" ht="90" thickBot="1">
      <c r="B36" s="124" t="s">
        <v>62</v>
      </c>
      <c r="C36" s="102" t="s">
        <v>79</v>
      </c>
      <c r="D36" s="102" t="s">
        <v>63</v>
      </c>
      <c r="E36" s="103" t="s">
        <v>40</v>
      </c>
      <c r="F36" s="104" t="s">
        <v>64</v>
      </c>
      <c r="G36" s="117">
        <v>4</v>
      </c>
      <c r="H36" s="105">
        <v>1</v>
      </c>
      <c r="I36" s="106">
        <v>1</v>
      </c>
      <c r="J36" s="106">
        <v>1</v>
      </c>
      <c r="K36" s="107">
        <v>1</v>
      </c>
      <c r="L36" s="108">
        <v>1</v>
      </c>
      <c r="M36" s="106">
        <v>1</v>
      </c>
      <c r="N36" s="106">
        <v>1</v>
      </c>
      <c r="O36" s="109">
        <v>1</v>
      </c>
      <c r="P36" s="88">
        <f t="shared" si="6"/>
        <v>1</v>
      </c>
      <c r="Q36" s="126">
        <f t="shared" si="6"/>
        <v>1</v>
      </c>
      <c r="R36" s="90">
        <f t="shared" si="6"/>
        <v>1</v>
      </c>
      <c r="S36" s="90">
        <f t="shared" si="4"/>
        <v>1</v>
      </c>
      <c r="T36" s="110">
        <f t="shared" si="3"/>
        <v>1</v>
      </c>
      <c r="U36" s="49">
        <f t="shared" si="5"/>
        <v>1</v>
      </c>
      <c r="V36" s="49">
        <f t="shared" si="5"/>
        <v>1</v>
      </c>
      <c r="W36" s="25" t="s">
        <v>131</v>
      </c>
    </row>
    <row r="37" spans="2:23" ht="18.5">
      <c r="B37" s="77"/>
      <c r="P37" s="100">
        <f t="shared" ref="P37:V37" si="7">AVERAGE(P19:P36)</f>
        <v>1.3888630752450828</v>
      </c>
      <c r="Q37" s="100">
        <f t="shared" si="7"/>
        <v>1.0910913029951972</v>
      </c>
      <c r="R37" s="100">
        <f t="shared" si="7"/>
        <v>1.5871943689321879</v>
      </c>
      <c r="S37" s="100">
        <f t="shared" si="7"/>
        <v>2.190923103488851</v>
      </c>
      <c r="T37" s="100">
        <f t="shared" si="7"/>
        <v>1.1932255259473463</v>
      </c>
      <c r="U37" s="100">
        <f t="shared" si="7"/>
        <v>1.2002225113506089</v>
      </c>
      <c r="V37" s="100">
        <f t="shared" si="7"/>
        <v>1.3883209567748462</v>
      </c>
      <c r="W37" s="78"/>
    </row>
    <row r="38" spans="2:23">
      <c r="B38" s="77"/>
      <c r="W38" s="78"/>
    </row>
    <row r="39" spans="2:23">
      <c r="B39" s="77"/>
      <c r="W39" s="78"/>
    </row>
    <row r="40" spans="2:23">
      <c r="B40" s="77"/>
      <c r="W40" s="78"/>
    </row>
    <row r="41" spans="2:23">
      <c r="B41" s="77"/>
      <c r="W41" s="78"/>
    </row>
    <row r="42" spans="2:23">
      <c r="B42" s="77"/>
      <c r="W42" s="78"/>
    </row>
    <row r="43" spans="2:23" ht="65.5" customHeight="1" thickBot="1">
      <c r="B43" s="79"/>
      <c r="C43" s="132" t="s">
        <v>68</v>
      </c>
      <c r="D43" s="168"/>
      <c r="E43" s="80"/>
      <c r="F43" s="80"/>
      <c r="G43" s="80"/>
      <c r="H43" s="80"/>
      <c r="I43" s="80"/>
      <c r="J43" s="130" t="s">
        <v>31</v>
      </c>
      <c r="K43" s="131"/>
      <c r="L43" s="131"/>
      <c r="M43" s="131"/>
      <c r="N43" s="131"/>
      <c r="O43" s="131"/>
      <c r="P43" s="80"/>
      <c r="Q43" s="80"/>
      <c r="R43" s="80"/>
      <c r="S43" s="80"/>
      <c r="T43" s="80"/>
      <c r="U43" s="80"/>
      <c r="V43" s="132" t="s">
        <v>70</v>
      </c>
      <c r="W43" s="133"/>
    </row>
    <row r="45" spans="2:23" ht="15" thickBot="1"/>
    <row r="46" spans="2:23" ht="15" thickBot="1">
      <c r="E46" s="152" t="s">
        <v>22</v>
      </c>
      <c r="F46" s="153"/>
      <c r="G46" s="153"/>
      <c r="H46" s="153"/>
      <c r="I46" s="153"/>
      <c r="J46" s="153"/>
      <c r="K46" s="153"/>
      <c r="L46" s="153"/>
      <c r="M46" s="153"/>
      <c r="N46" s="153"/>
      <c r="O46" s="153"/>
      <c r="P46" s="153"/>
      <c r="Q46" s="153"/>
      <c r="R46" s="153"/>
      <c r="S46" s="153"/>
      <c r="T46" s="153"/>
      <c r="U46" s="153"/>
      <c r="V46" s="153"/>
      <c r="W46" s="154"/>
    </row>
    <row r="47" spans="2:23" ht="30.65" customHeight="1" thickBot="1">
      <c r="E47" s="155" t="s">
        <v>23</v>
      </c>
      <c r="F47" s="155" t="s">
        <v>14</v>
      </c>
      <c r="G47" s="152" t="s">
        <v>15</v>
      </c>
      <c r="H47" s="153"/>
      <c r="I47" s="153"/>
      <c r="J47" s="154"/>
      <c r="K47" s="157" t="s">
        <v>16</v>
      </c>
      <c r="L47" s="158"/>
      <c r="M47" s="158"/>
      <c r="N47" s="159"/>
      <c r="O47" s="157" t="s">
        <v>17</v>
      </c>
      <c r="P47" s="158"/>
      <c r="Q47" s="158"/>
      <c r="R47" s="159"/>
      <c r="S47" s="157" t="s">
        <v>18</v>
      </c>
      <c r="T47" s="158"/>
      <c r="U47" s="158"/>
      <c r="V47" s="159"/>
      <c r="W47" s="160" t="s">
        <v>24</v>
      </c>
    </row>
    <row r="48" spans="2:23" ht="28.5" thickBot="1">
      <c r="E48" s="156"/>
      <c r="F48" s="156"/>
      <c r="G48" s="26" t="s">
        <v>25</v>
      </c>
      <c r="H48" s="27" t="s">
        <v>26</v>
      </c>
      <c r="I48" s="28" t="s">
        <v>27</v>
      </c>
      <c r="J48" s="27" t="s">
        <v>28</v>
      </c>
      <c r="K48" s="26" t="s">
        <v>25</v>
      </c>
      <c r="L48" s="27" t="s">
        <v>26</v>
      </c>
      <c r="M48" s="28" t="s">
        <v>27</v>
      </c>
      <c r="N48" s="27" t="s">
        <v>28</v>
      </c>
      <c r="O48" s="26" t="s">
        <v>25</v>
      </c>
      <c r="P48" s="27" t="s">
        <v>26</v>
      </c>
      <c r="Q48" s="28" t="s">
        <v>27</v>
      </c>
      <c r="R48" s="27" t="s">
        <v>28</v>
      </c>
      <c r="S48" s="26" t="s">
        <v>25</v>
      </c>
      <c r="T48" s="27" t="s">
        <v>26</v>
      </c>
      <c r="U48" s="28" t="s">
        <v>27</v>
      </c>
      <c r="V48" s="27" t="s">
        <v>28</v>
      </c>
      <c r="W48" s="161"/>
    </row>
    <row r="49" spans="2:23" ht="96" customHeight="1" thickBot="1">
      <c r="E49" s="81" t="s">
        <v>69</v>
      </c>
      <c r="F49" s="82">
        <v>568500000</v>
      </c>
      <c r="G49" s="83">
        <v>168658966</v>
      </c>
      <c r="H49" s="84">
        <v>166057561</v>
      </c>
      <c r="I49" s="84">
        <v>165670461</v>
      </c>
      <c r="J49" s="85">
        <v>68113012</v>
      </c>
      <c r="K49" s="83">
        <v>163508766.03850001</v>
      </c>
      <c r="L49" s="86">
        <v>163535434.63150001</v>
      </c>
      <c r="M49" s="86">
        <v>201632849.91</v>
      </c>
      <c r="N49" s="87"/>
      <c r="O49" s="88">
        <f t="shared" ref="O49:Q49" si="8">IFERROR(K49/G49,"100"%)</f>
        <v>0.96946382345602666</v>
      </c>
      <c r="P49" s="88">
        <f t="shared" si="8"/>
        <v>0.98481173423653989</v>
      </c>
      <c r="Q49" s="88">
        <f t="shared" si="8"/>
        <v>1.2170718225381167</v>
      </c>
      <c r="R49" s="89"/>
      <c r="S49" s="88">
        <f>IFERROR(K49/G49,"100%")</f>
        <v>0.96946382345602666</v>
      </c>
      <c r="T49" s="88">
        <f>IFERROR(((K49+L49)/(G49+H49)),"100%")</f>
        <v>0.9770781371366225</v>
      </c>
      <c r="U49" s="88">
        <f>IFERROR(((K49+L49+M49)/(G49+H49+I49)),"100%")</f>
        <v>1.0565363673685297</v>
      </c>
      <c r="V49" s="89"/>
      <c r="W49" s="127" t="s">
        <v>115</v>
      </c>
    </row>
    <row r="50" spans="2:23" ht="25.5" customHeight="1">
      <c r="B50" s="147"/>
      <c r="C50" s="147"/>
    </row>
  </sheetData>
  <mergeCells count="26">
    <mergeCell ref="B50:C50"/>
    <mergeCell ref="T13:V13"/>
    <mergeCell ref="W13:W14"/>
    <mergeCell ref="B13:B14"/>
    <mergeCell ref="E46:W46"/>
    <mergeCell ref="E47:E48"/>
    <mergeCell ref="F47:F48"/>
    <mergeCell ref="G47:J47"/>
    <mergeCell ref="K47:N47"/>
    <mergeCell ref="O47:R47"/>
    <mergeCell ref="S47:V47"/>
    <mergeCell ref="W47:W48"/>
    <mergeCell ref="B16:F16"/>
    <mergeCell ref="G13:K13"/>
    <mergeCell ref="C13:C14"/>
    <mergeCell ref="C43:D43"/>
    <mergeCell ref="J43:O43"/>
    <mergeCell ref="V43:W43"/>
    <mergeCell ref="G12:V12"/>
    <mergeCell ref="E4:S4"/>
    <mergeCell ref="E5:S5"/>
    <mergeCell ref="D13:F13"/>
    <mergeCell ref="L13:O13"/>
    <mergeCell ref="P13:S13"/>
    <mergeCell ref="E6:S6"/>
    <mergeCell ref="E7:S7"/>
  </mergeCells>
  <conditionalFormatting sqref="G49:J49">
    <cfRule type="containsBlanks" dxfId="41" priority="100">
      <formula>LEN(TRIM(G49))=0</formula>
    </cfRule>
  </conditionalFormatting>
  <conditionalFormatting sqref="H15:K36">
    <cfRule type="containsBlanks" dxfId="40" priority="70">
      <formula>LEN(TRIM(H15))=0</formula>
    </cfRule>
  </conditionalFormatting>
  <conditionalFormatting sqref="K49:N49">
    <cfRule type="containsBlanks" dxfId="39" priority="99">
      <formula>LEN(TRIM(K49))=0</formula>
    </cfRule>
  </conditionalFormatting>
  <conditionalFormatting sqref="L15:O36">
    <cfRule type="containsBlanks" dxfId="38" priority="71">
      <formula>LEN(TRIM(L15))=0</formula>
    </cfRule>
  </conditionalFormatting>
  <conditionalFormatting sqref="O49:Q49">
    <cfRule type="cellIs" dxfId="37" priority="93" stopIfTrue="1" operator="equal">
      <formula>"100%"</formula>
    </cfRule>
    <cfRule type="cellIs" dxfId="36" priority="94" stopIfTrue="1" operator="lessThan">
      <formula>0.5</formula>
    </cfRule>
    <cfRule type="cellIs" dxfId="35" priority="95" stopIfTrue="1" operator="between">
      <formula>0.5</formula>
      <formula>0.7</formula>
    </cfRule>
    <cfRule type="cellIs" dxfId="34" priority="96" stopIfTrue="1" operator="between">
      <formula>0.7</formula>
      <formula>1.2</formula>
    </cfRule>
    <cfRule type="cellIs" dxfId="33" priority="97" stopIfTrue="1" operator="greaterThanOrEqual">
      <formula>1.2</formula>
    </cfRule>
    <cfRule type="containsBlanks" dxfId="32" priority="98" stopIfTrue="1">
      <formula>LEN(TRIM(O49))=0</formula>
    </cfRule>
  </conditionalFormatting>
  <conditionalFormatting sqref="P15">
    <cfRule type="containsBlanks" dxfId="31" priority="1">
      <formula>LEN(TRIM(P15))=0</formula>
    </cfRule>
  </conditionalFormatting>
  <conditionalFormatting sqref="Q16:Q17 P15:S15 R17:S36">
    <cfRule type="cellIs" dxfId="30" priority="2" stopIfTrue="1" operator="equal">
      <formula>"100%"</formula>
    </cfRule>
    <cfRule type="cellIs" dxfId="29" priority="3" stopIfTrue="1" operator="lessThan">
      <formula>0.5</formula>
    </cfRule>
    <cfRule type="cellIs" dxfId="28" priority="4" stopIfTrue="1" operator="between">
      <formula>0.5</formula>
      <formula>0.7</formula>
    </cfRule>
    <cfRule type="cellIs" dxfId="27" priority="5" stopIfTrue="1" operator="between">
      <formula>0.7</formula>
      <formula>1.2</formula>
    </cfRule>
    <cfRule type="cellIs" dxfId="26" priority="6" stopIfTrue="1" operator="greaterThanOrEqual">
      <formula>1.2</formula>
    </cfRule>
    <cfRule type="containsBlanks" dxfId="25" priority="7" stopIfTrue="1">
      <formula>LEN(TRIM(P15))=0</formula>
    </cfRule>
  </conditionalFormatting>
  <conditionalFormatting sqref="R49 V49">
    <cfRule type="containsBlanks" dxfId="24" priority="86">
      <formula>LEN(TRIM(R49))=0</formula>
    </cfRule>
  </conditionalFormatting>
  <conditionalFormatting sqref="P16:P36 Q18:Q36 R16:S16">
    <cfRule type="containsBlanks" dxfId="23" priority="62" stopIfTrue="1">
      <formula>LEN(TRIM(P16))=0</formula>
    </cfRule>
    <cfRule type="cellIs" dxfId="22" priority="61" stopIfTrue="1" operator="greaterThanOrEqual">
      <formula>1.2</formula>
    </cfRule>
    <cfRule type="cellIs" dxfId="21" priority="60" stopIfTrue="1" operator="between">
      <formula>0.7</formula>
      <formula>1.2</formula>
    </cfRule>
    <cfRule type="cellIs" dxfId="20" priority="59" stopIfTrue="1" operator="between">
      <formula>0.5</formula>
      <formula>0.7</formula>
    </cfRule>
    <cfRule type="cellIs" dxfId="19" priority="57" stopIfTrue="1" operator="equal">
      <formula>"100%"</formula>
    </cfRule>
    <cfRule type="cellIs" dxfId="18" priority="58" stopIfTrue="1" operator="lessThan">
      <formula>0.5</formula>
    </cfRule>
  </conditionalFormatting>
  <conditionalFormatting sqref="S49:U49">
    <cfRule type="cellIs" dxfId="17" priority="91" stopIfTrue="1" operator="greaterThanOrEqual">
      <formula>1.2</formula>
    </cfRule>
    <cfRule type="cellIs" dxfId="16" priority="90" stopIfTrue="1" operator="between">
      <formula>0.7</formula>
      <formula>1.2</formula>
    </cfRule>
    <cfRule type="cellIs" dxfId="15" priority="89" stopIfTrue="1" operator="between">
      <formula>0.5</formula>
      <formula>0.7</formula>
    </cfRule>
    <cfRule type="cellIs" dxfId="14" priority="88" stopIfTrue="1" operator="lessThan">
      <formula>0.5</formula>
    </cfRule>
    <cfRule type="cellIs" dxfId="13" priority="87" stopIfTrue="1" operator="equal">
      <formula>"100%"</formula>
    </cfRule>
    <cfRule type="containsBlanks" dxfId="12" priority="92" stopIfTrue="1">
      <formula>LEN(TRIM(S49))=0</formula>
    </cfRule>
  </conditionalFormatting>
  <conditionalFormatting sqref="T15:V36">
    <cfRule type="cellIs" dxfId="11" priority="10" stopIfTrue="1" operator="lessThan">
      <formula>0.5</formula>
    </cfRule>
    <cfRule type="cellIs" dxfId="10" priority="11" stopIfTrue="1" operator="between">
      <formula>0.5</formula>
      <formula>0.7</formula>
    </cfRule>
    <cfRule type="cellIs" dxfId="9" priority="12" stopIfTrue="1" operator="between">
      <formula>0.7</formula>
      <formula>1.2</formula>
    </cfRule>
    <cfRule type="cellIs" dxfId="8" priority="13" stopIfTrue="1" operator="greaterThanOrEqual">
      <formula>1.2</formula>
    </cfRule>
    <cfRule type="containsBlanks" dxfId="7" priority="14" stopIfTrue="1">
      <formula>LEN(TRIM(T15))=0</formula>
    </cfRule>
    <cfRule type="containsBlanks" dxfId="6" priority="8">
      <formula>LEN(TRIM(T15))=0</formula>
    </cfRule>
    <cfRule type="cellIs" dxfId="5" priority="9" stopIfTrue="1" operator="equal">
      <formula>"100%"</formula>
    </cfRule>
  </conditionalFormatting>
  <printOptions horizontalCentered="1" verticalCentered="1"/>
  <pageMargins left="0.31496062992125984" right="0.31496062992125984" top="0.35433070866141736" bottom="0.35433070866141736" header="0.31496062992125984" footer="0.31496062992125984"/>
  <pageSetup paperSize="190" scale="31"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4.5"/>
  <cols>
    <col min="1" max="1" width="20.453125" customWidth="1"/>
    <col min="2" max="2" width="34.54296875" customWidth="1"/>
  </cols>
  <sheetData>
    <row r="1" spans="1:2">
      <c r="A1" s="45" t="s">
        <v>33</v>
      </c>
    </row>
    <row r="3" spans="1:2" ht="120" customHeight="1">
      <c r="A3" s="169" t="s">
        <v>34</v>
      </c>
      <c r="B3" s="169"/>
    </row>
    <row r="5" spans="1:2" ht="43.5">
      <c r="A5" s="46"/>
      <c r="B5" s="47" t="s">
        <v>35</v>
      </c>
    </row>
    <row r="6" spans="1:2" ht="58">
      <c r="A6" s="48"/>
      <c r="B6" s="47" t="s">
        <v>36</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baseColWidth="10" defaultRowHeight="14.5"/>
  <sheetData>
    <row r="2" spans="2:20" ht="15" thickBot="1"/>
    <row r="3" spans="2:20" ht="15" thickBot="1">
      <c r="B3" s="152" t="s">
        <v>22</v>
      </c>
      <c r="C3" s="153"/>
      <c r="D3" s="153"/>
      <c r="E3" s="153"/>
      <c r="F3" s="153"/>
      <c r="G3" s="153"/>
      <c r="H3" s="153"/>
      <c r="I3" s="153"/>
      <c r="J3" s="153"/>
      <c r="K3" s="153"/>
      <c r="L3" s="153"/>
      <c r="M3" s="153"/>
      <c r="N3" s="153"/>
      <c r="O3" s="153"/>
      <c r="P3" s="153"/>
      <c r="Q3" s="153"/>
      <c r="R3" s="153"/>
      <c r="S3" s="153"/>
      <c r="T3" s="154"/>
    </row>
    <row r="4" spans="2:20" ht="15" thickBot="1">
      <c r="B4" s="155" t="s">
        <v>23</v>
      </c>
      <c r="C4" s="155" t="s">
        <v>14</v>
      </c>
      <c r="D4" s="152" t="s">
        <v>15</v>
      </c>
      <c r="E4" s="153"/>
      <c r="F4" s="153"/>
      <c r="G4" s="154"/>
      <c r="H4" s="157" t="s">
        <v>16</v>
      </c>
      <c r="I4" s="158"/>
      <c r="J4" s="158"/>
      <c r="K4" s="170"/>
      <c r="L4" s="171" t="s">
        <v>17</v>
      </c>
      <c r="M4" s="158"/>
      <c r="N4" s="158"/>
      <c r="O4" s="170"/>
      <c r="P4" s="171" t="s">
        <v>18</v>
      </c>
      <c r="Q4" s="158"/>
      <c r="R4" s="158"/>
      <c r="S4" s="159"/>
      <c r="T4" s="160" t="s">
        <v>24</v>
      </c>
    </row>
    <row r="5" spans="2:20" ht="28.5" thickBot="1">
      <c r="B5" s="156"/>
      <c r="C5" s="156"/>
      <c r="D5" s="26" t="s">
        <v>25</v>
      </c>
      <c r="E5" s="27" t="s">
        <v>26</v>
      </c>
      <c r="F5" s="28" t="s">
        <v>27</v>
      </c>
      <c r="G5" s="27" t="s">
        <v>28</v>
      </c>
      <c r="H5" s="26" t="s">
        <v>25</v>
      </c>
      <c r="I5" s="27" t="s">
        <v>26</v>
      </c>
      <c r="J5" s="28" t="s">
        <v>27</v>
      </c>
      <c r="K5" s="27" t="s">
        <v>28</v>
      </c>
      <c r="L5" s="26" t="s">
        <v>25</v>
      </c>
      <c r="M5" s="27" t="s">
        <v>26</v>
      </c>
      <c r="N5" s="28" t="s">
        <v>27</v>
      </c>
      <c r="O5" s="27" t="s">
        <v>28</v>
      </c>
      <c r="P5" s="26" t="s">
        <v>25</v>
      </c>
      <c r="Q5" s="27" t="s">
        <v>26</v>
      </c>
      <c r="R5" s="28" t="s">
        <v>27</v>
      </c>
      <c r="S5" s="27" t="s">
        <v>28</v>
      </c>
      <c r="T5" s="161"/>
    </row>
    <row r="6" spans="2:20">
      <c r="B6" s="13"/>
      <c r="C6" s="14">
        <f>SUM(D6:G256)</f>
        <v>0</v>
      </c>
      <c r="D6" s="29"/>
      <c r="E6" s="30"/>
      <c r="F6" s="31"/>
      <c r="G6" s="32"/>
      <c r="H6" s="29"/>
      <c r="I6" s="30"/>
      <c r="J6" s="31"/>
      <c r="K6" s="32"/>
      <c r="L6" s="15" t="str">
        <f t="shared" ref="L6:O8" si="0">IFERROR(H6/D6,"NO APLICA")</f>
        <v>NO APLICA</v>
      </c>
      <c r="M6" s="16" t="str">
        <f t="shared" si="0"/>
        <v>NO APLICA</v>
      </c>
      <c r="N6" s="16" t="str">
        <f t="shared" si="0"/>
        <v>NO APLICA</v>
      </c>
      <c r="O6" s="17" t="str">
        <f t="shared" si="0"/>
        <v>NO APLICA</v>
      </c>
      <c r="P6" s="15" t="str">
        <f t="shared" ref="P6:P8" si="1">IFERROR(H6/D6,"NO APLICA")</f>
        <v>NO APLICA</v>
      </c>
      <c r="Q6" s="16" t="str">
        <f t="shared" ref="Q6:Q8" si="2">IFERROR((H6+I6)/(D6+E6),"NO APLICA")</f>
        <v>NO APLICA</v>
      </c>
      <c r="R6" s="16" t="str">
        <f t="shared" ref="R6:R8" si="3">IFERROR((H6+I6+J6)/(D6+E6+F6),"NO APLICA")</f>
        <v>NO APLICA</v>
      </c>
      <c r="S6" s="17" t="str">
        <f t="shared" ref="S6:S8" si="4">IFERROR((H6+I6+J6+K6)/(D6+E6+F6+G6),"NO APLICA")</f>
        <v>NO APLICA</v>
      </c>
      <c r="T6" s="18"/>
    </row>
    <row r="7" spans="2:20">
      <c r="B7" s="19"/>
      <c r="C7" s="20">
        <f>SUM(D7:G257)</f>
        <v>0</v>
      </c>
      <c r="D7" s="33"/>
      <c r="E7" s="34"/>
      <c r="F7" s="35"/>
      <c r="G7" s="36"/>
      <c r="H7" s="33"/>
      <c r="I7" s="34"/>
      <c r="J7" s="35"/>
      <c r="K7" s="36"/>
      <c r="L7" s="1" t="str">
        <f t="shared" si="0"/>
        <v>NO APLICA</v>
      </c>
      <c r="M7" s="2" t="str">
        <f t="shared" si="0"/>
        <v>NO APLICA</v>
      </c>
      <c r="N7" s="2" t="str">
        <f t="shared" si="0"/>
        <v>NO APLICA</v>
      </c>
      <c r="O7" s="3" t="str">
        <f t="shared" si="0"/>
        <v>NO APLICA</v>
      </c>
      <c r="P7" s="1" t="str">
        <f t="shared" si="1"/>
        <v>NO APLICA</v>
      </c>
      <c r="Q7" s="2" t="str">
        <f t="shared" si="2"/>
        <v>NO APLICA</v>
      </c>
      <c r="R7" s="2" t="str">
        <f t="shared" si="3"/>
        <v>NO APLICA</v>
      </c>
      <c r="S7" s="3" t="str">
        <f t="shared" si="4"/>
        <v>NO APLICA</v>
      </c>
      <c r="T7" s="21"/>
    </row>
    <row r="8" spans="2:20" ht="15" thickBot="1">
      <c r="B8" s="22"/>
      <c r="C8" s="23">
        <f>SUM(D8:G258)</f>
        <v>0</v>
      </c>
      <c r="D8" s="37"/>
      <c r="E8" s="38"/>
      <c r="F8" s="39"/>
      <c r="G8" s="40"/>
      <c r="H8" s="37"/>
      <c r="I8" s="38"/>
      <c r="J8" s="39"/>
      <c r="K8" s="40"/>
      <c r="L8" s="8" t="str">
        <f t="shared" si="0"/>
        <v>NO APLICA</v>
      </c>
      <c r="M8" s="9" t="str">
        <f t="shared" si="0"/>
        <v>NO APLICA</v>
      </c>
      <c r="N8" s="9" t="str">
        <f t="shared" si="0"/>
        <v>NO APLICA</v>
      </c>
      <c r="O8" s="10" t="str">
        <f t="shared" si="0"/>
        <v>NO APLICA</v>
      </c>
      <c r="P8" s="8" t="str">
        <f t="shared" si="1"/>
        <v>NO APLICA</v>
      </c>
      <c r="Q8" s="9" t="str">
        <f t="shared" si="2"/>
        <v>NO APLICA</v>
      </c>
      <c r="R8" s="9" t="str">
        <f t="shared" si="3"/>
        <v>NO APLICA</v>
      </c>
      <c r="S8" s="10" t="str">
        <f t="shared" si="4"/>
        <v>NO APLICA</v>
      </c>
      <c r="T8" s="24"/>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EJE 3</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Usuario</cp:lastModifiedBy>
  <cp:revision/>
  <cp:lastPrinted>2024-01-09T16:08:34Z</cp:lastPrinted>
  <dcterms:created xsi:type="dcterms:W3CDTF">2021-02-22T21:43:21Z</dcterms:created>
  <dcterms:modified xsi:type="dcterms:W3CDTF">2024-01-09T16:10:35Z</dcterms:modified>
  <cp:category/>
  <cp:contentStatus/>
</cp:coreProperties>
</file>