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ropietario\Dropbox\Mi PC (DESKTOP-OOA2OL2)\Downloads\"/>
    </mc:Choice>
  </mc:AlternateContent>
  <xr:revisionPtr revIDLastSave="0" documentId="13_ncr:1_{6466B0C6-F413-475A-9DEE-CFB4810D16F8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IMIENTO EJE 3" sheetId="1" r:id="rId1"/>
    <sheet name="Instrucciones" sheetId="3" r:id="rId2"/>
    <sheet name="Hoja1" sheetId="2" r:id="rId3"/>
  </sheets>
  <definedNames>
    <definedName name="ADFASDF">#REF!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7" i="1" l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22" i="1"/>
  <c r="T21" i="1"/>
  <c r="T20" i="1"/>
  <c r="T19" i="1"/>
  <c r="T18" i="1"/>
  <c r="T17" i="1"/>
  <c r="Q19" i="1" l="1"/>
  <c r="P17" i="1"/>
  <c r="P19" i="1"/>
  <c r="P20" i="1"/>
  <c r="P21" i="1"/>
  <c r="P22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18" i="1"/>
  <c r="U15" i="1" l="1"/>
  <c r="Q18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T15" i="1"/>
  <c r="V15" i="1" l="1"/>
  <c r="S15" i="1"/>
  <c r="R15" i="1"/>
  <c r="Q15" i="1"/>
  <c r="P15" i="1"/>
  <c r="Q38" i="1" l="1"/>
  <c r="R38" i="1"/>
  <c r="S38" i="1"/>
  <c r="T38" i="1"/>
  <c r="U38" i="1"/>
  <c r="V38" i="1"/>
  <c r="P16" i="1"/>
  <c r="Q16" i="1"/>
  <c r="R16" i="1"/>
  <c r="S16" i="1"/>
  <c r="T16" i="1"/>
  <c r="U16" i="1"/>
  <c r="V16" i="1"/>
  <c r="P38" i="1" l="1"/>
  <c r="S8" i="2"/>
  <c r="R8" i="2"/>
  <c r="Q8" i="2"/>
  <c r="P8" i="2"/>
  <c r="O8" i="2"/>
  <c r="N8" i="2"/>
  <c r="M8" i="2"/>
  <c r="L8" i="2"/>
  <c r="C8" i="2"/>
  <c r="S7" i="2"/>
  <c r="R7" i="2"/>
  <c r="Q7" i="2"/>
  <c r="P7" i="2"/>
  <c r="O7" i="2"/>
  <c r="N7" i="2"/>
  <c r="M7" i="2"/>
  <c r="L7" i="2"/>
  <c r="C7" i="2"/>
  <c r="S6" i="2"/>
  <c r="R6" i="2"/>
  <c r="Q6" i="2"/>
  <c r="P6" i="2"/>
  <c r="O6" i="2"/>
  <c r="N6" i="2"/>
  <c r="M6" i="2"/>
  <c r="L6" i="2"/>
  <c r="C6" i="2"/>
</calcChain>
</file>

<file path=xl/sharedStrings.xml><?xml version="1.0" encoding="utf-8"?>
<sst xmlns="http://schemas.openxmlformats.org/spreadsheetml/2006/main" count="203" uniqueCount="126">
  <si>
    <t>EJE 3: MEDIO AMBIENTE SOSTENIBLE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</si>
  <si>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</si>
  <si>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</si>
  <si>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</si>
  <si>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</si>
  <si>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</si>
  <si>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</si>
  <si>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</si>
  <si>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</si>
  <si>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</si>
  <si>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</si>
  <si>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Fin
(DP de la DGPM)</t>
  </si>
  <si>
    <r>
      <rPr>
        <b/>
        <sz val="11"/>
        <color theme="1"/>
        <rFont val="Arial"/>
        <family val="2"/>
      </rPr>
      <t>IMSMA:</t>
    </r>
    <r>
      <rPr>
        <sz val="11"/>
        <color theme="1"/>
        <rFont val="Arial"/>
        <family val="2"/>
      </rPr>
      <t xml:space="preserve"> Índice del Manejo Sustentable del Medio Ambiente. </t>
    </r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</si>
  <si>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</si>
  <si>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</si>
  <si>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</si>
  <si>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</si>
  <si>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</si>
  <si>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SEGUIMIENTO A LA EJECUCIÓN DEL PRESUPUESTO AUTORIZADO</t>
  </si>
  <si>
    <t>UNIDAD ADMINISTRATIVA</t>
  </si>
  <si>
    <t>JUSTIFICACION TRIMESTRAL Y ANUAL DE AVANCE DE RESULTADOS 2023</t>
  </si>
  <si>
    <t>TRIMESTRE 1 2023</t>
  </si>
  <si>
    <t>TRIMESTRE 2 2023</t>
  </si>
  <si>
    <t>TRIMESTRE 3 2023</t>
  </si>
  <si>
    <t>TRIMESTRE 4 2023</t>
  </si>
  <si>
    <t>REVISÓ
Mtro. Enrique E. Encalada Sánchez
Dirección de Planeación de la DGPM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</si>
  <si>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</si>
  <si>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</si>
  <si>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</si>
  <si>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</si>
  <si>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ANUAL</t>
  </si>
  <si>
    <t>P.SIRESOL Cancún</t>
  </si>
  <si>
    <r>
      <t xml:space="preserve">RSUG (t,t-1) </t>
    </r>
    <r>
      <rPr>
        <sz val="11"/>
        <rFont val="Arial"/>
        <family val="2"/>
      </rPr>
      <t>= Tasa de variación de los Residuos Sólidos Urbanos que se generan mensualmente e ingresan al relleno sanitario, parcela 196</t>
    </r>
  </si>
  <si>
    <t>Trimestral</t>
  </si>
  <si>
    <r>
      <t xml:space="preserve">Unidad de Medida del Indicador :                  </t>
    </r>
    <r>
      <rPr>
        <sz val="11"/>
        <rFont val="Arial"/>
        <family val="2"/>
      </rPr>
      <t xml:space="preserve"> Porcentaje </t>
    </r>
    <r>
      <rPr>
        <b/>
        <sz val="11"/>
        <rFont val="Arial"/>
        <family val="2"/>
      </rPr>
      <t xml:space="preserve">
Unidad de medida de la variable:
</t>
    </r>
    <r>
      <rPr>
        <sz val="11"/>
        <rFont val="Arial"/>
        <family val="2"/>
      </rPr>
      <t>Verificaciones de recolección de RSU</t>
    </r>
  </si>
  <si>
    <r>
      <t xml:space="preserve">PRSU: </t>
    </r>
    <r>
      <rPr>
        <sz val="14"/>
        <color theme="1"/>
        <rFont val="Arial"/>
        <family val="2"/>
      </rPr>
      <t>Porcentaje de verificaciones de la recolección de RSU realizadas.</t>
    </r>
  </si>
  <si>
    <r>
      <t xml:space="preserve">Unidad de Medida del Indicador :               </t>
    </r>
    <r>
      <rPr>
        <sz val="14"/>
        <color theme="1"/>
        <rFont val="Arial"/>
        <family val="2"/>
      </rPr>
      <t>Porcentaje</t>
    </r>
    <r>
      <rPr>
        <b/>
        <sz val="14"/>
        <color theme="1"/>
        <rFont val="Arial"/>
        <family val="2"/>
      </rPr>
      <t xml:space="preserve">
Unidad de medida de la variable:
</t>
    </r>
    <r>
      <rPr>
        <sz val="14"/>
        <color theme="1"/>
        <rFont val="Arial"/>
        <family val="2"/>
      </rPr>
      <t>Verificaciones de recolección de RSU.</t>
    </r>
  </si>
  <si>
    <t>ACTIVIDAD</t>
  </si>
  <si>
    <t xml:space="preserve">PRS: Porcentaje de rutas de recolección de RSU supervisadas </t>
  </si>
  <si>
    <r>
      <rPr>
        <b/>
        <sz val="14"/>
        <color theme="1"/>
        <rFont val="Arial"/>
        <family val="2"/>
      </rPr>
      <t xml:space="preserve">Unidad de Medida del Indicador:                 </t>
    </r>
    <r>
      <rPr>
        <sz val="14"/>
        <color theme="1"/>
        <rFont val="Arial"/>
        <family val="2"/>
      </rPr>
      <t xml:space="preserve">  Porcentaje              
</t>
    </r>
    <r>
      <rPr>
        <b/>
        <sz val="14"/>
        <color theme="1"/>
        <rFont val="Arial"/>
        <family val="2"/>
      </rPr>
      <t>Unidad de medida de la variable:</t>
    </r>
    <r>
      <rPr>
        <sz val="14"/>
        <color theme="1"/>
        <rFont val="Arial"/>
        <family val="2"/>
      </rPr>
      <t xml:space="preserve">
Rutas de recolección</t>
    </r>
  </si>
  <si>
    <t>PQCA: Porcentaje de quejas ciudadanas atendidas.</t>
  </si>
  <si>
    <r>
      <rPr>
        <b/>
        <sz val="14"/>
        <color theme="1"/>
        <rFont val="Arial"/>
        <family val="2"/>
      </rPr>
      <t>Unidad de Medida del Indicador:</t>
    </r>
    <r>
      <rPr>
        <sz val="14"/>
        <color theme="1"/>
        <rFont val="Arial"/>
        <family val="2"/>
      </rPr>
      <t xml:space="preserve"> Porcentaje
</t>
    </r>
    <r>
      <rPr>
        <b/>
        <sz val="14"/>
        <color theme="1"/>
        <rFont val="Arial"/>
        <family val="2"/>
      </rPr>
      <t xml:space="preserve">Unidad de medida de la variable: </t>
    </r>
    <r>
      <rPr>
        <sz val="14"/>
        <color theme="1"/>
        <rFont val="Arial"/>
        <family val="2"/>
      </rPr>
      <t xml:space="preserve">   
Quejas ciudadanas</t>
    </r>
  </si>
  <si>
    <t>PBCC: Porcentaje de basureros clandestinos clausurados.</t>
  </si>
  <si>
    <r>
      <rPr>
        <b/>
        <sz val="14"/>
        <color theme="1"/>
        <rFont val="Arial"/>
        <family val="2"/>
      </rPr>
      <t xml:space="preserve">Unidad de Medida del Indicador: </t>
    </r>
    <r>
      <rPr>
        <sz val="14"/>
        <color theme="1"/>
        <rFont val="Arial"/>
        <family val="2"/>
      </rPr>
      <t xml:space="preserve">Porcentaje
</t>
    </r>
    <r>
      <rPr>
        <b/>
        <sz val="14"/>
        <color theme="1"/>
        <rFont val="Arial"/>
        <family val="2"/>
      </rPr>
      <t xml:space="preserve">Unidad de medida de la variable: </t>
    </r>
    <r>
      <rPr>
        <sz val="14"/>
        <color theme="1"/>
        <rFont val="Arial"/>
        <family val="2"/>
      </rPr>
      <t xml:space="preserve"> 
Basureros clandestinos</t>
    </r>
  </si>
  <si>
    <t xml:space="preserve">PROR: Porcentaje de reportes de Operación realizados. </t>
  </si>
  <si>
    <t xml:space="preserve">PRPA1: Porcentaje de Reportes de la Parcela 1113 atendidos         </t>
  </si>
  <si>
    <r>
      <rPr>
        <b/>
        <sz val="14"/>
        <color theme="1"/>
        <rFont val="Arial"/>
        <family val="2"/>
      </rPr>
      <t xml:space="preserve">Unidad de Medida del Indicador: </t>
    </r>
    <r>
      <rPr>
        <sz val="14"/>
        <color theme="1"/>
        <rFont val="Arial"/>
        <family val="2"/>
      </rPr>
      <t xml:space="preserve">Porcentaje
</t>
    </r>
    <r>
      <rPr>
        <b/>
        <sz val="14"/>
        <color theme="1"/>
        <rFont val="Arial"/>
        <family val="2"/>
      </rPr>
      <t xml:space="preserve">Unidad de medida de la variable: </t>
    </r>
    <r>
      <rPr>
        <sz val="14"/>
        <color theme="1"/>
        <rFont val="Arial"/>
        <family val="2"/>
      </rPr>
      <t xml:space="preserve"> 
Reportes de la Parcela 1113</t>
    </r>
  </si>
  <si>
    <t>PRPA2: Porcentaje de Reportes de la Parcela 196 atendidos</t>
  </si>
  <si>
    <r>
      <rPr>
        <b/>
        <sz val="14"/>
        <color theme="1"/>
        <rFont val="Arial"/>
        <family val="2"/>
      </rPr>
      <t>Unidad de Medida del Indicador:</t>
    </r>
    <r>
      <rPr>
        <sz val="14"/>
        <color theme="1"/>
        <rFont val="Arial"/>
        <family val="2"/>
      </rPr>
      <t xml:space="preserve"> Porcentaje
</t>
    </r>
    <r>
      <rPr>
        <b/>
        <sz val="14"/>
        <color theme="1"/>
        <rFont val="Arial"/>
        <family val="2"/>
      </rPr>
      <t xml:space="preserve">Unidad de medida de la variable:  </t>
    </r>
    <r>
      <rPr>
        <sz val="14"/>
        <color theme="1"/>
        <rFont val="Arial"/>
        <family val="2"/>
      </rPr>
      <t xml:space="preserve"> 
Reportes de la Parcela 196</t>
    </r>
  </si>
  <si>
    <r>
      <t xml:space="preserve">Unidad de Medida del Indicador: </t>
    </r>
    <r>
      <rPr>
        <sz val="14"/>
        <color theme="1"/>
        <rFont val="Arial"/>
        <family val="2"/>
      </rPr>
      <t xml:space="preserve">Porcentaje   </t>
    </r>
    <r>
      <rPr>
        <b/>
        <sz val="14"/>
        <color theme="1"/>
        <rFont val="Arial"/>
        <family val="2"/>
      </rPr>
      <t xml:space="preserve">          
Unidad de medida de la variable:  
</t>
    </r>
    <r>
      <rPr>
        <sz val="14"/>
        <color theme="1"/>
        <rFont val="Arial"/>
        <family val="2"/>
      </rPr>
      <t>Contribuyentes</t>
    </r>
  </si>
  <si>
    <t xml:space="preserve">PCA: Porcentaje de  contribuyentes registrados </t>
  </si>
  <si>
    <r>
      <rPr>
        <b/>
        <sz val="14"/>
        <color theme="1"/>
        <rFont val="Arial"/>
        <family val="2"/>
      </rPr>
      <t>Unidad de Medida del Indicador:</t>
    </r>
    <r>
      <rPr>
        <sz val="14"/>
        <color theme="1"/>
        <rFont val="Arial"/>
        <family val="2"/>
      </rPr>
      <t xml:space="preserve"> Porcentaje
</t>
    </r>
    <r>
      <rPr>
        <b/>
        <sz val="14"/>
        <color theme="1"/>
        <rFont val="Arial"/>
        <family val="2"/>
      </rPr>
      <t xml:space="preserve">Unidad de medida de la variable:  </t>
    </r>
    <r>
      <rPr>
        <sz val="14"/>
        <color theme="1"/>
        <rFont val="Arial"/>
        <family val="2"/>
      </rPr>
      <t xml:space="preserve">
Contribuyentes </t>
    </r>
  </si>
  <si>
    <t>PPV: Porcentaje de aplicación de Planes de Manejo verificados</t>
  </si>
  <si>
    <r>
      <rPr>
        <b/>
        <sz val="14"/>
        <color theme="1"/>
        <rFont val="Arial"/>
        <family val="2"/>
      </rPr>
      <t>Unidad de Medida del Indicador::</t>
    </r>
    <r>
      <rPr>
        <sz val="14"/>
        <color theme="1"/>
        <rFont val="Arial"/>
        <family val="2"/>
      </rPr>
      <t xml:space="preserve"> Porcentaje
</t>
    </r>
    <r>
      <rPr>
        <b/>
        <sz val="14"/>
        <color theme="1"/>
        <rFont val="Arial"/>
        <family val="2"/>
      </rPr>
      <t xml:space="preserve">Unidad de medida de la variable:     </t>
    </r>
    <r>
      <rPr>
        <sz val="14"/>
        <color theme="1"/>
        <rFont val="Arial"/>
        <family val="2"/>
      </rPr>
      <t xml:space="preserve">
Planes de Manejo</t>
    </r>
  </si>
  <si>
    <t>PVEC:   Porcentaje de visitas empresas contribuyentes realizadas</t>
  </si>
  <si>
    <r>
      <rPr>
        <b/>
        <sz val="14"/>
        <color theme="1"/>
        <rFont val="Arial"/>
        <family val="2"/>
      </rPr>
      <t>Unidad de Medida del Indicador:</t>
    </r>
    <r>
      <rPr>
        <sz val="14"/>
        <color theme="1"/>
        <rFont val="Arial"/>
        <family val="2"/>
      </rPr>
      <t xml:space="preserve"> Porcentaje               
</t>
    </r>
    <r>
      <rPr>
        <b/>
        <sz val="14"/>
        <color theme="1"/>
        <rFont val="Arial"/>
        <family val="2"/>
      </rPr>
      <t xml:space="preserve">Unidad de medida de la variable:  </t>
    </r>
    <r>
      <rPr>
        <sz val="14"/>
        <color theme="1"/>
        <rFont val="Arial"/>
        <family val="2"/>
      </rPr>
      <t xml:space="preserve">
Visitas a empresas contribuyentes</t>
    </r>
  </si>
  <si>
    <t>PPR: Porcentaje de participantes registrados</t>
  </si>
  <si>
    <r>
      <t xml:space="preserve">Unidad de Medida del Indicador:  </t>
    </r>
    <r>
      <rPr>
        <sz val="14"/>
        <color theme="1"/>
        <rFont val="Arial"/>
        <family val="2"/>
      </rPr>
      <t xml:space="preserve">Porcentaje   </t>
    </r>
    <r>
      <rPr>
        <b/>
        <sz val="14"/>
        <color theme="1"/>
        <rFont val="Arial"/>
        <family val="2"/>
      </rPr>
      <t xml:space="preserve">         
Unidad de medida de la variable:   
</t>
    </r>
    <r>
      <rPr>
        <sz val="14"/>
        <color theme="1"/>
        <rFont val="Arial"/>
        <family val="2"/>
      </rPr>
      <t xml:space="preserve">Participantes </t>
    </r>
  </si>
  <si>
    <r>
      <rPr>
        <b/>
        <sz val="14"/>
        <color theme="1"/>
        <rFont val="Arial"/>
        <family val="2"/>
      </rPr>
      <t>PIEC:</t>
    </r>
    <r>
      <rPr>
        <sz val="14"/>
        <color theme="1"/>
        <rFont val="Arial"/>
        <family val="2"/>
      </rPr>
      <t xml:space="preserve"> Porcentaje de empresas e instituciones educativas capacitadas</t>
    </r>
  </si>
  <si>
    <r>
      <rPr>
        <b/>
        <sz val="14"/>
        <color theme="1"/>
        <rFont val="Arial"/>
        <family val="2"/>
      </rPr>
      <t>Unidad de Medida del Indicador:</t>
    </r>
    <r>
      <rPr>
        <sz val="14"/>
        <color theme="1"/>
        <rFont val="Arial"/>
        <family val="2"/>
      </rPr>
      <t xml:space="preserve"> Porcentaje
</t>
    </r>
    <r>
      <rPr>
        <b/>
        <sz val="14"/>
        <color theme="1"/>
        <rFont val="Arial"/>
        <family val="2"/>
      </rPr>
      <t xml:space="preserve">Unidad de medida de la variable:  </t>
    </r>
    <r>
      <rPr>
        <sz val="14"/>
        <color theme="1"/>
        <rFont val="Arial"/>
        <family val="2"/>
      </rPr>
      <t xml:space="preserve">
plásticas impartidas.</t>
    </r>
  </si>
  <si>
    <r>
      <rPr>
        <b/>
        <sz val="14"/>
        <color theme="1"/>
        <rFont val="Arial"/>
        <family val="2"/>
      </rPr>
      <t xml:space="preserve">PIPRR: </t>
    </r>
    <r>
      <rPr>
        <sz val="14"/>
        <color theme="1"/>
        <rFont val="Arial"/>
        <family val="2"/>
      </rPr>
      <t>Porcentaje de instalación del programa Recapacicla realizados</t>
    </r>
  </si>
  <si>
    <r>
      <rPr>
        <b/>
        <sz val="14"/>
        <color theme="1"/>
        <rFont val="Arial"/>
        <family val="2"/>
      </rPr>
      <t xml:space="preserve">Unidad de Medida del Indicador:   </t>
    </r>
    <r>
      <rPr>
        <sz val="14"/>
        <color theme="1"/>
        <rFont val="Arial"/>
        <family val="2"/>
      </rPr>
      <t xml:space="preserve">  Porcentaje               
</t>
    </r>
    <r>
      <rPr>
        <b/>
        <sz val="14"/>
        <color theme="1"/>
        <rFont val="Arial"/>
        <family val="2"/>
      </rPr>
      <t xml:space="preserve">Unidad de medida de la variable:  </t>
    </r>
    <r>
      <rPr>
        <sz val="14"/>
        <color theme="1"/>
        <rFont val="Arial"/>
        <family val="2"/>
      </rPr>
      <t xml:space="preserve">  
Grupos de trabajo.</t>
    </r>
  </si>
  <si>
    <r>
      <rPr>
        <b/>
        <sz val="14"/>
        <color theme="1"/>
        <rFont val="Arial"/>
        <family val="2"/>
      </rPr>
      <t>PSB:</t>
    </r>
    <r>
      <rPr>
        <sz val="14"/>
        <color theme="1"/>
        <rFont val="Arial"/>
        <family val="2"/>
      </rPr>
      <t xml:space="preserve"> Porcentaje de botes de basura instalados</t>
    </r>
  </si>
  <si>
    <r>
      <rPr>
        <b/>
        <sz val="14"/>
        <color theme="1"/>
        <rFont val="Arial"/>
        <family val="2"/>
      </rPr>
      <t>Unidad de Medida del Indicador:</t>
    </r>
    <r>
      <rPr>
        <sz val="14"/>
        <color theme="1"/>
        <rFont val="Arial"/>
        <family val="2"/>
      </rPr>
      <t xml:space="preserve">     Porcentaje               
</t>
    </r>
    <r>
      <rPr>
        <b/>
        <sz val="14"/>
        <color theme="1"/>
        <rFont val="Arial"/>
        <family val="2"/>
      </rPr>
      <t>Unidad de medida de la variable:</t>
    </r>
    <r>
      <rPr>
        <sz val="14"/>
        <color theme="1"/>
        <rFont val="Arial"/>
        <family val="2"/>
      </rPr>
      <t xml:space="preserve">            
Botes de Basura</t>
    </r>
  </si>
  <si>
    <r>
      <rPr>
        <b/>
        <sz val="14"/>
        <color theme="1"/>
        <rFont val="Arial"/>
        <family val="2"/>
      </rPr>
      <t>PCCSRVI:</t>
    </r>
    <r>
      <rPr>
        <sz val="14"/>
        <color theme="1"/>
        <rFont val="Arial"/>
        <family val="2"/>
      </rPr>
      <t xml:space="preserve"> Porcentaje de colocación de contenedores de separación de residuos valorizables instalados.</t>
    </r>
  </si>
  <si>
    <r>
      <rPr>
        <b/>
        <sz val="14"/>
        <color theme="1"/>
        <rFont val="Arial"/>
        <family val="2"/>
      </rPr>
      <t xml:space="preserve">Unidad de Medida del Indicador: </t>
    </r>
    <r>
      <rPr>
        <sz val="14"/>
        <color theme="1"/>
        <rFont val="Arial"/>
        <family val="2"/>
      </rPr>
      <t xml:space="preserve">    Porcentaje               
</t>
    </r>
    <r>
      <rPr>
        <b/>
        <sz val="14"/>
        <color theme="1"/>
        <rFont val="Arial"/>
        <family val="2"/>
      </rPr>
      <t xml:space="preserve">Unidad de medida de la variable:     </t>
    </r>
    <r>
      <rPr>
        <sz val="14"/>
        <color theme="1"/>
        <rFont val="Arial"/>
        <family val="2"/>
      </rPr>
      <t xml:space="preserve">    
contenedores de separación de residuos valorizables.</t>
    </r>
  </si>
  <si>
    <r>
      <t xml:space="preserve">PRPA: </t>
    </r>
    <r>
      <rPr>
        <sz val="14"/>
        <color theme="1"/>
        <rFont val="Arial"/>
        <family val="2"/>
      </rPr>
      <t>Porcentaje de reportes del presupuesto aprobado.</t>
    </r>
  </si>
  <si>
    <r>
      <t xml:space="preserve">Unidad de Medida del Indicador: </t>
    </r>
    <r>
      <rPr>
        <sz val="14"/>
        <color theme="1"/>
        <rFont val="Arial"/>
        <family val="2"/>
      </rPr>
      <t>Porcentaje</t>
    </r>
    <r>
      <rPr>
        <b/>
        <sz val="14"/>
        <color theme="1"/>
        <rFont val="Arial"/>
        <family val="2"/>
      </rPr>
      <t xml:space="preserve">
Unidad de medida de la variable:   
</t>
    </r>
    <r>
      <rPr>
        <sz val="14"/>
        <color theme="1"/>
        <rFont val="Arial"/>
        <family val="2"/>
      </rPr>
      <t xml:space="preserve">Reportes </t>
    </r>
  </si>
  <si>
    <t>Actividad</t>
  </si>
  <si>
    <r>
      <rPr>
        <b/>
        <sz val="14"/>
        <color theme="1"/>
        <rFont val="Arial"/>
        <family val="2"/>
      </rPr>
      <t xml:space="preserve">PRC: </t>
    </r>
    <r>
      <rPr>
        <sz val="14"/>
        <color theme="1"/>
        <rFont val="Arial"/>
        <family val="2"/>
      </rPr>
      <t>Porcentaje de Rendición  de cuenta.</t>
    </r>
  </si>
  <si>
    <r>
      <rPr>
        <b/>
        <sz val="14"/>
        <color theme="1"/>
        <rFont val="Arial"/>
        <family val="2"/>
      </rPr>
      <t>Unidad de Medida del Indicador:</t>
    </r>
    <r>
      <rPr>
        <sz val="14"/>
        <color theme="1"/>
        <rFont val="Arial"/>
        <family val="2"/>
      </rPr>
      <t xml:space="preserve"> Porcentaje
</t>
    </r>
    <r>
      <rPr>
        <b/>
        <sz val="14"/>
        <color theme="1"/>
        <rFont val="Arial"/>
        <family val="2"/>
      </rPr>
      <t xml:space="preserve">Unidad de medida de la variable: </t>
    </r>
    <r>
      <rPr>
        <sz val="14"/>
        <color theme="1"/>
        <rFont val="Arial"/>
        <family val="2"/>
      </rPr>
      <t xml:space="preserve">  
Reportes </t>
    </r>
  </si>
  <si>
    <t>SOLUCIÓN INTEGRAL DE RESIDUOS SÓLIDOS CANCÚN</t>
  </si>
  <si>
    <t xml:space="preserve">ELABORO
L.F.C.P. Gerardo Arroyo Quezada 
Director Administrativo SIRESOL  Cancún  </t>
  </si>
  <si>
    <t>DIRECCIÓN ADMINISTRASTIVA</t>
  </si>
  <si>
    <t>AUTORIZÓ                                                                                                                                                    Lic. Franntz Johann Ancira Martínez
Director General
Solución Integral de Residuos Sólidos</t>
  </si>
  <si>
    <t>3.4  Contribuir a garantizar la preservación de la riqueza natural única que tiene nuestro municipio mediante un crecimiento ordenado, sostenible y con responsabilidad compartida mediante servicio de recolección y disposición final de los Residuos Sólidos Urbanos en el Municipio de Benito Juárez, fomentando la responsabilidad social, para la protección del medio ambiente.</t>
  </si>
  <si>
    <t>3.4.1  Mejorar la calidad del servicio de recolección y Disposición Final de los residuos sólidos urbanos para la protección del medio ambiente.</t>
  </si>
  <si>
    <t>3.4.1.1 Verificación de la recolección de Residuos Sólidos Urbanos en el municipio de Benito Juárez realizada</t>
  </si>
  <si>
    <t>3.4.2.1 Supervisar y realizar mantenimiento y saneamiento del sitio clausurado de la parcela 1113.</t>
  </si>
  <si>
    <t>PRPA2: Porcentaje de Reportes de la Parcela 175 atendidos</t>
  </si>
  <si>
    <r>
      <rPr>
        <b/>
        <sz val="14"/>
        <color theme="1"/>
        <rFont val="Arial"/>
        <family val="2"/>
      </rPr>
      <t>Unidad de Medida del Indicador:</t>
    </r>
    <r>
      <rPr>
        <sz val="14"/>
        <color theme="1"/>
        <rFont val="Arial"/>
        <family val="2"/>
      </rPr>
      <t xml:space="preserve"> Porcentaje
</t>
    </r>
    <r>
      <rPr>
        <b/>
        <sz val="14"/>
        <color theme="1"/>
        <rFont val="Arial"/>
        <family val="2"/>
      </rPr>
      <t xml:space="preserve">Unidad de medida de la variable:  </t>
    </r>
    <r>
      <rPr>
        <sz val="14"/>
        <color theme="1"/>
        <rFont val="Arial"/>
        <family val="2"/>
      </rPr>
      <t xml:space="preserve"> 
Reportes de la Parcela 175</t>
    </r>
  </si>
  <si>
    <t>3.4.1.1.1. Supervisar rutas de recolección de los Residuos Sólidos Urbanos.</t>
  </si>
  <si>
    <t>CLAVE Y NOMBRE DEL PPA:3.4. PROGRAMA DE RECOLECCIÓN, TRASLADO Y DISPOSICIÓN FINAL DE RESIDUOS SÓLIDOS URBANOS</t>
  </si>
  <si>
    <t>3.4.1.1.4 Supervisarel el servicio de barrido mecánico y manual de calles y avenidas realizadas.</t>
  </si>
  <si>
    <r>
      <rPr>
        <b/>
        <sz val="14"/>
        <color indexed="8"/>
        <rFont val="Arial"/>
        <family val="2"/>
      </rPr>
      <t>PSBMM:</t>
    </r>
    <r>
      <rPr>
        <sz val="14"/>
        <color indexed="8"/>
        <rFont val="Arial"/>
        <family val="2"/>
      </rPr>
      <t xml:space="preserve"> </t>
    </r>
    <r>
      <rPr>
        <sz val="14"/>
        <color rgb="FF000000"/>
        <rFont val="Arial"/>
        <family val="2"/>
      </rPr>
      <t xml:space="preserve">Porcentaje de supervision del de barrido   mecánico y manual de los RSU de calles </t>
    </r>
  </si>
  <si>
    <r>
      <t xml:space="preserve">Unidad de medida del indicador: </t>
    </r>
    <r>
      <rPr>
        <sz val="14"/>
        <color theme="1"/>
        <rFont val="Arial"/>
        <family val="2"/>
      </rPr>
      <t>Porcentaje</t>
    </r>
    <r>
      <rPr>
        <b/>
        <sz val="14"/>
        <color theme="1"/>
        <rFont val="Arial"/>
        <family val="2"/>
      </rPr>
      <t xml:space="preserve">              
Unidad de medida de la variable:  
</t>
    </r>
    <r>
      <rPr>
        <sz val="14"/>
        <color theme="1"/>
        <rFont val="Arial"/>
        <family val="2"/>
      </rPr>
      <t>Reportes de Barrido mecánico y manuel de RSU calles</t>
    </r>
  </si>
  <si>
    <t>C.Disposicón Final</t>
  </si>
  <si>
    <t>C.3.4.2. Reportes de la operación de los sitios de la disposición final realizados.</t>
  </si>
  <si>
    <t>3.4.2.3. Supervisar y realizar mantenimiento, equipamiento, saneamiento y estudios ambientales del sitio de disposición final en la parcela 175.</t>
  </si>
  <si>
    <t>3.4.2.2. Supervisar y realizar mantenimiento, equipamiento, saneamiento y estudios posclausura del sitio de disposición final en la parcela 196.</t>
  </si>
  <si>
    <t xml:space="preserve">C.3.4.3. Atenciones a contribuyentes en temas de  recolección de residuos sólidos  registradas.                    </t>
  </si>
  <si>
    <r>
      <t xml:space="preserve"> PCR: </t>
    </r>
    <r>
      <rPr>
        <sz val="14"/>
        <color theme="1"/>
        <rFont val="Arial"/>
        <family val="2"/>
      </rPr>
      <t>Porcentaje de contribuyentes registrados.</t>
    </r>
  </si>
  <si>
    <t>3.4.3.1. Emisión de pases de caja al contribuyente para el pago de los derechos de la recolección de residuos.</t>
  </si>
  <si>
    <t>3.4.3.2. Elaborar Planes de manejo de residuos sólidos a grandes Generadores.</t>
  </si>
  <si>
    <t>3.4.3.3. Supervisar los pesajes de residuos declarados por los contribuyentes.</t>
  </si>
  <si>
    <t xml:space="preserve"> C. 3.4.4. Actividades de concientización sobre el manejo de residuos sólidos urbanos con la participación ciudadana registradas.</t>
  </si>
  <si>
    <t>3.4.4.1.  Impartir pláticas de capacitación y concientización enfocadas en la separación, clasificación y buen manejo de los RSU en los sectores empresarial y educativo</t>
  </si>
  <si>
    <t>3.4.4.2 Implementar el programa Ciudadano Recapacicla en el Municipio de Benito Juárez.</t>
  </si>
  <si>
    <t>3.4.4.3.  Colocar botes en préstamo y/o donación para la clasificación y separación de los residuos sólidos en beneficio de la ciudadanía.</t>
  </si>
  <si>
    <t>3.4.4.4. Colocar contenedores de separación de residuos valorizables (PET 1y2 y lata de aluminio) en los puntos de mayor afluencia del Municipio de Benito Juárez.</t>
  </si>
  <si>
    <t xml:space="preserve"> 3.4.5. Verificación de una cuenta pública optimizada</t>
  </si>
  <si>
    <t>3.4.5.1 Elaboración de la información  administrativa para la rendición de cuentas del organismo.</t>
  </si>
  <si>
    <t>Anual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</si>
  <si>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Posición</t>
    </r>
  </si>
  <si>
    <t>NO DISPONIBLE</t>
  </si>
  <si>
    <r>
      <rPr>
        <b/>
        <sz val="11"/>
        <color theme="1"/>
        <rFont val="Arial"/>
        <family val="2"/>
      </rPr>
      <t>Este indicador se modificó en la actualización del Plan Municipal de Desarrollo 2021-2024.
Meta Trimestral</t>
    </r>
    <r>
      <rPr>
        <sz val="11"/>
        <color theme="1"/>
        <rFont val="Arial"/>
        <family val="2"/>
      </rPr>
      <t xml:space="preserve">: El Instituto Mexicano para la Competitividad A. C. IMCO actualiza y publica las posiciones que ocupa la ciudad de Cancún en Medio ambiente. En 2023 la posición que se logró fue la 22 superior a la esperada para el año. Queda la posibilidad de que en el 2024 se mejore esta posición.
</t>
    </r>
    <r>
      <rPr>
        <b/>
        <sz val="11"/>
        <color theme="1"/>
        <rFont val="Arial"/>
        <family val="2"/>
      </rPr>
      <t>Meta Anual</t>
    </r>
    <r>
      <rPr>
        <sz val="11"/>
        <color theme="1"/>
        <rFont val="Arial"/>
        <family val="2"/>
      </rPr>
      <t>: El avance anual se mantiene igual al avance trimestral ya que es un indicador ascendente no acumulativo.</t>
    </r>
  </si>
  <si>
    <t>3.4.1.1.2. Atender quejas ciudadanas respecto a la recolección de RSU con el propósito de mejorar el servicio.</t>
  </si>
  <si>
    <t xml:space="preserve">3.4.1.1.3.  Identificación y limpieza  de tiraderos clandestinos </t>
  </si>
  <si>
    <t>TRIMESTRE 1 2024</t>
  </si>
  <si>
    <t>TRIMESTRE 2 2024</t>
  </si>
  <si>
    <t>TRIMESTRE 3 2024</t>
  </si>
  <si>
    <t>TRIMESTRE 4 2024</t>
  </si>
  <si>
    <t>216588680,43</t>
  </si>
  <si>
    <t xml:space="preserve">Meta Trimestral: Se ejercio $ Se ejercio $ 2216588680,43 pesos , de $ 241,613,750.00 pesos que estaban programado, logrando el 89.64% de avance en el  Primer Trimestre 2024.         </t>
  </si>
  <si>
    <t>JUSTIFICACION TRIMESTRAL Y ANUAL DE AVANCE DE RESULTADOS 2024</t>
  </si>
  <si>
    <t>META ALCANZADA 2024</t>
  </si>
  <si>
    <t>META PROGRAMADA 2024</t>
  </si>
  <si>
    <t>PORCENTAJE DE AVANCE TRIMESTRAL 2024</t>
  </si>
  <si>
    <t>AVANCE EN CUMPLIMIENTO DE METAS TRIMESTRAL Y ANUAL ACUMULADO 2024</t>
  </si>
  <si>
    <t>PORCENTAJE DE AVANCE TRIMESTRAL ACUMULADO 2024</t>
  </si>
  <si>
    <t>JUSTIFICACION TRIMESTRAL DE AVANCE DE RESULTADOS 2024</t>
  </si>
  <si>
    <t>SEGUIMIENTO DE AVANCE EN CUMPLIMIENTO DE METAS Y OBJETIVOS 2024</t>
  </si>
  <si>
    <t>C.Recolección</t>
  </si>
  <si>
    <t>C. Aprovechamiento</t>
  </si>
  <si>
    <t>C. Generación</t>
  </si>
  <si>
    <t>C.Administración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</si>
</sst>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24"/>
      <color theme="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EAB91F"/>
        <bgColor rgb="FF000000"/>
      </patternFill>
    </fill>
    <fill>
      <patternFill patternType="solid">
        <fgColor rgb="FFEAB91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rgb="FFF2F2F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59999389629810485"/>
        <bgColor rgb="FF000000"/>
      </patternFill>
    </fill>
  </fills>
  <borders count="131">
    <border>
      <left/>
      <right/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/>
      <bottom style="dotted">
        <color indexed="64"/>
      </bottom>
      <diagonal/>
    </border>
    <border>
      <left style="dashed">
        <color theme="1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theme="1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theme="1"/>
      </left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/>
      <top/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/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/>
      <top style="dashed">
        <color theme="1"/>
      </top>
      <bottom/>
      <diagonal/>
    </border>
    <border>
      <left style="medium">
        <color indexed="64"/>
      </left>
      <right style="medium">
        <color indexed="64"/>
      </right>
      <top style="dashed">
        <color theme="1"/>
      </top>
      <bottom/>
      <diagonal/>
    </border>
    <border>
      <left/>
      <right style="dashed">
        <color theme="1"/>
      </right>
      <top style="dashed">
        <color theme="1"/>
      </top>
      <bottom/>
      <diagonal/>
    </border>
    <border>
      <left style="medium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medium">
        <color indexed="64"/>
      </right>
      <top style="dashed">
        <color theme="1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ashed">
        <color theme="1"/>
      </right>
      <top/>
      <bottom style="dashed">
        <color theme="1"/>
      </bottom>
      <diagonal/>
    </border>
    <border>
      <left style="medium">
        <color theme="1"/>
      </left>
      <right style="dashed">
        <color theme="1"/>
      </right>
      <top/>
      <bottom style="dashed">
        <color theme="1"/>
      </bottom>
      <diagonal/>
    </border>
    <border>
      <left/>
      <right style="dashed">
        <color theme="1"/>
      </right>
      <top/>
      <bottom/>
      <diagonal/>
    </border>
    <border>
      <left style="dashed">
        <color theme="1"/>
      </left>
      <right/>
      <top/>
      <bottom/>
      <diagonal/>
    </border>
    <border>
      <left style="medium">
        <color theme="1"/>
      </left>
      <right style="dashed">
        <color theme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ashed">
        <color theme="1"/>
      </top>
      <bottom/>
      <diagonal/>
    </border>
    <border>
      <left style="dotted">
        <color indexed="64"/>
      </left>
      <right style="dashed">
        <color theme="1"/>
      </right>
      <top style="dashed">
        <color theme="1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dashed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dashed">
        <color theme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ashed">
        <color theme="1"/>
      </right>
      <top style="dashed">
        <color theme="1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otted">
        <color indexed="64"/>
      </bottom>
      <diagonal/>
    </border>
    <border>
      <left style="dashed">
        <color theme="1"/>
      </left>
      <right/>
      <top style="dashed">
        <color theme="1"/>
      </top>
      <bottom style="dotted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otted">
        <color indexed="64"/>
      </bottom>
      <diagonal/>
    </border>
    <border>
      <left style="dashed">
        <color theme="1"/>
      </left>
      <right style="dotted">
        <color indexed="64"/>
      </right>
      <top style="dashed">
        <color theme="1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dashed">
        <color theme="1"/>
      </bottom>
      <diagonal/>
    </border>
    <border>
      <left/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otted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otted">
        <color indexed="64"/>
      </bottom>
      <diagonal/>
    </border>
    <border>
      <left style="dashed">
        <color theme="1"/>
      </left>
      <right style="medium">
        <color theme="1"/>
      </right>
      <top style="dashed">
        <color theme="1"/>
      </top>
      <bottom style="dotted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/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indexed="64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theme="1"/>
      </left>
      <right/>
      <top style="medium">
        <color indexed="64"/>
      </top>
      <bottom style="dotted">
        <color theme="1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theme="1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dashed">
        <color theme="1"/>
      </bottom>
      <diagonal/>
    </border>
    <border>
      <left/>
      <right style="dashed">
        <color theme="1"/>
      </right>
      <top style="medium">
        <color indexed="64"/>
      </top>
      <bottom/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35">
    <xf numFmtId="0" fontId="0" fillId="0" borderId="0" xfId="0"/>
    <xf numFmtId="10" fontId="0" fillId="4" borderId="9" xfId="0" applyNumberFormat="1" applyFill="1" applyBorder="1" applyAlignment="1">
      <alignment horizontal="center" vertical="center" wrapText="1"/>
    </xf>
    <xf numFmtId="10" fontId="0" fillId="4" borderId="8" xfId="0" applyNumberFormat="1" applyFill="1" applyBorder="1" applyAlignment="1">
      <alignment horizontal="center" vertical="center" wrapText="1"/>
    </xf>
    <xf numFmtId="10" fontId="0" fillId="4" borderId="10" xfId="0" applyNumberFormat="1" applyFill="1" applyBorder="1" applyAlignment="1">
      <alignment horizontal="center" vertical="center" wrapText="1"/>
    </xf>
    <xf numFmtId="10" fontId="0" fillId="4" borderId="18" xfId="0" applyNumberFormat="1" applyFill="1" applyBorder="1" applyAlignment="1">
      <alignment horizontal="center" vertical="center" wrapText="1"/>
    </xf>
    <xf numFmtId="10" fontId="0" fillId="4" borderId="19" xfId="0" applyNumberFormat="1" applyFill="1" applyBorder="1" applyAlignment="1">
      <alignment horizontal="center" vertical="center" wrapText="1"/>
    </xf>
    <xf numFmtId="10" fontId="0" fillId="4" borderId="20" xfId="0" applyNumberFormat="1" applyFill="1" applyBorder="1" applyAlignment="1">
      <alignment horizontal="center" vertical="center" wrapText="1"/>
    </xf>
    <xf numFmtId="2" fontId="6" fillId="6" borderId="14" xfId="0" applyNumberFormat="1" applyFont="1" applyFill="1" applyBorder="1" applyAlignment="1">
      <alignment vertical="center" wrapText="1"/>
    </xf>
    <xf numFmtId="2" fontId="6" fillId="6" borderId="15" xfId="0" applyNumberFormat="1" applyFont="1" applyFill="1" applyBorder="1" applyAlignment="1">
      <alignment vertical="center" wrapText="1"/>
    </xf>
    <xf numFmtId="0" fontId="4" fillId="3" borderId="23" xfId="0" applyFont="1" applyFill="1" applyBorder="1" applyAlignment="1">
      <alignment horizontal="center" vertical="center" wrapText="1"/>
    </xf>
    <xf numFmtId="164" fontId="4" fillId="3" borderId="28" xfId="0" applyNumberFormat="1" applyFont="1" applyFill="1" applyBorder="1" applyAlignment="1">
      <alignment horizontal="center" vertical="center" wrapText="1"/>
    </xf>
    <xf numFmtId="10" fontId="0" fillId="4" borderId="31" xfId="0" applyNumberFormat="1" applyFill="1" applyBorder="1" applyAlignment="1">
      <alignment horizontal="center" vertical="center" wrapText="1"/>
    </xf>
    <xf numFmtId="10" fontId="0" fillId="4" borderId="32" xfId="0" applyNumberFormat="1" applyFill="1" applyBorder="1" applyAlignment="1">
      <alignment horizontal="center" vertical="center" wrapText="1"/>
    </xf>
    <xf numFmtId="10" fontId="0" fillId="4" borderId="33" xfId="0" applyNumberForma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164" fontId="4" fillId="3" borderId="22" xfId="0" applyNumberFormat="1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164" fontId="7" fillId="3" borderId="37" xfId="2" applyNumberFormat="1" applyFont="1" applyFill="1" applyBorder="1" applyAlignment="1">
      <alignment horizontal="center" vertical="center" wrapText="1"/>
    </xf>
    <xf numFmtId="164" fontId="4" fillId="3" borderId="38" xfId="0" applyNumberFormat="1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2" fontId="3" fillId="7" borderId="2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44" fontId="7" fillId="3" borderId="29" xfId="2" applyFont="1" applyFill="1" applyBorder="1" applyAlignment="1">
      <alignment horizontal="center" vertical="center" wrapText="1"/>
    </xf>
    <xf numFmtId="44" fontId="3" fillId="7" borderId="40" xfId="2" applyFont="1" applyFill="1" applyBorder="1" applyAlignment="1">
      <alignment horizontal="center" vertical="center" wrapText="1"/>
    </xf>
    <xf numFmtId="44" fontId="7" fillId="3" borderId="30" xfId="2" applyFont="1" applyFill="1" applyBorder="1" applyAlignment="1">
      <alignment horizontal="center" vertical="center" wrapText="1"/>
    </xf>
    <xf numFmtId="44" fontId="3" fillId="7" borderId="41" xfId="2" applyFont="1" applyFill="1" applyBorder="1" applyAlignment="1">
      <alignment horizontal="center" vertical="center" wrapText="1"/>
    </xf>
    <xf numFmtId="44" fontId="7" fillId="3" borderId="35" xfId="2" applyFont="1" applyFill="1" applyBorder="1" applyAlignment="1">
      <alignment horizontal="center" vertical="center" wrapText="1"/>
    </xf>
    <xf numFmtId="44" fontId="3" fillId="7" borderId="16" xfId="2" applyFont="1" applyFill="1" applyBorder="1" applyAlignment="1">
      <alignment horizontal="center" vertical="center" wrapText="1"/>
    </xf>
    <xf numFmtId="44" fontId="7" fillId="3" borderId="36" xfId="2" applyFont="1" applyFill="1" applyBorder="1" applyAlignment="1">
      <alignment horizontal="center" vertical="center" wrapText="1"/>
    </xf>
    <xf numFmtId="44" fontId="3" fillId="7" borderId="17" xfId="2" applyFont="1" applyFill="1" applyBorder="1" applyAlignment="1">
      <alignment horizontal="center" vertical="center" wrapText="1"/>
    </xf>
    <xf numFmtId="44" fontId="7" fillId="3" borderId="37" xfId="2" applyFont="1" applyFill="1" applyBorder="1" applyAlignment="1">
      <alignment horizontal="center" vertical="center" wrapText="1"/>
    </xf>
    <xf numFmtId="44" fontId="3" fillId="7" borderId="42" xfId="2" applyFont="1" applyFill="1" applyBorder="1" applyAlignment="1">
      <alignment horizontal="center" vertical="center" wrapText="1"/>
    </xf>
    <xf numFmtId="44" fontId="7" fillId="3" borderId="39" xfId="2" applyFont="1" applyFill="1" applyBorder="1" applyAlignment="1">
      <alignment horizontal="center" vertical="center" wrapText="1"/>
    </xf>
    <xf numFmtId="44" fontId="3" fillId="7" borderId="21" xfId="2" applyFont="1" applyFill="1" applyBorder="1" applyAlignment="1">
      <alignment horizontal="center" vertical="center" wrapText="1"/>
    </xf>
    <xf numFmtId="3" fontId="3" fillId="2" borderId="44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45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0" fillId="10" borderId="0" xfId="0" applyFill="1"/>
    <xf numFmtId="0" fontId="0" fillId="0" borderId="0" xfId="0" applyAlignment="1">
      <alignment wrapText="1"/>
    </xf>
    <xf numFmtId="0" fontId="0" fillId="9" borderId="0" xfId="0" applyFill="1"/>
    <xf numFmtId="3" fontId="3" fillId="8" borderId="1" xfId="0" applyNumberFormat="1" applyFont="1" applyFill="1" applyBorder="1" applyAlignment="1">
      <alignment horizontal="center" vertical="center" wrapText="1"/>
    </xf>
    <xf numFmtId="3" fontId="3" fillId="8" borderId="45" xfId="0" applyNumberFormat="1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left" vertical="center" wrapText="1"/>
    </xf>
    <xf numFmtId="0" fontId="3" fillId="9" borderId="34" xfId="0" applyFont="1" applyFill="1" applyBorder="1" applyAlignment="1">
      <alignment horizontal="justify" vertical="center" wrapText="1"/>
    </xf>
    <xf numFmtId="0" fontId="3" fillId="3" borderId="22" xfId="0" applyFont="1" applyFill="1" applyBorder="1" applyAlignment="1">
      <alignment horizontal="left" vertical="center" wrapText="1"/>
    </xf>
    <xf numFmtId="3" fontId="3" fillId="8" borderId="52" xfId="0" applyNumberFormat="1" applyFont="1" applyFill="1" applyBorder="1" applyAlignment="1">
      <alignment horizontal="center" vertical="center" wrapText="1"/>
    </xf>
    <xf numFmtId="3" fontId="3" fillId="2" borderId="52" xfId="0" applyNumberFormat="1" applyFont="1" applyFill="1" applyBorder="1" applyAlignment="1">
      <alignment horizontal="center" vertical="center" wrapText="1"/>
    </xf>
    <xf numFmtId="0" fontId="4" fillId="7" borderId="54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center" vertical="center" wrapText="1"/>
    </xf>
    <xf numFmtId="3" fontId="3" fillId="2" borderId="58" xfId="0" applyNumberFormat="1" applyFont="1" applyFill="1" applyBorder="1" applyAlignment="1">
      <alignment horizontal="center" vertical="center" wrapText="1"/>
    </xf>
    <xf numFmtId="3" fontId="3" fillId="2" borderId="55" xfId="0" applyNumberFormat="1" applyFont="1" applyFill="1" applyBorder="1" applyAlignment="1">
      <alignment horizontal="center" vertical="center" wrapText="1"/>
    </xf>
    <xf numFmtId="3" fontId="3" fillId="2" borderId="56" xfId="0" applyNumberFormat="1" applyFont="1" applyFill="1" applyBorder="1" applyAlignment="1">
      <alignment horizontal="center" vertical="center" wrapText="1"/>
    </xf>
    <xf numFmtId="3" fontId="3" fillId="2" borderId="59" xfId="0" applyNumberFormat="1" applyFont="1" applyFill="1" applyBorder="1" applyAlignment="1">
      <alignment horizontal="center" vertical="center" wrapText="1"/>
    </xf>
    <xf numFmtId="3" fontId="3" fillId="2" borderId="60" xfId="0" applyNumberFormat="1" applyFont="1" applyFill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justify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justify" vertical="center" wrapText="1"/>
    </xf>
    <xf numFmtId="0" fontId="15" fillId="3" borderId="1" xfId="0" applyFont="1" applyFill="1" applyBorder="1" applyAlignment="1">
      <alignment horizontal="justify" vertical="center" wrapText="1"/>
    </xf>
    <xf numFmtId="0" fontId="16" fillId="3" borderId="1" xfId="0" applyFont="1" applyFill="1" applyBorder="1" applyAlignment="1">
      <alignment horizontal="justify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left" vertical="center" wrapText="1"/>
    </xf>
    <xf numFmtId="0" fontId="0" fillId="0" borderId="26" xfId="0" applyBorder="1"/>
    <xf numFmtId="0" fontId="0" fillId="0" borderId="62" xfId="0" applyBorder="1"/>
    <xf numFmtId="0" fontId="0" fillId="0" borderId="14" xfId="0" applyBorder="1"/>
    <xf numFmtId="0" fontId="0" fillId="0" borderId="15" xfId="0" applyBorder="1"/>
    <xf numFmtId="0" fontId="4" fillId="3" borderId="4" xfId="0" applyFont="1" applyFill="1" applyBorder="1" applyAlignment="1">
      <alignment horizontal="center" vertical="center" wrapText="1"/>
    </xf>
    <xf numFmtId="164" fontId="4" fillId="3" borderId="25" xfId="0" applyNumberFormat="1" applyFont="1" applyFill="1" applyBorder="1" applyAlignment="1">
      <alignment horizontal="center" vertical="center" wrapText="1"/>
    </xf>
    <xf numFmtId="44" fontId="3" fillId="2" borderId="65" xfId="3" applyFont="1" applyFill="1" applyBorder="1" applyAlignment="1">
      <alignment horizontal="center" vertical="center" wrapText="1"/>
    </xf>
    <xf numFmtId="44" fontId="3" fillId="2" borderId="66" xfId="2" applyFont="1" applyFill="1" applyBorder="1" applyAlignment="1">
      <alignment horizontal="center" vertical="center" wrapText="1"/>
    </xf>
    <xf numFmtId="44" fontId="3" fillId="2" borderId="67" xfId="2" applyFont="1" applyFill="1" applyBorder="1" applyAlignment="1">
      <alignment horizontal="center" vertical="center" wrapText="1"/>
    </xf>
    <xf numFmtId="10" fontId="0" fillId="4" borderId="47" xfId="0" applyNumberFormat="1" applyFill="1" applyBorder="1" applyAlignment="1">
      <alignment horizontal="center" vertical="center" wrapText="1"/>
    </xf>
    <xf numFmtId="3" fontId="3" fillId="2" borderId="68" xfId="0" applyNumberFormat="1" applyFont="1" applyFill="1" applyBorder="1" applyAlignment="1">
      <alignment horizontal="center" vertical="center" wrapText="1"/>
    </xf>
    <xf numFmtId="3" fontId="3" fillId="2" borderId="69" xfId="0" applyNumberFormat="1" applyFont="1" applyFill="1" applyBorder="1" applyAlignment="1">
      <alignment horizontal="center" vertical="center" wrapText="1"/>
    </xf>
    <xf numFmtId="44" fontId="3" fillId="2" borderId="4" xfId="2" applyFont="1" applyFill="1" applyBorder="1" applyAlignment="1">
      <alignment horizontal="center" vertical="center" wrapText="1"/>
    </xf>
    <xf numFmtId="44" fontId="3" fillId="2" borderId="25" xfId="2" applyFont="1" applyFill="1" applyBorder="1" applyAlignment="1">
      <alignment horizontal="center" vertical="center" wrapText="1"/>
    </xf>
    <xf numFmtId="44" fontId="3" fillId="2" borderId="5" xfId="2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justify" vertical="center" wrapText="1"/>
    </xf>
    <xf numFmtId="0" fontId="3" fillId="2" borderId="70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3" fontId="3" fillId="2" borderId="50" xfId="0" applyNumberFormat="1" applyFont="1" applyFill="1" applyBorder="1" applyAlignment="1">
      <alignment horizontal="center" vertical="center" wrapText="1"/>
    </xf>
    <xf numFmtId="3" fontId="3" fillId="2" borderId="77" xfId="0" applyNumberFormat="1" applyFont="1" applyFill="1" applyBorder="1" applyAlignment="1">
      <alignment horizontal="center" vertical="center" wrapText="1"/>
    </xf>
    <xf numFmtId="0" fontId="15" fillId="0" borderId="60" xfId="0" applyFont="1" applyBorder="1" applyAlignment="1">
      <alignment horizontal="left" wrapText="1"/>
    </xf>
    <xf numFmtId="0" fontId="4" fillId="3" borderId="57" xfId="0" applyFont="1" applyFill="1" applyBorder="1" applyAlignment="1">
      <alignment horizontal="center" vertical="center" wrapText="1"/>
    </xf>
    <xf numFmtId="3" fontId="3" fillId="2" borderId="78" xfId="0" applyNumberFormat="1" applyFont="1" applyFill="1" applyBorder="1" applyAlignment="1">
      <alignment horizontal="center" vertical="center" wrapText="1"/>
    </xf>
    <xf numFmtId="3" fontId="3" fillId="2" borderId="49" xfId="0" applyNumberFormat="1" applyFont="1" applyFill="1" applyBorder="1" applyAlignment="1">
      <alignment horizontal="center" vertical="center" wrapText="1"/>
    </xf>
    <xf numFmtId="3" fontId="3" fillId="2" borderId="79" xfId="0" applyNumberFormat="1" applyFont="1" applyFill="1" applyBorder="1" applyAlignment="1">
      <alignment horizontal="center" vertical="center" wrapText="1"/>
    </xf>
    <xf numFmtId="3" fontId="3" fillId="2" borderId="80" xfId="0" applyNumberFormat="1" applyFont="1" applyFill="1" applyBorder="1" applyAlignment="1">
      <alignment horizontal="center" vertical="center" wrapText="1"/>
    </xf>
    <xf numFmtId="0" fontId="3" fillId="7" borderId="61" xfId="0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justify" vertical="center" wrapText="1"/>
    </xf>
    <xf numFmtId="10" fontId="0" fillId="4" borderId="26" xfId="0" applyNumberFormat="1" applyFill="1" applyBorder="1" applyAlignment="1">
      <alignment horizontal="center" vertical="center" wrapText="1"/>
    </xf>
    <xf numFmtId="10" fontId="0" fillId="4" borderId="81" xfId="0" applyNumberFormat="1" applyFill="1" applyBorder="1" applyAlignment="1">
      <alignment horizontal="center" vertical="center" wrapText="1"/>
    </xf>
    <xf numFmtId="10" fontId="0" fillId="4" borderId="82" xfId="0" applyNumberFormat="1" applyFill="1" applyBorder="1" applyAlignment="1">
      <alignment horizontal="center" vertical="center" wrapText="1"/>
    </xf>
    <xf numFmtId="10" fontId="0" fillId="11" borderId="72" xfId="0" applyNumberFormat="1" applyFill="1" applyBorder="1" applyAlignment="1">
      <alignment horizontal="center" vertical="center" wrapText="1"/>
    </xf>
    <xf numFmtId="10" fontId="0" fillId="11" borderId="75" xfId="0" applyNumberFormat="1" applyFill="1" applyBorder="1" applyAlignment="1">
      <alignment horizontal="center" vertical="center" wrapText="1"/>
    </xf>
    <xf numFmtId="10" fontId="0" fillId="4" borderId="83" xfId="0" applyNumberFormat="1" applyFill="1" applyBorder="1" applyAlignment="1">
      <alignment horizontal="center" vertical="center" wrapText="1"/>
    </xf>
    <xf numFmtId="10" fontId="0" fillId="11" borderId="84" xfId="0" applyNumberFormat="1" applyFill="1" applyBorder="1" applyAlignment="1">
      <alignment horizontal="center" vertical="center" wrapText="1"/>
    </xf>
    <xf numFmtId="10" fontId="0" fillId="11" borderId="8" xfId="0" applyNumberFormat="1" applyFill="1" applyBorder="1" applyAlignment="1">
      <alignment horizontal="center" vertical="center" wrapText="1"/>
    </xf>
    <xf numFmtId="10" fontId="0" fillId="4" borderId="24" xfId="0" applyNumberFormat="1" applyFill="1" applyBorder="1" applyAlignment="1">
      <alignment horizontal="center" vertical="center" wrapText="1"/>
    </xf>
    <xf numFmtId="10" fontId="0" fillId="11" borderId="86" xfId="0" applyNumberFormat="1" applyFill="1" applyBorder="1" applyAlignment="1">
      <alignment horizontal="center" vertical="center" wrapText="1"/>
    </xf>
    <xf numFmtId="10" fontId="0" fillId="11" borderId="87" xfId="0" applyNumberFormat="1" applyFill="1" applyBorder="1" applyAlignment="1">
      <alignment horizontal="center" vertical="center" wrapText="1"/>
    </xf>
    <xf numFmtId="10" fontId="0" fillId="11" borderId="88" xfId="0" applyNumberFormat="1" applyFill="1" applyBorder="1" applyAlignment="1">
      <alignment horizontal="center" vertical="center" wrapText="1"/>
    </xf>
    <xf numFmtId="0" fontId="21" fillId="3" borderId="89" xfId="0" applyFont="1" applyFill="1" applyBorder="1" applyAlignment="1">
      <alignment horizontal="left" vertical="center" wrapText="1"/>
    </xf>
    <xf numFmtId="0" fontId="17" fillId="3" borderId="85" xfId="0" applyFont="1" applyFill="1" applyBorder="1" applyAlignment="1">
      <alignment horizontal="center" vertical="center" wrapText="1"/>
    </xf>
    <xf numFmtId="0" fontId="20" fillId="3" borderId="90" xfId="0" applyFont="1" applyFill="1" applyBorder="1" applyAlignment="1">
      <alignment horizontal="center" vertical="center" wrapText="1"/>
    </xf>
    <xf numFmtId="10" fontId="0" fillId="4" borderId="71" xfId="0" applyNumberFormat="1" applyFill="1" applyBorder="1" applyAlignment="1">
      <alignment horizontal="center" vertical="center" wrapText="1"/>
    </xf>
    <xf numFmtId="10" fontId="0" fillId="4" borderId="0" xfId="0" applyNumberFormat="1" applyFill="1" applyAlignment="1">
      <alignment horizontal="center" vertical="center" wrapText="1"/>
    </xf>
    <xf numFmtId="10" fontId="0" fillId="11" borderId="91" xfId="0" applyNumberFormat="1" applyFill="1" applyBorder="1" applyAlignment="1">
      <alignment horizontal="center" vertical="center" wrapText="1"/>
    </xf>
    <xf numFmtId="10" fontId="0" fillId="11" borderId="92" xfId="0" applyNumberFormat="1" applyFill="1" applyBorder="1" applyAlignment="1">
      <alignment horizontal="center" vertical="center" wrapText="1"/>
    </xf>
    <xf numFmtId="10" fontId="0" fillId="4" borderId="62" xfId="0" applyNumberFormat="1" applyFill="1" applyBorder="1" applyAlignment="1">
      <alignment horizontal="center" vertical="center" wrapText="1"/>
    </xf>
    <xf numFmtId="10" fontId="13" fillId="12" borderId="48" xfId="0" applyNumberFormat="1" applyFont="1" applyFill="1" applyBorder="1" applyAlignment="1">
      <alignment horizontal="center" vertical="center"/>
    </xf>
    <xf numFmtId="0" fontId="15" fillId="3" borderId="94" xfId="0" applyFont="1" applyFill="1" applyBorder="1" applyAlignment="1">
      <alignment horizontal="justify" vertical="center" wrapText="1"/>
    </xf>
    <xf numFmtId="0" fontId="16" fillId="3" borderId="94" xfId="0" applyFont="1" applyFill="1" applyBorder="1" applyAlignment="1">
      <alignment horizontal="justify" vertical="center" wrapText="1"/>
    </xf>
    <xf numFmtId="0" fontId="16" fillId="3" borderId="94" xfId="0" applyFont="1" applyFill="1" applyBorder="1" applyAlignment="1">
      <alignment horizontal="center" vertical="center" wrapText="1"/>
    </xf>
    <xf numFmtId="0" fontId="16" fillId="3" borderId="95" xfId="0" applyFont="1" applyFill="1" applyBorder="1" applyAlignment="1">
      <alignment horizontal="left" vertical="center" wrapText="1"/>
    </xf>
    <xf numFmtId="0" fontId="3" fillId="3" borderId="96" xfId="0" applyFont="1" applyFill="1" applyBorder="1" applyAlignment="1">
      <alignment horizontal="center" vertical="center" wrapText="1"/>
    </xf>
    <xf numFmtId="3" fontId="3" fillId="2" borderId="97" xfId="0" applyNumberFormat="1" applyFont="1" applyFill="1" applyBorder="1" applyAlignment="1">
      <alignment horizontal="center" vertical="center" wrapText="1"/>
    </xf>
    <xf numFmtId="3" fontId="3" fillId="2" borderId="94" xfId="0" applyNumberFormat="1" applyFont="1" applyFill="1" applyBorder="1" applyAlignment="1">
      <alignment horizontal="center" vertical="center" wrapText="1"/>
    </xf>
    <xf numFmtId="3" fontId="3" fillId="2" borderId="95" xfId="0" applyNumberFormat="1" applyFont="1" applyFill="1" applyBorder="1" applyAlignment="1">
      <alignment horizontal="center" vertical="center" wrapText="1"/>
    </xf>
    <xf numFmtId="3" fontId="3" fillId="2" borderId="98" xfId="0" applyNumberFormat="1" applyFont="1" applyFill="1" applyBorder="1" applyAlignment="1">
      <alignment horizontal="center" vertical="center" wrapText="1"/>
    </xf>
    <xf numFmtId="3" fontId="3" fillId="2" borderId="99" xfId="0" applyNumberFormat="1" applyFont="1" applyFill="1" applyBorder="1" applyAlignment="1">
      <alignment horizontal="center" vertical="center" wrapText="1"/>
    </xf>
    <xf numFmtId="10" fontId="0" fillId="4" borderId="14" xfId="0" applyNumberFormat="1" applyFill="1" applyBorder="1" applyAlignment="1">
      <alignment horizontal="center" vertical="center" wrapText="1"/>
    </xf>
    <xf numFmtId="10" fontId="0" fillId="11" borderId="100" xfId="0" applyNumberFormat="1" applyFill="1" applyBorder="1" applyAlignment="1">
      <alignment horizontal="center" vertical="center" wrapText="1"/>
    </xf>
    <xf numFmtId="10" fontId="0" fillId="11" borderId="101" xfId="0" applyNumberFormat="1" applyFill="1" applyBorder="1" applyAlignment="1">
      <alignment horizontal="center" vertical="center" wrapText="1"/>
    </xf>
    <xf numFmtId="10" fontId="0" fillId="11" borderId="102" xfId="0" applyNumberForma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left" vertical="center" wrapText="1"/>
    </xf>
    <xf numFmtId="1" fontId="7" fillId="3" borderId="103" xfId="1" applyNumberFormat="1" applyFont="1" applyFill="1" applyBorder="1" applyAlignment="1">
      <alignment horizontal="center" vertical="center" wrapText="1"/>
    </xf>
    <xf numFmtId="10" fontId="0" fillId="0" borderId="73" xfId="0" applyNumberFormat="1" applyBorder="1" applyAlignment="1">
      <alignment horizontal="center" vertical="center" wrapText="1"/>
    </xf>
    <xf numFmtId="10" fontId="0" fillId="0" borderId="75" xfId="0" applyNumberFormat="1" applyBorder="1" applyAlignment="1">
      <alignment horizontal="center" vertical="center" wrapText="1"/>
    </xf>
    <xf numFmtId="10" fontId="0" fillId="0" borderId="88" xfId="0" applyNumberFormat="1" applyBorder="1" applyAlignment="1">
      <alignment horizontal="center" vertical="center" wrapText="1"/>
    </xf>
    <xf numFmtId="0" fontId="1" fillId="3" borderId="68" xfId="0" applyFont="1" applyFill="1" applyBorder="1" applyAlignment="1">
      <alignment horizontal="center" vertical="center" wrapText="1"/>
    </xf>
    <xf numFmtId="0" fontId="4" fillId="7" borderId="69" xfId="0" applyFont="1" applyFill="1" applyBorder="1" applyAlignment="1">
      <alignment horizontal="center" vertical="center" wrapText="1"/>
    </xf>
    <xf numFmtId="0" fontId="1" fillId="3" borderId="104" xfId="0" applyFont="1" applyFill="1" applyBorder="1" applyAlignment="1">
      <alignment horizontal="center" vertical="center" wrapText="1"/>
    </xf>
    <xf numFmtId="0" fontId="1" fillId="7" borderId="68" xfId="0" applyFont="1" applyFill="1" applyBorder="1" applyAlignment="1">
      <alignment horizontal="center" vertical="center" wrapText="1"/>
    </xf>
    <xf numFmtId="0" fontId="1" fillId="7" borderId="69" xfId="0" applyFont="1" applyFill="1" applyBorder="1" applyAlignment="1">
      <alignment horizontal="center" vertical="center" wrapText="1"/>
    </xf>
    <xf numFmtId="0" fontId="1" fillId="3" borderId="69" xfId="0" applyFont="1" applyFill="1" applyBorder="1" applyAlignment="1">
      <alignment horizontal="center" vertical="center" wrapText="1"/>
    </xf>
    <xf numFmtId="1" fontId="7" fillId="0" borderId="105" xfId="1" applyNumberFormat="1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4" fillId="13" borderId="13" xfId="0" applyFont="1" applyFill="1" applyBorder="1" applyAlignment="1">
      <alignment horizontal="center" vertical="center" wrapText="1"/>
    </xf>
    <xf numFmtId="0" fontId="1" fillId="3" borderId="107" xfId="0" applyFont="1" applyFill="1" applyBorder="1" applyAlignment="1">
      <alignment horizontal="center" vertical="center" wrapText="1"/>
    </xf>
    <xf numFmtId="0" fontId="4" fillId="7" borderId="108" xfId="0" applyFont="1" applyFill="1" applyBorder="1" applyAlignment="1">
      <alignment horizontal="center" vertical="center" wrapText="1"/>
    </xf>
    <xf numFmtId="0" fontId="1" fillId="3" borderId="108" xfId="0" applyFont="1" applyFill="1" applyBorder="1" applyAlignment="1">
      <alignment horizontal="center" vertical="center" wrapText="1"/>
    </xf>
    <xf numFmtId="0" fontId="4" fillId="7" borderId="109" xfId="0" applyFont="1" applyFill="1" applyBorder="1" applyAlignment="1">
      <alignment horizontal="center" vertical="center" wrapText="1"/>
    </xf>
    <xf numFmtId="0" fontId="1" fillId="3" borderId="110" xfId="0" applyFont="1" applyFill="1" applyBorder="1" applyAlignment="1">
      <alignment horizontal="center" vertical="center" wrapText="1"/>
    </xf>
    <xf numFmtId="0" fontId="1" fillId="6" borderId="50" xfId="0" applyFont="1" applyFill="1" applyBorder="1" applyAlignment="1">
      <alignment horizontal="left" vertical="center" wrapText="1"/>
    </xf>
    <xf numFmtId="0" fontId="1" fillId="6" borderId="51" xfId="0" applyFont="1" applyFill="1" applyBorder="1" applyAlignment="1">
      <alignment horizontal="left" vertical="center" wrapText="1"/>
    </xf>
    <xf numFmtId="0" fontId="1" fillId="6" borderId="53" xfId="0" applyFont="1" applyFill="1" applyBorder="1" applyAlignment="1">
      <alignment horizontal="center" vertical="center" wrapText="1"/>
    </xf>
    <xf numFmtId="0" fontId="5" fillId="8" borderId="34" xfId="0" applyFont="1" applyFill="1" applyBorder="1" applyAlignment="1">
      <alignment horizontal="center" vertical="center" wrapText="1"/>
    </xf>
    <xf numFmtId="3" fontId="3" fillId="8" borderId="112" xfId="0" applyNumberFormat="1" applyFont="1" applyFill="1" applyBorder="1" applyAlignment="1">
      <alignment horizontal="center" vertical="center" wrapText="1"/>
    </xf>
    <xf numFmtId="3" fontId="3" fillId="8" borderId="113" xfId="0" applyNumberFormat="1" applyFont="1" applyFill="1" applyBorder="1" applyAlignment="1">
      <alignment horizontal="center" vertical="center" wrapText="1"/>
    </xf>
    <xf numFmtId="3" fontId="3" fillId="8" borderId="114" xfId="0" applyNumberFormat="1" applyFont="1" applyFill="1" applyBorder="1" applyAlignment="1">
      <alignment horizontal="center" vertical="center" wrapText="1"/>
    </xf>
    <xf numFmtId="3" fontId="3" fillId="8" borderId="115" xfId="0" applyNumberFormat="1" applyFont="1" applyFill="1" applyBorder="1" applyAlignment="1">
      <alignment horizontal="center" vertical="center" wrapText="1"/>
    </xf>
    <xf numFmtId="3" fontId="3" fillId="8" borderId="116" xfId="0" applyNumberFormat="1" applyFont="1" applyFill="1" applyBorder="1" applyAlignment="1">
      <alignment horizontal="center" vertical="center" wrapText="1"/>
    </xf>
    <xf numFmtId="0" fontId="7" fillId="6" borderId="117" xfId="0" applyFont="1" applyFill="1" applyBorder="1" applyAlignment="1">
      <alignment horizontal="center" vertical="center" wrapText="1"/>
    </xf>
    <xf numFmtId="3" fontId="3" fillId="2" borderId="118" xfId="0" applyNumberFormat="1" applyFont="1" applyFill="1" applyBorder="1" applyAlignment="1">
      <alignment horizontal="center" vertical="center" wrapText="1"/>
    </xf>
    <xf numFmtId="3" fontId="3" fillId="2" borderId="51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3" borderId="106" xfId="0" applyFont="1" applyFill="1" applyBorder="1" applyAlignment="1">
      <alignment horizontal="center" vertical="center" wrapText="1"/>
    </xf>
    <xf numFmtId="0" fontId="4" fillId="0" borderId="119" xfId="0" applyFont="1" applyBorder="1" applyAlignment="1">
      <alignment horizontal="center" vertical="center" wrapText="1"/>
    </xf>
    <xf numFmtId="3" fontId="3" fillId="2" borderId="120" xfId="0" applyNumberFormat="1" applyFont="1" applyFill="1" applyBorder="1" applyAlignment="1">
      <alignment horizontal="center" vertical="center" wrapText="1"/>
    </xf>
    <xf numFmtId="3" fontId="3" fillId="2" borderId="113" xfId="0" applyNumberFormat="1" applyFont="1" applyFill="1" applyBorder="1" applyAlignment="1">
      <alignment horizontal="center" vertical="center" wrapText="1"/>
    </xf>
    <xf numFmtId="3" fontId="3" fillId="2" borderId="121" xfId="0" applyNumberFormat="1" applyFont="1" applyFill="1" applyBorder="1" applyAlignment="1">
      <alignment horizontal="center" vertical="center" wrapText="1"/>
    </xf>
    <xf numFmtId="3" fontId="3" fillId="2" borderId="115" xfId="0" applyNumberFormat="1" applyFont="1" applyFill="1" applyBorder="1" applyAlignment="1">
      <alignment horizontal="center" vertical="center" wrapText="1"/>
    </xf>
    <xf numFmtId="3" fontId="3" fillId="2" borderId="122" xfId="0" applyNumberFormat="1" applyFont="1" applyFill="1" applyBorder="1" applyAlignment="1">
      <alignment horizontal="center" vertical="center" wrapText="1"/>
    </xf>
    <xf numFmtId="0" fontId="4" fillId="3" borderId="123" xfId="0" applyFont="1" applyFill="1" applyBorder="1" applyAlignment="1">
      <alignment horizontal="justify" vertical="center" wrapText="1"/>
    </xf>
    <xf numFmtId="0" fontId="3" fillId="0" borderId="124" xfId="0" applyFont="1" applyBorder="1" applyAlignment="1">
      <alignment horizontal="justify" vertical="center" wrapText="1"/>
    </xf>
    <xf numFmtId="0" fontId="3" fillId="0" borderId="124" xfId="0" applyFont="1" applyBorder="1" applyAlignment="1">
      <alignment horizontal="center" vertical="center" wrapText="1"/>
    </xf>
    <xf numFmtId="0" fontId="3" fillId="0" borderId="125" xfId="0" applyFont="1" applyBorder="1" applyAlignment="1">
      <alignment vertical="center" wrapText="1"/>
    </xf>
    <xf numFmtId="1" fontId="7" fillId="0" borderId="126" xfId="1" applyNumberFormat="1" applyFont="1" applyFill="1" applyBorder="1" applyAlignment="1">
      <alignment horizontal="center" vertical="center" wrapText="1"/>
    </xf>
    <xf numFmtId="1" fontId="3" fillId="0" borderId="127" xfId="1" applyNumberFormat="1" applyFont="1" applyFill="1" applyBorder="1" applyAlignment="1">
      <alignment horizontal="center" vertical="center" wrapText="1"/>
    </xf>
    <xf numFmtId="1" fontId="3" fillId="0" borderId="32" xfId="1" applyNumberFormat="1" applyFont="1" applyFill="1" applyBorder="1" applyAlignment="1">
      <alignment horizontal="center" vertical="center" wrapText="1"/>
    </xf>
    <xf numFmtId="1" fontId="7" fillId="0" borderId="128" xfId="1" applyNumberFormat="1" applyFont="1" applyFill="1" applyBorder="1" applyAlignment="1">
      <alignment horizontal="center" vertical="center" wrapText="1"/>
    </xf>
    <xf numFmtId="1" fontId="7" fillId="0" borderId="129" xfId="1" applyNumberFormat="1" applyFont="1" applyFill="1" applyBorder="1" applyAlignment="1">
      <alignment horizontal="center" vertical="center" wrapText="1"/>
    </xf>
    <xf numFmtId="0" fontId="2" fillId="3" borderId="130" xfId="0" applyFont="1" applyFill="1" applyBorder="1" applyAlignment="1">
      <alignment horizontal="center" vertical="center" wrapText="1"/>
    </xf>
    <xf numFmtId="0" fontId="1" fillId="6" borderId="76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93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1" fontId="3" fillId="2" borderId="3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06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2" fontId="4" fillId="7" borderId="13" xfId="0" applyNumberFormat="1" applyFont="1" applyFill="1" applyBorder="1" applyAlignment="1">
      <alignment horizontal="center" vertical="center" wrapText="1"/>
    </xf>
    <xf numFmtId="2" fontId="4" fillId="7" borderId="12" xfId="0" applyNumberFormat="1" applyFont="1" applyFill="1" applyBorder="1" applyAlignment="1">
      <alignment horizontal="center" vertical="center" wrapText="1"/>
    </xf>
    <xf numFmtId="2" fontId="5" fillId="6" borderId="4" xfId="0" applyNumberFormat="1" applyFont="1" applyFill="1" applyBorder="1" applyAlignment="1">
      <alignment horizontal="center" vertical="center" wrapText="1"/>
    </xf>
    <xf numFmtId="2" fontId="5" fillId="6" borderId="5" xfId="0" applyNumberFormat="1" applyFont="1" applyFill="1" applyBorder="1" applyAlignment="1">
      <alignment horizontal="center" vertical="center" wrapText="1"/>
    </xf>
    <xf numFmtId="2" fontId="5" fillId="6" borderId="6" xfId="0" applyNumberFormat="1" applyFont="1" applyFill="1" applyBorder="1" applyAlignment="1">
      <alignment horizontal="center" vertical="center" wrapText="1"/>
    </xf>
    <xf numFmtId="2" fontId="5" fillId="6" borderId="13" xfId="0" applyNumberFormat="1" applyFont="1" applyFill="1" applyBorder="1" applyAlignment="1">
      <alignment horizontal="center" vertical="center" wrapText="1"/>
    </xf>
    <xf numFmtId="2" fontId="5" fillId="6" borderId="12" xfId="0" applyNumberFormat="1" applyFont="1" applyFill="1" applyBorder="1" applyAlignment="1">
      <alignment horizontal="center" vertical="center" wrapText="1"/>
    </xf>
    <xf numFmtId="0" fontId="5" fillId="8" borderId="111" xfId="0" applyFont="1" applyFill="1" applyBorder="1" applyAlignment="1">
      <alignment horizontal="center" vertical="center" wrapText="1"/>
    </xf>
    <xf numFmtId="0" fontId="5" fillId="8" borderId="7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9" fillId="0" borderId="63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 wrapText="1"/>
    </xf>
    <xf numFmtId="2" fontId="6" fillId="6" borderId="3" xfId="0" applyNumberFormat="1" applyFont="1" applyFill="1" applyBorder="1" applyAlignment="1">
      <alignment horizontal="center" vertical="center" wrapText="1"/>
    </xf>
    <xf numFmtId="2" fontId="6" fillId="6" borderId="26" xfId="0" applyNumberFormat="1" applyFont="1" applyFill="1" applyBorder="1" applyAlignment="1">
      <alignment horizontal="center" vertical="center" wrapText="1"/>
    </xf>
    <xf numFmtId="2" fontId="6" fillId="6" borderId="0" xfId="0" applyNumberFormat="1" applyFont="1" applyFill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top" wrapText="1"/>
    </xf>
    <xf numFmtId="0" fontId="9" fillId="0" borderId="63" xfId="0" applyFont="1" applyBorder="1" applyAlignment="1">
      <alignment horizontal="center" vertical="top"/>
    </xf>
    <xf numFmtId="0" fontId="9" fillId="0" borderId="64" xfId="0" applyFont="1" applyBorder="1" applyAlignment="1">
      <alignment horizontal="center" vertical="center"/>
    </xf>
    <xf numFmtId="10" fontId="0" fillId="11" borderId="72" xfId="0" applyNumberFormat="1" applyFill="1" applyBorder="1" applyAlignment="1">
      <alignment horizontal="center" vertical="center" wrapText="1"/>
    </xf>
    <xf numFmtId="10" fontId="0" fillId="11" borderId="75" xfId="0" applyNumberFormat="1" applyFill="1" applyBorder="1" applyAlignment="1">
      <alignment horizontal="center" vertical="center" wrapText="1"/>
    </xf>
    <xf numFmtId="10" fontId="0" fillId="11" borderId="87" xfId="0" applyNumberFormat="1" applyFill="1" applyBorder="1" applyAlignment="1">
      <alignment horizontal="center" vertical="center" wrapText="1"/>
    </xf>
    <xf numFmtId="10" fontId="0" fillId="11" borderId="88" xfId="0" applyNumberFormat="1" applyFill="1" applyBorder="1" applyAlignment="1">
      <alignment horizontal="center" vertical="center" wrapText="1"/>
    </xf>
    <xf numFmtId="2" fontId="10" fillId="6" borderId="4" xfId="0" applyNumberFormat="1" applyFont="1" applyFill="1" applyBorder="1" applyAlignment="1">
      <alignment horizontal="center" vertical="center" wrapText="1"/>
    </xf>
    <xf numFmtId="2" fontId="10" fillId="6" borderId="5" xfId="0" applyNumberFormat="1" applyFont="1" applyFill="1" applyBorder="1" applyAlignment="1">
      <alignment horizontal="center" vertical="center" wrapText="1"/>
    </xf>
    <xf numFmtId="2" fontId="10" fillId="6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2" fontId="5" fillId="6" borderId="43" xfId="0" applyNumberFormat="1" applyFont="1" applyFill="1" applyBorder="1" applyAlignment="1">
      <alignment horizontal="center" vertical="center" wrapText="1"/>
    </xf>
    <xf numFmtId="2" fontId="5" fillId="6" borderId="27" xfId="0" applyNumberFormat="1" applyFont="1" applyFill="1" applyBorder="1" applyAlignment="1">
      <alignment horizontal="center" vertical="center" wrapText="1"/>
    </xf>
  </cellXfs>
  <cellStyles count="4">
    <cellStyle name="Moneda" xfId="2" builtinId="4"/>
    <cellStyle name="Moneda 2" xfId="3" xr:uid="{83F11390-8B6B-41A7-821E-5421D8CA07E1}"/>
    <cellStyle name="Normal" xfId="0" builtinId="0"/>
    <cellStyle name="Porcentaje" xfId="1" builtinId="5"/>
  </cellStyles>
  <dxfs count="4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5353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353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5353"/>
      <color rgb="FFEAB91F"/>
      <color rgb="FFFFEB9C"/>
      <color rgb="FF006600"/>
      <color rgb="FF003366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606138</xdr:colOff>
      <xdr:row>3</xdr:row>
      <xdr:rowOff>147982</xdr:rowOff>
    </xdr:from>
    <xdr:to>
      <xdr:col>2</xdr:col>
      <xdr:colOff>1321552</xdr:colOff>
      <xdr:row>8</xdr:row>
      <xdr:rowOff>95249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7A25B0-F3E2-4429-BA80-3A2652BBF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38" y="706782"/>
          <a:ext cx="3306214" cy="2004667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1714501</xdr:colOff>
      <xdr:row>3</xdr:row>
      <xdr:rowOff>61392</xdr:rowOff>
    </xdr:from>
    <xdr:to>
      <xdr:col>3</xdr:col>
      <xdr:colOff>1329757</xdr:colOff>
      <xdr:row>8</xdr:row>
      <xdr:rowOff>46598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B91EB3-E23B-4C85-A1EE-CB17FEB15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6819" y="632892"/>
          <a:ext cx="2005165" cy="2006833"/>
        </a:xfrm>
        <a:prstGeom prst="rect">
          <a:avLst/>
        </a:prstGeom>
      </xdr:spPr>
    </xdr:pic>
    <xdr:clientData/>
  </xdr:twoCellAnchor>
  <xdr:twoCellAnchor editAs="oneCell">
    <xdr:from>
      <xdr:col>22</xdr:col>
      <xdr:colOff>-1</xdr:colOff>
      <xdr:row>3</xdr:row>
      <xdr:rowOff>0</xdr:rowOff>
    </xdr:from>
    <xdr:to>
      <xdr:col>22</xdr:col>
      <xdr:colOff>2180406</xdr:colOff>
      <xdr:row>8</xdr:row>
      <xdr:rowOff>50800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A546738-2C04-40E7-B6AF-FE9EE039B1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953" t="32381" r="46785" b="17037"/>
        <a:stretch/>
      </xdr:blipFill>
      <xdr:spPr>
        <a:xfrm>
          <a:off x="30784799" y="571500"/>
          <a:ext cx="2180407" cy="209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W51"/>
  <sheetViews>
    <sheetView tabSelected="1" zoomScale="75" zoomScaleNormal="75" workbookViewId="0">
      <selection activeCell="N15" sqref="N15"/>
    </sheetView>
  </sheetViews>
  <sheetFormatPr baseColWidth="10" defaultColWidth="11.42578125" defaultRowHeight="15" x14ac:dyDescent="0.25"/>
  <cols>
    <col min="2" max="2" width="25.28515625" customWidth="1"/>
    <col min="3" max="3" width="35.85546875" customWidth="1"/>
    <col min="4" max="6" width="31.42578125" customWidth="1"/>
    <col min="7" max="15" width="16.85546875" customWidth="1"/>
    <col min="16" max="22" width="18.140625" customWidth="1"/>
    <col min="23" max="23" width="61.85546875" customWidth="1"/>
  </cols>
  <sheetData>
    <row r="3" spans="1:23" ht="15.75" thickBot="1" x14ac:dyDescent="0.3"/>
    <row r="4" spans="1:23" ht="63" customHeight="1" x14ac:dyDescent="0.25">
      <c r="E4" s="214" t="s">
        <v>121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</row>
    <row r="5" spans="1:23" ht="30" customHeight="1" x14ac:dyDescent="0.25">
      <c r="E5" s="216" t="s">
        <v>0</v>
      </c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</row>
    <row r="6" spans="1:23" ht="26.25" customHeight="1" x14ac:dyDescent="0.25">
      <c r="E6" s="216" t="s">
        <v>82</v>
      </c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</row>
    <row r="7" spans="1:23" ht="26.25" customHeight="1" x14ac:dyDescent="0.25">
      <c r="E7" s="216" t="s">
        <v>71</v>
      </c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</row>
    <row r="8" spans="1:23" ht="15.75" customHeight="1" thickBot="1" x14ac:dyDescent="0.3">
      <c r="E8" s="7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11" spans="1:23" ht="9" customHeight="1" thickBot="1" x14ac:dyDescent="0.3"/>
    <row r="12" spans="1:23" ht="26.25" customHeight="1" thickBot="1" x14ac:dyDescent="0.3">
      <c r="G12" s="229" t="s">
        <v>118</v>
      </c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1"/>
    </row>
    <row r="13" spans="1:23" ht="57" customHeight="1" thickBot="1" x14ac:dyDescent="0.3">
      <c r="B13" s="195" t="s">
        <v>1</v>
      </c>
      <c r="C13" s="195" t="s">
        <v>2</v>
      </c>
      <c r="D13" s="218" t="s">
        <v>3</v>
      </c>
      <c r="E13" s="219"/>
      <c r="F13" s="220"/>
      <c r="G13" s="209" t="s">
        <v>116</v>
      </c>
      <c r="H13" s="210"/>
      <c r="I13" s="210"/>
      <c r="J13" s="210"/>
      <c r="K13" s="211"/>
      <c r="L13" s="218" t="s">
        <v>115</v>
      </c>
      <c r="M13" s="219"/>
      <c r="N13" s="219"/>
      <c r="O13" s="220"/>
      <c r="P13" s="221" t="s">
        <v>117</v>
      </c>
      <c r="Q13" s="191"/>
      <c r="R13" s="191"/>
      <c r="S13" s="192"/>
      <c r="T13" s="191" t="s">
        <v>119</v>
      </c>
      <c r="U13" s="191"/>
      <c r="V13" s="192"/>
      <c r="W13" s="193" t="s">
        <v>120</v>
      </c>
    </row>
    <row r="14" spans="1:23" ht="143.25" customHeight="1" thickBot="1" x14ac:dyDescent="0.3">
      <c r="B14" s="196"/>
      <c r="C14" s="196"/>
      <c r="D14" s="87" t="s">
        <v>4</v>
      </c>
      <c r="E14" s="87" t="s">
        <v>5</v>
      </c>
      <c r="F14" s="146" t="s">
        <v>6</v>
      </c>
      <c r="G14" s="147" t="s">
        <v>30</v>
      </c>
      <c r="H14" s="148" t="s">
        <v>7</v>
      </c>
      <c r="I14" s="149" t="s">
        <v>8</v>
      </c>
      <c r="J14" s="150" t="s">
        <v>9</v>
      </c>
      <c r="K14" s="151" t="s">
        <v>10</v>
      </c>
      <c r="L14" s="152" t="s">
        <v>7</v>
      </c>
      <c r="M14" s="149" t="s">
        <v>8</v>
      </c>
      <c r="N14" s="139" t="s">
        <v>9</v>
      </c>
      <c r="O14" s="140" t="s">
        <v>10</v>
      </c>
      <c r="P14" s="141" t="s">
        <v>7</v>
      </c>
      <c r="Q14" s="142" t="s">
        <v>8</v>
      </c>
      <c r="R14" s="139" t="s">
        <v>9</v>
      </c>
      <c r="S14" s="143" t="s">
        <v>10</v>
      </c>
      <c r="T14" s="139" t="s">
        <v>8</v>
      </c>
      <c r="U14" s="142" t="s">
        <v>9</v>
      </c>
      <c r="V14" s="144" t="s">
        <v>10</v>
      </c>
      <c r="W14" s="194"/>
    </row>
    <row r="15" spans="1:23" ht="277.5" customHeight="1" x14ac:dyDescent="0.25">
      <c r="A15" s="70"/>
      <c r="B15" s="183" t="s">
        <v>11</v>
      </c>
      <c r="C15" s="174" t="s">
        <v>75</v>
      </c>
      <c r="D15" s="175" t="s">
        <v>12</v>
      </c>
      <c r="E15" s="176" t="s">
        <v>102</v>
      </c>
      <c r="F15" s="177" t="s">
        <v>103</v>
      </c>
      <c r="G15" s="97">
        <v>18</v>
      </c>
      <c r="H15" s="178">
        <v>18</v>
      </c>
      <c r="I15" s="179">
        <v>18</v>
      </c>
      <c r="J15" s="180">
        <v>18</v>
      </c>
      <c r="K15" s="179">
        <v>18</v>
      </c>
      <c r="L15" s="181">
        <v>23</v>
      </c>
      <c r="M15" s="182">
        <v>23</v>
      </c>
      <c r="N15" s="145" t="s">
        <v>104</v>
      </c>
      <c r="O15" s="135" t="s">
        <v>104</v>
      </c>
      <c r="P15" s="136">
        <f>IFERROR((L15-H15)/H15,"NO DISPONIBLE")</f>
        <v>0.27777777777777779</v>
      </c>
      <c r="Q15" s="137">
        <f>IFERROR((M15-I15)/I15,"NO DISPONIBLE")</f>
        <v>0.27777777777777779</v>
      </c>
      <c r="R15" s="137" t="str">
        <f>IFERROR((N15-J15)/J15,"NO DISPONIBLE")</f>
        <v>NO DISPONIBLE</v>
      </c>
      <c r="S15" s="138" t="str">
        <f>IFERROR((O15-K15)/K15,"NO DISPONIBLE")</f>
        <v>NO DISPONIBLE</v>
      </c>
      <c r="T15" s="117">
        <f>IFERROR((((L15+M15)-(H15+I15))/(H15+I15)),"NO DISPONIBLE")</f>
        <v>0.27777777777777779</v>
      </c>
      <c r="U15" s="103" t="str">
        <f>IFERROR((((L15+M15+N15)-(H15+I15+J15))/(H15+I15+J15)),"NO DISPONIBLE")</f>
        <v>NO DISPONIBLE</v>
      </c>
      <c r="V15" s="110" t="str">
        <f>IFERROR((((L15+M15+N15+O15)-(H15+I15+J15+K15))/(H15+I15+J15+K15)),"NO DISPONIBLE")</f>
        <v>NO DISPONIBLE</v>
      </c>
      <c r="W15" s="98" t="s">
        <v>105</v>
      </c>
    </row>
    <row r="16" spans="1:23" ht="4.5" hidden="1" customHeight="1" x14ac:dyDescent="0.25">
      <c r="B16" s="207"/>
      <c r="C16" s="208"/>
      <c r="D16" s="208"/>
      <c r="E16" s="208"/>
      <c r="F16" s="208"/>
      <c r="G16" s="156"/>
      <c r="H16" s="157"/>
      <c r="I16" s="158"/>
      <c r="J16" s="158"/>
      <c r="K16" s="159"/>
      <c r="L16" s="160"/>
      <c r="M16" s="161"/>
      <c r="N16" s="50"/>
      <c r="O16" s="46"/>
      <c r="P16" s="99" t="str">
        <f t="shared" ref="P16:S33" si="0">IFERROR((L16/H16),"100%")</f>
        <v>100%</v>
      </c>
      <c r="Q16" s="100" t="str">
        <f t="shared" si="0"/>
        <v>100%</v>
      </c>
      <c r="R16" s="100" t="str">
        <f t="shared" si="0"/>
        <v>100%</v>
      </c>
      <c r="S16" s="118" t="str">
        <f t="shared" si="0"/>
        <v>100%</v>
      </c>
      <c r="T16" s="115" t="str">
        <f t="shared" ref="T16:T22" si="1">IFERROR(((L16+M16)/(H16+I16)),"100%")</f>
        <v>100%</v>
      </c>
      <c r="U16" s="100" t="str">
        <f>IFERROR(((L16+M16+N16)/(H16+I16+J16)),"100%")</f>
        <v>100%</v>
      </c>
      <c r="V16" s="101" t="str">
        <f>IFERROR(((L16+M16+N16+O16)/(H16+I16+J16+K16)),"100%")</f>
        <v>100%</v>
      </c>
      <c r="W16" s="48"/>
    </row>
    <row r="17" spans="2:23" ht="131.1" customHeight="1" x14ac:dyDescent="0.25">
      <c r="B17" s="184" t="s">
        <v>31</v>
      </c>
      <c r="C17" s="153" t="s">
        <v>76</v>
      </c>
      <c r="D17" s="153" t="s">
        <v>32</v>
      </c>
      <c r="E17" s="162" t="s">
        <v>33</v>
      </c>
      <c r="F17" s="154" t="s">
        <v>34</v>
      </c>
      <c r="G17" s="155">
        <v>449832</v>
      </c>
      <c r="H17" s="165">
        <v>104163</v>
      </c>
      <c r="I17" s="166">
        <v>118453</v>
      </c>
      <c r="J17" s="166">
        <v>111765</v>
      </c>
      <c r="K17" s="166">
        <v>115451</v>
      </c>
      <c r="L17" s="189">
        <v>104113.39</v>
      </c>
      <c r="M17" s="88">
        <v>106647.06</v>
      </c>
      <c r="N17" s="45"/>
      <c r="O17" s="46"/>
      <c r="P17" s="107">
        <f t="shared" si="0"/>
        <v>0.99952372723519867</v>
      </c>
      <c r="Q17" s="106">
        <f>IFERROR(((M15+I15)/(M15+I15)),"100%")</f>
        <v>1</v>
      </c>
      <c r="R17" s="106"/>
      <c r="S17" s="108"/>
      <c r="T17" s="116">
        <f t="shared" si="1"/>
        <v>0.94674439393394905</v>
      </c>
      <c r="U17" s="106"/>
      <c r="V17" s="108"/>
      <c r="W17" s="47"/>
    </row>
    <row r="18" spans="2:23" ht="144" x14ac:dyDescent="0.25">
      <c r="B18" s="185" t="s">
        <v>122</v>
      </c>
      <c r="C18" s="85" t="s">
        <v>77</v>
      </c>
      <c r="D18" s="62" t="s">
        <v>35</v>
      </c>
      <c r="E18" s="63" t="s">
        <v>33</v>
      </c>
      <c r="F18" s="64" t="s">
        <v>36</v>
      </c>
      <c r="G18" s="52">
        <v>2200</v>
      </c>
      <c r="H18" s="163">
        <v>550</v>
      </c>
      <c r="I18" s="88">
        <v>550</v>
      </c>
      <c r="J18" s="88">
        <v>550</v>
      </c>
      <c r="K18" s="164">
        <v>550</v>
      </c>
      <c r="L18" s="89">
        <v>550</v>
      </c>
      <c r="M18" s="38">
        <v>550</v>
      </c>
      <c r="N18" s="38"/>
      <c r="O18" s="40"/>
      <c r="P18" s="107">
        <f>IFERROR((M18/H18),"100%")</f>
        <v>1</v>
      </c>
      <c r="Q18" s="106" t="str">
        <f t="shared" ref="Q18:Q37" si="2">IFERROR(((L16+M16)/(H16+I16)),"100%")</f>
        <v>100%</v>
      </c>
      <c r="R18" s="106"/>
      <c r="S18" s="108"/>
      <c r="T18" s="116">
        <f t="shared" si="1"/>
        <v>1</v>
      </c>
      <c r="U18" s="106"/>
      <c r="V18" s="108"/>
      <c r="W18" s="21"/>
    </row>
    <row r="19" spans="2:23" ht="126" x14ac:dyDescent="0.25">
      <c r="B19" s="186" t="s">
        <v>37</v>
      </c>
      <c r="C19" s="65" t="s">
        <v>81</v>
      </c>
      <c r="D19" s="66" t="s">
        <v>38</v>
      </c>
      <c r="E19" s="67" t="s">
        <v>33</v>
      </c>
      <c r="F19" s="68" t="s">
        <v>39</v>
      </c>
      <c r="G19" s="53">
        <v>41245</v>
      </c>
      <c r="H19" s="51">
        <v>10170</v>
      </c>
      <c r="I19" s="38">
        <v>10283</v>
      </c>
      <c r="J19" s="38">
        <v>10396</v>
      </c>
      <c r="K19" s="39">
        <v>10396</v>
      </c>
      <c r="L19" s="37">
        <v>10170</v>
      </c>
      <c r="M19" s="38">
        <v>10283</v>
      </c>
      <c r="N19" s="38"/>
      <c r="O19" s="40"/>
      <c r="P19" s="107">
        <f t="shared" si="0"/>
        <v>1</v>
      </c>
      <c r="Q19" s="106">
        <f t="shared" si="2"/>
        <v>0.94674439393394905</v>
      </c>
      <c r="R19" s="106"/>
      <c r="S19" s="108"/>
      <c r="T19" s="116">
        <f t="shared" si="1"/>
        <v>1</v>
      </c>
      <c r="U19" s="106"/>
      <c r="V19" s="108"/>
      <c r="W19" s="49"/>
    </row>
    <row r="20" spans="2:23" ht="108" x14ac:dyDescent="0.25">
      <c r="B20" s="186" t="s">
        <v>37</v>
      </c>
      <c r="C20" s="65" t="s">
        <v>106</v>
      </c>
      <c r="D20" s="66" t="s">
        <v>40</v>
      </c>
      <c r="E20" s="67" t="s">
        <v>33</v>
      </c>
      <c r="F20" s="68" t="s">
        <v>41</v>
      </c>
      <c r="G20" s="54">
        <v>770</v>
      </c>
      <c r="H20" s="84">
        <v>287</v>
      </c>
      <c r="I20" s="84">
        <v>185</v>
      </c>
      <c r="J20" s="84">
        <v>163</v>
      </c>
      <c r="K20" s="86">
        <v>135</v>
      </c>
      <c r="L20" s="58">
        <v>282</v>
      </c>
      <c r="M20" s="56">
        <v>289</v>
      </c>
      <c r="N20" s="56"/>
      <c r="O20" s="59"/>
      <c r="P20" s="107">
        <f t="shared" si="0"/>
        <v>0.98257839721254359</v>
      </c>
      <c r="Q20" s="106">
        <f t="shared" si="2"/>
        <v>1</v>
      </c>
      <c r="R20" s="106"/>
      <c r="S20" s="108"/>
      <c r="T20" s="116">
        <f t="shared" si="1"/>
        <v>1.2097457627118644</v>
      </c>
      <c r="U20" s="106"/>
      <c r="V20" s="108"/>
      <c r="W20" s="60"/>
    </row>
    <row r="21" spans="2:23" ht="108" x14ac:dyDescent="0.25">
      <c r="B21" s="186" t="s">
        <v>37</v>
      </c>
      <c r="C21" s="65" t="s">
        <v>107</v>
      </c>
      <c r="D21" s="66" t="s">
        <v>42</v>
      </c>
      <c r="E21" s="67" t="s">
        <v>33</v>
      </c>
      <c r="F21" s="68" t="s">
        <v>43</v>
      </c>
      <c r="G21" s="54">
        <v>645</v>
      </c>
      <c r="H21" s="55">
        <v>162</v>
      </c>
      <c r="I21" s="56">
        <v>193</v>
      </c>
      <c r="J21" s="56">
        <v>160</v>
      </c>
      <c r="K21" s="57">
        <v>130</v>
      </c>
      <c r="L21" s="58">
        <v>160</v>
      </c>
      <c r="M21" s="56">
        <v>141</v>
      </c>
      <c r="N21" s="56"/>
      <c r="O21" s="59"/>
      <c r="P21" s="107">
        <f t="shared" si="0"/>
        <v>0.98765432098765427</v>
      </c>
      <c r="Q21" s="106">
        <f t="shared" si="2"/>
        <v>1</v>
      </c>
      <c r="R21" s="106"/>
      <c r="S21" s="108"/>
      <c r="T21" s="116">
        <f t="shared" si="1"/>
        <v>0.84788732394366195</v>
      </c>
      <c r="U21" s="106"/>
      <c r="V21" s="108"/>
      <c r="W21" s="60"/>
    </row>
    <row r="22" spans="2:23" ht="173.25" customHeight="1" x14ac:dyDescent="0.25">
      <c r="B22" s="91" t="s">
        <v>37</v>
      </c>
      <c r="C22" s="111" t="s">
        <v>83</v>
      </c>
      <c r="D22" s="112" t="s">
        <v>84</v>
      </c>
      <c r="E22" s="113" t="s">
        <v>33</v>
      </c>
      <c r="F22" s="90" t="s">
        <v>85</v>
      </c>
      <c r="G22" s="168">
        <v>7175</v>
      </c>
      <c r="H22" s="169">
        <v>1275</v>
      </c>
      <c r="I22" s="170">
        <v>1950</v>
      </c>
      <c r="J22" s="170">
        <v>1975</v>
      </c>
      <c r="K22" s="171">
        <v>1975</v>
      </c>
      <c r="L22" s="172">
        <v>1275</v>
      </c>
      <c r="M22" s="170">
        <v>1950</v>
      </c>
      <c r="N22" s="170"/>
      <c r="O22" s="173"/>
      <c r="P22" s="114">
        <f>IFERROR((L22/H22),"100%")</f>
        <v>1</v>
      </c>
      <c r="Q22" s="106">
        <f t="shared" si="2"/>
        <v>1.2097457627118644</v>
      </c>
      <c r="R22" s="102"/>
      <c r="S22" s="109"/>
      <c r="T22" s="116">
        <f t="shared" si="1"/>
        <v>1</v>
      </c>
      <c r="U22" s="106"/>
      <c r="V22" s="108"/>
      <c r="W22" s="60"/>
    </row>
    <row r="23" spans="2:23" ht="156" customHeight="1" x14ac:dyDescent="0.25">
      <c r="B23" s="185" t="s">
        <v>86</v>
      </c>
      <c r="C23" s="85" t="s">
        <v>87</v>
      </c>
      <c r="D23" s="62" t="s">
        <v>44</v>
      </c>
      <c r="E23" s="63" t="s">
        <v>33</v>
      </c>
      <c r="F23" s="64" t="s">
        <v>36</v>
      </c>
      <c r="G23" s="167">
        <v>4</v>
      </c>
      <c r="H23" s="92">
        <v>0</v>
      </c>
      <c r="I23" s="93">
        <v>2</v>
      </c>
      <c r="J23" s="93">
        <v>0</v>
      </c>
      <c r="K23" s="94">
        <v>2</v>
      </c>
      <c r="L23" s="95">
        <v>0</v>
      </c>
      <c r="M23" s="170">
        <v>2</v>
      </c>
      <c r="N23" s="170"/>
      <c r="O23" s="173"/>
      <c r="P23" s="114">
        <v>0</v>
      </c>
      <c r="Q23" s="106">
        <f t="shared" si="2"/>
        <v>0.84788732394366195</v>
      </c>
      <c r="R23" s="106"/>
      <c r="S23" s="108"/>
      <c r="T23" s="116">
        <f t="shared" ref="T23:T37" si="3">IFERROR(((L23+M23)/(H23+I23)),"100%")</f>
        <v>1</v>
      </c>
      <c r="U23" s="225"/>
      <c r="V23" s="227"/>
      <c r="W23" s="96"/>
    </row>
    <row r="24" spans="2:23" ht="126" x14ac:dyDescent="0.25">
      <c r="B24" s="186" t="s">
        <v>37</v>
      </c>
      <c r="C24" s="65" t="s">
        <v>78</v>
      </c>
      <c r="D24" s="66" t="s">
        <v>45</v>
      </c>
      <c r="E24" s="67" t="s">
        <v>33</v>
      </c>
      <c r="F24" s="68" t="s">
        <v>46</v>
      </c>
      <c r="G24" s="54">
        <v>12</v>
      </c>
      <c r="H24" s="55">
        <v>3</v>
      </c>
      <c r="I24" s="56">
        <v>3</v>
      </c>
      <c r="J24" s="56">
        <v>3</v>
      </c>
      <c r="K24" s="57">
        <v>3</v>
      </c>
      <c r="L24" s="58">
        <v>3</v>
      </c>
      <c r="M24" s="56">
        <v>3</v>
      </c>
      <c r="N24" s="56"/>
      <c r="O24" s="59"/>
      <c r="P24" s="107">
        <f t="shared" si="0"/>
        <v>1</v>
      </c>
      <c r="Q24" s="106">
        <f t="shared" si="2"/>
        <v>1</v>
      </c>
      <c r="R24" s="106"/>
      <c r="S24" s="108"/>
      <c r="T24" s="116">
        <f t="shared" si="3"/>
        <v>1</v>
      </c>
      <c r="U24" s="226"/>
      <c r="V24" s="228"/>
      <c r="W24" s="60"/>
    </row>
    <row r="25" spans="2:23" ht="126" x14ac:dyDescent="0.25">
      <c r="B25" s="186" t="s">
        <v>37</v>
      </c>
      <c r="C25" s="65" t="s">
        <v>89</v>
      </c>
      <c r="D25" s="66" t="s">
        <v>47</v>
      </c>
      <c r="E25" s="67" t="s">
        <v>33</v>
      </c>
      <c r="F25" s="68" t="s">
        <v>48</v>
      </c>
      <c r="G25" s="54">
        <v>12</v>
      </c>
      <c r="H25" s="55">
        <v>3</v>
      </c>
      <c r="I25" s="56">
        <v>3</v>
      </c>
      <c r="J25" s="56">
        <v>3</v>
      </c>
      <c r="K25" s="57">
        <v>3</v>
      </c>
      <c r="L25" s="58">
        <v>3</v>
      </c>
      <c r="M25" s="56">
        <v>3</v>
      </c>
      <c r="N25" s="56"/>
      <c r="O25" s="59"/>
      <c r="P25" s="104">
        <f t="shared" si="0"/>
        <v>1</v>
      </c>
      <c r="Q25" s="106">
        <f t="shared" si="2"/>
        <v>1</v>
      </c>
      <c r="R25" s="103"/>
      <c r="S25" s="105"/>
      <c r="T25" s="116">
        <f t="shared" si="3"/>
        <v>1</v>
      </c>
      <c r="U25" s="106"/>
      <c r="V25" s="108"/>
      <c r="W25" s="60"/>
    </row>
    <row r="26" spans="2:23" ht="126" x14ac:dyDescent="0.25">
      <c r="B26" s="186" t="s">
        <v>37</v>
      </c>
      <c r="C26" s="65" t="s">
        <v>88</v>
      </c>
      <c r="D26" s="66" t="s">
        <v>79</v>
      </c>
      <c r="E26" s="67" t="s">
        <v>33</v>
      </c>
      <c r="F26" s="68" t="s">
        <v>80</v>
      </c>
      <c r="G26" s="54">
        <v>11</v>
      </c>
      <c r="H26" s="55">
        <v>2</v>
      </c>
      <c r="I26" s="56">
        <v>3</v>
      </c>
      <c r="J26" s="56">
        <v>3</v>
      </c>
      <c r="K26" s="57">
        <v>3</v>
      </c>
      <c r="L26" s="58">
        <v>2</v>
      </c>
      <c r="M26" s="56">
        <v>3</v>
      </c>
      <c r="N26" s="56"/>
      <c r="O26" s="59"/>
      <c r="P26" s="104">
        <f t="shared" si="0"/>
        <v>1</v>
      </c>
      <c r="Q26" s="106">
        <f t="shared" si="2"/>
        <v>1</v>
      </c>
      <c r="R26" s="103"/>
      <c r="S26" s="105"/>
      <c r="T26" s="116">
        <f t="shared" si="3"/>
        <v>1</v>
      </c>
      <c r="U26" s="106"/>
      <c r="V26" s="108"/>
      <c r="W26" s="60"/>
    </row>
    <row r="27" spans="2:23" ht="108" x14ac:dyDescent="0.25">
      <c r="B27" s="185" t="s">
        <v>123</v>
      </c>
      <c r="C27" s="61" t="s">
        <v>90</v>
      </c>
      <c r="D27" s="62" t="s">
        <v>91</v>
      </c>
      <c r="E27" s="63" t="s">
        <v>33</v>
      </c>
      <c r="F27" s="64" t="s">
        <v>49</v>
      </c>
      <c r="G27" s="52">
        <v>1184</v>
      </c>
      <c r="H27" s="51">
        <v>995</v>
      </c>
      <c r="I27" s="38">
        <v>73</v>
      </c>
      <c r="J27" s="38">
        <v>73</v>
      </c>
      <c r="K27" s="39">
        <v>43</v>
      </c>
      <c r="L27" s="37">
        <v>1190</v>
      </c>
      <c r="M27" s="38">
        <v>156</v>
      </c>
      <c r="N27" s="38"/>
      <c r="O27" s="40"/>
      <c r="P27" s="104">
        <f t="shared" si="0"/>
        <v>1.1959798994974875</v>
      </c>
      <c r="Q27" s="106">
        <f t="shared" si="2"/>
        <v>1</v>
      </c>
      <c r="R27" s="103"/>
      <c r="S27" s="105"/>
      <c r="T27" s="116">
        <f t="shared" si="3"/>
        <v>1.2602996254681649</v>
      </c>
      <c r="U27" s="106"/>
      <c r="V27" s="108"/>
      <c r="W27" s="21"/>
    </row>
    <row r="28" spans="2:23" ht="108" x14ac:dyDescent="0.25">
      <c r="B28" s="186" t="s">
        <v>37</v>
      </c>
      <c r="C28" s="65" t="s">
        <v>92</v>
      </c>
      <c r="D28" s="66" t="s">
        <v>50</v>
      </c>
      <c r="E28" s="67" t="s">
        <v>33</v>
      </c>
      <c r="F28" s="68" t="s">
        <v>51</v>
      </c>
      <c r="G28" s="54">
        <v>45000</v>
      </c>
      <c r="H28" s="55">
        <v>30000</v>
      </c>
      <c r="I28" s="56">
        <v>8000</v>
      </c>
      <c r="J28" s="56">
        <v>3500</v>
      </c>
      <c r="K28" s="57">
        <v>3500</v>
      </c>
      <c r="L28" s="58">
        <v>33137</v>
      </c>
      <c r="M28" s="56">
        <v>6276</v>
      </c>
      <c r="N28" s="56"/>
      <c r="O28" s="59"/>
      <c r="P28" s="104">
        <f t="shared" si="0"/>
        <v>1.1045666666666667</v>
      </c>
      <c r="Q28" s="106">
        <f t="shared" si="2"/>
        <v>1</v>
      </c>
      <c r="R28" s="103"/>
      <c r="S28" s="105"/>
      <c r="T28" s="116">
        <f t="shared" si="3"/>
        <v>1.0371842105263158</v>
      </c>
      <c r="U28" s="106"/>
      <c r="V28" s="108"/>
      <c r="W28" s="60"/>
    </row>
    <row r="29" spans="2:23" ht="108" x14ac:dyDescent="0.25">
      <c r="B29" s="186" t="s">
        <v>37</v>
      </c>
      <c r="C29" s="65" t="s">
        <v>93</v>
      </c>
      <c r="D29" s="66" t="s">
        <v>52</v>
      </c>
      <c r="E29" s="67" t="s">
        <v>33</v>
      </c>
      <c r="F29" s="68" t="s">
        <v>53</v>
      </c>
      <c r="G29" s="54">
        <v>1184</v>
      </c>
      <c r="H29" s="55">
        <v>995</v>
      </c>
      <c r="I29" s="56">
        <v>73</v>
      </c>
      <c r="J29" s="56">
        <v>73</v>
      </c>
      <c r="K29" s="57">
        <v>43</v>
      </c>
      <c r="L29" s="58">
        <v>1190</v>
      </c>
      <c r="M29" s="56">
        <v>156</v>
      </c>
      <c r="N29" s="56"/>
      <c r="O29" s="59"/>
      <c r="P29" s="104">
        <f t="shared" si="0"/>
        <v>1.1959798994974875</v>
      </c>
      <c r="Q29" s="106">
        <f t="shared" si="2"/>
        <v>1.2602996254681649</v>
      </c>
      <c r="R29" s="103"/>
      <c r="S29" s="105"/>
      <c r="T29" s="116">
        <f t="shared" si="3"/>
        <v>1.2602996254681649</v>
      </c>
      <c r="U29" s="106"/>
      <c r="V29" s="108"/>
      <c r="W29" s="60"/>
    </row>
    <row r="30" spans="2:23" ht="126" x14ac:dyDescent="0.25">
      <c r="B30" s="186" t="s">
        <v>37</v>
      </c>
      <c r="C30" s="65" t="s">
        <v>94</v>
      </c>
      <c r="D30" s="66" t="s">
        <v>54</v>
      </c>
      <c r="E30" s="67" t="s">
        <v>33</v>
      </c>
      <c r="F30" s="68" t="s">
        <v>55</v>
      </c>
      <c r="G30" s="54">
        <v>46</v>
      </c>
      <c r="H30" s="55">
        <v>0</v>
      </c>
      <c r="I30" s="56">
        <v>6</v>
      </c>
      <c r="J30" s="56">
        <v>10</v>
      </c>
      <c r="K30" s="57">
        <v>30</v>
      </c>
      <c r="L30" s="58">
        <v>0</v>
      </c>
      <c r="M30" s="56">
        <v>17</v>
      </c>
      <c r="N30" s="56"/>
      <c r="O30" s="59"/>
      <c r="P30" s="104" t="str">
        <f t="shared" si="0"/>
        <v>100%</v>
      </c>
      <c r="Q30" s="106">
        <f t="shared" si="2"/>
        <v>1.0371842105263158</v>
      </c>
      <c r="R30" s="103"/>
      <c r="S30" s="105"/>
      <c r="T30" s="116">
        <f t="shared" si="3"/>
        <v>2.8333333333333335</v>
      </c>
      <c r="U30" s="106"/>
      <c r="V30" s="108"/>
      <c r="W30" s="60"/>
    </row>
    <row r="31" spans="2:23" ht="108" x14ac:dyDescent="0.25">
      <c r="B31" s="185" t="s">
        <v>124</v>
      </c>
      <c r="C31" s="61" t="s">
        <v>95</v>
      </c>
      <c r="D31" s="62" t="s">
        <v>56</v>
      </c>
      <c r="E31" s="63" t="s">
        <v>33</v>
      </c>
      <c r="F31" s="64" t="s">
        <v>57</v>
      </c>
      <c r="G31" s="52">
        <v>615000</v>
      </c>
      <c r="H31" s="51">
        <v>100000</v>
      </c>
      <c r="I31" s="38">
        <v>25339</v>
      </c>
      <c r="J31" s="38">
        <v>25041</v>
      </c>
      <c r="K31" s="39">
        <v>464620</v>
      </c>
      <c r="L31" s="37">
        <v>97452</v>
      </c>
      <c r="M31" s="38">
        <v>35744</v>
      </c>
      <c r="N31" s="38"/>
      <c r="O31" s="40"/>
      <c r="P31" s="104">
        <f t="shared" si="0"/>
        <v>0.97452000000000005</v>
      </c>
      <c r="Q31" s="106">
        <f t="shared" si="2"/>
        <v>1.2602996254681649</v>
      </c>
      <c r="R31" s="103"/>
      <c r="S31" s="105"/>
      <c r="T31" s="116">
        <f t="shared" si="3"/>
        <v>1.062685995579987</v>
      </c>
      <c r="U31" s="106"/>
      <c r="V31" s="108"/>
      <c r="W31" s="21"/>
    </row>
    <row r="32" spans="2:23" ht="144" x14ac:dyDescent="0.25">
      <c r="B32" s="186" t="s">
        <v>37</v>
      </c>
      <c r="C32" s="65" t="s">
        <v>96</v>
      </c>
      <c r="D32" s="66" t="s">
        <v>58</v>
      </c>
      <c r="E32" s="67" t="s">
        <v>33</v>
      </c>
      <c r="F32" s="68" t="s">
        <v>59</v>
      </c>
      <c r="G32" s="54">
        <v>500</v>
      </c>
      <c r="H32" s="55">
        <v>150</v>
      </c>
      <c r="I32" s="56">
        <v>155</v>
      </c>
      <c r="J32" s="56">
        <v>90</v>
      </c>
      <c r="K32" s="57">
        <v>105</v>
      </c>
      <c r="L32" s="58">
        <v>149</v>
      </c>
      <c r="M32" s="56">
        <v>148</v>
      </c>
      <c r="N32" s="56"/>
      <c r="O32" s="59"/>
      <c r="P32" s="104">
        <f t="shared" si="0"/>
        <v>0.99333333333333329</v>
      </c>
      <c r="Q32" s="106">
        <f t="shared" si="2"/>
        <v>2.8333333333333335</v>
      </c>
      <c r="R32" s="103"/>
      <c r="S32" s="105"/>
      <c r="T32" s="116">
        <f t="shared" si="3"/>
        <v>0.97377049180327868</v>
      </c>
      <c r="U32" s="106"/>
      <c r="V32" s="108"/>
      <c r="W32" s="60"/>
    </row>
    <row r="33" spans="2:23" ht="126" x14ac:dyDescent="0.25">
      <c r="B33" s="186" t="s">
        <v>37</v>
      </c>
      <c r="C33" s="65" t="s">
        <v>97</v>
      </c>
      <c r="D33" s="66" t="s">
        <v>60</v>
      </c>
      <c r="E33" s="67" t="s">
        <v>33</v>
      </c>
      <c r="F33" s="68" t="s">
        <v>61</v>
      </c>
      <c r="G33" s="54">
        <v>45</v>
      </c>
      <c r="H33" s="55">
        <v>22</v>
      </c>
      <c r="I33" s="56">
        <v>9</v>
      </c>
      <c r="J33" s="56">
        <v>9</v>
      </c>
      <c r="K33" s="57">
        <v>5</v>
      </c>
      <c r="L33" s="58">
        <v>21</v>
      </c>
      <c r="M33" s="56">
        <v>18</v>
      </c>
      <c r="N33" s="56"/>
      <c r="O33" s="59"/>
      <c r="P33" s="104">
        <f t="shared" si="0"/>
        <v>0.95454545454545459</v>
      </c>
      <c r="Q33" s="106">
        <f t="shared" si="2"/>
        <v>1.062685995579987</v>
      </c>
      <c r="R33" s="103"/>
      <c r="S33" s="105"/>
      <c r="T33" s="116">
        <f t="shared" si="3"/>
        <v>1.2580645161290323</v>
      </c>
      <c r="U33" s="106"/>
      <c r="V33" s="108"/>
      <c r="W33" s="60"/>
    </row>
    <row r="34" spans="2:23" ht="126" x14ac:dyDescent="0.25">
      <c r="B34" s="186" t="s">
        <v>37</v>
      </c>
      <c r="C34" s="65" t="s">
        <v>98</v>
      </c>
      <c r="D34" s="66" t="s">
        <v>62</v>
      </c>
      <c r="E34" s="67" t="s">
        <v>33</v>
      </c>
      <c r="F34" s="68" t="s">
        <v>63</v>
      </c>
      <c r="G34" s="54">
        <v>3060</v>
      </c>
      <c r="H34" s="55">
        <v>1830</v>
      </c>
      <c r="I34" s="56">
        <v>505</v>
      </c>
      <c r="J34" s="56">
        <v>435</v>
      </c>
      <c r="K34" s="57">
        <v>290</v>
      </c>
      <c r="L34" s="58">
        <v>1822</v>
      </c>
      <c r="M34" s="56">
        <v>704</v>
      </c>
      <c r="N34" s="56"/>
      <c r="O34" s="59"/>
      <c r="P34" s="104">
        <f t="shared" ref="P34:P37" si="4">IFERROR((L34/H34),"100%")</f>
        <v>0.99562841530054647</v>
      </c>
      <c r="Q34" s="106">
        <f t="shared" si="2"/>
        <v>0.97377049180327868</v>
      </c>
      <c r="R34" s="103"/>
      <c r="S34" s="105"/>
      <c r="T34" s="116">
        <f t="shared" si="3"/>
        <v>1.0817987152034261</v>
      </c>
      <c r="U34" s="106"/>
      <c r="V34" s="108"/>
      <c r="W34" s="60"/>
    </row>
    <row r="35" spans="2:23" ht="162" x14ac:dyDescent="0.25">
      <c r="B35" s="186" t="s">
        <v>37</v>
      </c>
      <c r="C35" s="65" t="s">
        <v>99</v>
      </c>
      <c r="D35" s="66" t="s">
        <v>64</v>
      </c>
      <c r="E35" s="67" t="s">
        <v>33</v>
      </c>
      <c r="F35" s="68" t="s">
        <v>65</v>
      </c>
      <c r="G35" s="54">
        <v>15</v>
      </c>
      <c r="H35" s="55">
        <v>5</v>
      </c>
      <c r="I35" s="56">
        <v>3</v>
      </c>
      <c r="J35" s="56">
        <v>3</v>
      </c>
      <c r="K35" s="57">
        <v>4</v>
      </c>
      <c r="L35" s="58">
        <v>5</v>
      </c>
      <c r="M35" s="56">
        <v>1</v>
      </c>
      <c r="N35" s="56"/>
      <c r="O35" s="59"/>
      <c r="P35" s="104">
        <f t="shared" si="4"/>
        <v>1</v>
      </c>
      <c r="Q35" s="106">
        <f t="shared" si="2"/>
        <v>1.2580645161290323</v>
      </c>
      <c r="R35" s="103"/>
      <c r="S35" s="105"/>
      <c r="T35" s="116">
        <f t="shared" si="3"/>
        <v>0.75</v>
      </c>
      <c r="U35" s="106"/>
      <c r="V35" s="108"/>
      <c r="W35" s="60"/>
    </row>
    <row r="36" spans="2:23" ht="108" x14ac:dyDescent="0.25">
      <c r="B36" s="185" t="s">
        <v>125</v>
      </c>
      <c r="C36" s="62" t="s">
        <v>100</v>
      </c>
      <c r="D36" s="62" t="s">
        <v>66</v>
      </c>
      <c r="E36" s="63" t="s">
        <v>33</v>
      </c>
      <c r="F36" s="64" t="s">
        <v>67</v>
      </c>
      <c r="G36" s="52">
        <v>12</v>
      </c>
      <c r="H36" s="51">
        <v>3</v>
      </c>
      <c r="I36" s="38">
        <v>3</v>
      </c>
      <c r="J36" s="38">
        <v>3</v>
      </c>
      <c r="K36" s="39">
        <v>3</v>
      </c>
      <c r="L36" s="37">
        <v>3</v>
      </c>
      <c r="M36" s="38">
        <v>3</v>
      </c>
      <c r="N36" s="38"/>
      <c r="O36" s="40"/>
      <c r="P36" s="104">
        <f t="shared" si="4"/>
        <v>1</v>
      </c>
      <c r="Q36" s="106">
        <f t="shared" si="2"/>
        <v>1.0817987152034261</v>
      </c>
      <c r="R36" s="103"/>
      <c r="S36" s="105"/>
      <c r="T36" s="116">
        <f t="shared" si="3"/>
        <v>1</v>
      </c>
      <c r="U36" s="106"/>
      <c r="V36" s="108"/>
      <c r="W36" s="21"/>
    </row>
    <row r="37" spans="2:23" ht="90.75" thickBot="1" x14ac:dyDescent="0.3">
      <c r="B37" s="187" t="s">
        <v>68</v>
      </c>
      <c r="C37" s="120" t="s">
        <v>101</v>
      </c>
      <c r="D37" s="121" t="s">
        <v>69</v>
      </c>
      <c r="E37" s="122" t="s">
        <v>33</v>
      </c>
      <c r="F37" s="123" t="s">
        <v>70</v>
      </c>
      <c r="G37" s="124">
        <v>4</v>
      </c>
      <c r="H37" s="125">
        <v>1</v>
      </c>
      <c r="I37" s="126">
        <v>1</v>
      </c>
      <c r="J37" s="126">
        <v>1</v>
      </c>
      <c r="K37" s="127">
        <v>1</v>
      </c>
      <c r="L37" s="128">
        <v>1</v>
      </c>
      <c r="M37" s="126">
        <v>1</v>
      </c>
      <c r="N37" s="126"/>
      <c r="O37" s="129"/>
      <c r="P37" s="130">
        <f t="shared" si="4"/>
        <v>1</v>
      </c>
      <c r="Q37" s="106">
        <f t="shared" si="2"/>
        <v>0.75</v>
      </c>
      <c r="R37" s="131"/>
      <c r="S37" s="132"/>
      <c r="T37" s="116">
        <f t="shared" si="3"/>
        <v>1</v>
      </c>
      <c r="U37" s="131"/>
      <c r="V37" s="133"/>
      <c r="W37" s="134"/>
    </row>
    <row r="38" spans="2:23" ht="18.75" x14ac:dyDescent="0.25">
      <c r="B38" s="69"/>
      <c r="P38" s="119">
        <f t="shared" ref="P38:V38" si="5">AVERAGE(P19:P37)</f>
        <v>0.96582146594673191</v>
      </c>
      <c r="Q38" s="119">
        <f t="shared" si="5"/>
        <v>1.1327270523211146</v>
      </c>
      <c r="R38" s="119" t="e">
        <f t="shared" si="5"/>
        <v>#DIV/0!</v>
      </c>
      <c r="S38" s="119" t="e">
        <f t="shared" si="5"/>
        <v>#DIV/0!</v>
      </c>
      <c r="T38" s="119">
        <f t="shared" si="5"/>
        <v>1.1355299789561699</v>
      </c>
      <c r="U38" s="119" t="e">
        <f t="shared" si="5"/>
        <v>#DIV/0!</v>
      </c>
      <c r="V38" s="119" t="e">
        <f t="shared" si="5"/>
        <v>#DIV/0!</v>
      </c>
      <c r="W38" s="70"/>
    </row>
    <row r="39" spans="2:23" x14ac:dyDescent="0.25">
      <c r="B39" s="69"/>
      <c r="W39" s="70"/>
    </row>
    <row r="40" spans="2:23" x14ac:dyDescent="0.25">
      <c r="B40" s="69"/>
      <c r="W40" s="70"/>
    </row>
    <row r="41" spans="2:23" x14ac:dyDescent="0.25">
      <c r="B41" s="69"/>
      <c r="W41" s="70"/>
    </row>
    <row r="42" spans="2:23" x14ac:dyDescent="0.25">
      <c r="B42" s="69"/>
      <c r="W42" s="70"/>
    </row>
    <row r="43" spans="2:23" x14ac:dyDescent="0.25">
      <c r="B43" s="69"/>
      <c r="W43" s="70"/>
    </row>
    <row r="44" spans="2:23" ht="65.45" customHeight="1" thickBot="1" x14ac:dyDescent="0.3">
      <c r="B44" s="71"/>
      <c r="C44" s="212" t="s">
        <v>72</v>
      </c>
      <c r="D44" s="213"/>
      <c r="E44" s="72"/>
      <c r="F44" s="72"/>
      <c r="G44" s="72"/>
      <c r="H44" s="72"/>
      <c r="I44" s="72"/>
      <c r="J44" s="222" t="s">
        <v>25</v>
      </c>
      <c r="K44" s="223"/>
      <c r="L44" s="223"/>
      <c r="M44" s="223"/>
      <c r="N44" s="223"/>
      <c r="O44" s="223"/>
      <c r="P44" s="72"/>
      <c r="Q44" s="72"/>
      <c r="R44" s="72"/>
      <c r="S44" s="72"/>
      <c r="T44" s="72"/>
      <c r="U44" s="72"/>
      <c r="V44" s="212" t="s">
        <v>74</v>
      </c>
      <c r="W44" s="224"/>
    </row>
    <row r="46" spans="2:23" ht="15.75" thickBot="1" x14ac:dyDescent="0.3"/>
    <row r="47" spans="2:23" ht="15.75" thickBot="1" x14ac:dyDescent="0.3">
      <c r="E47" s="197" t="s">
        <v>18</v>
      </c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8"/>
      <c r="W47" s="199"/>
    </row>
    <row r="48" spans="2:23" ht="30.6" customHeight="1" thickBot="1" x14ac:dyDescent="0.3">
      <c r="E48" s="200" t="s">
        <v>19</v>
      </c>
      <c r="F48" s="200" t="s">
        <v>13</v>
      </c>
      <c r="G48" s="197" t="s">
        <v>14</v>
      </c>
      <c r="H48" s="198"/>
      <c r="I48" s="198"/>
      <c r="J48" s="199"/>
      <c r="K48" s="202" t="s">
        <v>15</v>
      </c>
      <c r="L48" s="203"/>
      <c r="M48" s="203"/>
      <c r="N48" s="204"/>
      <c r="O48" s="202" t="s">
        <v>16</v>
      </c>
      <c r="P48" s="203"/>
      <c r="Q48" s="203"/>
      <c r="R48" s="204"/>
      <c r="S48" s="202" t="s">
        <v>17</v>
      </c>
      <c r="T48" s="203"/>
      <c r="U48" s="203"/>
      <c r="V48" s="204"/>
      <c r="W48" s="205" t="s">
        <v>114</v>
      </c>
    </row>
    <row r="49" spans="2:23" ht="29.25" thickBot="1" x14ac:dyDescent="0.3">
      <c r="E49" s="201"/>
      <c r="F49" s="201"/>
      <c r="G49" s="22" t="s">
        <v>108</v>
      </c>
      <c r="H49" s="23" t="s">
        <v>109</v>
      </c>
      <c r="I49" s="24" t="s">
        <v>110</v>
      </c>
      <c r="J49" s="23" t="s">
        <v>111</v>
      </c>
      <c r="K49" s="22" t="s">
        <v>108</v>
      </c>
      <c r="L49" s="23" t="s">
        <v>109</v>
      </c>
      <c r="M49" s="24" t="s">
        <v>110</v>
      </c>
      <c r="N49" s="23" t="s">
        <v>111</v>
      </c>
      <c r="O49" s="22" t="s">
        <v>108</v>
      </c>
      <c r="P49" s="23" t="s">
        <v>109</v>
      </c>
      <c r="Q49" s="24" t="s">
        <v>110</v>
      </c>
      <c r="R49" s="23" t="s">
        <v>111</v>
      </c>
      <c r="S49" s="22" t="s">
        <v>108</v>
      </c>
      <c r="T49" s="23" t="s">
        <v>109</v>
      </c>
      <c r="U49" s="24" t="s">
        <v>110</v>
      </c>
      <c r="V49" s="23" t="s">
        <v>111</v>
      </c>
      <c r="W49" s="206"/>
    </row>
    <row r="50" spans="2:23" ht="42.6" customHeight="1" thickBot="1" x14ac:dyDescent="0.3">
      <c r="E50" s="73" t="s">
        <v>73</v>
      </c>
      <c r="F50" s="74">
        <v>707922390</v>
      </c>
      <c r="G50" s="81">
        <v>241613750</v>
      </c>
      <c r="H50" s="82">
        <v>253689402</v>
      </c>
      <c r="I50" s="83">
        <v>151673584</v>
      </c>
      <c r="J50" s="82">
        <v>60945654</v>
      </c>
      <c r="K50" s="75" t="s">
        <v>112</v>
      </c>
      <c r="L50" s="76"/>
      <c r="M50" s="76"/>
      <c r="N50" s="77"/>
      <c r="O50" s="78">
        <v>0.89639999999999997</v>
      </c>
      <c r="P50" s="79"/>
      <c r="Q50" s="79"/>
      <c r="R50" s="80"/>
      <c r="S50" s="78">
        <v>0.30590000000000001</v>
      </c>
      <c r="T50" s="79"/>
      <c r="U50" s="79"/>
      <c r="V50" s="80"/>
      <c r="W50" s="188" t="s">
        <v>113</v>
      </c>
    </row>
    <row r="51" spans="2:23" ht="25.5" customHeight="1" x14ac:dyDescent="0.25">
      <c r="B51" s="190"/>
      <c r="C51" s="190"/>
    </row>
  </sheetData>
  <mergeCells count="28">
    <mergeCell ref="J44:O44"/>
    <mergeCell ref="V44:W44"/>
    <mergeCell ref="U23:U24"/>
    <mergeCell ref="V23:V24"/>
    <mergeCell ref="G12:V12"/>
    <mergeCell ref="E4:S4"/>
    <mergeCell ref="E5:S5"/>
    <mergeCell ref="D13:F13"/>
    <mergeCell ref="L13:O13"/>
    <mergeCell ref="P13:S13"/>
    <mergeCell ref="E6:S6"/>
    <mergeCell ref="E7:S7"/>
    <mergeCell ref="B51:C51"/>
    <mergeCell ref="T13:V13"/>
    <mergeCell ref="W13:W14"/>
    <mergeCell ref="B13:B14"/>
    <mergeCell ref="E47:W47"/>
    <mergeCell ref="E48:E49"/>
    <mergeCell ref="F48:F49"/>
    <mergeCell ref="G48:J48"/>
    <mergeCell ref="K48:N48"/>
    <mergeCell ref="O48:R48"/>
    <mergeCell ref="S48:V48"/>
    <mergeCell ref="W48:W49"/>
    <mergeCell ref="B16:F16"/>
    <mergeCell ref="G13:K13"/>
    <mergeCell ref="C13:C14"/>
    <mergeCell ref="C44:D44"/>
  </mergeCells>
  <conditionalFormatting sqref="G50:J50">
    <cfRule type="containsBlanks" dxfId="42" priority="9">
      <formula>LEN(TRIM(G50))=0</formula>
    </cfRule>
  </conditionalFormatting>
  <conditionalFormatting sqref="H16:K22 H24:K37">
    <cfRule type="containsBlanks" dxfId="41" priority="59">
      <formula>LEN(TRIM(H16))=0</formula>
    </cfRule>
  </conditionalFormatting>
  <conditionalFormatting sqref="L17">
    <cfRule type="containsBlanks" dxfId="40" priority="8">
      <formula>LEN(TRIM(L17))=0</formula>
    </cfRule>
  </conditionalFormatting>
  <conditionalFormatting sqref="L16:O16 M17:O17">
    <cfRule type="containsBlanks" dxfId="39" priority="60">
      <formula>LEN(TRIM(L16))=0</formula>
    </cfRule>
  </conditionalFormatting>
  <conditionalFormatting sqref="O50 P17:P37">
    <cfRule type="cellIs" dxfId="38" priority="82" stopIfTrue="1" operator="equal">
      <formula>"100%"</formula>
    </cfRule>
    <cfRule type="cellIs" dxfId="37" priority="83" stopIfTrue="1" operator="lessThan">
      <formula>0.5</formula>
    </cfRule>
    <cfRule type="cellIs" dxfId="36" priority="84" stopIfTrue="1" operator="between">
      <formula>0.5</formula>
      <formula>0.7</formula>
    </cfRule>
    <cfRule type="cellIs" dxfId="35" priority="85" stopIfTrue="1" operator="between">
      <formula>0.7</formula>
      <formula>1.2</formula>
    </cfRule>
    <cfRule type="cellIs" dxfId="34" priority="86" stopIfTrue="1" operator="greaterThanOrEqual">
      <formula>1.2</formula>
    </cfRule>
    <cfRule type="containsBlanks" dxfId="33" priority="87" stopIfTrue="1">
      <formula>LEN(TRIM(O17))=0</formula>
    </cfRule>
  </conditionalFormatting>
  <conditionalFormatting sqref="P50:R50 T50:V50">
    <cfRule type="containsBlanks" dxfId="32" priority="75">
      <formula>LEN(TRIM(P50))=0</formula>
    </cfRule>
  </conditionalFormatting>
  <conditionalFormatting sqref="P16:S16">
    <cfRule type="cellIs" dxfId="31" priority="46" stopIfTrue="1" operator="equal">
      <formula>"100%"</formula>
    </cfRule>
    <cfRule type="cellIs" dxfId="30" priority="47" stopIfTrue="1" operator="lessThan">
      <formula>0.5</formula>
    </cfRule>
    <cfRule type="cellIs" dxfId="29" priority="48" stopIfTrue="1" operator="between">
      <formula>0.5</formula>
      <formula>0.7</formula>
    </cfRule>
    <cfRule type="cellIs" dxfId="28" priority="49" stopIfTrue="1" operator="between">
      <formula>0.7</formula>
      <formula>1.2</formula>
    </cfRule>
    <cfRule type="cellIs" dxfId="27" priority="50" stopIfTrue="1" operator="greaterThanOrEqual">
      <formula>1.2</formula>
    </cfRule>
    <cfRule type="containsBlanks" dxfId="26" priority="51" stopIfTrue="1">
      <formula>LEN(TRIM(P16))=0</formula>
    </cfRule>
  </conditionalFormatting>
  <conditionalFormatting sqref="S50">
    <cfRule type="cellIs" dxfId="25" priority="76" stopIfTrue="1" operator="equal">
      <formula>"100%"</formula>
    </cfRule>
    <cfRule type="cellIs" dxfId="24" priority="77" stopIfTrue="1" operator="lessThan">
      <formula>0.5</formula>
    </cfRule>
    <cfRule type="cellIs" dxfId="23" priority="78" stopIfTrue="1" operator="between">
      <formula>0.5</formula>
      <formula>0.7</formula>
    </cfRule>
    <cfRule type="cellIs" dxfId="22" priority="79" stopIfTrue="1" operator="between">
      <formula>0.7</formula>
      <formula>1.2</formula>
    </cfRule>
    <cfRule type="cellIs" dxfId="21" priority="80" stopIfTrue="1" operator="greaterThanOrEqual">
      <formula>1.2</formula>
    </cfRule>
    <cfRule type="containsBlanks" dxfId="20" priority="81" stopIfTrue="1">
      <formula>LEN(TRIM(S50))=0</formula>
    </cfRule>
  </conditionalFormatting>
  <conditionalFormatting sqref="T16:V16">
    <cfRule type="containsBlanks" dxfId="19" priority="32">
      <formula>LEN(TRIM(T16))=0</formula>
    </cfRule>
  </conditionalFormatting>
  <conditionalFormatting sqref="T16:V16">
    <cfRule type="cellIs" dxfId="18" priority="33" stopIfTrue="1" operator="equal">
      <formula>"100%"</formula>
    </cfRule>
    <cfRule type="cellIs" dxfId="17" priority="34" stopIfTrue="1" operator="lessThan">
      <formula>0.5</formula>
    </cfRule>
    <cfRule type="cellIs" dxfId="16" priority="35" stopIfTrue="1" operator="between">
      <formula>0.5</formula>
      <formula>0.7</formula>
    </cfRule>
    <cfRule type="cellIs" dxfId="15" priority="36" stopIfTrue="1" operator="between">
      <formula>0.7</formula>
      <formula>1.2</formula>
    </cfRule>
    <cfRule type="cellIs" dxfId="14" priority="37" stopIfTrue="1" operator="greaterThanOrEqual">
      <formula>1.2</formula>
    </cfRule>
    <cfRule type="containsBlanks" dxfId="13" priority="38" stopIfTrue="1">
      <formula>LEN(TRIM(T16))=0</formula>
    </cfRule>
  </conditionalFormatting>
  <conditionalFormatting sqref="L18:O22 L24:O37 K50:N50 M23:O23">
    <cfRule type="containsBlanks" dxfId="12" priority="88">
      <formula>LEN(TRIM(K18))=0</formula>
    </cfRule>
  </conditionalFormatting>
  <conditionalFormatting sqref="L15:O15">
    <cfRule type="cellIs" dxfId="11" priority="1" operator="equal">
      <formula>"NO DISPONIBLE"</formula>
    </cfRule>
  </conditionalFormatting>
  <conditionalFormatting sqref="P15:S15">
    <cfRule type="cellIs" dxfId="10" priority="5" operator="lessThanOrEqual">
      <formula>0</formula>
    </cfRule>
    <cfRule type="cellIs" dxfId="9" priority="6" stopIfTrue="1" operator="between">
      <formula>0</formula>
      <formula>0.15</formula>
    </cfRule>
  </conditionalFormatting>
  <conditionalFormatting sqref="P15:V15">
    <cfRule type="containsText" dxfId="8" priority="2" operator="containsText" text="NO DISPONIBLE">
      <formula>NOT(ISERROR(SEARCH("NO DISPONIBLE",P15)))</formula>
    </cfRule>
    <cfRule type="cellIs" dxfId="7" priority="7" operator="greaterThanOrEqual">
      <formula>0.15</formula>
    </cfRule>
  </conditionalFormatting>
  <conditionalFormatting sqref="T15:V15">
    <cfRule type="cellIs" dxfId="6" priority="3" stopIfTrue="1" operator="lessThanOrEqual">
      <formula>0</formula>
    </cfRule>
    <cfRule type="cellIs" dxfId="5" priority="4" stopIfTrue="1" operator="between">
      <formula>0</formula>
      <formula>0.15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30" fitToHeight="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7" sqref="B17"/>
    </sheetView>
  </sheetViews>
  <sheetFormatPr baseColWidth="10" defaultRowHeight="15" x14ac:dyDescent="0.25"/>
  <cols>
    <col min="1" max="1" width="20.42578125" customWidth="1"/>
    <col min="2" max="2" width="34.5703125" customWidth="1"/>
  </cols>
  <sheetData>
    <row r="1" spans="1:2" x14ac:dyDescent="0.25">
      <c r="A1" s="41" t="s">
        <v>26</v>
      </c>
    </row>
    <row r="3" spans="1:2" ht="120" customHeight="1" x14ac:dyDescent="0.25">
      <c r="A3" s="232" t="s">
        <v>27</v>
      </c>
      <c r="B3" s="232"/>
    </row>
    <row r="5" spans="1:2" ht="45" x14ac:dyDescent="0.25">
      <c r="A5" s="42"/>
      <c r="B5" s="43" t="s">
        <v>28</v>
      </c>
    </row>
    <row r="6" spans="1:2" ht="60" x14ac:dyDescent="0.25">
      <c r="A6" s="44"/>
      <c r="B6" s="43" t="s">
        <v>29</v>
      </c>
    </row>
  </sheetData>
  <mergeCells count="1"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T8"/>
  <sheetViews>
    <sheetView workbookViewId="0">
      <selection activeCell="B3" sqref="B3:T8"/>
    </sheetView>
  </sheetViews>
  <sheetFormatPr baseColWidth="10" defaultRowHeight="15" x14ac:dyDescent="0.25"/>
  <sheetData>
    <row r="2" spans="2:20" ht="15.75" thickBot="1" x14ac:dyDescent="0.3"/>
    <row r="3" spans="2:20" ht="15.75" thickBot="1" x14ac:dyDescent="0.3">
      <c r="B3" s="197" t="s">
        <v>18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9"/>
    </row>
    <row r="4" spans="2:20" ht="15.75" thickBot="1" x14ac:dyDescent="0.3">
      <c r="B4" s="200" t="s">
        <v>19</v>
      </c>
      <c r="C4" s="200" t="s">
        <v>13</v>
      </c>
      <c r="D4" s="197" t="s">
        <v>14</v>
      </c>
      <c r="E4" s="198"/>
      <c r="F4" s="198"/>
      <c r="G4" s="199"/>
      <c r="H4" s="202" t="s">
        <v>15</v>
      </c>
      <c r="I4" s="203"/>
      <c r="J4" s="203"/>
      <c r="K4" s="233"/>
      <c r="L4" s="234" t="s">
        <v>16</v>
      </c>
      <c r="M4" s="203"/>
      <c r="N4" s="203"/>
      <c r="O4" s="233"/>
      <c r="P4" s="234" t="s">
        <v>17</v>
      </c>
      <c r="Q4" s="203"/>
      <c r="R4" s="203"/>
      <c r="S4" s="204"/>
      <c r="T4" s="205" t="s">
        <v>20</v>
      </c>
    </row>
    <row r="5" spans="2:20" ht="29.25" thickBot="1" x14ac:dyDescent="0.3">
      <c r="B5" s="201"/>
      <c r="C5" s="201"/>
      <c r="D5" s="22" t="s">
        <v>21</v>
      </c>
      <c r="E5" s="23" t="s">
        <v>22</v>
      </c>
      <c r="F5" s="24" t="s">
        <v>23</v>
      </c>
      <c r="G5" s="23" t="s">
        <v>24</v>
      </c>
      <c r="H5" s="22" t="s">
        <v>21</v>
      </c>
      <c r="I5" s="23" t="s">
        <v>22</v>
      </c>
      <c r="J5" s="24" t="s">
        <v>23</v>
      </c>
      <c r="K5" s="23" t="s">
        <v>24</v>
      </c>
      <c r="L5" s="22" t="s">
        <v>21</v>
      </c>
      <c r="M5" s="23" t="s">
        <v>22</v>
      </c>
      <c r="N5" s="24" t="s">
        <v>23</v>
      </c>
      <c r="O5" s="23" t="s">
        <v>24</v>
      </c>
      <c r="P5" s="22" t="s">
        <v>21</v>
      </c>
      <c r="Q5" s="23" t="s">
        <v>22</v>
      </c>
      <c r="R5" s="24" t="s">
        <v>23</v>
      </c>
      <c r="S5" s="23" t="s">
        <v>24</v>
      </c>
      <c r="T5" s="206"/>
    </row>
    <row r="6" spans="2:20" x14ac:dyDescent="0.25">
      <c r="B6" s="9"/>
      <c r="C6" s="10">
        <f>SUM(D6:G256)</f>
        <v>0</v>
      </c>
      <c r="D6" s="25"/>
      <c r="E6" s="26"/>
      <c r="F6" s="27"/>
      <c r="G6" s="28"/>
      <c r="H6" s="25"/>
      <c r="I6" s="26"/>
      <c r="J6" s="27"/>
      <c r="K6" s="28"/>
      <c r="L6" s="11" t="str">
        <f t="shared" ref="L6:O8" si="0">IFERROR(H6/D6,"NO APLICA")</f>
        <v>NO APLICA</v>
      </c>
      <c r="M6" s="12" t="str">
        <f t="shared" si="0"/>
        <v>NO APLICA</v>
      </c>
      <c r="N6" s="12" t="str">
        <f t="shared" si="0"/>
        <v>NO APLICA</v>
      </c>
      <c r="O6" s="13" t="str">
        <f t="shared" si="0"/>
        <v>NO APLICA</v>
      </c>
      <c r="P6" s="11" t="str">
        <f t="shared" ref="P6:P8" si="1">IFERROR(H6/D6,"NO APLICA")</f>
        <v>NO APLICA</v>
      </c>
      <c r="Q6" s="12" t="str">
        <f t="shared" ref="Q6:Q8" si="2">IFERROR((H6+I6)/(D6+E6),"NO APLICA")</f>
        <v>NO APLICA</v>
      </c>
      <c r="R6" s="12" t="str">
        <f t="shared" ref="R6:R8" si="3">IFERROR((H6+I6+J6)/(D6+E6+F6),"NO APLICA")</f>
        <v>NO APLICA</v>
      </c>
      <c r="S6" s="13" t="str">
        <f t="shared" ref="S6:S8" si="4">IFERROR((H6+I6+J6+K6)/(D6+E6+F6+G6),"NO APLICA")</f>
        <v>NO APLICA</v>
      </c>
      <c r="T6" s="14"/>
    </row>
    <row r="7" spans="2:20" x14ac:dyDescent="0.25">
      <c r="B7" s="15"/>
      <c r="C7" s="16">
        <f>SUM(D7:G257)</f>
        <v>0</v>
      </c>
      <c r="D7" s="29"/>
      <c r="E7" s="30"/>
      <c r="F7" s="31"/>
      <c r="G7" s="32"/>
      <c r="H7" s="29"/>
      <c r="I7" s="30"/>
      <c r="J7" s="31"/>
      <c r="K7" s="32"/>
      <c r="L7" s="1" t="str">
        <f t="shared" si="0"/>
        <v>NO APLICA</v>
      </c>
      <c r="M7" s="2" t="str">
        <f t="shared" si="0"/>
        <v>NO APLICA</v>
      </c>
      <c r="N7" s="2" t="str">
        <f t="shared" si="0"/>
        <v>NO APLICA</v>
      </c>
      <c r="O7" s="3" t="str">
        <f t="shared" si="0"/>
        <v>NO APLICA</v>
      </c>
      <c r="P7" s="1" t="str">
        <f t="shared" si="1"/>
        <v>NO APLICA</v>
      </c>
      <c r="Q7" s="2" t="str">
        <f t="shared" si="2"/>
        <v>NO APLICA</v>
      </c>
      <c r="R7" s="2" t="str">
        <f t="shared" si="3"/>
        <v>NO APLICA</v>
      </c>
      <c r="S7" s="3" t="str">
        <f t="shared" si="4"/>
        <v>NO APLICA</v>
      </c>
      <c r="T7" s="17"/>
    </row>
    <row r="8" spans="2:20" ht="15.75" thickBot="1" x14ac:dyDescent="0.3">
      <c r="B8" s="18"/>
      <c r="C8" s="19">
        <f>SUM(D8:G258)</f>
        <v>0</v>
      </c>
      <c r="D8" s="33"/>
      <c r="E8" s="34"/>
      <c r="F8" s="35"/>
      <c r="G8" s="36"/>
      <c r="H8" s="33"/>
      <c r="I8" s="34"/>
      <c r="J8" s="35"/>
      <c r="K8" s="36"/>
      <c r="L8" s="4" t="str">
        <f t="shared" si="0"/>
        <v>NO APLICA</v>
      </c>
      <c r="M8" s="5" t="str">
        <f t="shared" si="0"/>
        <v>NO APLICA</v>
      </c>
      <c r="N8" s="5" t="str">
        <f t="shared" si="0"/>
        <v>NO APLICA</v>
      </c>
      <c r="O8" s="6" t="str">
        <f t="shared" si="0"/>
        <v>NO APLICA</v>
      </c>
      <c r="P8" s="4" t="str">
        <f t="shared" si="1"/>
        <v>NO APLICA</v>
      </c>
      <c r="Q8" s="5" t="str">
        <f t="shared" si="2"/>
        <v>NO APLICA</v>
      </c>
      <c r="R8" s="5" t="str">
        <f t="shared" si="3"/>
        <v>NO APLICA</v>
      </c>
      <c r="S8" s="6" t="str">
        <f t="shared" si="4"/>
        <v>NO APLICA</v>
      </c>
      <c r="T8" s="20"/>
    </row>
  </sheetData>
  <mergeCells count="8">
    <mergeCell ref="B3:T3"/>
    <mergeCell ref="B4:B5"/>
    <mergeCell ref="C4:C5"/>
    <mergeCell ref="D4:G4"/>
    <mergeCell ref="H4:K4"/>
    <mergeCell ref="L4:O4"/>
    <mergeCell ref="P4:S4"/>
    <mergeCell ref="T4:T5"/>
  </mergeCells>
  <conditionalFormatting sqref="L6:S8">
    <cfRule type="cellIs" dxfId="4" priority="1" operator="equal">
      <formula>"NO APLICA"</formula>
    </cfRule>
    <cfRule type="cellIs" dxfId="3" priority="2" operator="between">
      <formula>0.7</formula>
      <formula>1.2</formula>
    </cfRule>
    <cfRule type="cellIs" dxfId="2" priority="3" operator="between">
      <formula>0.5</formula>
      <formula>0.7</formula>
    </cfRule>
    <cfRule type="cellIs" dxfId="1" priority="4" operator="lessThan">
      <formula>0.5</formula>
    </cfRule>
    <cfRule type="cellIs" dxfId="0" priority="5" operator="greaterThan">
      <formula>1.2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SEGUIMIENTO EJE 3</vt:lpstr>
      <vt:lpstr>Instrucciones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DPM</dc:creator>
  <cp:keywords/>
  <dc:description/>
  <cp:lastModifiedBy>Planeación Municipal</cp:lastModifiedBy>
  <cp:revision/>
  <cp:lastPrinted>2024-05-21T16:37:07Z</cp:lastPrinted>
  <dcterms:created xsi:type="dcterms:W3CDTF">2021-02-22T21:43:21Z</dcterms:created>
  <dcterms:modified xsi:type="dcterms:W3CDTF">2024-07-10T15:25:20Z</dcterms:modified>
  <cp:category/>
  <cp:contentStatus/>
</cp:coreProperties>
</file>