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DD7F2B57-E289-4197-A0F8-C698838A7457}" xr6:coauthVersionLast="45" xr6:coauthVersionMax="47" xr10:uidLastSave="{00000000-0000-0000-0000-000000000000}"/>
  <bookViews>
    <workbookView xWindow="-120" yWindow="-120" windowWidth="29040" windowHeight="15840" xr2:uid="{00000000-000D-0000-FFFF-FFFF00000000}"/>
  </bookViews>
  <sheets>
    <sheet name="SEGUIMIENTO 1Tr24"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4" i="3" l="1"/>
  <c r="T15" i="3"/>
  <c r="T16" i="3"/>
  <c r="T17" i="3"/>
  <c r="T18" i="3"/>
  <c r="T19" i="3"/>
  <c r="T20" i="3"/>
  <c r="T21" i="3"/>
  <c r="T22" i="3"/>
  <c r="T23" i="3"/>
  <c r="T24" i="3"/>
  <c r="T13" i="3"/>
  <c r="Q13" i="3" l="1"/>
  <c r="Q14" i="3"/>
  <c r="T25" i="3" l="1"/>
  <c r="Q15" i="3"/>
  <c r="P44" i="3"/>
  <c r="P43" i="3"/>
  <c r="V14" i="3"/>
  <c r="U14" i="3"/>
  <c r="S14" i="3"/>
  <c r="R14" i="3"/>
  <c r="P14" i="3" l="1"/>
  <c r="Q21" i="3" l="1"/>
  <c r="Q22" i="3"/>
  <c r="Q23" i="3"/>
  <c r="Q24" i="3"/>
  <c r="Q20" i="3"/>
  <c r="Q19" i="3"/>
  <c r="Q18" i="3"/>
  <c r="Q17" i="3"/>
  <c r="Q16" i="3"/>
  <c r="Q25" i="3" l="1"/>
  <c r="J42" i="3"/>
  <c r="J43" i="3"/>
  <c r="J44" i="3"/>
  <c r="F44" i="3"/>
  <c r="T44" i="3" s="1"/>
  <c r="F43" i="3"/>
  <c r="T43" i="3" s="1"/>
  <c r="H42" i="3"/>
  <c r="F42" i="3"/>
  <c r="T42" i="3" l="1"/>
  <c r="P42" i="3"/>
  <c r="P23" i="3"/>
  <c r="S42" i="3" l="1"/>
  <c r="V25" i="3" l="1"/>
  <c r="S25" i="3"/>
  <c r="U25" i="3" l="1"/>
  <c r="R25" i="3"/>
  <c r="O42" i="3" l="1"/>
  <c r="P24" i="3"/>
  <c r="P15" i="3" l="1"/>
  <c r="G16" i="3" l="1"/>
  <c r="G17" i="3"/>
  <c r="G18" i="3"/>
  <c r="G19" i="3"/>
  <c r="G20" i="3"/>
  <c r="G21" i="3"/>
  <c r="G22" i="3"/>
  <c r="G23" i="3"/>
  <c r="G24" i="3"/>
  <c r="G15" i="3"/>
  <c r="P22" i="3" l="1"/>
  <c r="P21" i="3"/>
  <c r="P20" i="3"/>
  <c r="P19" i="3"/>
  <c r="P18" i="3"/>
  <c r="P17" i="3"/>
  <c r="P16" i="3"/>
  <c r="P25" i="3" l="1"/>
  <c r="S43" i="3"/>
  <c r="O43" i="3"/>
  <c r="U41" i="3" l="1"/>
  <c r="T41" i="3"/>
  <c r="S41" i="3"/>
  <c r="R41" i="3"/>
  <c r="Q41" i="3"/>
  <c r="P41" i="3"/>
  <c r="O41" i="3"/>
  <c r="V41" i="3" s="1"/>
  <c r="S44" i="3" l="1"/>
  <c r="O44" i="3" l="1"/>
</calcChain>
</file>

<file path=xl/sharedStrings.xml><?xml version="1.0" encoding="utf-8"?>
<sst xmlns="http://schemas.openxmlformats.org/spreadsheetml/2006/main" count="138" uniqueCount="102">
  <si>
    <t>EJE 1: BUEN GOBIERNO</t>
  </si>
  <si>
    <t>Nivel.
(unidad administrativa responsable)</t>
  </si>
  <si>
    <t>Resumen narrativo u objetivos.
Clave: Número del Eje, Número del Programa, 1 para el Fin, 1 para el Propósito, Número del Componente, Número de las Actividades.</t>
  </si>
  <si>
    <t>INDICADOR</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</si>
  <si>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</si>
  <si>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</si>
  <si>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</si>
  <si>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</si>
  <si>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</si>
  <si>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</si>
  <si>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</si>
  <si>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</si>
  <si>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</si>
  <si>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</si>
  <si>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</si>
  <si>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</si>
  <si>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</si>
  <si>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</si>
  <si>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</si>
  <si>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</si>
  <si>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</si>
  <si>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</si>
  <si>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</si>
  <si>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</si>
  <si>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</si>
  <si>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</si>
  <si>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</si>
  <si>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</si>
  <si>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</si>
  <si>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 xml:space="preserve">Propósito (Dirección General) </t>
  </si>
  <si>
    <t>Componente
(Dirección de Noticias)</t>
  </si>
  <si>
    <t>Componente (Dirección de Programación Cultural y Musical)</t>
  </si>
  <si>
    <t>Componente (Coordinación administrativa)</t>
  </si>
  <si>
    <t>Trimestral</t>
  </si>
  <si>
    <r>
      <rPr>
        <b/>
        <sz val="11"/>
        <color theme="1"/>
        <rFont val="Arial"/>
        <family val="2"/>
      </rPr>
      <t>PICT:</t>
    </r>
    <r>
      <rPr>
        <sz val="11"/>
        <color theme="1"/>
        <rFont val="Arial"/>
        <family val="2"/>
      </rPr>
      <t>Porcentaje de información en las cápsulas transmitidas.</t>
    </r>
  </si>
  <si>
    <r>
      <t>PPCT:</t>
    </r>
    <r>
      <rPr>
        <sz val="11"/>
        <color theme="1"/>
        <rFont val="Arial"/>
        <family val="2"/>
      </rPr>
      <t>Porcentaje de programas culturales transmitidos</t>
    </r>
  </si>
  <si>
    <r>
      <t>PAC:</t>
    </r>
    <r>
      <rPr>
        <sz val="11"/>
        <color theme="1"/>
        <rFont val="Arial"/>
        <family val="2"/>
      </rPr>
      <t>Porcentaje de actividades administrativas</t>
    </r>
  </si>
  <si>
    <r>
      <rPr>
        <b/>
        <sz val="11"/>
        <color theme="1"/>
        <rFont val="Arial"/>
        <family val="2"/>
      </rPr>
      <t>PER:</t>
    </r>
    <r>
      <rPr>
        <sz val="11"/>
        <color theme="1"/>
        <rFont val="Arial"/>
        <family val="2"/>
      </rPr>
      <t>Porcentaje de elaboración de requisiciones</t>
    </r>
  </si>
  <si>
    <t>DIRECCIÓN DE NOTICIAS</t>
  </si>
  <si>
    <t>COORDINACIÓN ADMINISTRATIVA</t>
  </si>
  <si>
    <t>DIRECCIÓN DE PROGRAMACION CULTURAL</t>
  </si>
  <si>
    <t>ANUAL</t>
  </si>
  <si>
    <t>RADIO CULTURAL AYUNTAMIENTO</t>
  </si>
  <si>
    <t>AVANCE EN CUMPLIMIENTO DE METAS TRIMESTRAL Y ANUAL ACUMULADO 2024</t>
  </si>
  <si>
    <t>META PROGRAMADA 2024</t>
  </si>
  <si>
    <t>META REALIZADA 2024</t>
  </si>
  <si>
    <t>PORCENTAJE DE AVANCE TRIMESTRAL 2024</t>
  </si>
  <si>
    <t>PORCENTAJE DE AVANCE TRIMESTRAL ACUMULADO 2024</t>
  </si>
  <si>
    <t>CLAVE Y NOMBRE DEL PPA: E-PPA 1.7  PROGRAMA DE SERVICIO DE RADIODIFUSIÓN QUE 
PROMUEVE LA INTEGRACIÓN MUNICIPAL</t>
  </si>
  <si>
    <t>SEGUIMIENTO DE AVANCE EN CUMPLIMIENTO DE METAS Y OBJETIVOS 2024</t>
  </si>
  <si>
    <t>TRIMESTRE 2 2024</t>
  </si>
  <si>
    <t>TRIMESTRE 3 2024</t>
  </si>
  <si>
    <t>TRIMESTRE 4 2024</t>
  </si>
  <si>
    <t>TRIMESTRE 1 2024</t>
  </si>
  <si>
    <t>ELABORÓ
Aurora Cocoletzi Solis
Contadora de Radio Cultural Ayuntamiento</t>
  </si>
  <si>
    <t>AUTORIZÓ
Fausto Adrián Palacios
Dirección General de Radio Cultural Ayuntamiento</t>
  </si>
  <si>
    <t>JUSTIFICACION TRIMESTRAL DE AVANCE DE RESULTADOS 2024</t>
  </si>
  <si>
    <r>
      <t xml:space="preserve">1.7.1 </t>
    </r>
    <r>
      <rPr>
        <sz val="11"/>
        <color theme="1"/>
        <rFont val="Arial"/>
        <family val="2"/>
      </rPr>
      <t xml:space="preserve">Contribuir a la renovación de los mecanismos de gestión, flexibilizando nuestras estructuras y procedimientos administrativos con calidad, innovación tecnológica y combate a la corrupción </t>
    </r>
    <r>
      <rPr>
        <b/>
        <sz val="11"/>
        <color theme="1"/>
        <rFont val="Arial"/>
        <family val="2"/>
      </rPr>
      <t>mediante</t>
    </r>
    <r>
      <rPr>
        <sz val="11"/>
        <color theme="1"/>
        <rFont val="Arial"/>
        <family val="2"/>
      </rPr>
      <t xml:space="preserve"> la diversificación de programas educativos, culturales, cívicos y de información pública del acontecer  en la sociedad para fortalecer la integración municipal. </t>
    </r>
  </si>
  <si>
    <t>Anual</t>
  </si>
  <si>
    <r>
      <t xml:space="preserve">1.7.1.1. </t>
    </r>
    <r>
      <rPr>
        <sz val="11"/>
        <color theme="0"/>
        <rFont val="Arial"/>
        <family val="2"/>
      </rPr>
      <t xml:space="preserve">Diversificar los programas educativos, culturales, cívicos y de información pública del acontecer  en la sociedad para fortalecer la integración municipal </t>
    </r>
  </si>
  <si>
    <r>
      <t xml:space="preserve">1.7.1.1.1.  </t>
    </r>
    <r>
      <rPr>
        <sz val="11"/>
        <color theme="1"/>
        <rFont val="Arial"/>
        <family val="2"/>
      </rPr>
      <t>Programas informativos transmitidos</t>
    </r>
  </si>
  <si>
    <r>
      <t xml:space="preserve">1.7.1.1.1.1.   </t>
    </r>
    <r>
      <rPr>
        <sz val="11"/>
        <color theme="1"/>
        <rFont val="Arial"/>
        <family val="2"/>
      </rPr>
      <t>Ampliación de difusíon  de noticias más importantes que sucedieron y se están presentando a nivel local, estatal, nacional e internacional</t>
    </r>
  </si>
  <si>
    <r>
      <t xml:space="preserve">1.7.1.1.1.2. </t>
    </r>
    <r>
      <rPr>
        <sz val="11"/>
        <color theme="1"/>
        <rFont val="Arial"/>
        <family val="2"/>
      </rPr>
      <t>Preparación de material para cápsulas informativas para las transmisiones</t>
    </r>
  </si>
  <si>
    <r>
      <t xml:space="preserve">1.7.1.1.2. </t>
    </r>
    <r>
      <rPr>
        <sz val="11"/>
        <color theme="1"/>
        <rFont val="Arial"/>
        <family val="2"/>
      </rPr>
      <t>Programas culturales, deportivos, entretenimiento, gestión  y de ayuda social transmitidos</t>
    </r>
  </si>
  <si>
    <r>
      <t xml:space="preserve">1.7.1.1.2.1. </t>
    </r>
    <r>
      <rPr>
        <sz val="11"/>
        <color theme="1"/>
        <rFont val="Arial"/>
        <family val="2"/>
      </rPr>
      <t>Implementación  de programas enfocados a la equidad de género</t>
    </r>
  </si>
  <si>
    <r>
      <t xml:space="preserve">1.7.1.1.2.2.  </t>
    </r>
    <r>
      <rPr>
        <sz val="11"/>
        <color theme="1"/>
        <rFont val="Arial"/>
        <family val="2"/>
      </rPr>
      <t>Difusión  de una amplia colección musical  de que se dispone</t>
    </r>
  </si>
  <si>
    <r>
      <t xml:space="preserve"> 1.7.1.1.3. </t>
    </r>
    <r>
      <rPr>
        <sz val="11"/>
        <color theme="1"/>
        <rFont val="Arial"/>
        <family val="2"/>
      </rPr>
      <t>Actividades administrativas para la aplicación de lineamiento y políticas establecidas</t>
    </r>
  </si>
  <si>
    <r>
      <t xml:space="preserve"> 1.7.1.1.3.1. </t>
    </r>
    <r>
      <rPr>
        <sz val="11"/>
        <color theme="1"/>
        <rFont val="Arial"/>
        <family val="2"/>
      </rPr>
      <t xml:space="preserve">Elaboración de requisiciones para solicitud de recursos materiales y equipos </t>
    </r>
  </si>
  <si>
    <r>
      <t xml:space="preserve"> 1.7.1.1.3.2. </t>
    </r>
    <r>
      <rPr>
        <sz val="11"/>
        <color theme="1"/>
        <rFont val="Arial"/>
        <family val="2"/>
      </rPr>
      <t>Atención de las diferentes solicitudes de información de los entes públicos y fiscalizables</t>
    </r>
  </si>
  <si>
    <r>
      <t>PPIT:</t>
    </r>
    <r>
      <rPr>
        <sz val="11"/>
        <color theme="1"/>
        <rFont val="Arial"/>
        <family val="2"/>
      </rPr>
      <t>Porcentaje de programas informativos transmitidos.</t>
    </r>
  </si>
  <si>
    <r>
      <t xml:space="preserve">PPD: </t>
    </r>
    <r>
      <rPr>
        <sz val="11"/>
        <color theme="0"/>
        <rFont val="Arial"/>
        <family val="2"/>
      </rPr>
      <t>Porcentaje de programas diversificados</t>
    </r>
  </si>
  <si>
    <r>
      <rPr>
        <b/>
        <sz val="11"/>
        <color theme="1"/>
        <rFont val="Arial"/>
        <family val="2"/>
      </rPr>
      <t>PND:</t>
    </r>
    <r>
      <rPr>
        <sz val="11"/>
        <color theme="1"/>
        <rFont val="Arial"/>
        <family val="2"/>
      </rPr>
      <t>Porcentaje de noticias difundidas</t>
    </r>
  </si>
  <si>
    <r>
      <rPr>
        <b/>
        <sz val="11"/>
        <color theme="1"/>
        <rFont val="Arial"/>
        <family val="2"/>
      </rPr>
      <t>PPI:</t>
    </r>
    <r>
      <rPr>
        <sz val="11"/>
        <color theme="1"/>
        <rFont val="Arial"/>
        <family val="2"/>
      </rPr>
      <t>Porcentaje de programas implementados</t>
    </r>
  </si>
  <si>
    <r>
      <rPr>
        <b/>
        <sz val="11"/>
        <color theme="1"/>
        <rFont val="Arial"/>
        <family val="2"/>
      </rPr>
      <t>DCM:</t>
    </r>
    <r>
      <rPr>
        <sz val="11"/>
        <color theme="1"/>
        <rFont val="Arial"/>
        <family val="2"/>
      </rPr>
      <t>Porcentaje de programas musicales difundidos</t>
    </r>
  </si>
  <si>
    <r>
      <rPr>
        <b/>
        <sz val="11"/>
        <color theme="1"/>
        <rFont val="Arial"/>
        <family val="2"/>
      </rPr>
      <t>PAS:</t>
    </r>
    <r>
      <rPr>
        <sz val="11"/>
        <color theme="1"/>
        <rFont val="Arial"/>
        <family val="2"/>
      </rPr>
      <t xml:space="preserve">Porcentaje de atención  de solicitudes </t>
    </r>
  </si>
  <si>
    <r>
      <t xml:space="preserve">UNIDAD DE MEDIDA DEL INDICADOR: </t>
    </r>
    <r>
      <rPr>
        <sz val="11"/>
        <color theme="0"/>
        <rFont val="Arial"/>
        <family val="2"/>
      </rPr>
      <t>Porcentaje</t>
    </r>
    <r>
      <rPr>
        <b/>
        <sz val="11"/>
        <color theme="0"/>
        <rFont val="Arial"/>
        <family val="2"/>
      </rPr>
      <t xml:space="preserve">
UNIDAD DE MEDIDA DE LAS VARIABLES:</t>
    </r>
    <r>
      <rPr>
        <sz val="11"/>
        <color theme="0"/>
        <rFont val="Arial"/>
        <family val="2"/>
      </rPr>
      <t xml:space="preserve">  Horas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</si>
  <si>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Programas informativos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</si>
  <si>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Notas  transmitidas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</si>
  <si>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Càpsulas informativas </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</si>
  <si>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Programas culturales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</si>
  <si>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Transmisión de Colección musical</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</si>
  <si>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Actividades administrativas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</si>
  <si>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Requisiciones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</si>
  <si>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Solicitudes</t>
    </r>
  </si>
  <si>
    <t>NO DISPONIBLE</t>
  </si>
  <si>
    <t>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</si>
  <si>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t>IAG: Índice de Avance General en la implantación y operación del modelo PbR-SED</t>
  </si>
  <si>
    <t xml:space="preserve">Unidad de medida del Indicador:
Porcentaje </t>
  </si>
  <si>
    <r>
      <t xml:space="preserve">Justificación Trimestral: </t>
    </r>
    <r>
      <rPr>
        <sz val="13"/>
        <color theme="0"/>
        <rFont val="Arial"/>
        <family val="2"/>
      </rPr>
      <t>Este indicador tiene meta anual de 8,779 horas de transmisión. El porcentaje alcanzado es de 99.86%</t>
    </r>
    <r>
      <rPr>
        <b/>
        <sz val="13"/>
        <color theme="0"/>
        <rFont val="Arial"/>
        <family val="2"/>
      </rPr>
      <t xml:space="preserve"> </t>
    </r>
    <r>
      <rPr>
        <sz val="13"/>
        <color theme="0"/>
        <rFont val="Arial"/>
        <family val="2"/>
      </rPr>
      <t xml:space="preserve"> que corresponde a 2,178 de 2,181 horas de transmisiones que se programaron, debido a que hubo apagón en la zona, lo que ocasionó que salieramos fuera del aire.        </t>
    </r>
  </si>
  <si>
    <r>
      <t xml:space="preserve">Justificación Trimestral: </t>
    </r>
    <r>
      <rPr>
        <sz val="13"/>
        <color theme="1"/>
        <rFont val="Arial"/>
        <family val="2"/>
      </rPr>
      <t>Este indicador tiene meta anual de 524 programas informativos. El porcentaje alcanzado es de 98.46% que corresponde a 128 de 130 programas informativos, debido a que hubo apagón en la zona, lo que ocasionó que salieramos fuera del aire.</t>
    </r>
    <r>
      <rPr>
        <b/>
        <sz val="13"/>
        <color theme="1"/>
        <rFont val="Arial"/>
        <family val="2"/>
      </rPr>
      <t xml:space="preserve">                                                          </t>
    </r>
  </si>
  <si>
    <r>
      <t>Justificación Trimestral:</t>
    </r>
    <r>
      <rPr>
        <sz val="13"/>
        <color theme="1"/>
        <rFont val="Arial"/>
        <family val="2"/>
      </rPr>
      <t xml:space="preserve"> Este indicador tiene meta anual de 5,290 notas informativas. El porcentaje alcanzado es de</t>
    </r>
    <r>
      <rPr>
        <b/>
        <sz val="13"/>
        <color theme="1"/>
        <rFont val="Arial"/>
        <family val="2"/>
      </rPr>
      <t xml:space="preserve"> </t>
    </r>
    <r>
      <rPr>
        <sz val="13"/>
        <color theme="1"/>
        <rFont val="Arial"/>
        <family val="2"/>
      </rPr>
      <t>100.00% que corresponde a 1,313 de 1,313 notas, debido a que no hubo incidente que ocasionara  interrupir la  transmisión de  las notas generadas para los noticieros.</t>
    </r>
  </si>
  <si>
    <r>
      <t xml:space="preserve">Justificación Trimestral: </t>
    </r>
    <r>
      <rPr>
        <sz val="13"/>
        <color theme="1"/>
        <rFont val="Arial"/>
        <family val="2"/>
      </rPr>
      <t xml:space="preserve">Este indicador tiene meta anual de 3,144 cápsulas informativas. El porcentaje alcanzado es de 100.00% que corresponde a 780 de 780 cápsulas, debido a que no hubo incidente que ocasionara  interrupir la  transmisión de  las cápsulas informativas.           </t>
    </r>
    <r>
      <rPr>
        <b/>
        <sz val="13"/>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</si>
  <si>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Programa con equidad de género</t>
    </r>
  </si>
  <si>
    <r>
      <t xml:space="preserve">Justificación Trimestral: </t>
    </r>
    <r>
      <rPr>
        <sz val="13"/>
        <color theme="1"/>
        <rFont val="Arial"/>
        <family val="2"/>
      </rPr>
      <t xml:space="preserve">Este indicador tiene meta anual de 326 programas de equidad de género. El porcentaje alcanzado es de 97.53% que corresponde a 79 de 81 programas, debido a que no se transmitió los programas M mujer y Cinco minutos, ya que se transmitieron programas de cuentanos tu historia por el 54 aniversario de Cancún.     </t>
    </r>
    <r>
      <rPr>
        <b/>
        <sz val="13"/>
        <color theme="1"/>
        <rFont val="Arial"/>
        <family val="2"/>
      </rPr>
      <t xml:space="preserve">    </t>
    </r>
  </si>
  <si>
    <r>
      <t xml:space="preserve">Justificación Trimestral: </t>
    </r>
    <r>
      <rPr>
        <sz val="13"/>
        <color theme="1"/>
        <rFont val="Arial"/>
        <family val="2"/>
      </rPr>
      <t>Este indicador tiene meta anual de 410 requisiciones de materiales. El porcentaje alcanzado es de 81.00% que corresponde a 81 de 100 requsiciones, debido a que  se optimizarón los recursos en materiales de administración en publicaciones impresiones,  material de limpieza equipos de tecnología,   alimentos,</t>
    </r>
    <r>
      <rPr>
        <b/>
        <sz val="13"/>
        <color theme="1"/>
        <rFont val="Arial"/>
        <family val="2"/>
      </rPr>
      <t xml:space="preserve"> </t>
    </r>
    <r>
      <rPr>
        <sz val="13"/>
        <color theme="1"/>
        <rFont val="Arial"/>
        <family val="2"/>
      </rPr>
      <t>artículos de contrucción, material electrico,  herramientas y refacciones menores,  servicios basicos, servicio de arrendamiento,viáticos,  servicio de instalación, reparación y profesionales, servicios oficiales y  equipo de comunicación y tel. (debido a que aún falta que nos depositen la ministración para equipamiento).</t>
    </r>
  </si>
  <si>
    <r>
      <t xml:space="preserve">Justificación Trimestral: </t>
    </r>
    <r>
      <rPr>
        <sz val="13"/>
        <color theme="1"/>
        <rFont val="Arial"/>
        <family val="2"/>
      </rPr>
      <t>Este indicador tiene meta anual de 1,900 solicitudes. El porcentaje alcanzado es de 86.00% que corresponde a 387 de 450 de solicitudes, debido a que se cancelaron varios programas, eventos o spots por la veda electoral.</t>
    </r>
    <r>
      <rPr>
        <b/>
        <sz val="13"/>
        <color theme="1"/>
        <rFont val="Arial"/>
        <family val="2"/>
      </rPr>
      <t xml:space="preserve">                                                              </t>
    </r>
  </si>
  <si>
    <r>
      <t xml:space="preserve">Justificación Trimestral: </t>
    </r>
    <r>
      <rPr>
        <sz val="13"/>
        <color theme="1"/>
        <rFont val="Arial"/>
        <family val="2"/>
      </rPr>
      <t xml:space="preserve">Este indicador tiene meta anual de 12 informes administrativos. El porcentaje alcanzado es de  100% que corresponde 3 de 3 informes de lo planeado, debido a que la información administrativa que se genera, no incremento y/o disminuyó por parte de las áreas solicitantes. </t>
    </r>
    <r>
      <rPr>
        <b/>
        <sz val="13"/>
        <color theme="1"/>
        <rFont val="Arial"/>
        <family val="2"/>
      </rPr>
      <t xml:space="preserve">                        </t>
    </r>
  </si>
  <si>
    <r>
      <rPr>
        <b/>
        <sz val="12"/>
        <color theme="1"/>
        <rFont val="Arial"/>
        <family val="2"/>
      </rPr>
      <t xml:space="preserve">Justificación Trimestral: </t>
    </r>
    <r>
      <rPr>
        <sz val="12"/>
        <color theme="1"/>
        <rFont val="Arial"/>
        <family val="2"/>
      </rPr>
      <t>Se alcanzó el 23.46% debido a que  se optimizarón se optimizarón recursos en servicios generales y materiales y suministros.</t>
    </r>
  </si>
  <si>
    <r>
      <rPr>
        <b/>
        <sz val="12"/>
        <color theme="1"/>
        <rFont val="Arial"/>
        <family val="2"/>
      </rPr>
      <t xml:space="preserve">Justificación Trimestral: </t>
    </r>
    <r>
      <rPr>
        <sz val="12"/>
        <color theme="1"/>
        <rFont val="Arial"/>
        <family val="2"/>
      </rPr>
      <t xml:space="preserve">Se alcanzó el 29.69% debido a que  falta que nos depositen la ministración para equipamiento.Además se optimizarón recursos en servicios generales y materiales y suministros.                                              </t>
    </r>
    <r>
      <rPr>
        <b/>
        <sz val="12"/>
        <color theme="1"/>
        <rFont val="Arial"/>
        <family val="2"/>
      </rPr>
      <t xml:space="preserve"> </t>
    </r>
    <r>
      <rPr>
        <sz val="12"/>
        <color theme="1"/>
        <rFont val="Arial"/>
        <family val="2"/>
      </rPr>
      <t xml:space="preserve"> </t>
    </r>
  </si>
  <si>
    <r>
      <rPr>
        <b/>
        <sz val="12"/>
        <color theme="1"/>
        <rFont val="Arial"/>
        <family val="2"/>
      </rPr>
      <t>Justificación Trimestral:</t>
    </r>
    <r>
      <rPr>
        <sz val="12"/>
        <color theme="1"/>
        <rFont val="Arial"/>
        <family val="2"/>
      </rPr>
      <t xml:space="preserve"> Se alcanzó el 100.55% debido a que se contrato un asimilado a salario por lo que impacto en el impuesto sobre nómina.</t>
    </r>
  </si>
  <si>
    <r>
      <t xml:space="preserve">Justificación Trimestral: </t>
    </r>
    <r>
      <rPr>
        <sz val="13"/>
        <color theme="1"/>
        <rFont val="Arial"/>
        <family val="2"/>
      </rPr>
      <t>Este indicador tiene meta anual de 4,244 programas de colección musical. El porcentaje alcanzado es de 100.80% que corresponden a 1,065 de 1,056.5 debido a que aumentó las transmisiones de colección musical porque, no se realizarón programas culturales, además se realizaron transmisiones de los debates presidenciales y afecto el apagón luz electrica en la zona y por mantenimiento del elevador de palacio municipal.</t>
    </r>
  </si>
  <si>
    <r>
      <t>Justificación Trimestral:</t>
    </r>
    <r>
      <rPr>
        <sz val="13"/>
        <color theme="1"/>
        <rFont val="Arial"/>
        <family val="2"/>
      </rPr>
      <t>Este indicador tiene meta anual de 3,435 programas culturales. El porcentaje alcanzado es de 83.80% que corresponde a 719 de 858 programas, debido a que no se tranmsitieron varios programas como son: sala de prensa, asi son, mi vecino, monitor, raggae, deporte, rodar, reu, entre nos, despiertate, amor, rockola, moloch, radio ayer, porque se transmitieron los cierres de campapaña, sesiones de Cabildo además afecto el apagón luz electrica en la zona y por mantenimiento del elevador de palacio municipal.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</si>
</sst>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6"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b/>
      <sz val="12"/>
      <name val="Arial"/>
      <family val="2"/>
    </font>
    <font>
      <sz val="16"/>
      <color theme="1"/>
      <name val="Calibri"/>
      <family val="2"/>
      <scheme val="minor"/>
    </font>
    <font>
      <b/>
      <sz val="12"/>
      <color theme="1"/>
      <name val="Arial"/>
      <family val="2"/>
    </font>
    <font>
      <sz val="12"/>
      <color theme="1"/>
      <name val="Arial"/>
      <family val="2"/>
    </font>
    <font>
      <b/>
      <sz val="13"/>
      <color theme="0"/>
      <name val="Arial"/>
      <family val="2"/>
    </font>
    <font>
      <sz val="13"/>
      <color theme="0"/>
      <name val="Arial"/>
      <family val="2"/>
    </font>
    <font>
      <b/>
      <sz val="13"/>
      <color theme="1"/>
      <name val="Arial"/>
      <family val="2"/>
    </font>
    <font>
      <sz val="13"/>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theme="0" tint="-0.14999847407452621"/>
        <bgColor rgb="FF000000"/>
      </patternFill>
    </fill>
  </fills>
  <borders count="97">
    <border>
      <left/>
      <right/>
      <top/>
      <bottom/>
      <diagonal/>
    </border>
    <border>
      <left style="dashed">
        <color theme="1"/>
      </left>
      <right style="dashed">
        <color theme="1"/>
      </right>
      <top style="dashed">
        <color theme="1"/>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style="dashed">
        <color theme="1"/>
      </top>
      <bottom/>
      <diagonal/>
    </border>
    <border>
      <left style="dashed">
        <color theme="1"/>
      </left>
      <right style="dashed">
        <color theme="1"/>
      </right>
      <top style="dotted">
        <color theme="1"/>
      </top>
      <bottom style="dotted">
        <color theme="1"/>
      </bottom>
      <diagonal/>
    </border>
    <border>
      <left style="thin">
        <color rgb="FF000000"/>
      </left>
      <right style="thin">
        <color rgb="FF000000"/>
      </right>
      <top style="medium">
        <color rgb="FF000000"/>
      </top>
      <bottom style="thin">
        <color rgb="FF000000"/>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dashed">
        <color theme="1"/>
      </right>
      <top style="thin">
        <color indexed="64"/>
      </top>
      <bottom style="dash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medium">
        <color indexed="64"/>
      </left>
      <right style="thin">
        <color indexed="64"/>
      </right>
      <top/>
      <bottom style="medium">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dashed">
        <color theme="1"/>
      </right>
      <top style="medium">
        <color indexed="64"/>
      </top>
      <bottom style="dashed">
        <color theme="1"/>
      </bottom>
      <diagonal/>
    </border>
    <border>
      <left/>
      <right style="dashed">
        <color theme="1"/>
      </right>
      <top style="dashed">
        <color theme="1"/>
      </top>
      <bottom style="medium">
        <color indexed="64"/>
      </bottom>
      <diagonal/>
    </border>
    <border>
      <left style="thin">
        <color rgb="FF000000"/>
      </left>
      <right/>
      <top style="medium">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top style="thin">
        <color rgb="FF000000"/>
      </top>
      <bottom style="thin">
        <color indexed="64"/>
      </bottom>
      <diagonal/>
    </border>
    <border>
      <left style="dashed">
        <color theme="1"/>
      </left>
      <right/>
      <top style="thin">
        <color indexed="64"/>
      </top>
      <bottom style="dashed">
        <color theme="1"/>
      </bottom>
      <diagonal/>
    </border>
    <border>
      <left/>
      <right style="thin">
        <color indexed="64"/>
      </right>
      <top/>
      <bottom style="thin">
        <color indexed="64"/>
      </bottom>
      <diagonal/>
    </border>
    <border>
      <left/>
      <right style="dashed">
        <color theme="1"/>
      </right>
      <top style="thin">
        <color indexed="64"/>
      </top>
      <bottom style="dashed">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tt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right style="medium">
        <color indexed="64"/>
      </right>
      <top/>
      <bottom/>
      <diagonal/>
    </border>
    <border>
      <left/>
      <right style="medium">
        <color indexed="64"/>
      </right>
      <top/>
      <bottom style="medium">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s>
  <cellStyleXfs count="5">
    <xf numFmtId="0" fontId="0"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199">
    <xf numFmtId="0" fontId="0" fillId="0" borderId="0" xfId="0"/>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 fillId="8" borderId="10" xfId="0" applyFont="1" applyFill="1" applyBorder="1" applyAlignment="1">
      <alignment horizontal="left" vertical="center" wrapText="1"/>
    </xf>
    <xf numFmtId="0" fontId="1"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12" fillId="7" borderId="18" xfId="0" applyFont="1" applyFill="1" applyBorder="1" applyAlignment="1">
      <alignment horizontal="center" vertical="top" wrapText="1"/>
    </xf>
    <xf numFmtId="0" fontId="7" fillId="4" borderId="34" xfId="0" applyFont="1" applyFill="1" applyBorder="1" applyAlignment="1">
      <alignment horizontal="center" vertical="center" wrapText="1"/>
    </xf>
    <xf numFmtId="0" fontId="4" fillId="8"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2" fillId="3" borderId="43" xfId="0" applyFont="1" applyFill="1" applyBorder="1" applyAlignment="1">
      <alignment horizontal="left" vertical="center" wrapText="1"/>
    </xf>
    <xf numFmtId="0" fontId="4" fillId="4" borderId="36" xfId="0" applyFont="1" applyFill="1" applyBorder="1" applyAlignment="1">
      <alignment horizontal="center" vertical="center" wrapText="1"/>
    </xf>
    <xf numFmtId="0" fontId="2" fillId="3" borderId="42" xfId="0" applyFont="1" applyFill="1" applyBorder="1" applyAlignment="1">
      <alignment horizontal="center" vertical="center" wrapText="1"/>
    </xf>
    <xf numFmtId="164" fontId="1" fillId="8" borderId="35" xfId="0" applyNumberFormat="1" applyFont="1" applyFill="1" applyBorder="1" applyAlignment="1">
      <alignment horizontal="center" vertical="center" wrapText="1"/>
    </xf>
    <xf numFmtId="164" fontId="1" fillId="8" borderId="24" xfId="0" applyNumberFormat="1" applyFont="1" applyFill="1" applyBorder="1" applyAlignment="1">
      <alignment horizontal="center" vertical="center" wrapText="1"/>
    </xf>
    <xf numFmtId="0" fontId="14" fillId="0" borderId="48" xfId="0" applyFont="1" applyBorder="1" applyAlignment="1">
      <alignment vertical="center"/>
    </xf>
    <xf numFmtId="0" fontId="1" fillId="8" borderId="28" xfId="0" applyFont="1" applyFill="1" applyBorder="1" applyAlignment="1">
      <alignment horizontal="center" vertical="center" wrapText="1"/>
    </xf>
    <xf numFmtId="164" fontId="1" fillId="8" borderId="28" xfId="0" applyNumberFormat="1" applyFont="1" applyFill="1" applyBorder="1" applyAlignment="1">
      <alignment horizontal="center" vertical="center" wrapText="1"/>
    </xf>
    <xf numFmtId="0" fontId="2" fillId="0" borderId="51" xfId="0" applyFont="1" applyBorder="1" applyAlignment="1">
      <alignment horizontal="center" vertical="center" wrapText="1"/>
    </xf>
    <xf numFmtId="0" fontId="0" fillId="9" borderId="0" xfId="0" applyFill="1"/>
    <xf numFmtId="0" fontId="0" fillId="10" borderId="0" xfId="0" applyFill="1"/>
    <xf numFmtId="10" fontId="0" fillId="6" borderId="52" xfId="0" applyNumberForma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0" fontId="0" fillId="0" borderId="0" xfId="0" applyAlignment="1">
      <alignment horizontal="center" vertical="center"/>
    </xf>
    <xf numFmtId="10" fontId="0" fillId="6" borderId="55" xfId="0" applyNumberFormat="1" applyFill="1" applyBorder="1" applyAlignment="1">
      <alignment horizontal="center" vertical="center" wrapText="1"/>
    </xf>
    <xf numFmtId="3" fontId="2" fillId="2" borderId="59" xfId="0" applyNumberFormat="1" applyFont="1" applyFill="1" applyBorder="1" applyAlignment="1">
      <alignment horizontal="center" vertical="center" wrapText="1"/>
    </xf>
    <xf numFmtId="3" fontId="2" fillId="2" borderId="60" xfId="0" applyNumberFormat="1" applyFont="1" applyFill="1" applyBorder="1" applyAlignment="1">
      <alignment horizontal="center" vertical="center" wrapText="1"/>
    </xf>
    <xf numFmtId="3" fontId="2" fillId="2" borderId="6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6" xfId="0" applyNumberFormat="1" applyFont="1" applyFill="1" applyBorder="1" applyAlignment="1">
      <alignment horizontal="center" vertical="center" wrapText="1"/>
    </xf>
    <xf numFmtId="0" fontId="1" fillId="2" borderId="53" xfId="0" applyFont="1" applyFill="1" applyBorder="1" applyAlignment="1">
      <alignment horizontal="center" vertical="center" wrapText="1"/>
    </xf>
    <xf numFmtId="3" fontId="2" fillId="2" borderId="63" xfId="0" applyNumberFormat="1" applyFont="1" applyFill="1" applyBorder="1" applyAlignment="1">
      <alignment horizontal="center" vertical="center" wrapText="1"/>
    </xf>
    <xf numFmtId="0" fontId="0" fillId="0" borderId="0" xfId="0" applyAlignment="1">
      <alignment wrapText="1"/>
    </xf>
    <xf numFmtId="0" fontId="15" fillId="0" borderId="0" xfId="0" applyFont="1"/>
    <xf numFmtId="3" fontId="2" fillId="2" borderId="66" xfId="0" applyNumberFormat="1" applyFont="1" applyFill="1" applyBorder="1" applyAlignment="1">
      <alignment horizontal="center" vertical="center" wrapText="1"/>
    </xf>
    <xf numFmtId="44" fontId="2" fillId="2" borderId="56" xfId="1" applyFont="1" applyFill="1" applyBorder="1" applyAlignment="1">
      <alignment horizontal="center" vertical="center" wrapText="1"/>
    </xf>
    <xf numFmtId="44" fontId="2" fillId="2" borderId="57" xfId="1" applyFont="1" applyFill="1" applyBorder="1" applyAlignment="1">
      <alignment horizontal="center" vertical="center" wrapText="1"/>
    </xf>
    <xf numFmtId="44" fontId="2" fillId="2" borderId="58" xfId="1" applyFont="1" applyFill="1" applyBorder="1" applyAlignment="1">
      <alignment horizontal="center" vertical="center" wrapText="1"/>
    </xf>
    <xf numFmtId="44" fontId="2" fillId="2" borderId="67" xfId="1" applyFont="1" applyFill="1" applyBorder="1" applyAlignment="1">
      <alignment horizontal="center" vertical="center" wrapText="1"/>
    </xf>
    <xf numFmtId="44" fontId="2" fillId="2" borderId="68" xfId="1" applyFont="1" applyFill="1" applyBorder="1" applyAlignment="1">
      <alignment horizontal="center" vertical="center" wrapText="1"/>
    </xf>
    <xf numFmtId="44" fontId="2" fillId="2" borderId="5" xfId="1" applyFont="1" applyFill="1" applyBorder="1" applyAlignment="1">
      <alignment horizontal="center" vertical="center" wrapText="1"/>
    </xf>
    <xf numFmtId="44" fontId="2" fillId="2" borderId="1" xfId="1" applyFont="1" applyFill="1" applyBorder="1" applyAlignment="1">
      <alignment horizontal="center" vertical="center" wrapText="1"/>
    </xf>
    <xf numFmtId="44" fontId="2" fillId="2" borderId="6" xfId="1" applyFont="1" applyFill="1" applyBorder="1" applyAlignment="1">
      <alignment horizontal="center" vertical="center" wrapText="1"/>
    </xf>
    <xf numFmtId="44" fontId="2" fillId="2" borderId="32" xfId="1" applyFont="1" applyFill="1" applyBorder="1" applyAlignment="1">
      <alignment horizontal="center" vertical="center" wrapText="1"/>
    </xf>
    <xf numFmtId="44" fontId="2" fillId="2" borderId="69" xfId="1" applyFont="1" applyFill="1" applyBorder="1" applyAlignment="1">
      <alignment horizontal="center" vertical="center" wrapText="1"/>
    </xf>
    <xf numFmtId="44" fontId="2" fillId="2" borderId="7" xfId="1" applyFont="1" applyFill="1" applyBorder="1" applyAlignment="1">
      <alignment horizontal="center" vertical="center" wrapText="1"/>
    </xf>
    <xf numFmtId="44" fontId="2" fillId="2" borderId="8" xfId="1" applyFont="1" applyFill="1" applyBorder="1" applyAlignment="1">
      <alignment horizontal="center" vertical="center" wrapText="1"/>
    </xf>
    <xf numFmtId="44" fontId="2" fillId="2" borderId="9" xfId="1" applyFont="1" applyFill="1" applyBorder="1" applyAlignment="1">
      <alignment horizontal="center" vertical="center" wrapText="1"/>
    </xf>
    <xf numFmtId="44" fontId="2" fillId="2" borderId="70" xfId="1" applyFont="1" applyFill="1" applyBorder="1" applyAlignment="1">
      <alignment horizontal="center" vertical="center" wrapText="1"/>
    </xf>
    <xf numFmtId="44" fontId="2" fillId="2" borderId="71" xfId="1" applyFont="1" applyFill="1" applyBorder="1" applyAlignment="1">
      <alignment horizontal="center" vertical="center" wrapText="1"/>
    </xf>
    <xf numFmtId="10" fontId="0" fillId="6" borderId="72" xfId="0" applyNumberFormat="1" applyFill="1" applyBorder="1" applyAlignment="1">
      <alignment horizontal="center" vertical="center" wrapText="1"/>
    </xf>
    <xf numFmtId="3" fontId="2" fillId="4" borderId="63"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0" xfId="0" applyNumberFormat="1" applyFont="1" applyFill="1" applyBorder="1" applyAlignment="1">
      <alignment horizontal="center" vertical="center" wrapText="1"/>
    </xf>
    <xf numFmtId="3" fontId="2" fillId="4" borderId="6" xfId="0" applyNumberFormat="1"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73" xfId="0" applyFont="1" applyFill="1" applyBorder="1" applyAlignment="1">
      <alignment horizontal="center" vertical="center" wrapText="1"/>
    </xf>
    <xf numFmtId="0" fontId="5" fillId="4" borderId="39" xfId="0" applyFont="1" applyFill="1" applyBorder="1" applyAlignment="1">
      <alignment horizontal="left" vertical="center" wrapText="1"/>
    </xf>
    <xf numFmtId="0" fontId="5" fillId="4" borderId="75" xfId="0" applyFont="1" applyFill="1" applyBorder="1" applyAlignment="1">
      <alignment horizontal="center" vertical="center" wrapText="1"/>
    </xf>
    <xf numFmtId="0" fontId="5" fillId="5" borderId="73" xfId="0" applyFont="1" applyFill="1" applyBorder="1" applyAlignment="1">
      <alignment horizontal="left" vertical="center" wrapText="1"/>
    </xf>
    <xf numFmtId="0" fontId="1" fillId="2" borderId="65"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8" xfId="0" applyFont="1" applyFill="1" applyBorder="1" applyAlignment="1">
      <alignment horizontal="left" vertical="center" wrapText="1"/>
    </xf>
    <xf numFmtId="0" fontId="1" fillId="2" borderId="54"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3" fontId="2" fillId="8" borderId="10" xfId="0" applyNumberFormat="1" applyFont="1" applyFill="1" applyBorder="1" applyAlignment="1">
      <alignment horizontal="center" vertical="center" wrapText="1"/>
    </xf>
    <xf numFmtId="3" fontId="2" fillId="8" borderId="63" xfId="0" applyNumberFormat="1" applyFont="1" applyFill="1" applyBorder="1" applyAlignment="1">
      <alignment horizontal="center" vertical="center" wrapText="1"/>
    </xf>
    <xf numFmtId="3" fontId="2" fillId="8" borderId="1" xfId="0" applyNumberFormat="1" applyFont="1" applyFill="1" applyBorder="1" applyAlignment="1">
      <alignment horizontal="center" vertical="center" wrapText="1"/>
    </xf>
    <xf numFmtId="3" fontId="2" fillId="8" borderId="8" xfId="0" applyNumberFormat="1" applyFont="1" applyFill="1" applyBorder="1" applyAlignment="1">
      <alignment horizontal="center" vertical="center" wrapText="1"/>
    </xf>
    <xf numFmtId="3" fontId="2" fillId="8" borderId="11" xfId="0" applyNumberFormat="1" applyFont="1" applyFill="1" applyBorder="1" applyAlignment="1">
      <alignment horizontal="center" vertical="center" wrapText="1"/>
    </xf>
    <xf numFmtId="3" fontId="2" fillId="5" borderId="63" xfId="0" applyNumberFormat="1"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3" fontId="2" fillId="5" borderId="10" xfId="0" applyNumberFormat="1" applyFont="1" applyFill="1" applyBorder="1" applyAlignment="1">
      <alignment horizontal="center" vertical="center" wrapText="1"/>
    </xf>
    <xf numFmtId="0" fontId="1" fillId="8" borderId="24" xfId="0" applyFont="1" applyFill="1" applyBorder="1" applyAlignment="1">
      <alignment horizontal="left" vertical="center" wrapText="1"/>
    </xf>
    <xf numFmtId="0" fontId="1" fillId="8" borderId="35" xfId="0" applyFont="1" applyFill="1" applyBorder="1" applyAlignment="1">
      <alignment horizontal="left" vertical="center" wrapText="1"/>
    </xf>
    <xf numFmtId="0" fontId="0" fillId="0" borderId="0" xfId="0" applyAlignment="1">
      <alignment horizontal="center"/>
    </xf>
    <xf numFmtId="0" fontId="14" fillId="0" borderId="0" xfId="0" applyFont="1" applyAlignment="1">
      <alignment vertical="center"/>
    </xf>
    <xf numFmtId="0" fontId="4" fillId="8" borderId="76" xfId="0" applyFont="1" applyFill="1" applyBorder="1" applyAlignment="1">
      <alignment horizontal="center" vertical="center" wrapText="1"/>
    </xf>
    <xf numFmtId="3" fontId="2" fillId="4" borderId="74" xfId="0" applyNumberFormat="1" applyFont="1" applyFill="1" applyBorder="1" applyAlignment="1">
      <alignment horizontal="center" vertical="center" wrapText="1"/>
    </xf>
    <xf numFmtId="44" fontId="2" fillId="2" borderId="77" xfId="1" applyFont="1" applyFill="1" applyBorder="1" applyAlignment="1">
      <alignment horizontal="center" vertical="center" wrapText="1"/>
    </xf>
    <xf numFmtId="44" fontId="2" fillId="2" borderId="74" xfId="1" applyFont="1" applyFill="1" applyBorder="1" applyAlignment="1">
      <alignment horizontal="center" vertical="center" wrapText="1"/>
    </xf>
    <xf numFmtId="44" fontId="2" fillId="2" borderId="78" xfId="1" applyFont="1" applyFill="1" applyBorder="1" applyAlignment="1">
      <alignment horizontal="center" vertical="center" wrapText="1"/>
    </xf>
    <xf numFmtId="0" fontId="5" fillId="5" borderId="54" xfId="0" applyFont="1" applyFill="1" applyBorder="1" applyAlignment="1">
      <alignment horizontal="left" vertical="center" wrapText="1"/>
    </xf>
    <xf numFmtId="0" fontId="12" fillId="7" borderId="18" xfId="0" applyFont="1" applyFill="1" applyBorder="1" applyAlignment="1">
      <alignment horizontal="center" vertical="center" wrapText="1"/>
    </xf>
    <xf numFmtId="0" fontId="1" fillId="2" borderId="80" xfId="0" applyFont="1" applyFill="1" applyBorder="1" applyAlignment="1">
      <alignment horizontal="center" vertical="center" wrapText="1"/>
    </xf>
    <xf numFmtId="0" fontId="7" fillId="8" borderId="80" xfId="0" applyFont="1" applyFill="1" applyBorder="1" applyAlignment="1">
      <alignment horizontal="center" vertical="center" wrapText="1"/>
    </xf>
    <xf numFmtId="0" fontId="1" fillId="2" borderId="81" xfId="0" applyFont="1" applyFill="1" applyBorder="1" applyAlignment="1">
      <alignment horizontal="center" vertical="center" wrapText="1"/>
    </xf>
    <xf numFmtId="0" fontId="12" fillId="7" borderId="82" xfId="0" applyFont="1" applyFill="1" applyBorder="1" applyAlignment="1">
      <alignment horizontal="center" vertical="center" wrapText="1"/>
    </xf>
    <xf numFmtId="0" fontId="7" fillId="8" borderId="84" xfId="0" applyFont="1" applyFill="1" applyBorder="1" applyAlignment="1">
      <alignment horizontal="center" vertical="center" wrapText="1"/>
    </xf>
    <xf numFmtId="3" fontId="2" fillId="5" borderId="74" xfId="0" applyNumberFormat="1" applyFont="1" applyFill="1" applyBorder="1" applyAlignment="1">
      <alignment horizontal="center" vertical="center" wrapText="1"/>
    </xf>
    <xf numFmtId="3" fontId="2" fillId="2" borderId="74" xfId="0" applyNumberFormat="1" applyFont="1" applyFill="1" applyBorder="1" applyAlignment="1">
      <alignment horizontal="center" vertical="center" wrapText="1"/>
    </xf>
    <xf numFmtId="3" fontId="2" fillId="8" borderId="74" xfId="0" applyNumberFormat="1" applyFont="1" applyFill="1" applyBorder="1" applyAlignment="1">
      <alignment horizontal="center" vertical="center" wrapText="1"/>
    </xf>
    <xf numFmtId="3" fontId="2" fillId="8" borderId="78" xfId="0" applyNumberFormat="1" applyFont="1" applyFill="1" applyBorder="1" applyAlignment="1">
      <alignment horizontal="center" vertical="center" wrapText="1"/>
    </xf>
    <xf numFmtId="0" fontId="18" fillId="11" borderId="86" xfId="0" applyFont="1" applyFill="1" applyBorder="1" applyAlignment="1">
      <alignment horizontal="center" vertical="center" wrapText="1"/>
    </xf>
    <xf numFmtId="0" fontId="7" fillId="2" borderId="88" xfId="0" applyFont="1" applyFill="1" applyBorder="1" applyAlignment="1">
      <alignment horizontal="center" vertical="center" wrapText="1"/>
    </xf>
    <xf numFmtId="3" fontId="7" fillId="2" borderId="88" xfId="0" applyNumberFormat="1" applyFont="1" applyFill="1" applyBorder="1" applyAlignment="1">
      <alignment horizontal="center" vertical="center" wrapText="1"/>
    </xf>
    <xf numFmtId="3" fontId="7" fillId="2" borderId="89" xfId="0" applyNumberFormat="1" applyFont="1" applyFill="1" applyBorder="1" applyAlignment="1">
      <alignment horizontal="center" vertical="center" wrapText="1"/>
    </xf>
    <xf numFmtId="0" fontId="11" fillId="8" borderId="41" xfId="0" applyFont="1" applyFill="1" applyBorder="1" applyAlignment="1">
      <alignment horizontal="justify" vertical="center" wrapText="1"/>
    </xf>
    <xf numFmtId="3" fontId="2" fillId="8" borderId="64" xfId="0" applyNumberFormat="1" applyFont="1" applyFill="1" applyBorder="1" applyAlignment="1">
      <alignment horizontal="center" vertical="center" wrapText="1"/>
    </xf>
    <xf numFmtId="10" fontId="16" fillId="5" borderId="80" xfId="0" applyNumberFormat="1" applyFont="1" applyFill="1" applyBorder="1" applyAlignment="1">
      <alignment horizontal="center" vertical="center"/>
    </xf>
    <xf numFmtId="44" fontId="0" fillId="0" borderId="0" xfId="0" applyNumberFormat="1"/>
    <xf numFmtId="10" fontId="19" fillId="6" borderId="22" xfId="0" applyNumberFormat="1" applyFont="1" applyFill="1" applyBorder="1" applyAlignment="1">
      <alignment horizontal="center" vertical="center" wrapText="1"/>
    </xf>
    <xf numFmtId="10" fontId="19" fillId="6" borderId="23" xfId="0" applyNumberFormat="1" applyFont="1" applyFill="1" applyBorder="1" applyAlignment="1">
      <alignment horizontal="center" vertical="center" wrapText="1"/>
    </xf>
    <xf numFmtId="10" fontId="19" fillId="6" borderId="92" xfId="0" applyNumberFormat="1" applyFont="1" applyFill="1" applyBorder="1" applyAlignment="1">
      <alignment horizontal="center" vertical="center" wrapText="1"/>
    </xf>
    <xf numFmtId="10" fontId="19" fillId="6" borderId="25" xfId="0" applyNumberFormat="1" applyFont="1" applyFill="1" applyBorder="1" applyAlignment="1">
      <alignment horizontal="center" vertical="center" wrapText="1"/>
    </xf>
    <xf numFmtId="10" fontId="19" fillId="6" borderId="26" xfId="0" applyNumberFormat="1" applyFont="1" applyFill="1" applyBorder="1" applyAlignment="1">
      <alignment horizontal="center" vertical="center" wrapText="1"/>
    </xf>
    <xf numFmtId="10" fontId="19" fillId="6" borderId="27" xfId="0" applyNumberFormat="1" applyFont="1" applyFill="1" applyBorder="1" applyAlignment="1">
      <alignment horizontal="center" vertical="center" wrapText="1"/>
    </xf>
    <xf numFmtId="10" fontId="19" fillId="6" borderId="95" xfId="0" applyNumberFormat="1" applyFont="1" applyFill="1" applyBorder="1" applyAlignment="1">
      <alignment horizontal="center" vertical="center" wrapText="1"/>
    </xf>
    <xf numFmtId="10" fontId="19" fillId="6" borderId="93" xfId="0" applyNumberFormat="1" applyFont="1" applyFill="1" applyBorder="1" applyAlignment="1">
      <alignment horizontal="center" vertical="center" wrapText="1"/>
    </xf>
    <xf numFmtId="10" fontId="19" fillId="6" borderId="94" xfId="0" applyNumberFormat="1" applyFont="1" applyFill="1" applyBorder="1" applyAlignment="1">
      <alignment horizontal="center" vertical="center" wrapText="1"/>
    </xf>
    <xf numFmtId="10" fontId="19" fillId="6" borderId="96" xfId="0" applyNumberFormat="1" applyFont="1" applyFill="1" applyBorder="1" applyAlignment="1">
      <alignment horizontal="center" vertical="center" wrapText="1"/>
    </xf>
    <xf numFmtId="3" fontId="0" fillId="0" borderId="0" xfId="0" applyNumberFormat="1"/>
    <xf numFmtId="164" fontId="0" fillId="0" borderId="0" xfId="0" applyNumberFormat="1"/>
    <xf numFmtId="0" fontId="0" fillId="0" borderId="3" xfId="0" applyBorder="1"/>
    <xf numFmtId="0" fontId="14" fillId="0" borderId="0" xfId="0" applyFont="1" applyAlignment="1">
      <alignment vertical="top" wrapText="1"/>
    </xf>
    <xf numFmtId="0" fontId="14" fillId="0" borderId="0" xfId="0" applyFont="1" applyAlignment="1">
      <alignment vertical="top"/>
    </xf>
    <xf numFmtId="0" fontId="1" fillId="8" borderId="31" xfId="0" applyFont="1" applyFill="1" applyBorder="1" applyAlignment="1">
      <alignment horizontal="left" vertical="center" wrapText="1"/>
    </xf>
    <xf numFmtId="0" fontId="3" fillId="8" borderId="22" xfId="0" applyFont="1" applyFill="1" applyBorder="1" applyAlignment="1">
      <alignment horizontal="center" vertical="center" wrapText="1"/>
    </xf>
    <xf numFmtId="0" fontId="21" fillId="0" borderId="49" xfId="0" applyFont="1" applyBorder="1" applyAlignment="1">
      <alignment horizontal="left" vertical="center" wrapText="1"/>
    </xf>
    <xf numFmtId="0" fontId="21" fillId="0" borderId="50" xfId="0" applyFont="1" applyBorder="1" applyAlignment="1">
      <alignment horizontal="left" vertical="center" wrapText="1"/>
    </xf>
    <xf numFmtId="0" fontId="22" fillId="5" borderId="39" xfId="0" applyFont="1" applyFill="1" applyBorder="1" applyAlignment="1">
      <alignment horizontal="left" vertical="center" wrapText="1"/>
    </xf>
    <xf numFmtId="0" fontId="24" fillId="3" borderId="39" xfId="0" applyFont="1" applyFill="1" applyBorder="1" applyAlignment="1">
      <alignment horizontal="left" vertical="center" wrapText="1"/>
    </xf>
    <xf numFmtId="0" fontId="24" fillId="8" borderId="39" xfId="0" applyFont="1" applyFill="1" applyBorder="1" applyAlignment="1">
      <alignment horizontal="left" vertical="center" wrapText="1"/>
    </xf>
    <xf numFmtId="0" fontId="24" fillId="8" borderId="40" xfId="0" applyFont="1" applyFill="1" applyBorder="1" applyAlignment="1">
      <alignment horizontal="left" vertical="center" wrapText="1"/>
    </xf>
    <xf numFmtId="0" fontId="1" fillId="8" borderId="31" xfId="0" applyFont="1" applyFill="1" applyBorder="1" applyAlignment="1">
      <alignment horizontal="justify" vertical="center" wrapText="1"/>
    </xf>
    <xf numFmtId="0" fontId="1" fillId="8" borderId="83" xfId="0" applyFont="1" applyFill="1" applyBorder="1" applyAlignment="1">
      <alignment vertical="center" wrapText="1"/>
    </xf>
    <xf numFmtId="10" fontId="1" fillId="2" borderId="87" xfId="0" applyNumberFormat="1" applyFont="1" applyFill="1" applyBorder="1" applyAlignment="1">
      <alignment horizontal="center" vertical="center" wrapText="1"/>
    </xf>
    <xf numFmtId="9" fontId="2" fillId="8" borderId="8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8" borderId="1" xfId="0" applyNumberFormat="1" applyFont="1" applyFill="1" applyBorder="1" applyAlignment="1">
      <alignment horizontal="center" vertical="center" wrapText="1"/>
    </xf>
    <xf numFmtId="9" fontId="2" fillId="2" borderId="10" xfId="0" applyNumberFormat="1" applyFont="1" applyFill="1" applyBorder="1" applyAlignment="1">
      <alignment horizontal="center" vertical="center" wrapText="1"/>
    </xf>
    <xf numFmtId="10" fontId="2" fillId="2" borderId="62" xfId="4" applyNumberFormat="1"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33" xfId="0" applyFont="1" applyFill="1" applyBorder="1" applyAlignment="1">
      <alignment horizontal="center" vertical="center" wrapText="1"/>
    </xf>
    <xf numFmtId="0" fontId="12" fillId="7" borderId="79" xfId="0" applyFont="1" applyFill="1" applyBorder="1" applyAlignment="1">
      <alignment horizontal="center" vertical="center" wrapText="1"/>
    </xf>
    <xf numFmtId="0" fontId="8" fillId="7" borderId="16"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5" xfId="0" applyFont="1" applyFill="1" applyBorder="1" applyAlignment="1">
      <alignment horizontal="center" vertical="center"/>
    </xf>
    <xf numFmtId="0" fontId="14" fillId="0" borderId="47" xfId="0" applyFont="1" applyBorder="1" applyAlignment="1">
      <alignment horizontal="center" vertical="center" wrapText="1"/>
    </xf>
    <xf numFmtId="0" fontId="14" fillId="0" borderId="47" xfId="0" applyFont="1" applyBorder="1" applyAlignment="1">
      <alignment horizontal="center" vertical="center"/>
    </xf>
    <xf numFmtId="0" fontId="14" fillId="0" borderId="47" xfId="0" applyFont="1" applyBorder="1" applyAlignment="1">
      <alignment horizontal="center" vertical="top" wrapText="1"/>
    </xf>
    <xf numFmtId="0" fontId="14" fillId="0" borderId="47" xfId="0" applyFont="1" applyBorder="1" applyAlignment="1">
      <alignment horizontal="center" vertical="top"/>
    </xf>
    <xf numFmtId="0" fontId="7" fillId="4" borderId="53"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45"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9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10" fillId="5" borderId="46"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91"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0" fillId="0" borderId="0" xfId="0" applyAlignment="1">
      <alignment horizontal="justify" vertical="center" wrapText="1"/>
    </xf>
    <xf numFmtId="10" fontId="2" fillId="8" borderId="1" xfId="4" applyNumberFormat="1" applyFont="1" applyFill="1" applyBorder="1" applyAlignment="1">
      <alignment horizontal="center" vertical="center" wrapText="1"/>
    </xf>
  </cellXfs>
  <cellStyles count="5">
    <cellStyle name="Moneda" xfId="1" builtinId="4"/>
    <cellStyle name="Moneda 2" xfId="2" xr:uid="{00000000-0005-0000-0000-000001000000}"/>
    <cellStyle name="Moneda 3" xfId="3" xr:uid="{00000000-0005-0000-0000-000002000000}"/>
    <cellStyle name="Normal" xfId="0" builtinId="0"/>
    <cellStyle name="Porcentaje" xfId="4" builtinId="5"/>
  </cellStyles>
  <dxfs count="54">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555"/>
      <color rgb="FFFFEB9C"/>
      <color rgb="FFC7EFCE"/>
      <color rgb="FF942C2C"/>
      <color rgb="FFC84043"/>
      <color rgb="FFD56D6F"/>
      <color rgb="FF611D1D"/>
      <color rgb="FFD3676A"/>
      <color rgb="FF611C1D"/>
      <color rgb="FF8E0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6</xdr:row>
      <xdr:rowOff>115094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xdr:from>
      <xdr:col>20</xdr:col>
      <xdr:colOff>1285874</xdr:colOff>
      <xdr:row>1</xdr:row>
      <xdr:rowOff>28575</xdr:rowOff>
    </xdr:from>
    <xdr:to>
      <xdr:col>22</xdr:col>
      <xdr:colOff>3057525</xdr:colOff>
      <xdr:row>7</xdr:row>
      <xdr:rowOff>114300</xdr:rowOff>
    </xdr:to>
    <xdr:pic>
      <xdr:nvPicPr>
        <xdr:cNvPr id="2" name="Imagen 1">
          <a:extLst>
            <a:ext uri="{FF2B5EF4-FFF2-40B4-BE49-F238E27FC236}">
              <a16:creationId xmlns:a16="http://schemas.microsoft.com/office/drawing/2014/main" id="{9B4FF3F5-4AC9-491D-8BAB-A44A49053B9E}"/>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7984449" y="228600"/>
          <a:ext cx="4343401"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1864180</xdr:colOff>
      <xdr:row>0</xdr:row>
      <xdr:rowOff>176893</xdr:rowOff>
    </xdr:from>
    <xdr:to>
      <xdr:col>3</xdr:col>
      <xdr:colOff>914401</xdr:colOff>
      <xdr:row>7</xdr:row>
      <xdr:rowOff>178394</xdr:rowOff>
    </xdr:to>
    <xdr:pic>
      <xdr:nvPicPr>
        <xdr:cNvPr id="5" name="Imagen 4">
          <a:extLst>
            <a:ext uri="{FF2B5EF4-FFF2-40B4-BE49-F238E27FC236}">
              <a16:creationId xmlns:a16="http://schemas.microsoft.com/office/drawing/2014/main" id="{A532817D-5962-290B-75B3-3E4C4847F2E9}"/>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4000501" y="176893"/>
          <a:ext cx="2152650" cy="238275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AD56"/>
  <sheetViews>
    <sheetView tabSelected="1" topLeftCell="G6" zoomScale="85" zoomScaleNormal="85" workbookViewId="0">
      <selection activeCell="V13" sqref="V13"/>
    </sheetView>
  </sheetViews>
  <sheetFormatPr baseColWidth="10" defaultColWidth="11.42578125" defaultRowHeight="15" x14ac:dyDescent="0.25"/>
  <cols>
    <col min="2" max="2" width="20.5703125" customWidth="1"/>
    <col min="3" max="3" width="46.42578125" customWidth="1"/>
    <col min="4" max="4" width="31.42578125" customWidth="1"/>
    <col min="5" max="5" width="29.85546875" customWidth="1"/>
    <col min="6" max="6" width="38.28515625" customWidth="1"/>
    <col min="7" max="8" width="17.7109375" customWidth="1"/>
    <col min="9" max="19" width="16.85546875" customWidth="1"/>
    <col min="20" max="22" width="19.28515625" customWidth="1"/>
    <col min="23" max="23" width="75.42578125" customWidth="1"/>
  </cols>
  <sheetData>
    <row r="1" spans="2:23" ht="15.75" thickBot="1" x14ac:dyDescent="0.3"/>
    <row r="2" spans="2:23" ht="30" customHeight="1" x14ac:dyDescent="0.25">
      <c r="E2" s="180" t="s">
        <v>49</v>
      </c>
      <c r="F2" s="181"/>
      <c r="G2" s="181"/>
      <c r="H2" s="181"/>
      <c r="I2" s="181"/>
      <c r="J2" s="181"/>
      <c r="K2" s="181"/>
      <c r="L2" s="181"/>
      <c r="M2" s="181"/>
      <c r="N2" s="181"/>
      <c r="O2" s="181"/>
      <c r="P2" s="181"/>
      <c r="Q2" s="181"/>
      <c r="R2" s="181"/>
      <c r="S2" s="182"/>
    </row>
    <row r="3" spans="2:23" ht="30" customHeight="1" x14ac:dyDescent="0.25">
      <c r="E3" s="183" t="s">
        <v>0</v>
      </c>
      <c r="F3" s="184"/>
      <c r="G3" s="184"/>
      <c r="H3" s="184"/>
      <c r="I3" s="184"/>
      <c r="J3" s="184"/>
      <c r="K3" s="184"/>
      <c r="L3" s="184"/>
      <c r="M3" s="184"/>
      <c r="N3" s="184"/>
      <c r="O3" s="184"/>
      <c r="P3" s="184"/>
      <c r="Q3" s="184"/>
      <c r="R3" s="184"/>
      <c r="S3" s="185"/>
    </row>
    <row r="4" spans="2:23" ht="52.5" customHeight="1" x14ac:dyDescent="0.25">
      <c r="E4" s="183" t="s">
        <v>48</v>
      </c>
      <c r="F4" s="184"/>
      <c r="G4" s="184"/>
      <c r="H4" s="184"/>
      <c r="I4" s="184"/>
      <c r="J4" s="184"/>
      <c r="K4" s="184"/>
      <c r="L4" s="184"/>
      <c r="M4" s="184"/>
      <c r="N4" s="184"/>
      <c r="O4" s="184"/>
      <c r="P4" s="184"/>
      <c r="Q4" s="184"/>
      <c r="R4" s="184"/>
      <c r="S4" s="185"/>
    </row>
    <row r="5" spans="2:23" ht="28.5" thickBot="1" x14ac:dyDescent="0.3">
      <c r="E5" s="188" t="s">
        <v>42</v>
      </c>
      <c r="F5" s="189"/>
      <c r="G5" s="189"/>
      <c r="H5" s="189"/>
      <c r="I5" s="189"/>
      <c r="J5" s="189"/>
      <c r="K5" s="189"/>
      <c r="L5" s="189"/>
      <c r="M5" s="189"/>
      <c r="N5" s="189"/>
      <c r="O5" s="189"/>
      <c r="P5" s="189"/>
      <c r="Q5" s="189"/>
      <c r="R5" s="189"/>
      <c r="S5" s="190"/>
    </row>
    <row r="9" spans="2:23" ht="15.75" thickBot="1" x14ac:dyDescent="0.3"/>
    <row r="10" spans="2:23" ht="33.6" customHeight="1" thickBot="1" x14ac:dyDescent="0.3">
      <c r="G10" s="191" t="s">
        <v>43</v>
      </c>
      <c r="H10" s="192"/>
      <c r="I10" s="192"/>
      <c r="J10" s="192"/>
      <c r="K10" s="192"/>
      <c r="L10" s="192"/>
      <c r="M10" s="192"/>
      <c r="N10" s="192"/>
      <c r="O10" s="192"/>
      <c r="P10" s="192"/>
      <c r="Q10" s="192"/>
      <c r="R10" s="192"/>
      <c r="S10" s="192"/>
      <c r="T10" s="192"/>
      <c r="U10" s="192"/>
      <c r="V10" s="193"/>
    </row>
    <row r="11" spans="2:23" ht="43.5" customHeight="1" thickTop="1" thickBot="1" x14ac:dyDescent="0.3">
      <c r="B11" s="148" t="s">
        <v>1</v>
      </c>
      <c r="C11" s="150" t="s">
        <v>2</v>
      </c>
      <c r="D11" s="152" t="s">
        <v>3</v>
      </c>
      <c r="E11" s="152"/>
      <c r="F11" s="153"/>
      <c r="G11" s="154" t="s">
        <v>44</v>
      </c>
      <c r="H11" s="155"/>
      <c r="I11" s="155"/>
      <c r="J11" s="155"/>
      <c r="K11" s="156"/>
      <c r="L11" s="186" t="s">
        <v>45</v>
      </c>
      <c r="M11" s="186"/>
      <c r="N11" s="186"/>
      <c r="O11" s="187"/>
      <c r="P11" s="194" t="s">
        <v>46</v>
      </c>
      <c r="Q11" s="195"/>
      <c r="R11" s="195"/>
      <c r="S11" s="196"/>
      <c r="T11" s="195" t="s">
        <v>47</v>
      </c>
      <c r="U11" s="195"/>
      <c r="V11" s="195"/>
      <c r="W11" s="178" t="s">
        <v>56</v>
      </c>
    </row>
    <row r="12" spans="2:23" ht="95.25" thickBot="1" x14ac:dyDescent="0.3">
      <c r="B12" s="149"/>
      <c r="C12" s="151"/>
      <c r="D12" s="99" t="s">
        <v>5</v>
      </c>
      <c r="E12" s="17" t="s">
        <v>6</v>
      </c>
      <c r="F12" s="103" t="s">
        <v>7</v>
      </c>
      <c r="G12" s="109" t="s">
        <v>41</v>
      </c>
      <c r="H12" s="104" t="s">
        <v>8</v>
      </c>
      <c r="I12" s="100" t="s">
        <v>9</v>
      </c>
      <c r="J12" s="101" t="s">
        <v>10</v>
      </c>
      <c r="K12" s="102" t="s">
        <v>11</v>
      </c>
      <c r="L12" s="14" t="s">
        <v>8</v>
      </c>
      <c r="M12" s="4" t="s">
        <v>9</v>
      </c>
      <c r="N12" s="15" t="s">
        <v>10</v>
      </c>
      <c r="O12" s="5" t="s">
        <v>11</v>
      </c>
      <c r="P12" s="6" t="s">
        <v>8</v>
      </c>
      <c r="Q12" s="1" t="s">
        <v>9</v>
      </c>
      <c r="R12" s="7" t="s">
        <v>10</v>
      </c>
      <c r="S12" s="2" t="s">
        <v>11</v>
      </c>
      <c r="T12" s="1" t="s">
        <v>9</v>
      </c>
      <c r="U12" s="7" t="s">
        <v>10</v>
      </c>
      <c r="V12" s="18" t="s">
        <v>11</v>
      </c>
      <c r="W12" s="179"/>
    </row>
    <row r="13" spans="2:23" ht="197.25" customHeight="1" x14ac:dyDescent="0.25">
      <c r="B13" s="133" t="s">
        <v>12</v>
      </c>
      <c r="C13" s="132" t="s">
        <v>57</v>
      </c>
      <c r="D13" s="140" t="s">
        <v>86</v>
      </c>
      <c r="E13" s="16" t="s">
        <v>58</v>
      </c>
      <c r="F13" s="141" t="s">
        <v>87</v>
      </c>
      <c r="G13" s="142">
        <v>0.9</v>
      </c>
      <c r="H13" s="143">
        <v>0.9</v>
      </c>
      <c r="I13" s="144">
        <v>0.9</v>
      </c>
      <c r="J13" s="145">
        <v>0.9</v>
      </c>
      <c r="K13" s="146">
        <v>0.9</v>
      </c>
      <c r="L13" s="147">
        <v>0.88700000000000001</v>
      </c>
      <c r="M13" s="198">
        <v>0</v>
      </c>
      <c r="N13" s="42" t="s">
        <v>84</v>
      </c>
      <c r="O13" s="43" t="s">
        <v>84</v>
      </c>
      <c r="P13" s="117">
        <v>0.98555555555555552</v>
      </c>
      <c r="Q13" s="120">
        <f t="shared" ref="Q13:Q14" si="0">IFERROR((M13/I13),"100%")</f>
        <v>0</v>
      </c>
      <c r="R13" s="118"/>
      <c r="S13" s="119"/>
      <c r="T13" s="120">
        <f>IFERROR(((L13+M13)/(H13+I13)),"100%")</f>
        <v>0.49277777777777776</v>
      </c>
      <c r="U13" s="121"/>
      <c r="V13" s="123"/>
      <c r="W13" s="113" t="s">
        <v>85</v>
      </c>
    </row>
    <row r="14" spans="2:23" ht="33.6" hidden="1" customHeight="1" x14ac:dyDescent="0.25">
      <c r="B14" s="161" t="s">
        <v>28</v>
      </c>
      <c r="C14" s="162"/>
      <c r="D14" s="162"/>
      <c r="E14" s="162"/>
      <c r="F14" s="162"/>
      <c r="G14" s="110"/>
      <c r="H14" s="94"/>
      <c r="I14" s="66"/>
      <c r="J14" s="66"/>
      <c r="K14" s="67"/>
      <c r="L14" s="65"/>
      <c r="M14" s="66"/>
      <c r="N14" s="66"/>
      <c r="O14" s="68"/>
      <c r="P14" s="120" t="str">
        <f>IFERROR((L14/H14),"100%")</f>
        <v>100%</v>
      </c>
      <c r="Q14" s="120" t="str">
        <f t="shared" si="0"/>
        <v>100%</v>
      </c>
      <c r="R14" s="35" t="str">
        <f>IFERROR((N14/J14),"100%")</f>
        <v>100%</v>
      </c>
      <c r="S14" s="38" t="str">
        <f>IFERROR((O14/K14),"100%")</f>
        <v>100%</v>
      </c>
      <c r="T14" s="120" t="str">
        <f t="shared" ref="T14:U24" si="1">IFERROR(((L14+M14)/(H14+I14)),"100%")</f>
        <v>100%</v>
      </c>
      <c r="U14" s="35" t="str">
        <f t="shared" ref="U14" si="2">IFERROR(((L14+M14+N14)/(H14+I14+J14)),"100%")</f>
        <v>100%</v>
      </c>
      <c r="V14" s="38" t="str">
        <f>IFERROR(((L14+M14+N14+O14)/(H14+I14+J14+K14)),"100%")</f>
        <v>100%</v>
      </c>
      <c r="W14" s="71"/>
    </row>
    <row r="15" spans="2:23" ht="120" customHeight="1" x14ac:dyDescent="0.25">
      <c r="B15" s="69" t="s">
        <v>29</v>
      </c>
      <c r="C15" s="73" t="s">
        <v>59</v>
      </c>
      <c r="D15" s="73" t="s">
        <v>70</v>
      </c>
      <c r="E15" s="70" t="s">
        <v>33</v>
      </c>
      <c r="F15" s="98" t="s">
        <v>75</v>
      </c>
      <c r="G15" s="111">
        <f>SUM(H15:K15)</f>
        <v>8779</v>
      </c>
      <c r="H15" s="105">
        <v>2184</v>
      </c>
      <c r="I15" s="87">
        <v>2181</v>
      </c>
      <c r="J15" s="87">
        <v>2206</v>
      </c>
      <c r="K15" s="88">
        <v>2208</v>
      </c>
      <c r="L15" s="86">
        <v>2178</v>
      </c>
      <c r="M15" s="87">
        <v>2178</v>
      </c>
      <c r="N15" s="87"/>
      <c r="O15" s="88"/>
      <c r="P15" s="120">
        <f>IFERROR((L15/H15),"100%")</f>
        <v>0.99725274725274726</v>
      </c>
      <c r="Q15" s="120">
        <f>IFERROR((M15/I15),"100%")</f>
        <v>0.99862448418156813</v>
      </c>
      <c r="R15" s="121"/>
      <c r="S15" s="122"/>
      <c r="T15" s="120">
        <f t="shared" si="1"/>
        <v>0.99793814432989691</v>
      </c>
      <c r="U15" s="121"/>
      <c r="V15" s="123"/>
      <c r="W15" s="136" t="s">
        <v>88</v>
      </c>
    </row>
    <row r="16" spans="2:23" ht="90.75" customHeight="1" x14ac:dyDescent="0.25">
      <c r="B16" s="44" t="s">
        <v>30</v>
      </c>
      <c r="C16" s="74" t="s">
        <v>60</v>
      </c>
      <c r="D16" s="77" t="s">
        <v>69</v>
      </c>
      <c r="E16" s="80" t="s">
        <v>33</v>
      </c>
      <c r="F16" s="77" t="s">
        <v>76</v>
      </c>
      <c r="G16" s="111">
        <f t="shared" ref="G16:G24" si="3">SUM(H16:K16)</f>
        <v>524</v>
      </c>
      <c r="H16" s="106">
        <v>130</v>
      </c>
      <c r="I16" s="3">
        <v>130</v>
      </c>
      <c r="J16" s="3">
        <v>132</v>
      </c>
      <c r="K16" s="36">
        <v>132</v>
      </c>
      <c r="L16" s="45">
        <v>126</v>
      </c>
      <c r="M16" s="3">
        <v>128</v>
      </c>
      <c r="N16" s="3"/>
      <c r="O16" s="36"/>
      <c r="P16" s="120">
        <f t="shared" ref="P16:Q22" si="4">IFERROR((L16/H16),"100%")</f>
        <v>0.96923076923076923</v>
      </c>
      <c r="Q16" s="120">
        <f t="shared" si="4"/>
        <v>0.98461538461538467</v>
      </c>
      <c r="R16" s="121"/>
      <c r="S16" s="122"/>
      <c r="T16" s="120">
        <f t="shared" si="1"/>
        <v>0.97692307692307689</v>
      </c>
      <c r="U16" s="121"/>
      <c r="V16" s="123"/>
      <c r="W16" s="137" t="s">
        <v>89</v>
      </c>
    </row>
    <row r="17" spans="2:23" ht="80.25" customHeight="1" x14ac:dyDescent="0.25">
      <c r="B17" s="8" t="s">
        <v>13</v>
      </c>
      <c r="C17" s="75" t="s">
        <v>61</v>
      </c>
      <c r="D17" s="78" t="s">
        <v>71</v>
      </c>
      <c r="E17" s="9" t="s">
        <v>33</v>
      </c>
      <c r="F17" s="10" t="s">
        <v>77</v>
      </c>
      <c r="G17" s="111">
        <f t="shared" si="3"/>
        <v>5290</v>
      </c>
      <c r="H17" s="107">
        <v>1313</v>
      </c>
      <c r="I17" s="83">
        <v>1313</v>
      </c>
      <c r="J17" s="83">
        <v>1332</v>
      </c>
      <c r="K17" s="81">
        <v>1332</v>
      </c>
      <c r="L17" s="82">
        <v>1275</v>
      </c>
      <c r="M17" s="83">
        <v>1313</v>
      </c>
      <c r="N17" s="83"/>
      <c r="O17" s="81"/>
      <c r="P17" s="120">
        <f t="shared" si="4"/>
        <v>0.97105864432597111</v>
      </c>
      <c r="Q17" s="120">
        <f t="shared" si="4"/>
        <v>1</v>
      </c>
      <c r="R17" s="121"/>
      <c r="S17" s="122"/>
      <c r="T17" s="120">
        <f t="shared" si="1"/>
        <v>0.9855293221629855</v>
      </c>
      <c r="U17" s="121"/>
      <c r="V17" s="123"/>
      <c r="W17" s="138" t="s">
        <v>90</v>
      </c>
    </row>
    <row r="18" spans="2:23" ht="86.25" customHeight="1" x14ac:dyDescent="0.25">
      <c r="B18" s="8" t="s">
        <v>13</v>
      </c>
      <c r="C18" s="75" t="s">
        <v>62</v>
      </c>
      <c r="D18" s="78" t="s">
        <v>34</v>
      </c>
      <c r="E18" s="9" t="s">
        <v>33</v>
      </c>
      <c r="F18" s="10" t="s">
        <v>78</v>
      </c>
      <c r="G18" s="111">
        <f t="shared" si="3"/>
        <v>3144</v>
      </c>
      <c r="H18" s="107">
        <v>780</v>
      </c>
      <c r="I18" s="83">
        <v>780</v>
      </c>
      <c r="J18" s="83">
        <v>792</v>
      </c>
      <c r="K18" s="81">
        <v>792</v>
      </c>
      <c r="L18" s="82">
        <v>775</v>
      </c>
      <c r="M18" s="83">
        <v>780</v>
      </c>
      <c r="N18" s="83"/>
      <c r="O18" s="81"/>
      <c r="P18" s="120">
        <f t="shared" si="4"/>
        <v>0.99358974358974361</v>
      </c>
      <c r="Q18" s="120">
        <f t="shared" si="4"/>
        <v>1</v>
      </c>
      <c r="R18" s="121"/>
      <c r="S18" s="122"/>
      <c r="T18" s="120">
        <f t="shared" si="1"/>
        <v>0.99679487179487181</v>
      </c>
      <c r="U18" s="121"/>
      <c r="V18" s="123"/>
      <c r="W18" s="138" t="s">
        <v>91</v>
      </c>
    </row>
    <row r="19" spans="2:23" ht="151.5" customHeight="1" x14ac:dyDescent="0.25">
      <c r="B19" s="44" t="s">
        <v>31</v>
      </c>
      <c r="C19" s="74" t="s">
        <v>63</v>
      </c>
      <c r="D19" s="77" t="s">
        <v>35</v>
      </c>
      <c r="E19" s="80" t="s">
        <v>33</v>
      </c>
      <c r="F19" s="77" t="s">
        <v>79</v>
      </c>
      <c r="G19" s="111">
        <f t="shared" si="3"/>
        <v>3435</v>
      </c>
      <c r="H19" s="106">
        <v>837</v>
      </c>
      <c r="I19" s="3">
        <v>858</v>
      </c>
      <c r="J19" s="3">
        <v>871</v>
      </c>
      <c r="K19" s="36">
        <v>869</v>
      </c>
      <c r="L19" s="45">
        <v>701</v>
      </c>
      <c r="M19" s="3">
        <v>719</v>
      </c>
      <c r="N19" s="3"/>
      <c r="O19" s="36"/>
      <c r="P19" s="120">
        <f t="shared" si="4"/>
        <v>0.83751493428912782</v>
      </c>
      <c r="Q19" s="120">
        <f t="shared" si="4"/>
        <v>0.83799533799533799</v>
      </c>
      <c r="R19" s="121"/>
      <c r="S19" s="122"/>
      <c r="T19" s="120">
        <f t="shared" si="1"/>
        <v>0.83775811209439532</v>
      </c>
      <c r="U19" s="121"/>
      <c r="V19" s="123"/>
      <c r="W19" s="137" t="s">
        <v>101</v>
      </c>
    </row>
    <row r="20" spans="2:23" ht="96.75" customHeight="1" x14ac:dyDescent="0.25">
      <c r="B20" s="8" t="s">
        <v>13</v>
      </c>
      <c r="C20" s="75" t="s">
        <v>64</v>
      </c>
      <c r="D20" s="78" t="s">
        <v>72</v>
      </c>
      <c r="E20" s="9" t="s">
        <v>33</v>
      </c>
      <c r="F20" s="10" t="s">
        <v>92</v>
      </c>
      <c r="G20" s="111">
        <f t="shared" si="3"/>
        <v>326</v>
      </c>
      <c r="H20" s="107">
        <v>81</v>
      </c>
      <c r="I20" s="83">
        <v>81</v>
      </c>
      <c r="J20" s="83">
        <v>82</v>
      </c>
      <c r="K20" s="81">
        <v>82</v>
      </c>
      <c r="L20" s="82">
        <v>79</v>
      </c>
      <c r="M20" s="83">
        <v>79</v>
      </c>
      <c r="N20" s="83"/>
      <c r="O20" s="81"/>
      <c r="P20" s="120">
        <f t="shared" si="4"/>
        <v>0.97530864197530864</v>
      </c>
      <c r="Q20" s="120">
        <f t="shared" si="4"/>
        <v>0.97530864197530864</v>
      </c>
      <c r="R20" s="121"/>
      <c r="S20" s="122"/>
      <c r="T20" s="120">
        <f t="shared" si="1"/>
        <v>0.97530864197530864</v>
      </c>
      <c r="U20" s="121"/>
      <c r="V20" s="123"/>
      <c r="W20" s="138" t="s">
        <v>93</v>
      </c>
    </row>
    <row r="21" spans="2:23" ht="132" customHeight="1" x14ac:dyDescent="0.25">
      <c r="B21" s="8" t="s">
        <v>13</v>
      </c>
      <c r="C21" s="75" t="s">
        <v>65</v>
      </c>
      <c r="D21" s="78" t="s">
        <v>73</v>
      </c>
      <c r="E21" s="9" t="s">
        <v>33</v>
      </c>
      <c r="F21" s="10" t="s">
        <v>80</v>
      </c>
      <c r="G21" s="111">
        <f t="shared" si="3"/>
        <v>4244</v>
      </c>
      <c r="H21" s="107">
        <v>1056.5</v>
      </c>
      <c r="I21" s="83">
        <v>1056.5</v>
      </c>
      <c r="J21" s="83">
        <v>1064.5</v>
      </c>
      <c r="K21" s="81">
        <v>1066.5</v>
      </c>
      <c r="L21" s="82">
        <v>1096.5</v>
      </c>
      <c r="M21" s="83">
        <v>1065</v>
      </c>
      <c r="N21" s="83"/>
      <c r="O21" s="81"/>
      <c r="P21" s="120">
        <f t="shared" si="4"/>
        <v>1.0378608613345954</v>
      </c>
      <c r="Q21" s="120">
        <f t="shared" si="4"/>
        <v>1.0080454330336015</v>
      </c>
      <c r="R21" s="121"/>
      <c r="S21" s="122"/>
      <c r="T21" s="120">
        <f t="shared" si="1"/>
        <v>1.0229531471840985</v>
      </c>
      <c r="U21" s="121"/>
      <c r="V21" s="123"/>
      <c r="W21" s="138" t="s">
        <v>100</v>
      </c>
    </row>
    <row r="22" spans="2:23" ht="81.75" customHeight="1" x14ac:dyDescent="0.25">
      <c r="B22" s="44" t="s">
        <v>32</v>
      </c>
      <c r="C22" s="74" t="s">
        <v>66</v>
      </c>
      <c r="D22" s="77" t="s">
        <v>36</v>
      </c>
      <c r="E22" s="80" t="s">
        <v>33</v>
      </c>
      <c r="F22" s="77" t="s">
        <v>81</v>
      </c>
      <c r="G22" s="111">
        <f t="shared" si="3"/>
        <v>12</v>
      </c>
      <c r="H22" s="106">
        <v>3</v>
      </c>
      <c r="I22" s="3">
        <v>3</v>
      </c>
      <c r="J22" s="3">
        <v>3</v>
      </c>
      <c r="K22" s="36">
        <v>3</v>
      </c>
      <c r="L22" s="45">
        <v>3</v>
      </c>
      <c r="M22" s="3">
        <v>3</v>
      </c>
      <c r="N22" s="3"/>
      <c r="O22" s="36"/>
      <c r="P22" s="120">
        <f t="shared" si="4"/>
        <v>1</v>
      </c>
      <c r="Q22" s="120">
        <f t="shared" si="4"/>
        <v>1</v>
      </c>
      <c r="R22" s="121"/>
      <c r="S22" s="122"/>
      <c r="T22" s="120">
        <f t="shared" si="1"/>
        <v>1</v>
      </c>
      <c r="U22" s="121"/>
      <c r="V22" s="123"/>
      <c r="W22" s="137" t="s">
        <v>96</v>
      </c>
    </row>
    <row r="23" spans="2:23" ht="177" customHeight="1" x14ac:dyDescent="0.25">
      <c r="B23" s="8" t="s">
        <v>13</v>
      </c>
      <c r="C23" s="75" t="s">
        <v>67</v>
      </c>
      <c r="D23" s="78" t="s">
        <v>37</v>
      </c>
      <c r="E23" s="9" t="s">
        <v>33</v>
      </c>
      <c r="F23" s="10" t="s">
        <v>82</v>
      </c>
      <c r="G23" s="111">
        <f t="shared" si="3"/>
        <v>410</v>
      </c>
      <c r="H23" s="107">
        <v>90</v>
      </c>
      <c r="I23" s="83">
        <v>100</v>
      </c>
      <c r="J23" s="83">
        <v>110</v>
      </c>
      <c r="K23" s="81">
        <v>110</v>
      </c>
      <c r="L23" s="82">
        <v>75</v>
      </c>
      <c r="M23" s="83">
        <v>81</v>
      </c>
      <c r="N23" s="83"/>
      <c r="O23" s="81"/>
      <c r="P23" s="120">
        <f>IFERROR((L23/H23),"100%")</f>
        <v>0.83333333333333337</v>
      </c>
      <c r="Q23" s="120">
        <f>IFERROR((M23/I23),"100%")</f>
        <v>0.81</v>
      </c>
      <c r="R23" s="121"/>
      <c r="S23" s="122"/>
      <c r="T23" s="120">
        <f t="shared" si="1"/>
        <v>0.82105263157894737</v>
      </c>
      <c r="U23" s="121"/>
      <c r="V23" s="123"/>
      <c r="W23" s="138" t="s">
        <v>94</v>
      </c>
    </row>
    <row r="24" spans="2:23" ht="83.25" customHeight="1" thickBot="1" x14ac:dyDescent="0.3">
      <c r="B24" s="11" t="s">
        <v>13</v>
      </c>
      <c r="C24" s="76" t="s">
        <v>68</v>
      </c>
      <c r="D24" s="79" t="s">
        <v>74</v>
      </c>
      <c r="E24" s="12" t="s">
        <v>33</v>
      </c>
      <c r="F24" s="13" t="s">
        <v>83</v>
      </c>
      <c r="G24" s="112">
        <f t="shared" si="3"/>
        <v>1900</v>
      </c>
      <c r="H24" s="108">
        <v>350</v>
      </c>
      <c r="I24" s="84">
        <v>450</v>
      </c>
      <c r="J24" s="84">
        <v>550</v>
      </c>
      <c r="K24" s="85">
        <v>550</v>
      </c>
      <c r="L24" s="114">
        <v>376</v>
      </c>
      <c r="M24" s="84">
        <v>387</v>
      </c>
      <c r="N24" s="84"/>
      <c r="O24" s="85"/>
      <c r="P24" s="124">
        <f>IFERROR((L24/H24),"100%")</f>
        <v>1.0742857142857143</v>
      </c>
      <c r="Q24" s="124">
        <f>IFERROR((M24/I24),"100%")</f>
        <v>0.86</v>
      </c>
      <c r="R24" s="121"/>
      <c r="S24" s="122"/>
      <c r="T24" s="120">
        <f t="shared" si="1"/>
        <v>0.95374999999999999</v>
      </c>
      <c r="U24" s="125"/>
      <c r="V24" s="126"/>
      <c r="W24" s="139" t="s">
        <v>95</v>
      </c>
    </row>
    <row r="25" spans="2:23" ht="32.25" customHeight="1" x14ac:dyDescent="0.25">
      <c r="C25" s="129"/>
      <c r="D25" s="129"/>
      <c r="E25" s="129"/>
      <c r="F25" s="129"/>
      <c r="G25" s="91"/>
      <c r="P25" s="115">
        <f>AVERAGE(P23:P24,P20:P21,P17:P18)</f>
        <v>0.98090615647411106</v>
      </c>
      <c r="Q25" s="115">
        <f>AVERAGE(Q23:Q24,Q20:Q21,Q17:Q18)</f>
        <v>0.94222567916815159</v>
      </c>
      <c r="R25" s="115" t="e">
        <f t="shared" ref="R25:V25" si="5">AVERAGE(R23:R24,R20:R21,R17:R18)</f>
        <v>#DIV/0!</v>
      </c>
      <c r="S25" s="115" t="e">
        <f t="shared" si="5"/>
        <v>#DIV/0!</v>
      </c>
      <c r="T25" s="115">
        <f>AVERAGE(T23:T24,T20:T21,T17:T18)</f>
        <v>0.95923143578270198</v>
      </c>
      <c r="U25" s="115" t="e">
        <f t="shared" si="5"/>
        <v>#DIV/0!</v>
      </c>
      <c r="V25" s="115" t="e">
        <f t="shared" si="5"/>
        <v>#DIV/0!</v>
      </c>
    </row>
    <row r="26" spans="2:23" ht="15.75" customHeight="1" x14ac:dyDescent="0.25"/>
    <row r="27" spans="2:23" ht="15.75" customHeight="1" x14ac:dyDescent="0.25">
      <c r="H27" s="127"/>
    </row>
    <row r="28" spans="2:23" ht="15.75" customHeight="1" x14ac:dyDescent="0.25"/>
    <row r="29" spans="2:23" ht="15.75" customHeight="1" x14ac:dyDescent="0.25"/>
    <row r="30" spans="2:23" ht="15.75" customHeight="1" x14ac:dyDescent="0.25"/>
    <row r="31" spans="2:23" ht="15.75" customHeight="1" x14ac:dyDescent="0.25"/>
    <row r="32" spans="2:23" x14ac:dyDescent="0.25">
      <c r="F32" s="37"/>
      <c r="G32" s="37"/>
    </row>
    <row r="33" spans="3:30" ht="47.25" customHeight="1" x14ac:dyDescent="0.25">
      <c r="C33" s="157" t="s">
        <v>54</v>
      </c>
      <c r="D33" s="158"/>
      <c r="E33" s="158"/>
      <c r="F33" s="29"/>
      <c r="G33" s="92"/>
      <c r="L33" s="159" t="s">
        <v>14</v>
      </c>
      <c r="M33" s="160"/>
      <c r="N33" s="160"/>
      <c r="O33" s="160"/>
      <c r="P33" s="160"/>
      <c r="Q33" s="160"/>
      <c r="U33" s="157" t="s">
        <v>55</v>
      </c>
      <c r="V33" s="158"/>
      <c r="W33" s="158"/>
      <c r="Y33" s="130"/>
      <c r="Z33" s="131"/>
      <c r="AA33" s="131"/>
      <c r="AB33" s="131"/>
      <c r="AC33" s="131"/>
      <c r="AD33" s="131"/>
    </row>
    <row r="37" spans="3:30" ht="15.75" thickBot="1" x14ac:dyDescent="0.3"/>
    <row r="38" spans="3:30" ht="15.75" thickBot="1" x14ac:dyDescent="0.3">
      <c r="D38" s="171" t="s">
        <v>15</v>
      </c>
      <c r="E38" s="172"/>
      <c r="F38" s="172"/>
      <c r="G38" s="172"/>
      <c r="H38" s="172"/>
      <c r="I38" s="172"/>
      <c r="J38" s="172"/>
      <c r="K38" s="172"/>
      <c r="L38" s="172"/>
      <c r="M38" s="172"/>
      <c r="N38" s="172"/>
      <c r="O38" s="172"/>
      <c r="P38" s="172"/>
      <c r="Q38" s="172"/>
      <c r="R38" s="172"/>
      <c r="S38" s="172"/>
      <c r="T38" s="172"/>
      <c r="U38" s="172"/>
      <c r="V38" s="172"/>
      <c r="W38" s="173"/>
    </row>
    <row r="39" spans="3:30" ht="15.75" thickBot="1" x14ac:dyDescent="0.3">
      <c r="D39" s="174" t="s">
        <v>16</v>
      </c>
      <c r="E39" s="174" t="s">
        <v>17</v>
      </c>
      <c r="F39" s="165" t="s">
        <v>18</v>
      </c>
      <c r="G39" s="166"/>
      <c r="H39" s="166"/>
      <c r="I39" s="166"/>
      <c r="J39" s="167"/>
      <c r="K39" s="165" t="s">
        <v>19</v>
      </c>
      <c r="L39" s="166"/>
      <c r="M39" s="166"/>
      <c r="N39" s="167"/>
      <c r="O39" s="168" t="s">
        <v>20</v>
      </c>
      <c r="P39" s="169"/>
      <c r="Q39" s="169"/>
      <c r="R39" s="170"/>
      <c r="S39" s="168" t="s">
        <v>21</v>
      </c>
      <c r="T39" s="169"/>
      <c r="U39" s="169"/>
      <c r="V39" s="170"/>
      <c r="W39" s="176" t="s">
        <v>4</v>
      </c>
    </row>
    <row r="40" spans="3:30" ht="29.25" thickBot="1" x14ac:dyDescent="0.3">
      <c r="D40" s="175"/>
      <c r="E40" s="175"/>
      <c r="F40" s="19" t="s">
        <v>53</v>
      </c>
      <c r="G40" s="93"/>
      <c r="H40" s="20" t="s">
        <v>50</v>
      </c>
      <c r="I40" s="21" t="s">
        <v>51</v>
      </c>
      <c r="J40" s="22" t="s">
        <v>52</v>
      </c>
      <c r="K40" s="19" t="s">
        <v>53</v>
      </c>
      <c r="L40" s="20" t="s">
        <v>50</v>
      </c>
      <c r="M40" s="21" t="s">
        <v>22</v>
      </c>
      <c r="N40" s="22" t="s">
        <v>23</v>
      </c>
      <c r="O40" s="19" t="s">
        <v>8</v>
      </c>
      <c r="P40" s="26" t="s">
        <v>9</v>
      </c>
      <c r="Q40" s="23" t="s">
        <v>10</v>
      </c>
      <c r="R40" s="24" t="s">
        <v>11</v>
      </c>
      <c r="S40" s="25" t="s">
        <v>8</v>
      </c>
      <c r="T40" s="26" t="s">
        <v>9</v>
      </c>
      <c r="U40" s="23" t="s">
        <v>10</v>
      </c>
      <c r="V40" s="26" t="s">
        <v>11</v>
      </c>
      <c r="W40" s="177"/>
    </row>
    <row r="41" spans="3:30" ht="15.75" thickBot="1" x14ac:dyDescent="0.3">
      <c r="D41" s="163"/>
      <c r="E41" s="164"/>
      <c r="F41" s="65"/>
      <c r="G41" s="94"/>
      <c r="H41" s="66"/>
      <c r="I41" s="66"/>
      <c r="J41" s="67"/>
      <c r="K41" s="65"/>
      <c r="L41" s="66"/>
      <c r="M41" s="66"/>
      <c r="N41" s="68"/>
      <c r="O41" s="64" t="str">
        <f>IFERROR((K41/F41),"100%")</f>
        <v>100%</v>
      </c>
      <c r="P41" s="35" t="str">
        <f>IFERROR((L41/H41),"100%")</f>
        <v>100%</v>
      </c>
      <c r="Q41" s="35" t="str">
        <f>IFERROR((M41/I41),"100%")</f>
        <v>100%</v>
      </c>
      <c r="R41" s="38" t="str">
        <f>IFERROR((N41/J41),"100%")</f>
        <v>100%</v>
      </c>
      <c r="S41" s="64" t="str">
        <f>IFERROR(((K41)/(F41)),"100%")</f>
        <v>100%</v>
      </c>
      <c r="T41" s="64" t="str">
        <f>IFERROR(((L41+M41)/(H41+I41)),"100%")</f>
        <v>100%</v>
      </c>
      <c r="U41" s="35" t="str">
        <f>IFERROR(((L41+M41+N41)/(H41+I41+J41)),"100%")</f>
        <v>100%</v>
      </c>
      <c r="V41" s="38" t="str">
        <f>IFERROR(((L41+M41+N41+O41)/(H41+I41+J41+K41)),"100%")</f>
        <v>100%</v>
      </c>
      <c r="W41" s="72"/>
    </row>
    <row r="42" spans="3:30" ht="44.25" customHeight="1" thickBot="1" x14ac:dyDescent="0.3">
      <c r="D42" s="90" t="s">
        <v>38</v>
      </c>
      <c r="E42" s="27">
        <v>2063706.4000000001</v>
      </c>
      <c r="F42" s="49">
        <f>1212961.64+98337.46</f>
        <v>1311299.0999999999</v>
      </c>
      <c r="G42" s="95"/>
      <c r="H42" s="50">
        <f>275954.1+8764</f>
        <v>284718.09999999998</v>
      </c>
      <c r="I42" s="50">
        <v>209938.1</v>
      </c>
      <c r="J42" s="51">
        <f>256201.1+1550</f>
        <v>257751.1</v>
      </c>
      <c r="K42" s="49">
        <v>252810.18</v>
      </c>
      <c r="L42" s="52">
        <v>221076.28</v>
      </c>
      <c r="M42" s="52"/>
      <c r="N42" s="53"/>
      <c r="O42" s="120">
        <f>IFERROR(K42/F42,"100"%)</f>
        <v>0.19279368070945829</v>
      </c>
      <c r="P42" s="121">
        <f>IFERROR((L42/H42),"100%")</f>
        <v>0.77647427402753821</v>
      </c>
      <c r="Q42" s="52"/>
      <c r="R42" s="53"/>
      <c r="S42" s="120">
        <f>IFERROR(K42/E42,"100%")</f>
        <v>0.12250297813681248</v>
      </c>
      <c r="T42" s="121">
        <f>IFERROR(((L42+K42)/(H42+F42)),"100%")</f>
        <v>0.29691814098244057</v>
      </c>
      <c r="U42" s="52"/>
      <c r="V42" s="53"/>
      <c r="W42" s="134" t="s">
        <v>98</v>
      </c>
    </row>
    <row r="43" spans="3:30" ht="69.75" customHeight="1" x14ac:dyDescent="0.25">
      <c r="D43" s="89" t="s">
        <v>40</v>
      </c>
      <c r="E43" s="28">
        <v>501165.81</v>
      </c>
      <c r="F43" s="54">
        <f>105895+16189</f>
        <v>122084</v>
      </c>
      <c r="G43" s="96"/>
      <c r="H43" s="55">
        <v>145651</v>
      </c>
      <c r="I43" s="55">
        <v>121655</v>
      </c>
      <c r="J43" s="56">
        <f>108175.81+3600</f>
        <v>111775.81</v>
      </c>
      <c r="K43" s="54">
        <v>25506.99</v>
      </c>
      <c r="L43" s="57">
        <v>37315.68</v>
      </c>
      <c r="M43" s="57"/>
      <c r="N43" s="58"/>
      <c r="O43" s="120">
        <f>IFERROR(K43/F43,"100"%)</f>
        <v>0.20892983519543923</v>
      </c>
      <c r="P43" s="121">
        <f>IFERROR((L43/H43),"100%")</f>
        <v>0.25619927085979499</v>
      </c>
      <c r="Q43" s="57"/>
      <c r="R43" s="58"/>
      <c r="S43" s="120">
        <f>IFERROR(K43/E43,"100%")</f>
        <v>5.0895311473861317E-2</v>
      </c>
      <c r="T43" s="121">
        <f>IFERROR(((L43+K43)/(H43+F43)),"100%")</f>
        <v>0.23464496610454366</v>
      </c>
      <c r="U43" s="57"/>
      <c r="V43" s="58"/>
      <c r="W43" s="134" t="s">
        <v>97</v>
      </c>
    </row>
    <row r="44" spans="3:30" ht="54" customHeight="1" x14ac:dyDescent="0.25">
      <c r="D44" s="89" t="s">
        <v>39</v>
      </c>
      <c r="E44" s="28">
        <v>601131.80000000005</v>
      </c>
      <c r="F44" s="54">
        <f>106935.95+33713.55</f>
        <v>140649.5</v>
      </c>
      <c r="G44" s="96"/>
      <c r="H44" s="55">
        <v>130431.5</v>
      </c>
      <c r="I44" s="55">
        <v>177089.5</v>
      </c>
      <c r="J44" s="56">
        <f>149111.3+3850</f>
        <v>152961.29999999999</v>
      </c>
      <c r="K44" s="54">
        <v>109410.61</v>
      </c>
      <c r="L44" s="57">
        <v>163160.93</v>
      </c>
      <c r="M44" s="57"/>
      <c r="N44" s="58"/>
      <c r="O44" s="120">
        <f>IFERROR(K44/F44,"100"%)</f>
        <v>0.77789547776565149</v>
      </c>
      <c r="P44" s="121">
        <f>IFERROR((L44/H44),"100%")</f>
        <v>1.2509319451206189</v>
      </c>
      <c r="Q44" s="57"/>
      <c r="R44" s="58"/>
      <c r="S44" s="120">
        <f>IFERROR(K44/E44,"100%")</f>
        <v>0.18200768949504917</v>
      </c>
      <c r="T44" s="121">
        <f>IFERROR(((L44+K44)/(H44+F44)),"100%")</f>
        <v>1.0054985041371398</v>
      </c>
      <c r="U44" s="57"/>
      <c r="V44" s="58"/>
      <c r="W44" s="135" t="s">
        <v>99</v>
      </c>
    </row>
    <row r="45" spans="3:30" ht="1.5" customHeight="1" thickBot="1" x14ac:dyDescent="0.3">
      <c r="D45" s="30"/>
      <c r="E45" s="31"/>
      <c r="F45" s="59"/>
      <c r="G45" s="97"/>
      <c r="H45" s="60"/>
      <c r="I45" s="60"/>
      <c r="J45" s="61"/>
      <c r="K45" s="59"/>
      <c r="L45" s="62"/>
      <c r="M45" s="62"/>
      <c r="N45" s="63"/>
      <c r="O45" s="39"/>
      <c r="P45" s="40"/>
      <c r="Q45" s="40"/>
      <c r="R45" s="41"/>
      <c r="S45" s="48"/>
      <c r="T45" s="40"/>
      <c r="U45" s="40"/>
      <c r="V45" s="41"/>
      <c r="W45" s="32"/>
    </row>
    <row r="50" spans="5:16" x14ac:dyDescent="0.25">
      <c r="E50" s="128"/>
      <c r="L50" s="116"/>
      <c r="P50" s="116"/>
    </row>
    <row r="51" spans="5:16" x14ac:dyDescent="0.25">
      <c r="M51" s="116"/>
    </row>
    <row r="52" spans="5:16" x14ac:dyDescent="0.25">
      <c r="L52" s="116"/>
      <c r="N52" s="116"/>
    </row>
    <row r="53" spans="5:16" x14ac:dyDescent="0.25">
      <c r="L53" s="116"/>
      <c r="N53" s="116"/>
      <c r="P53" s="116"/>
    </row>
    <row r="54" spans="5:16" x14ac:dyDescent="0.25">
      <c r="L54" s="116"/>
    </row>
    <row r="55" spans="5:16" x14ac:dyDescent="0.25">
      <c r="L55" s="116"/>
    </row>
    <row r="56" spans="5:16" x14ac:dyDescent="0.25">
      <c r="M56" s="116"/>
    </row>
  </sheetData>
  <mergeCells count="26">
    <mergeCell ref="W11:W12"/>
    <mergeCell ref="E2:S2"/>
    <mergeCell ref="E3:S3"/>
    <mergeCell ref="E4:S4"/>
    <mergeCell ref="L11:O11"/>
    <mergeCell ref="E5:S5"/>
    <mergeCell ref="G10:V10"/>
    <mergeCell ref="P11:S11"/>
    <mergeCell ref="T11:V11"/>
    <mergeCell ref="L33:Q33"/>
    <mergeCell ref="U33:W33"/>
    <mergeCell ref="B14:F14"/>
    <mergeCell ref="D41:E41"/>
    <mergeCell ref="K39:N39"/>
    <mergeCell ref="O39:R39"/>
    <mergeCell ref="S39:V39"/>
    <mergeCell ref="D38:W38"/>
    <mergeCell ref="D39:D40"/>
    <mergeCell ref="W39:W40"/>
    <mergeCell ref="E39:E40"/>
    <mergeCell ref="F39:J39"/>
    <mergeCell ref="B11:B12"/>
    <mergeCell ref="C11:C12"/>
    <mergeCell ref="D11:F11"/>
    <mergeCell ref="G11:K11"/>
    <mergeCell ref="C33:E33"/>
  </mergeCells>
  <conditionalFormatting sqref="F41:J45">
    <cfRule type="containsBlanks" dxfId="53" priority="184">
      <formula>LEN(TRIM(F41))=0</formula>
    </cfRule>
  </conditionalFormatting>
  <conditionalFormatting sqref="H13:K24">
    <cfRule type="containsBlanks" dxfId="52" priority="194">
      <formula>LEN(TRIM(H13))=0</formula>
    </cfRule>
  </conditionalFormatting>
  <conditionalFormatting sqref="K41:N45">
    <cfRule type="containsBlanks" dxfId="51" priority="185">
      <formula>LEN(TRIM(K41))=0</formula>
    </cfRule>
  </conditionalFormatting>
  <conditionalFormatting sqref="L13">
    <cfRule type="containsBlanks" dxfId="50" priority="210">
      <formula>LEN(TRIM(L13))=0</formula>
    </cfRule>
  </conditionalFormatting>
  <conditionalFormatting sqref="L23:N24">
    <cfRule type="containsBlanks" dxfId="49" priority="114">
      <formula>LEN(TRIM(L23))=0</formula>
    </cfRule>
  </conditionalFormatting>
  <conditionalFormatting sqref="L14:O14 L15 L16:N16 L17:L18 L19:N19 L20:L21 L22:N22">
    <cfRule type="containsBlanks" dxfId="48" priority="209">
      <formula>LEN(TRIM(L14))=0</formula>
    </cfRule>
  </conditionalFormatting>
  <conditionalFormatting sqref="M13">
    <cfRule type="containsBlanks" dxfId="47" priority="113">
      <formula>LEN(TRIM(M13))=0</formula>
    </cfRule>
  </conditionalFormatting>
  <conditionalFormatting sqref="M17:N18">
    <cfRule type="containsBlanks" dxfId="46" priority="118">
      <formula>LEN(TRIM(M17))=0</formula>
    </cfRule>
  </conditionalFormatting>
  <conditionalFormatting sqref="M20:N21">
    <cfRule type="containsBlanks" dxfId="45" priority="116">
      <formula>LEN(TRIM(M20))=0</formula>
    </cfRule>
  </conditionalFormatting>
  <conditionalFormatting sqref="M15:O15">
    <cfRule type="containsBlanks" dxfId="44" priority="112">
      <formula>LEN(TRIM(M15))=0</formula>
    </cfRule>
  </conditionalFormatting>
  <conditionalFormatting sqref="N13:P13 R13:V13 T14:T24">
    <cfRule type="containsBlanks" dxfId="6" priority="139">
      <formula>LEN(TRIM(N13))=0</formula>
    </cfRule>
  </conditionalFormatting>
  <conditionalFormatting sqref="O16:O24">
    <cfRule type="containsBlanks" dxfId="43" priority="71">
      <formula>LEN(TRIM(O16))=0</formula>
    </cfRule>
  </conditionalFormatting>
  <conditionalFormatting sqref="O41:V41">
    <cfRule type="cellIs" dxfId="42" priority="172" stopIfTrue="1" operator="equal">
      <formula>"100%"</formula>
    </cfRule>
    <cfRule type="cellIs" dxfId="41" priority="173" stopIfTrue="1" operator="lessThan">
      <formula>0.5</formula>
    </cfRule>
    <cfRule type="cellIs" dxfId="40" priority="174" stopIfTrue="1" operator="between">
      <formula>0.5</formula>
      <formula>0.7</formula>
    </cfRule>
    <cfRule type="cellIs" dxfId="39" priority="175" stopIfTrue="1" operator="between">
      <formula>0.7</formula>
      <formula>1.2</formula>
    </cfRule>
    <cfRule type="cellIs" dxfId="38" priority="176" stopIfTrue="1" operator="greaterThanOrEqual">
      <formula>1.2</formula>
    </cfRule>
    <cfRule type="containsBlanks" dxfId="37" priority="177" stopIfTrue="1">
      <formula>LEN(TRIM(O41))=0</formula>
    </cfRule>
  </conditionalFormatting>
  <conditionalFormatting sqref="O45:V45">
    <cfRule type="containsBlanks" dxfId="36" priority="262">
      <formula>LEN(TRIM(O45))=0</formula>
    </cfRule>
  </conditionalFormatting>
  <conditionalFormatting sqref="P13:P24 Q15:S24 O42:P44 S42:T44 Q13:Q14">
    <cfRule type="cellIs" dxfId="35" priority="24" stopIfTrue="1" operator="lessThan">
      <formula>0.5</formula>
    </cfRule>
    <cfRule type="cellIs" dxfId="34" priority="25" stopIfTrue="1" operator="between">
      <formula>0.5</formula>
      <formula>0.7</formula>
    </cfRule>
    <cfRule type="cellIs" dxfId="33" priority="26" stopIfTrue="1" operator="between">
      <formula>0.7</formula>
      <formula>1.2</formula>
    </cfRule>
    <cfRule type="cellIs" dxfId="32" priority="27" stopIfTrue="1" operator="greaterThanOrEqual">
      <formula>1.2</formula>
    </cfRule>
    <cfRule type="containsBlanks" dxfId="31" priority="28" stopIfTrue="1">
      <formula>LEN(TRIM(O13))=0</formula>
    </cfRule>
  </conditionalFormatting>
  <conditionalFormatting sqref="R14:S14">
    <cfRule type="cellIs" dxfId="30" priority="10" stopIfTrue="1" operator="equal">
      <formula>"100%"</formula>
    </cfRule>
    <cfRule type="cellIs" dxfId="29" priority="11" stopIfTrue="1" operator="lessThan">
      <formula>0.5</formula>
    </cfRule>
    <cfRule type="cellIs" dxfId="28" priority="12" stopIfTrue="1" operator="between">
      <formula>0.5</formula>
      <formula>0.7</formula>
    </cfRule>
    <cfRule type="cellIs" dxfId="27" priority="13" stopIfTrue="1" operator="between">
      <formula>0.7</formula>
      <formula>1.2</formula>
    </cfRule>
    <cfRule type="cellIs" dxfId="26" priority="14" stopIfTrue="1" operator="greaterThanOrEqual">
      <formula>1.2</formula>
    </cfRule>
    <cfRule type="containsBlanks" dxfId="25" priority="15" stopIfTrue="1">
      <formula>LEN(TRIM(R14))=0</formula>
    </cfRule>
  </conditionalFormatting>
  <conditionalFormatting sqref="Q15:S24 P13:P24 O42:P44 S42:T44 Q13:Q14">
    <cfRule type="cellIs" dxfId="24" priority="23" stopIfTrue="1" operator="equal">
      <formula>"100%"</formula>
    </cfRule>
  </conditionalFormatting>
  <conditionalFormatting sqref="R13:V13 U15:V24 T14:T24">
    <cfRule type="cellIs" dxfId="5" priority="187" stopIfTrue="1" operator="equal">
      <formula>"100%"</formula>
    </cfRule>
    <cfRule type="cellIs" dxfId="4" priority="188" stopIfTrue="1" operator="lessThan">
      <formula>0.5</formula>
    </cfRule>
    <cfRule type="cellIs" dxfId="3" priority="189" stopIfTrue="1" operator="between">
      <formula>0.5</formula>
      <formula>0.7</formula>
    </cfRule>
    <cfRule type="cellIs" dxfId="2" priority="190" stopIfTrue="1" operator="between">
      <formula>0.7</formula>
      <formula>1.2</formula>
    </cfRule>
    <cfRule type="cellIs" dxfId="1" priority="191" stopIfTrue="1" operator="greaterThanOrEqual">
      <formula>1.2</formula>
    </cfRule>
    <cfRule type="containsBlanks" dxfId="0" priority="192" stopIfTrue="1">
      <formula>LEN(TRIM(R13))=0</formula>
    </cfRule>
  </conditionalFormatting>
  <conditionalFormatting sqref="R15:S24 U15:V24">
    <cfRule type="containsBlanks" dxfId="13" priority="3">
      <formula>LEN(TRIM(R15))=0</formula>
    </cfRule>
  </conditionalFormatting>
  <conditionalFormatting sqref="S41:V41">
    <cfRule type="containsBlanks" dxfId="23" priority="171">
      <formula>LEN(TRIM(S41))=0</formula>
    </cfRule>
  </conditionalFormatting>
  <conditionalFormatting sqref="U14:V14">
    <cfRule type="containsBlanks" dxfId="22" priority="16">
      <formula>LEN(TRIM(U14))=0</formula>
    </cfRule>
    <cfRule type="cellIs" dxfId="21" priority="17" stopIfTrue="1" operator="equal">
      <formula>"100%"</formula>
    </cfRule>
    <cfRule type="cellIs" dxfId="20" priority="18" stopIfTrue="1" operator="lessThan">
      <formula>0.5</formula>
    </cfRule>
    <cfRule type="cellIs" dxfId="19" priority="19" stopIfTrue="1" operator="between">
      <formula>0.5</formula>
      <formula>0.7</formula>
    </cfRule>
    <cfRule type="cellIs" dxfId="18" priority="20" stopIfTrue="1" operator="between">
      <formula>0.7</formula>
      <formula>1.2</formula>
    </cfRule>
    <cfRule type="cellIs" dxfId="17" priority="21" stopIfTrue="1" operator="greaterThanOrEqual">
      <formula>1.2</formula>
    </cfRule>
    <cfRule type="containsBlanks" dxfId="16" priority="22" stopIfTrue="1">
      <formula>LEN(TRIM(U14))=0</formula>
    </cfRule>
  </conditionalFormatting>
  <conditionalFormatting sqref="U42:V44">
    <cfRule type="containsBlanks" dxfId="15" priority="2">
      <formula>LEN(TRIM(U42))=0</formula>
    </cfRule>
  </conditionalFormatting>
  <conditionalFormatting sqref="Q42:R44">
    <cfRule type="containsBlanks" dxfId="14" priority="1">
      <formula>LEN(TRIM(Q42))=0</formula>
    </cfRule>
  </conditionalFormatting>
  <pageMargins left="0.31496062992125984" right="0.31496062992125984" top="0.31496062992125984" bottom="0.31496062992125984" header="0.31496062992125984" footer="0.31496062992125984"/>
  <pageSetup scale="45" orientation="landscape" r:id="rId1"/>
  <ignoredErrors>
    <ignoredError sqref="G15:G24"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47" t="s">
        <v>27</v>
      </c>
    </row>
    <row r="3" spans="1:2" ht="120" customHeight="1" x14ac:dyDescent="0.25">
      <c r="A3" s="197" t="s">
        <v>26</v>
      </c>
      <c r="B3" s="197"/>
    </row>
    <row r="5" spans="1:2" ht="45" x14ac:dyDescent="0.25">
      <c r="A5" s="33"/>
      <c r="B5" s="46" t="s">
        <v>24</v>
      </c>
    </row>
    <row r="6" spans="1:2" ht="60" x14ac:dyDescent="0.25">
      <c r="A6" s="34"/>
      <c r="B6" s="46" t="s">
        <v>25</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1Tr24</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Planeación Municipal</cp:lastModifiedBy>
  <cp:revision/>
  <cp:lastPrinted>2024-07-08T19:54:01Z</cp:lastPrinted>
  <dcterms:created xsi:type="dcterms:W3CDTF">2020-03-29T15:30:51Z</dcterms:created>
  <dcterms:modified xsi:type="dcterms:W3CDTF">2024-07-09T19:46:45Z</dcterms:modified>
  <cp:category/>
  <cp:contentStatus/>
</cp:coreProperties>
</file>