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mc:AlternateContent xmlns:mc="http://schemas.openxmlformats.org/markup-compatibility/2006">
    <mc:Choice Requires="x15">
      <x15ac:absPath xmlns:x15ac="http://schemas.microsoft.com/office/spreadsheetml/2010/11/ac" url="\\192.168.1.52\dif\PLANEACION Y EVALUACION\01. 2Trim 2024\1.-Formato de Seguimiento DIF 2tr24\"/>
    </mc:Choice>
  </mc:AlternateContent>
  <xr:revisionPtr revIDLastSave="0" documentId="13_ncr:1_{1B4F24B5-C979-4EE5-A7C7-8048847CEC19}" xr6:coauthVersionLast="47" xr6:coauthVersionMax="47" xr10:uidLastSave="{00000000-0000-0000-0000-000000000000}"/>
  <bookViews>
    <workbookView xWindow="-120" yWindow="-120" windowWidth="29040" windowHeight="15720" xr2:uid="{00000000-000D-0000-FFFF-FFFF00000000}"/>
  </bookViews>
  <sheets>
    <sheet name="SEGUIMIENTO EJE 2 2023" sheetId="1" r:id="rId1"/>
    <sheet name="Instrucciones" sheetId="3" r:id="rId2"/>
  </sheets>
  <definedNames>
    <definedName name="ADFASDF">#REF!</definedName>
    <definedName name="_xlnm.Print_Area" localSheetId="0">'SEGUIMIENTO EJE 2 2023'!$B$1:$W$187</definedName>
    <definedName name="averiguar">#REF!</definedName>
    <definedName name="averiguar2">#REF!</definedName>
    <definedName name="averiguar3">#REF!</definedName>
    <definedName name="e">#REF!</definedName>
    <definedName name="formato2">#REF!</definedName>
    <definedName name="M">#REF!</definedName>
    <definedName name="MIRPRUEBA">#REF!</definedName>
    <definedName name="_xlnm.Print_Titles" localSheetId="0">'SEGUIMIENTO EJE 2 2023'!$10:$12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P166" i="1" l="1"/>
  <c r="P146" i="1"/>
  <c r="P147" i="1"/>
  <c r="P148" i="1"/>
  <c r="P149" i="1"/>
  <c r="P150" i="1"/>
  <c r="P151" i="1"/>
  <c r="P152" i="1"/>
  <c r="P153" i="1"/>
  <c r="P154" i="1"/>
  <c r="P155" i="1"/>
  <c r="P156" i="1"/>
  <c r="P157" i="1"/>
  <c r="P158" i="1"/>
  <c r="P159" i="1"/>
  <c r="P160" i="1"/>
  <c r="P161" i="1"/>
  <c r="P162" i="1"/>
  <c r="P163" i="1"/>
  <c r="P164" i="1"/>
  <c r="P165" i="1"/>
  <c r="P167" i="1"/>
  <c r="P168" i="1"/>
  <c r="P169" i="1"/>
  <c r="P170" i="1"/>
  <c r="P171" i="1"/>
  <c r="P172" i="1"/>
  <c r="P173" i="1"/>
  <c r="P174" i="1"/>
  <c r="P175" i="1"/>
  <c r="P176" i="1"/>
  <c r="P177" i="1"/>
  <c r="P178" i="1"/>
  <c r="P179" i="1"/>
  <c r="P180" i="1"/>
  <c r="P181" i="1"/>
  <c r="P182" i="1"/>
  <c r="P183" i="1"/>
  <c r="P184" i="1"/>
  <c r="P185" i="1"/>
  <c r="P186" i="1"/>
  <c r="P187" i="1"/>
  <c r="T15" i="1" l="1"/>
  <c r="T16" i="1"/>
  <c r="T17" i="1"/>
  <c r="T19" i="1"/>
  <c r="T20" i="1"/>
  <c r="T21" i="1"/>
  <c r="T22" i="1"/>
  <c r="T23" i="1"/>
  <c r="T24" i="1"/>
  <c r="T30" i="1"/>
  <c r="T31" i="1"/>
  <c r="T32" i="1"/>
  <c r="T33" i="1"/>
  <c r="T34" i="1"/>
  <c r="T35" i="1"/>
  <c r="T36" i="1"/>
  <c r="T37" i="1"/>
  <c r="T38" i="1"/>
  <c r="T39" i="1"/>
  <c r="T40" i="1"/>
  <c r="T41" i="1"/>
  <c r="T42" i="1"/>
  <c r="T43" i="1"/>
  <c r="T44" i="1"/>
  <c r="T45" i="1"/>
  <c r="T46" i="1"/>
  <c r="T47" i="1"/>
  <c r="T48" i="1"/>
  <c r="T49" i="1"/>
  <c r="T50" i="1"/>
  <c r="T51" i="1"/>
  <c r="T52" i="1"/>
  <c r="T53" i="1"/>
  <c r="T54" i="1"/>
  <c r="T55" i="1"/>
  <c r="T56" i="1"/>
  <c r="T57" i="1"/>
  <c r="T58" i="1"/>
  <c r="T59" i="1"/>
  <c r="T60" i="1"/>
  <c r="T61" i="1"/>
  <c r="T62" i="1"/>
  <c r="T63" i="1"/>
  <c r="T64" i="1"/>
  <c r="T65" i="1"/>
  <c r="T66" i="1"/>
  <c r="T67" i="1"/>
  <c r="T68" i="1"/>
  <c r="T69" i="1"/>
  <c r="T70" i="1"/>
  <c r="T71" i="1"/>
  <c r="T72" i="1"/>
  <c r="T73" i="1"/>
  <c r="T74" i="1"/>
  <c r="T75" i="1"/>
  <c r="T76" i="1"/>
  <c r="T77" i="1"/>
  <c r="T78" i="1"/>
  <c r="T79" i="1"/>
  <c r="T80" i="1"/>
  <c r="T81" i="1"/>
  <c r="T82" i="1"/>
  <c r="T83" i="1"/>
  <c r="T84" i="1"/>
  <c r="T85" i="1"/>
  <c r="T86" i="1"/>
  <c r="T87" i="1"/>
  <c r="T88" i="1"/>
  <c r="T89" i="1"/>
  <c r="T90" i="1"/>
  <c r="T91" i="1"/>
  <c r="T92" i="1"/>
  <c r="T93" i="1"/>
  <c r="T94" i="1"/>
  <c r="T95" i="1"/>
  <c r="T96" i="1"/>
  <c r="T97" i="1"/>
  <c r="T98" i="1"/>
  <c r="T99" i="1"/>
  <c r="T100" i="1"/>
  <c r="T101" i="1"/>
  <c r="T102" i="1"/>
  <c r="T103" i="1"/>
  <c r="T104" i="1"/>
  <c r="T105" i="1"/>
  <c r="T106" i="1"/>
  <c r="T107" i="1"/>
  <c r="T108" i="1"/>
  <c r="T109" i="1"/>
  <c r="T110" i="1"/>
  <c r="T111" i="1"/>
  <c r="Q15" i="1"/>
  <c r="Q16" i="1"/>
  <c r="Q17" i="1"/>
  <c r="Q18" i="1"/>
  <c r="Q19" i="1"/>
  <c r="Q20" i="1"/>
  <c r="Q21" i="1"/>
  <c r="Q22" i="1"/>
  <c r="Q23" i="1"/>
  <c r="Q24" i="1"/>
  <c r="Q25" i="1"/>
  <c r="Q26" i="1"/>
  <c r="Q27" i="1"/>
  <c r="Q28" i="1"/>
  <c r="Q29" i="1"/>
  <c r="Q30" i="1"/>
  <c r="Q31" i="1"/>
  <c r="Q32" i="1"/>
  <c r="Q33" i="1"/>
  <c r="Q34" i="1"/>
  <c r="Q35" i="1"/>
  <c r="Q36" i="1"/>
  <c r="Q37" i="1"/>
  <c r="Q38" i="1"/>
  <c r="Q39" i="1"/>
  <c r="Q40" i="1"/>
  <c r="Q41" i="1"/>
  <c r="Q42" i="1"/>
  <c r="Q43" i="1"/>
  <c r="Q44" i="1"/>
  <c r="Q45" i="1"/>
  <c r="Q46" i="1"/>
  <c r="Q47" i="1"/>
  <c r="Q48" i="1"/>
  <c r="Q49" i="1"/>
  <c r="Q50" i="1"/>
  <c r="Q51" i="1"/>
  <c r="Q52" i="1"/>
  <c r="Q53" i="1"/>
  <c r="Q54" i="1"/>
  <c r="Q55" i="1"/>
  <c r="Q56" i="1"/>
  <c r="Q57" i="1"/>
  <c r="Q58" i="1"/>
  <c r="Q59" i="1"/>
  <c r="Q60" i="1"/>
  <c r="Q61" i="1"/>
  <c r="Q62" i="1"/>
  <c r="Q63" i="1"/>
  <c r="Q64" i="1"/>
  <c r="Q65" i="1"/>
  <c r="Q66" i="1"/>
  <c r="Q67" i="1"/>
  <c r="Q68" i="1"/>
  <c r="Q69" i="1"/>
  <c r="Q70" i="1"/>
  <c r="Q71" i="1"/>
  <c r="Q72" i="1"/>
  <c r="Q73" i="1"/>
  <c r="Q74" i="1"/>
  <c r="Q75" i="1"/>
  <c r="Q76" i="1"/>
  <c r="Q77" i="1"/>
  <c r="Q78" i="1"/>
  <c r="Q79" i="1"/>
  <c r="Q80" i="1"/>
  <c r="Q81" i="1"/>
  <c r="Q82" i="1"/>
  <c r="Q83" i="1"/>
  <c r="Q84" i="1"/>
  <c r="Q85" i="1"/>
  <c r="Q86" i="1"/>
  <c r="Q87" i="1"/>
  <c r="Q88" i="1"/>
  <c r="Q89" i="1"/>
  <c r="Q90" i="1"/>
  <c r="Q91" i="1"/>
  <c r="Q92" i="1"/>
  <c r="Q93" i="1"/>
  <c r="Q94" i="1"/>
  <c r="Q95" i="1"/>
  <c r="Q96" i="1"/>
  <c r="Q97" i="1"/>
  <c r="Q98" i="1"/>
  <c r="Q99" i="1"/>
  <c r="Q100" i="1"/>
  <c r="Q101" i="1"/>
  <c r="Q102" i="1"/>
  <c r="Q103" i="1"/>
  <c r="Q104" i="1"/>
  <c r="Q105" i="1"/>
  <c r="Q106" i="1"/>
  <c r="Q107" i="1"/>
  <c r="Q108" i="1"/>
  <c r="Q109" i="1"/>
  <c r="Q110" i="1"/>
  <c r="Q111" i="1"/>
  <c r="Q112" i="1"/>
  <c r="Q113" i="1"/>
  <c r="Q114" i="1"/>
  <c r="Q115" i="1"/>
  <c r="Q116" i="1"/>
  <c r="Q117" i="1"/>
  <c r="Q118" i="1"/>
  <c r="Q119" i="1"/>
  <c r="Q120" i="1"/>
  <c r="Q121" i="1"/>
  <c r="Q122" i="1"/>
  <c r="O145" i="1"/>
  <c r="O146" i="1"/>
  <c r="O147" i="1"/>
  <c r="O148" i="1"/>
  <c r="O149" i="1"/>
  <c r="O150" i="1"/>
  <c r="O151" i="1"/>
  <c r="O152" i="1"/>
  <c r="O153" i="1"/>
  <c r="O154" i="1"/>
  <c r="O155" i="1"/>
  <c r="O156" i="1"/>
  <c r="O157" i="1"/>
  <c r="O158" i="1"/>
  <c r="O159" i="1"/>
  <c r="O160" i="1"/>
  <c r="O161" i="1"/>
  <c r="O162" i="1"/>
  <c r="O163" i="1"/>
  <c r="O164" i="1"/>
  <c r="O165" i="1"/>
  <c r="O166" i="1"/>
  <c r="O167" i="1"/>
  <c r="O168" i="1"/>
  <c r="O169" i="1"/>
  <c r="O170" i="1"/>
  <c r="O171" i="1"/>
  <c r="O172" i="1"/>
  <c r="O173" i="1"/>
  <c r="O174" i="1"/>
  <c r="O175" i="1"/>
  <c r="O176" i="1"/>
  <c r="O177" i="1"/>
  <c r="O178" i="1"/>
  <c r="O179" i="1"/>
  <c r="O180" i="1"/>
  <c r="O181" i="1"/>
  <c r="O182" i="1"/>
  <c r="O183" i="1"/>
  <c r="O184" i="1"/>
  <c r="O185" i="1"/>
  <c r="O186" i="1"/>
  <c r="O187" i="1"/>
  <c r="R123" i="1"/>
  <c r="S123" i="1"/>
  <c r="U123" i="1"/>
  <c r="V123" i="1"/>
  <c r="Q123" i="1" l="1"/>
  <c r="V13" i="1"/>
  <c r="U13" i="1"/>
  <c r="T13" i="1"/>
  <c r="S13" i="1"/>
  <c r="R13" i="1"/>
  <c r="Q13" i="1"/>
  <c r="P13" i="1"/>
  <c r="L27" i="1" l="1"/>
  <c r="L28" i="1"/>
  <c r="T28" i="1" s="1"/>
  <c r="L29" i="1"/>
  <c r="L26" i="1"/>
  <c r="L25" i="1"/>
  <c r="L18" i="1"/>
  <c r="L122" i="1"/>
  <c r="L121" i="1"/>
  <c r="T121" i="1" s="1"/>
  <c r="L120" i="1"/>
  <c r="L119" i="1"/>
  <c r="L118" i="1"/>
  <c r="L117" i="1"/>
  <c r="L116" i="1"/>
  <c r="L115" i="1"/>
  <c r="L114" i="1"/>
  <c r="L113" i="1"/>
  <c r="L112" i="1"/>
  <c r="T112" i="1" s="1"/>
  <c r="P101" i="1"/>
  <c r="P15" i="1"/>
  <c r="P16" i="1"/>
  <c r="P17" i="1"/>
  <c r="P19" i="1"/>
  <c r="P20" i="1"/>
  <c r="P21" i="1"/>
  <c r="P22" i="1"/>
  <c r="P23" i="1"/>
  <c r="P24" i="1"/>
  <c r="P30" i="1"/>
  <c r="P31" i="1"/>
  <c r="P32" i="1"/>
  <c r="P33" i="1"/>
  <c r="P34" i="1"/>
  <c r="P35" i="1"/>
  <c r="P36" i="1"/>
  <c r="P37" i="1"/>
  <c r="P38" i="1"/>
  <c r="P39" i="1"/>
  <c r="P40" i="1"/>
  <c r="P41" i="1"/>
  <c r="P42" i="1"/>
  <c r="P43" i="1"/>
  <c r="P44" i="1"/>
  <c r="P45" i="1"/>
  <c r="P46" i="1"/>
  <c r="P47" i="1"/>
  <c r="P48" i="1"/>
  <c r="P49" i="1"/>
  <c r="P50" i="1"/>
  <c r="P51" i="1"/>
  <c r="P52" i="1"/>
  <c r="P53" i="1"/>
  <c r="P54" i="1"/>
  <c r="P55" i="1"/>
  <c r="P56" i="1"/>
  <c r="P57" i="1"/>
  <c r="P58" i="1"/>
  <c r="P59" i="1"/>
  <c r="P60" i="1"/>
  <c r="P61" i="1"/>
  <c r="P62" i="1"/>
  <c r="P63" i="1"/>
  <c r="P64" i="1"/>
  <c r="P65" i="1"/>
  <c r="P66" i="1"/>
  <c r="P67" i="1"/>
  <c r="P68" i="1"/>
  <c r="P69" i="1"/>
  <c r="P70" i="1"/>
  <c r="P71" i="1"/>
  <c r="P72" i="1"/>
  <c r="P73" i="1"/>
  <c r="P74" i="1"/>
  <c r="P75" i="1"/>
  <c r="P76" i="1"/>
  <c r="P77" i="1"/>
  <c r="P78" i="1"/>
  <c r="P79" i="1"/>
  <c r="P80" i="1"/>
  <c r="P81" i="1"/>
  <c r="P82" i="1"/>
  <c r="P83" i="1"/>
  <c r="P84" i="1"/>
  <c r="P85" i="1"/>
  <c r="P86" i="1"/>
  <c r="P87" i="1"/>
  <c r="P88" i="1"/>
  <c r="P89" i="1"/>
  <c r="P90" i="1"/>
  <c r="P91" i="1"/>
  <c r="P92" i="1"/>
  <c r="P93" i="1"/>
  <c r="P94" i="1"/>
  <c r="P95" i="1"/>
  <c r="P96" i="1"/>
  <c r="P97" i="1"/>
  <c r="P98" i="1"/>
  <c r="P99" i="1"/>
  <c r="P100" i="1"/>
  <c r="P102" i="1"/>
  <c r="P103" i="1"/>
  <c r="P104" i="1"/>
  <c r="P105" i="1"/>
  <c r="P106" i="1"/>
  <c r="P107" i="1"/>
  <c r="P108" i="1"/>
  <c r="P109" i="1"/>
  <c r="P110" i="1"/>
  <c r="P111" i="1"/>
  <c r="P121" i="1"/>
  <c r="P28" i="1" l="1"/>
  <c r="P112" i="1"/>
  <c r="P113" i="1"/>
  <c r="T113" i="1"/>
  <c r="P114" i="1"/>
  <c r="T114" i="1"/>
  <c r="P115" i="1"/>
  <c r="T115" i="1"/>
  <c r="P116" i="1"/>
  <c r="T116" i="1"/>
  <c r="P117" i="1"/>
  <c r="T117" i="1"/>
  <c r="P118" i="1"/>
  <c r="T118" i="1"/>
  <c r="P119" i="1"/>
  <c r="T119" i="1"/>
  <c r="P120" i="1"/>
  <c r="T120" i="1"/>
  <c r="P122" i="1"/>
  <c r="T122" i="1"/>
  <c r="P18" i="1"/>
  <c r="T18" i="1"/>
  <c r="P25" i="1"/>
  <c r="T25" i="1"/>
  <c r="P26" i="1"/>
  <c r="T26" i="1"/>
  <c r="P29" i="1"/>
  <c r="T29" i="1"/>
  <c r="P27" i="1"/>
  <c r="T27" i="1"/>
  <c r="V14" i="1"/>
  <c r="U14" i="1"/>
  <c r="T14" i="1"/>
  <c r="S14" i="1"/>
  <c r="R14" i="1"/>
  <c r="P14" i="1"/>
  <c r="Q14" i="1"/>
  <c r="T123" i="1" l="1"/>
  <c r="P123" i="1"/>
  <c r="U145" i="1"/>
  <c r="T145" i="1" l="1"/>
  <c r="S145" i="1" l="1"/>
  <c r="R145" i="1" l="1"/>
  <c r="Q145" i="1"/>
  <c r="P145" i="1"/>
  <c r="V145" i="1"/>
</calcChain>
</file>

<file path=xl/sharedStrings.xml><?xml version="1.0" encoding="utf-8"?>
<sst xmlns="http://schemas.openxmlformats.org/spreadsheetml/2006/main" count="803" uniqueCount="620">
  <si>
    <t>Nivel.
(unidad administrativa responsable)</t>
  </si>
  <si>
    <t>Resumen narrativo u objetivos.
Clave: Número del Eje, Número del Programa, 1 para el Fin, 1 para el Propósito, Número del Componente, Número de las Actividades.</t>
  </si>
  <si>
    <t>INDICADOR</t>
  </si>
  <si>
    <t>Nombre del Indicador.
Siglas y descripción.</t>
  </si>
  <si>
    <t>Frecuencia de medición del Indicador.
Con base a las recomendaciones del nivel de objetivos.</t>
  </si>
  <si>
    <t>Unidad de medida del Indicador y unidad de medida de sus variables.</t>
  </si>
  <si>
    <t>TRIMESTRE 1</t>
  </si>
  <si>
    <t>TRIMESTRE 2</t>
  </si>
  <si>
    <t>TRIMESTRE 3</t>
  </si>
  <si>
    <t>TRIMESTRE 4</t>
  </si>
  <si>
    <t>PRESUPUESTO ANUAL AUTORIZADO</t>
  </si>
  <si>
    <t>PLANEACIÓN TRIMESTRAL DE EJECUCIÓN DEL PRESUPUESTO</t>
  </si>
  <si>
    <t>EJECUCIÓN  DEL PRESUPUESTO AUTORIZADO</t>
  </si>
  <si>
    <t>AVANCE TRIMESTRAL EN LA EJECUCIÓN DEL PRESUPUESTO</t>
  </si>
  <si>
    <t>AVANCE ACUMULADO ANUAL DE LA  EJECUCIÓN DEL PRESUPUESTO</t>
  </si>
  <si>
    <t>SEGUIMIENTO A LA EJECUCIÓN DEL PRESUPUESTO AUTORIZADO</t>
  </si>
  <si>
    <t>UNIDAD ADMINISTRATIVA</t>
  </si>
  <si>
    <t>AVANCE EN CUMPLIMIENTO DE METAS TRIMESTRAL Y ANUAL ACUMULADO 2023</t>
  </si>
  <si>
    <t>INSTRUCTIVO</t>
  </si>
  <si>
    <t>EJEMPLO PARA REPORTAR SUS AVANCES, SOLO TIENEN QUE REGISTRAR LOS VALORES PROGRAMADOS POR TRIMESTRE Y CONFORME REPORTEN AVANCES REGISTRAR EL AVANCE DEL TRIMESTRE CORRESPONDIENTE POSICIONARSE EN LA CELDA DE ARRIBA Y ARRASTRAR LA CON LA CRUZ NEGRITA HACIA ABAJO PARA OBTENER EL AVANCE CORRESPONDIENTE . VERIFICAR DANDO DOBLE CLIC A LA INFORMACION OBTENIDA.</t>
  </si>
  <si>
    <t>EL COLOR DE LA CELDA REPRESENTA QUE NO SE PROGRAMÓ ACTIVIDAD EN ESE TRIMESTRE</t>
  </si>
  <si>
    <t>EL COLOR DE LA CELDA REPRESENTA QUE NO SE HA REPORTADO EL TRIMESTRE O QUE NO SE REALIZÓ POR NO ESTAR PROGRAMADO</t>
  </si>
  <si>
    <t>Propósito
(Sistema para el Desarrollo Integral de la Familia)</t>
  </si>
  <si>
    <t>Componente (Dirección General)</t>
  </si>
  <si>
    <t>Actividad
(Dirección General)</t>
  </si>
  <si>
    <t>Actividad
(Unidad Jurídica)</t>
  </si>
  <si>
    <t>Actividad
(Coordinación de Transparencia, Datos Personales y Gestión Documental)</t>
  </si>
  <si>
    <t>Actividad 
(Coordinación de Relaciones Públicas)</t>
  </si>
  <si>
    <t>Actividad
(Coordinación de Planeación y Evaluación)</t>
  </si>
  <si>
    <t>Actividad
(Coordinación de Comunicación Social)</t>
  </si>
  <si>
    <t>Componente
(Coordinación de Asistencia Social y Atención Ciudadana)</t>
  </si>
  <si>
    <t>Actividad
(Coordinación de Asistencia Social y Atención Ciudadana)</t>
  </si>
  <si>
    <t>Actividad
(Coordinación del Voluntariado)</t>
  </si>
  <si>
    <t>Actividad
(Coordinación Operativa y Logística de Eventos)</t>
  </si>
  <si>
    <t>Componente (Dirección Administrativa y de Finanzas)</t>
  </si>
  <si>
    <t>Actividad
(Coordinación de Recursos Financieros)</t>
  </si>
  <si>
    <t>Actividad
(Coordinación de Recursos Humanos)</t>
  </si>
  <si>
    <t>Actividad
(Jefatura de Capacitación)</t>
  </si>
  <si>
    <t>Actividad
(Coordinación de Patrimonio)</t>
  </si>
  <si>
    <t>Actividad 
(Coordinación de Suministros)</t>
  </si>
  <si>
    <t xml:space="preserve">Actividad 
(Jefatura de Parque Vehicular)                     </t>
  </si>
  <si>
    <t>Actividad
(Coordinación de Sistemas)</t>
  </si>
  <si>
    <t>Actividad
(Coordinación de Mantenimiento)</t>
  </si>
  <si>
    <t>Componente (Coordinación de Donativos)</t>
  </si>
  <si>
    <t>Actividad
(Coordinación de Donativos)</t>
  </si>
  <si>
    <t>Componente
(Dirección de Prevención de Riesgos Psicosociales de Niñas, Niños y Adolescentes)</t>
  </si>
  <si>
    <t>Actividad
(Dirección de Prevención de Riesgos Psicosociales de Niñas, Niños y Adolescentes)</t>
  </si>
  <si>
    <t>Componente
(Coordinación de Prevención de Riesgos Psicosociales)</t>
  </si>
  <si>
    <t>Actividad
(Coordinación de Prevención de Riesgos Psicosociales)</t>
  </si>
  <si>
    <t>Componente
(Coordinación de Recreación, Cultura y Deportes)</t>
  </si>
  <si>
    <t>Actividad
(Coordinación de Recreación, Cultura y Deportes)</t>
  </si>
  <si>
    <t xml:space="preserve">Componente
(Coordinación de Centros Asistenciales de Desarrollo Infantil)    </t>
  </si>
  <si>
    <t xml:space="preserve">Actividad
(Coordinación de Centros Asistenciales de Desarrollo Infantil)    </t>
  </si>
  <si>
    <t>Componente
(Coordinación de la Cultura de la Legalidad)</t>
  </si>
  <si>
    <t>Actividad
(Coordinación de la Cultura de la Legalidad)</t>
  </si>
  <si>
    <t>Componente
(Delegación de la Procuraduría de Protección de Niñas, Niños, Adolescentes y la Familia)</t>
  </si>
  <si>
    <t>Actividad
(Delegación de la Procuraduría de Protección de Niñas, Niños, Adolescentes y la Familia)</t>
  </si>
  <si>
    <t>Actividad
(Coordinación de Trabajo Social)</t>
  </si>
  <si>
    <t>Actividad
(Coordinación de Psicología Jurídica)</t>
  </si>
  <si>
    <t>Componente 
(Coordinación del Centro de Asistencia Social de NNA Migrantes)</t>
  </si>
  <si>
    <t>Actividad
(Coordinación del Centro de Asistencia Social de NNA Migrantes)</t>
  </si>
  <si>
    <t>Componente
(Coordinación de la Casa de Asistencia Temporal de NNA)</t>
  </si>
  <si>
    <t>Actividad
(Coordinación de la Casa de Asistencia Temporal de NNA)</t>
  </si>
  <si>
    <t>Componente
(Coordinación del Centro Especializado para la Atención a la Violencia)</t>
  </si>
  <si>
    <t>Actividad
(Coordinación del Centro Especializado Para la Atención a la Violencia)</t>
  </si>
  <si>
    <t>Componente (Dirección de Desarrollo Social Comunitario)</t>
  </si>
  <si>
    <t>Actividad
(Dirección de Desarrollo Social Comunitario)</t>
  </si>
  <si>
    <t>Componente (Coordinación de Programas de Asistencia Alimentaria)</t>
  </si>
  <si>
    <t>Actividad
(Coordinación de Programas de Asistencia Alimentaria)</t>
  </si>
  <si>
    <t>Componente
(Coordinación de Centros de Desarrollo Comunitario)</t>
  </si>
  <si>
    <t>Actividad
(Coordinación de Centros de Desarrollo Comunitario)</t>
  </si>
  <si>
    <t>Componente
(Coordinación de Programas Sociales)</t>
  </si>
  <si>
    <t>Actividad (Coordinación de Programas Sociales)</t>
  </si>
  <si>
    <t>Actividad
(Coordinación de Programas Sociales)</t>
  </si>
  <si>
    <t>Componente
(Dirección de Servicios de Salud)</t>
  </si>
  <si>
    <t>Actividad
(Coordinación de Servicios Médicos)</t>
  </si>
  <si>
    <t>Componente
(Coordinación de Atención a la Discapacidad)</t>
  </si>
  <si>
    <t>Actividad
(Coordinación de Atención a la Discapacidad)</t>
  </si>
  <si>
    <t>Componente (Coordinación para las Personas Adultas Mayores)</t>
  </si>
  <si>
    <t>Actividad
(Coordinación para las Personas Adultas Mayores)</t>
  </si>
  <si>
    <t>Componente
(Coordinación del Buen Trato en Familia)</t>
  </si>
  <si>
    <t>Actividad
(Coordinación del Buen Trato en Familia)</t>
  </si>
  <si>
    <t>ANUAL</t>
  </si>
  <si>
    <t>ELABORÓ
C. Minelia del Rosario Villanueva Aguilar
Coordinación de Planeación y Evaluación del Sistema
para el Desarrollo Integral de la Familia de Benito Juárez</t>
  </si>
  <si>
    <t>AUTORIZÓ
C. Doris Marisol Sendo Rodríguez
Dirección General del Sistema para el Desarrollo
Integral de la Familia de Benito Juárez</t>
  </si>
  <si>
    <t>JUSTIFICACIÓN TRIMESTRAL Y ANUAL DE AVANCE DE RESULTADOS 2023</t>
  </si>
  <si>
    <t>EJE 2: PROSPERIDAD COMPARTIDA</t>
  </si>
  <si>
    <t>REVISÓ
Mtro. Enrique E. Encalada Sánchez
Dirección de Planeación de la Dirección General 
de Planeación Municipal</t>
  </si>
  <si>
    <t>Fin
(Dirección de Planeación Municipal)</t>
  </si>
  <si>
    <r>
      <rPr>
        <b/>
        <sz val="11"/>
        <color theme="1"/>
        <rFont val="Arial"/>
        <family val="2"/>
      </rPr>
      <t xml:space="preserve">2.2.1  </t>
    </r>
    <r>
      <rPr>
        <sz val="11"/>
        <color theme="1"/>
        <rFont val="Arial"/>
        <family val="2"/>
      </rPr>
      <t xml:space="preserve">Contribuir a cerrar las brechas de desigualdad reactivando y diversificando la economía y poner fin a la exclusión social para fortalecer a las familias y mejorar la calidad de vida de la población  mediantes </t>
    </r>
    <r>
      <rPr>
        <b/>
        <sz val="11"/>
        <color theme="1"/>
        <rFont val="Arial"/>
        <family val="2"/>
      </rPr>
      <t>mediante</t>
    </r>
    <r>
      <rPr>
        <sz val="11"/>
        <color theme="1"/>
        <rFont val="Arial"/>
        <family val="2"/>
      </rPr>
      <t xml:space="preserve"> la atención a los grupos vulnerables otorgándoles asistencia, apoyo y protección para su desarrollo integral.</t>
    </r>
  </si>
  <si>
    <r>
      <rPr>
        <b/>
        <sz val="11"/>
        <color rgb="FFFFFFFF"/>
        <rFont val="Arial"/>
        <family val="2"/>
      </rPr>
      <t>2.2.1.1.</t>
    </r>
    <r>
      <rPr>
        <sz val="11"/>
        <color rgb="FFFFFFFF"/>
        <rFont val="Arial"/>
        <family val="2"/>
      </rPr>
      <t xml:space="preserve"> Los grupos en situación prioritaria del Municipio  de Benito Juárez reciben atención, asistencia, apoyo y protección para su desarrollo integral.</t>
    </r>
  </si>
  <si>
    <t>Actividad (Secretaría Particular)</t>
  </si>
  <si>
    <t>Actividad
(Coordinación de Centros Asistenciales de Desarrollo Infantil)</t>
  </si>
  <si>
    <t>Actividad (Coordinación de Programas Médicos Especiales)</t>
  </si>
  <si>
    <t>Actividad
(Coordinación Salud Mental)</t>
  </si>
  <si>
    <t>Componente (Dirección de la Familia)</t>
  </si>
  <si>
    <t>Actividad
(Dirección de la Familia)</t>
  </si>
  <si>
    <t>PPA: Porcentaje de Personas en situación prioritaria Atendidas por el SMDIF de BJ.
SMDIF: Sistema Municipal para el Desarrollo Integral de la Familia.
BJ: Benito Juárez</t>
  </si>
  <si>
    <t>PAERP: Porcentaje de Apoyos Económicos, Donativos y de Recursos para el SMDIF BJ Procurados.</t>
  </si>
  <si>
    <t>PASMO: Porcentaje de Atenciones de Salud Mental Otorgados.</t>
  </si>
  <si>
    <t>Anual</t>
  </si>
  <si>
    <t>Trimestral</t>
  </si>
  <si>
    <r>
      <rPr>
        <b/>
        <sz val="11"/>
        <rFont val="Arial"/>
        <family val="2"/>
      </rPr>
      <t>2.2.1.1.1.</t>
    </r>
    <r>
      <rPr>
        <sz val="11"/>
        <rFont val="Arial"/>
        <family val="2"/>
      </rPr>
      <t xml:space="preserve"> Propuestas, políticas, acuerdos, planes y programas que en la Junta Directiva, Comités y Consejos fueron presentados.</t>
    </r>
  </si>
  <si>
    <r>
      <rPr>
        <b/>
        <sz val="11"/>
        <rFont val="Arial"/>
        <family val="2"/>
      </rPr>
      <t>PPAPPP</t>
    </r>
    <r>
      <rPr>
        <sz val="11"/>
        <rFont val="Arial"/>
        <family val="2"/>
      </rPr>
      <t>: Porcentaje de Políticas, Acuerdos, Planes y Programas Presentados.</t>
    </r>
  </si>
  <si>
    <r>
      <rPr>
        <b/>
        <sz val="11"/>
        <rFont val="Arial"/>
        <family val="2"/>
      </rPr>
      <t>2.2.1.1.1.1</t>
    </r>
    <r>
      <rPr>
        <sz val="11"/>
        <rFont val="Arial"/>
        <family val="2"/>
      </rPr>
      <t>. Realización de actividades de representación, coordinación, gestión, vinculación y supervisión por parte de la Dirección General del  SMDIF de BJ.</t>
    </r>
  </si>
  <si>
    <r>
      <rPr>
        <b/>
        <sz val="11"/>
        <rFont val="Arial"/>
        <family val="2"/>
      </rPr>
      <t>PADGR:</t>
    </r>
    <r>
      <rPr>
        <sz val="11"/>
        <rFont val="Arial"/>
        <family val="2"/>
      </rPr>
      <t xml:space="preserve"> Porcentaje de  Actividades de la Dirección General Realizadas.</t>
    </r>
  </si>
  <si>
    <r>
      <rPr>
        <b/>
        <sz val="11"/>
        <rFont val="Arial"/>
        <family val="2"/>
      </rPr>
      <t>2.2.1.1.1.2.</t>
    </r>
    <r>
      <rPr>
        <sz val="11"/>
        <rFont val="Arial"/>
        <family val="2"/>
      </rPr>
      <t xml:space="preserve"> Elaboración de contratos, lineamientos, convenios, acuerdos y actas con empresas públicas y privadas, personas físicas, instituciones municipales, estatales, federales e internacionales, así como la realización de actos jurídicos para el cumplimiento de los objetivos del SMDIF de BJ.</t>
    </r>
  </si>
  <si>
    <r>
      <rPr>
        <b/>
        <sz val="11"/>
        <rFont val="Arial"/>
        <family val="2"/>
      </rPr>
      <t>PCLC</t>
    </r>
    <r>
      <rPr>
        <sz val="11"/>
        <rFont val="Arial"/>
        <family val="2"/>
      </rPr>
      <t>: Porcentaje de Contratos, Lineamientos, Convenios, Acuerdos, Actas</t>
    </r>
    <r>
      <rPr>
        <b/>
        <sz val="11"/>
        <rFont val="Arial"/>
        <family val="2"/>
      </rPr>
      <t xml:space="preserve"> </t>
    </r>
    <r>
      <rPr>
        <sz val="11"/>
        <rFont val="Arial"/>
        <family val="2"/>
      </rPr>
      <t>y Actos Jurídicos realizados.</t>
    </r>
  </si>
  <si>
    <r>
      <t xml:space="preserve">2.2.1.1.1.3. </t>
    </r>
    <r>
      <rPr>
        <sz val="11"/>
        <rFont val="Arial"/>
        <family val="2"/>
      </rPr>
      <t>Realización de Procesos de Transparencia, Acceso a la Información Pública, Protección de Datos Personales, Archivo y Gestión Documental, y Cuentas Claras.</t>
    </r>
  </si>
  <si>
    <r>
      <rPr>
        <b/>
        <sz val="11"/>
        <rFont val="Arial"/>
        <family val="2"/>
      </rPr>
      <t>PPR:</t>
    </r>
    <r>
      <rPr>
        <sz val="11"/>
        <rFont val="Arial"/>
        <family val="2"/>
      </rPr>
      <t xml:space="preserve"> Porcentaje de Procesos Realizados.</t>
    </r>
  </si>
  <si>
    <r>
      <rPr>
        <b/>
        <sz val="11"/>
        <rFont val="Arial"/>
        <family val="2"/>
      </rPr>
      <t>2.2.1.1.1.4.</t>
    </r>
    <r>
      <rPr>
        <sz val="11"/>
        <rFont val="Arial"/>
        <family val="2"/>
      </rPr>
      <t xml:space="preserve"> Realización de acciones integrales para proyectar una imagen sólida de la institución, promover vinculaciones con diferentes organismos públicos y privados para gestionar patrocinios y beneficios en favor de los programas que integran el SMDIF BJ y la coordinación de actividades protocolarias interinstitucionales.</t>
    </r>
  </si>
  <si>
    <r>
      <rPr>
        <b/>
        <sz val="11"/>
        <rFont val="Arial"/>
        <family val="2"/>
      </rPr>
      <t>PAIR:</t>
    </r>
    <r>
      <rPr>
        <sz val="11"/>
        <rFont val="Arial"/>
        <family val="2"/>
      </rPr>
      <t xml:space="preserve"> Porcentaje de Acciones Integrales Realizadas.</t>
    </r>
  </si>
  <si>
    <r>
      <rPr>
        <b/>
        <sz val="11"/>
        <rFont val="Arial"/>
        <family val="2"/>
      </rPr>
      <t xml:space="preserve">2.2.1.1.1.5. </t>
    </r>
    <r>
      <rPr>
        <sz val="11"/>
        <rFont val="Arial"/>
        <family val="2"/>
      </rPr>
      <t>Realización de</t>
    </r>
    <r>
      <rPr>
        <b/>
        <sz val="11"/>
        <rFont val="Arial"/>
        <family val="2"/>
      </rPr>
      <t xml:space="preserve"> </t>
    </r>
    <r>
      <rPr>
        <sz val="11"/>
        <rFont val="Arial"/>
        <family val="2"/>
      </rPr>
      <t>informes de planeación, programación, seguimiento, evaluación y rendición de cuentas alineados al modelo de Presupuesto Basado en Resultados y del Sistema de Evaluación del Desempeño.</t>
    </r>
  </si>
  <si>
    <r>
      <rPr>
        <b/>
        <sz val="11"/>
        <rFont val="Arial"/>
        <family val="2"/>
      </rPr>
      <t>PIR:</t>
    </r>
    <r>
      <rPr>
        <sz val="11"/>
        <rFont val="Arial"/>
        <family val="2"/>
      </rPr>
      <t xml:space="preserve"> Porcentaje de Informes  Realizados.</t>
    </r>
  </si>
  <si>
    <r>
      <rPr>
        <b/>
        <sz val="11"/>
        <rFont val="Arial"/>
        <family val="2"/>
      </rPr>
      <t xml:space="preserve">2.2.1.1.1.6. </t>
    </r>
    <r>
      <rPr>
        <sz val="11"/>
        <rFont val="Arial"/>
        <family val="2"/>
      </rPr>
      <t xml:space="preserve">Difusión de los Programas y Acciones del Sistema Municipal DIF Benito Juárez. </t>
    </r>
  </si>
  <si>
    <r>
      <rPr>
        <b/>
        <sz val="11"/>
        <rFont val="Arial"/>
        <family val="2"/>
      </rPr>
      <t xml:space="preserve">PPAD: </t>
    </r>
    <r>
      <rPr>
        <sz val="11"/>
        <rFont val="Arial"/>
        <family val="2"/>
      </rPr>
      <t>Porcentaje de Programas y Acciones del Sistema DIF de Benito Juárez Difundidas.</t>
    </r>
  </si>
  <si>
    <r>
      <rPr>
        <b/>
        <sz val="11"/>
        <rFont val="Arial"/>
        <family val="2"/>
      </rPr>
      <t>2.2.1.1.1.7.</t>
    </r>
    <r>
      <rPr>
        <sz val="11"/>
        <rFont val="Arial"/>
        <family val="2"/>
      </rPr>
      <t xml:space="preserve"> Atención a las solicitudes de logística para los eventos institucionales del SMDIF BJ, así como municipales y estatales.</t>
    </r>
  </si>
  <si>
    <r>
      <t xml:space="preserve">PSLEA: </t>
    </r>
    <r>
      <rPr>
        <sz val="11"/>
        <rFont val="Arial"/>
        <family val="2"/>
      </rPr>
      <t>Porcentaje de Solicitudes de Logística de Eventos Atendidos.</t>
    </r>
  </si>
  <si>
    <r>
      <rPr>
        <b/>
        <sz val="11"/>
        <rFont val="Arial"/>
        <family val="2"/>
      </rPr>
      <t xml:space="preserve">2.2.1.1.1.8. </t>
    </r>
    <r>
      <rPr>
        <sz val="11"/>
        <rFont val="Arial"/>
        <family val="2"/>
      </rPr>
      <t>Planeación y coordinación de la calendarización de las actividades del Patronato y el Voluntariado, en coordinación con la Dirección General. 
Representación e interrelación con  autoridades, organismos, entre otros, para llevar a cabo gestiones y mesas de trabajo.</t>
    </r>
  </si>
  <si>
    <r>
      <rPr>
        <b/>
        <sz val="11"/>
        <rFont val="Arial"/>
        <family val="2"/>
      </rPr>
      <t>PAPC:</t>
    </r>
    <r>
      <rPr>
        <sz val="11"/>
        <rFont val="Arial"/>
        <family val="2"/>
      </rPr>
      <t xml:space="preserve"> Porcentaje de  Actividades Planeadas y Coordinadas</t>
    </r>
  </si>
  <si>
    <r>
      <rPr>
        <b/>
        <sz val="11"/>
        <rFont val="Arial"/>
        <family val="2"/>
      </rPr>
      <t>2.2.1.1.1.9</t>
    </r>
    <r>
      <rPr>
        <sz val="11"/>
        <rFont val="Arial"/>
        <family val="2"/>
      </rPr>
      <t xml:space="preserve"> Procuración de apoyos económicos, donativos y de recursos, mediante gestiones del Voluntariado ante instituciones públicas, privadas, asociaciones, entre otros, así como la organización de eventos para coadyuvar al mejoramiento de los programas y servicios del SMDIF BJ. </t>
    </r>
  </si>
  <si>
    <r>
      <rPr>
        <b/>
        <sz val="11"/>
        <rFont val="Arial"/>
        <family val="2"/>
      </rPr>
      <t xml:space="preserve">2.2.1.1.2. </t>
    </r>
    <r>
      <rPr>
        <sz val="11"/>
        <rFont val="Arial"/>
        <family val="2"/>
      </rPr>
      <t>Servicios y apoyos de asistencia social a los sujetos y grupos de atención prioritaria del municipio de Benito Juárez otorgados.</t>
    </r>
  </si>
  <si>
    <r>
      <rPr>
        <b/>
        <sz val="11"/>
        <rFont val="Arial"/>
        <family val="2"/>
      </rPr>
      <t>PSAO:</t>
    </r>
    <r>
      <rPr>
        <sz val="11"/>
        <rFont val="Arial"/>
        <family val="2"/>
      </rPr>
      <t xml:space="preserve"> Porcentaje de Servicios  y Apoyos de Asistencia Social Otorgados.</t>
    </r>
  </si>
  <si>
    <r>
      <rPr>
        <b/>
        <sz val="11"/>
        <rFont val="Arial"/>
        <family val="2"/>
      </rPr>
      <t>2.2.1.1.2.1</t>
    </r>
    <r>
      <rPr>
        <sz val="11"/>
        <rFont val="Arial"/>
        <family val="2"/>
      </rPr>
      <t>. Entrega de apoyos de asistencia social  a personas de atención prioritaria.</t>
    </r>
  </si>
  <si>
    <r>
      <rPr>
        <b/>
        <sz val="11"/>
        <rFont val="Arial"/>
        <family val="2"/>
      </rPr>
      <t xml:space="preserve">PASE: </t>
    </r>
    <r>
      <rPr>
        <sz val="11"/>
        <rFont val="Arial"/>
        <family val="2"/>
      </rPr>
      <t>Porcentaje de Apoyos de Asistencia Social Entregados.</t>
    </r>
  </si>
  <si>
    <r>
      <rPr>
        <b/>
        <sz val="11"/>
        <rFont val="Arial"/>
        <family val="2"/>
      </rPr>
      <t>2.2.1.1.2.2.</t>
    </r>
    <r>
      <rPr>
        <sz val="11"/>
        <rFont val="Arial"/>
        <family val="2"/>
      </rPr>
      <t xml:space="preserve"> Realización de estudios socioeconómicos  a personas de atención prioritaria.</t>
    </r>
  </si>
  <si>
    <r>
      <rPr>
        <b/>
        <sz val="11"/>
        <rFont val="Arial"/>
        <family val="2"/>
      </rPr>
      <t xml:space="preserve">PESR: </t>
    </r>
    <r>
      <rPr>
        <sz val="11"/>
        <rFont val="Arial"/>
        <family val="2"/>
      </rPr>
      <t>Porcentaje de Estudios Socioeconómicos Realizados.</t>
    </r>
  </si>
  <si>
    <r>
      <rPr>
        <b/>
        <sz val="11"/>
        <color theme="1"/>
        <rFont val="Arial"/>
        <family val="2"/>
      </rPr>
      <t>2.2.1.1.2.3.</t>
    </r>
    <r>
      <rPr>
        <sz val="11"/>
        <color theme="1"/>
        <rFont val="Arial"/>
        <family val="2"/>
      </rPr>
      <t xml:space="preserve"> Recepcionar y brindar orientaciones de los trámites y servicios a las y los usuarios que acuden al SMDIF BJ y atenciones en general.</t>
    </r>
  </si>
  <si>
    <r>
      <rPr>
        <b/>
        <sz val="11"/>
        <color theme="1"/>
        <rFont val="Arial"/>
        <family val="2"/>
      </rPr>
      <t>POAB:</t>
    </r>
    <r>
      <rPr>
        <sz val="11"/>
        <color theme="1"/>
        <rFont val="Arial"/>
        <family val="2"/>
      </rPr>
      <t xml:space="preserve"> Porcentaje de Orientaciones y Atenciones Brindadas.</t>
    </r>
  </si>
  <si>
    <r>
      <rPr>
        <b/>
        <sz val="11"/>
        <rFont val="Arial"/>
        <family val="2"/>
      </rPr>
      <t>2.2.1.1.3.</t>
    </r>
    <r>
      <rPr>
        <sz val="11"/>
        <rFont val="Arial"/>
        <family val="2"/>
      </rPr>
      <t xml:space="preserve"> Procedimientos administrativos para las diferentes Unidades Administrativas del SMDIF BJ realizados.</t>
    </r>
  </si>
  <si>
    <r>
      <rPr>
        <b/>
        <sz val="11"/>
        <rFont val="Arial"/>
        <family val="2"/>
      </rPr>
      <t xml:space="preserve">PPAR: </t>
    </r>
    <r>
      <rPr>
        <sz val="11"/>
        <rFont val="Arial"/>
        <family val="2"/>
      </rPr>
      <t>Porcentaje de Procedimientos Administrativos  Realizados.</t>
    </r>
  </si>
  <si>
    <r>
      <t xml:space="preserve">2.2.1.1.3.1. </t>
    </r>
    <r>
      <rPr>
        <sz val="11"/>
        <rFont val="Arial"/>
        <family val="2"/>
      </rPr>
      <t>Realización de reportes contables, presupuestarios y financieros para la integración de la cuenta pública.</t>
    </r>
  </si>
  <si>
    <r>
      <t>PRCPFE:</t>
    </r>
    <r>
      <rPr>
        <sz val="11"/>
        <rFont val="Arial"/>
        <family val="2"/>
      </rPr>
      <t xml:space="preserve"> Porcentaje de Reportes Contables, Presupuestarios y Financieros Elaborados</t>
    </r>
    <r>
      <rPr>
        <b/>
        <sz val="11"/>
        <rFont val="Arial"/>
        <family val="2"/>
      </rPr>
      <t>.</t>
    </r>
  </si>
  <si>
    <r>
      <rPr>
        <b/>
        <sz val="11"/>
        <rFont val="Arial"/>
        <family val="2"/>
      </rPr>
      <t>2.2.1.1.3.2.</t>
    </r>
    <r>
      <rPr>
        <sz val="11"/>
        <rFont val="Arial"/>
        <family val="2"/>
      </rPr>
      <t xml:space="preserve"> Elaboración de cédulas nominales quincenales por medio de un control de incidencias.</t>
    </r>
  </si>
  <si>
    <r>
      <rPr>
        <b/>
        <sz val="11"/>
        <rFont val="Arial"/>
        <family val="2"/>
      </rPr>
      <t>PCNE:</t>
    </r>
    <r>
      <rPr>
        <sz val="11"/>
        <rFont val="Arial"/>
        <family val="2"/>
      </rPr>
      <t xml:space="preserve"> Porcentaje de Cédulas Nominales Elaboradas.</t>
    </r>
  </si>
  <si>
    <r>
      <rPr>
        <b/>
        <sz val="11"/>
        <rFont val="Arial"/>
        <family val="2"/>
      </rPr>
      <t>2.2.1.1.3.3.</t>
    </r>
    <r>
      <rPr>
        <sz val="11"/>
        <rFont val="Arial"/>
        <family val="2"/>
      </rPr>
      <t xml:space="preserve"> Capacitación interna al personal de conformidad a la legislación aplicable en el Sistema Municipal DIF Benito Juárez.</t>
    </r>
  </si>
  <si>
    <r>
      <rPr>
        <b/>
        <sz val="11"/>
        <rFont val="Arial"/>
        <family val="2"/>
      </rPr>
      <t>PCC:</t>
    </r>
    <r>
      <rPr>
        <sz val="11"/>
        <rFont val="Arial"/>
        <family val="2"/>
      </rPr>
      <t xml:space="preserve"> Porcentaje de Colaboradores Capacitados.</t>
    </r>
  </si>
  <si>
    <r>
      <rPr>
        <b/>
        <sz val="11"/>
        <rFont val="Arial"/>
        <family val="2"/>
      </rPr>
      <t>PCB:</t>
    </r>
    <r>
      <rPr>
        <sz val="11"/>
        <rFont val="Arial"/>
        <family val="2"/>
      </rPr>
      <t xml:space="preserve"> Porcentaje de Capacitaciones Brindadas.</t>
    </r>
  </si>
  <si>
    <r>
      <rPr>
        <b/>
        <sz val="11"/>
        <rFont val="Arial"/>
        <family val="2"/>
      </rPr>
      <t xml:space="preserve">2.2.1.1.3.4. </t>
    </r>
    <r>
      <rPr>
        <sz val="11"/>
        <rFont val="Arial"/>
        <family val="2"/>
      </rPr>
      <t>Elaboración de inventarios de bienes, muebles e inmuebles del Sistema Municipal DIF Benito Juárez para su adecuado control y verificación.</t>
    </r>
  </si>
  <si>
    <r>
      <rPr>
        <b/>
        <sz val="11"/>
        <rFont val="Arial"/>
        <family val="2"/>
      </rPr>
      <t>PIE:</t>
    </r>
    <r>
      <rPr>
        <sz val="11"/>
        <rFont val="Arial"/>
        <family val="2"/>
      </rPr>
      <t xml:space="preserve"> Porcentaje de Inventarios de bienes, muebles e inmuebles Elaborados.</t>
    </r>
  </si>
  <si>
    <r>
      <rPr>
        <b/>
        <sz val="11"/>
        <rFont val="Arial"/>
        <family val="2"/>
      </rPr>
      <t>2.2.1.1.3.5.</t>
    </r>
    <r>
      <rPr>
        <sz val="11"/>
        <rFont val="Arial"/>
        <family val="2"/>
      </rPr>
      <t xml:space="preserve"> Adquisición de suministros de bienes, insumos, materiales y servicios para la operación del Sistema Municipal DIF Benito Juárez.</t>
    </r>
  </si>
  <si>
    <r>
      <rPr>
        <b/>
        <sz val="11"/>
        <rFont val="Arial"/>
        <family val="2"/>
      </rPr>
      <t>PSE:</t>
    </r>
    <r>
      <rPr>
        <sz val="11"/>
        <rFont val="Arial"/>
        <family val="2"/>
      </rPr>
      <t xml:space="preserve"> Porcentaje de  Suministros  Entregados.</t>
    </r>
  </si>
  <si>
    <r>
      <rPr>
        <b/>
        <sz val="11"/>
        <rFont val="Arial"/>
        <family val="2"/>
      </rPr>
      <t>2.2.1.1.3.6.</t>
    </r>
    <r>
      <rPr>
        <sz val="11"/>
        <rFont val="Arial"/>
        <family val="2"/>
      </rPr>
      <t xml:space="preserve"> Realización de servicios de mantenimiento y reparación del parque vehicular  del Sistema DIF de Benito Juárez para  la preservación, cuidado, control y verificación del parque vehicular.</t>
    </r>
  </si>
  <si>
    <r>
      <rPr>
        <b/>
        <sz val="11"/>
        <rFont val="Arial"/>
        <family val="2"/>
      </rPr>
      <t>PSPVR:</t>
    </r>
    <r>
      <rPr>
        <sz val="11"/>
        <rFont val="Arial"/>
        <family val="2"/>
      </rPr>
      <t xml:space="preserve"> Porcentaje de Servicios de mantenimiento y reparación del Parque Vehicular Realizados.</t>
    </r>
  </si>
  <si>
    <r>
      <rPr>
        <b/>
        <sz val="11"/>
        <rFont val="Arial"/>
        <family val="2"/>
      </rPr>
      <t>2.2.1.1.3.7</t>
    </r>
    <r>
      <rPr>
        <sz val="11"/>
        <rFont val="Arial"/>
        <family val="2"/>
      </rPr>
      <t xml:space="preserve"> Atención a las necesidades de mantenimiento y reparación de equipos de cómputo, líneas telefónicas y red informática para su correcto funcionamiento  y operación.</t>
    </r>
  </si>
  <si>
    <r>
      <rPr>
        <b/>
        <sz val="11"/>
        <rFont val="Arial"/>
        <family val="2"/>
      </rPr>
      <t xml:space="preserve">PMRA: </t>
    </r>
    <r>
      <rPr>
        <sz val="11"/>
        <rFont val="Arial"/>
        <family val="2"/>
      </rPr>
      <t>Porcentaje de Mantenimientos y Reparaciones de equipos de cómputo, líneas telefónicas y red informática, Atendidas.</t>
    </r>
  </si>
  <si>
    <r>
      <rPr>
        <b/>
        <sz val="11"/>
        <rFont val="Arial"/>
        <family val="2"/>
      </rPr>
      <t xml:space="preserve">2.2.1.1.3.8 </t>
    </r>
    <r>
      <rPr>
        <sz val="11"/>
        <rFont val="Arial"/>
        <family val="2"/>
      </rPr>
      <t>Realización de servicios de mantenimiento, reparación, remodelación, intendencia y vigilancia de las instalaciones del Sistema Municipal DIF Benito Juárez.</t>
    </r>
  </si>
  <si>
    <r>
      <t xml:space="preserve">PSMR: </t>
    </r>
    <r>
      <rPr>
        <sz val="11"/>
        <rFont val="Arial"/>
        <family val="2"/>
      </rPr>
      <t>Porcentaje de Servicios  de mantenimiento, limpieza, reparación, remodelación y vigilancia Realizados.</t>
    </r>
  </si>
  <si>
    <r>
      <rPr>
        <b/>
        <sz val="11"/>
        <rFont val="Arial"/>
        <family val="2"/>
      </rPr>
      <t>2.2.1.1.4.</t>
    </r>
    <r>
      <rPr>
        <sz val="11"/>
        <rFont val="Arial"/>
        <family val="2"/>
      </rPr>
      <t xml:space="preserve"> Donativos a las áreas del Sistema Municipal DIF BJ entregados.</t>
    </r>
  </si>
  <si>
    <r>
      <t xml:space="preserve">PDE: </t>
    </r>
    <r>
      <rPr>
        <sz val="11"/>
        <rFont val="Arial"/>
        <family val="2"/>
      </rPr>
      <t>Porcentaje de Donativos Entregados.</t>
    </r>
  </si>
  <si>
    <r>
      <rPr>
        <b/>
        <sz val="11"/>
        <rFont val="Arial"/>
        <family val="2"/>
      </rPr>
      <t>2.2.1.1.4.1.</t>
    </r>
    <r>
      <rPr>
        <sz val="11"/>
        <rFont val="Arial"/>
        <family val="2"/>
      </rPr>
      <t xml:space="preserve"> Recepción de donativos en especie o monetario</t>
    </r>
  </si>
  <si>
    <r>
      <rPr>
        <b/>
        <sz val="11"/>
        <rFont val="Arial"/>
        <family val="2"/>
      </rPr>
      <t>PDR:</t>
    </r>
    <r>
      <rPr>
        <sz val="11"/>
        <rFont val="Arial"/>
        <family val="2"/>
      </rPr>
      <t xml:space="preserve"> Porcentaje de Donativos Recibidos.</t>
    </r>
  </si>
  <si>
    <r>
      <rPr>
        <b/>
        <sz val="11"/>
        <rFont val="Arial"/>
        <family val="2"/>
      </rPr>
      <t>2.2.1.1.4.2</t>
    </r>
    <r>
      <rPr>
        <sz val="11"/>
        <rFont val="Arial"/>
        <family val="2"/>
      </rPr>
      <t>. Participación de Instituciones públicas, privadas, fundaciones, asociaciones, empresas socialmente responsables y sociedad civil que entregan donativos al SMDIF BJ.</t>
    </r>
  </si>
  <si>
    <r>
      <rPr>
        <b/>
        <sz val="11"/>
        <rFont val="Arial"/>
        <family val="2"/>
      </rPr>
      <t xml:space="preserve">PIFAESP: </t>
    </r>
    <r>
      <rPr>
        <sz val="11"/>
        <rFont val="Arial"/>
        <family val="2"/>
      </rPr>
      <t>Porcentaje de Instituciones Públicas y Privadas, Fundaciones, Asociaciones, Empresas Socialmente Responsables y la Sociedad Civil Participantes.</t>
    </r>
  </si>
  <si>
    <r>
      <rPr>
        <b/>
        <sz val="11"/>
        <rFont val="Arial"/>
        <family val="2"/>
      </rPr>
      <t>2.2.1.1.5.</t>
    </r>
    <r>
      <rPr>
        <sz val="11"/>
        <rFont val="Arial"/>
        <family val="2"/>
      </rPr>
      <t xml:space="preserve"> Atenciones de fortalecimiento en la solución de conflictos y prevención de riesgos psicosociales a través de la cultura de la paz y los derechos de las niñas, niños y adolescentes brindadas.</t>
    </r>
  </si>
  <si>
    <r>
      <t xml:space="preserve">PASCB: </t>
    </r>
    <r>
      <rPr>
        <sz val="11"/>
        <rFont val="Arial"/>
        <family val="2"/>
      </rPr>
      <t>Porcentaje de Atenciones para la Solución de Conflictos Brindadas.</t>
    </r>
  </si>
  <si>
    <r>
      <t xml:space="preserve">2.2.1.1.5.1. </t>
    </r>
    <r>
      <rPr>
        <sz val="11"/>
        <rFont val="Arial"/>
        <family val="2"/>
      </rPr>
      <t>Realización de acciones de la cultura de la paz para mejorar la comunicación y las relaciones familiares y sociales, así como acciones educativas enfocadas en los derechos de las niñas, niños y adolescentes de la "Red de Impulsores de la Transformación".</t>
    </r>
  </si>
  <si>
    <r>
      <t xml:space="preserve">PACDR:  </t>
    </r>
    <r>
      <rPr>
        <sz val="11"/>
        <rFont val="Arial"/>
        <family val="2"/>
      </rPr>
      <t>Porcentaje de Acciones de la Cultura de la Paz y Derechos de las Niñas, Niños y Adolescentes Realizadas.</t>
    </r>
  </si>
  <si>
    <r>
      <rPr>
        <b/>
        <sz val="11"/>
        <color rgb="FF000000"/>
        <rFont val="Arial"/>
        <family val="2"/>
      </rPr>
      <t xml:space="preserve">2.2.1.1.6. </t>
    </r>
    <r>
      <rPr>
        <sz val="11"/>
        <color rgb="FF000000"/>
        <rFont val="Arial"/>
        <family val="2"/>
      </rPr>
      <t>Atenciones de Prevención de Riesgos Psicosociales para Niñas Niños y Adolescentes, brindadas.</t>
    </r>
  </si>
  <si>
    <r>
      <t>PARPB:</t>
    </r>
    <r>
      <rPr>
        <sz val="11"/>
        <color rgb="FF000000"/>
        <rFont val="Arial"/>
        <family val="2"/>
      </rPr>
      <t xml:space="preserve"> Porcentaje de Atenciones de Prevención en Riesgos Psicosociales, Brindadas.</t>
    </r>
  </si>
  <si>
    <r>
      <rPr>
        <b/>
        <sz val="11"/>
        <rFont val="Arial"/>
        <family val="2"/>
      </rPr>
      <t>2.2.1.1.6.1.</t>
    </r>
    <r>
      <rPr>
        <sz val="11"/>
        <rFont val="Arial"/>
        <family val="2"/>
      </rPr>
      <t xml:space="preserve"> Realización de actividades de prevención de riesgos psicosociales dirigido a niñas, niños, adolescentes y adultos y que viven en el municipio de Benito Juárez en situación prioritaria.</t>
    </r>
  </si>
  <si>
    <r>
      <rPr>
        <b/>
        <sz val="11"/>
        <rFont val="Arial"/>
        <family val="2"/>
      </rPr>
      <t>PAPRPR:</t>
    </r>
    <r>
      <rPr>
        <sz val="11"/>
        <rFont val="Arial"/>
        <family val="2"/>
      </rPr>
      <t xml:space="preserve"> Porcentaje de Actividades de Prevención de Riesgos Psicosociales, Realizadas.</t>
    </r>
  </si>
  <si>
    <r>
      <t xml:space="preserve">2.2.1.1.6.2. </t>
    </r>
    <r>
      <rPr>
        <sz val="11"/>
        <rFont val="Arial"/>
        <family val="2"/>
      </rPr>
      <t>Realización de</t>
    </r>
    <r>
      <rPr>
        <b/>
        <sz val="11"/>
        <rFont val="Arial"/>
        <family val="2"/>
      </rPr>
      <t xml:space="preserve"> </t>
    </r>
    <r>
      <rPr>
        <sz val="11"/>
        <rFont val="Arial"/>
        <family val="2"/>
      </rPr>
      <t>entregas de estímulo a la educación, alimentación y salud.</t>
    </r>
  </si>
  <si>
    <r>
      <rPr>
        <b/>
        <sz val="11"/>
        <rFont val="Arial"/>
        <family val="2"/>
      </rPr>
      <t>PEEAS</t>
    </r>
    <r>
      <rPr>
        <sz val="11"/>
        <rFont val="Arial"/>
        <family val="2"/>
      </rPr>
      <t>: Porcentaje Realización de Entregas de Estímulo a la Educación, Alimentación y Salud Entregados.</t>
    </r>
  </si>
  <si>
    <r>
      <rPr>
        <b/>
        <sz val="11"/>
        <rFont val="Arial"/>
        <family val="2"/>
      </rPr>
      <t>2.2.1.1.7.</t>
    </r>
    <r>
      <rPr>
        <sz val="11"/>
        <rFont val="Arial"/>
        <family val="2"/>
      </rPr>
      <t xml:space="preserve">  Atenciones para impulsar un sano desarrollo a través de clases, actividades, eventos y concursos de recreación, cultura y deportes para niñas, niños, adolescentes y personas adultas, brindadas.</t>
    </r>
  </si>
  <si>
    <r>
      <t xml:space="preserve">PARCDB: </t>
    </r>
    <r>
      <rPr>
        <sz val="11"/>
        <rFont val="Arial"/>
        <family val="2"/>
      </rPr>
      <t>Porcentaje de Atenciones de Recreación, Cultura y Deportes Brindadas.</t>
    </r>
  </si>
  <si>
    <r>
      <rPr>
        <b/>
        <sz val="11"/>
        <rFont val="Arial"/>
        <family val="2"/>
      </rPr>
      <t>2.2.1.1.7.1.</t>
    </r>
    <r>
      <rPr>
        <sz val="11"/>
        <rFont val="Arial"/>
        <family val="2"/>
      </rPr>
      <t xml:space="preserve"> Realización de clases de recreación, cultura y deportes, para niñas, niños, adolescentes y personas adultas.</t>
    </r>
  </si>
  <si>
    <r>
      <t xml:space="preserve">PCR: </t>
    </r>
    <r>
      <rPr>
        <sz val="11"/>
        <rFont val="Arial"/>
        <family val="2"/>
      </rPr>
      <t>Porcentaje de Clases Realizadas.</t>
    </r>
  </si>
  <si>
    <r>
      <rPr>
        <b/>
        <sz val="11"/>
        <rFont val="Arial"/>
        <family val="2"/>
      </rPr>
      <t>2.2.1.1.7.2.</t>
    </r>
    <r>
      <rPr>
        <sz val="11"/>
        <rFont val="Arial"/>
        <family val="2"/>
      </rPr>
      <t xml:space="preserve"> Realización de Actividades, eventos y concursos de recreación, cultura y deportes para niñas, niños, adolescentes y personas adultas.</t>
    </r>
  </si>
  <si>
    <r>
      <rPr>
        <b/>
        <sz val="11"/>
        <rFont val="Arial"/>
        <family val="2"/>
      </rPr>
      <t>PAEC:</t>
    </r>
    <r>
      <rPr>
        <sz val="11"/>
        <rFont val="Arial"/>
        <family val="2"/>
      </rPr>
      <t xml:space="preserve"> Porcentaje de Actividades, Eventos y Concursos Realizados.</t>
    </r>
  </si>
  <si>
    <r>
      <rPr>
        <b/>
        <sz val="11"/>
        <rFont val="Arial"/>
        <family val="2"/>
      </rPr>
      <t>2.2.1.1.8.</t>
    </r>
    <r>
      <rPr>
        <sz val="11"/>
        <rFont val="Arial"/>
        <family val="2"/>
      </rPr>
      <t xml:space="preserve"> Servicios de escuelas de tiempo completo con atención educativa, asistencial, psicológica, alimentaria, trabajo social y de salud  brindados</t>
    </r>
  </si>
  <si>
    <r>
      <t xml:space="preserve">PSCADIB: </t>
    </r>
    <r>
      <rPr>
        <sz val="11"/>
        <rFont val="Arial"/>
        <family val="2"/>
      </rPr>
      <t>Porcentaje de Servicios en los Centros Asistenciales de Desarrollo Infantil Brindados.</t>
    </r>
  </si>
  <si>
    <r>
      <rPr>
        <b/>
        <sz val="11"/>
        <rFont val="Arial"/>
        <family val="2"/>
      </rPr>
      <t>2.2.1.1.8.1.</t>
    </r>
    <r>
      <rPr>
        <sz val="11"/>
        <rFont val="Arial"/>
        <family val="2"/>
      </rPr>
      <t xml:space="preserve"> Realización de actividades sociales, culturales, deportivas en los Centros Asistenciales de Desarrollo Infantil.</t>
    </r>
  </si>
  <si>
    <r>
      <t xml:space="preserve">PAR: </t>
    </r>
    <r>
      <rPr>
        <sz val="11"/>
        <rFont val="Arial"/>
        <family val="2"/>
      </rPr>
      <t>Porcentaje de Actividades sociales, culturales, deportivas y recreativas Realizadas.</t>
    </r>
  </si>
  <si>
    <r>
      <rPr>
        <b/>
        <sz val="11"/>
        <rFont val="Arial"/>
        <family val="2"/>
      </rPr>
      <t>2.2.1.1.8.2.</t>
    </r>
    <r>
      <rPr>
        <sz val="11"/>
        <rFont val="Arial"/>
        <family val="2"/>
      </rPr>
      <t xml:space="preserve"> Realización de entregas de raciones de comida para las niñas y niños inscritos en los Centros Asistenciales de Desarrollo Infantil.</t>
    </r>
  </si>
  <si>
    <r>
      <rPr>
        <b/>
        <sz val="11"/>
        <rFont val="Arial"/>
        <family val="2"/>
      </rPr>
      <t>PRE:</t>
    </r>
    <r>
      <rPr>
        <sz val="11"/>
        <rFont val="Arial"/>
        <family val="2"/>
      </rPr>
      <t xml:space="preserve"> Porcentaje de Raciones de Comida Entregadas.</t>
    </r>
  </si>
  <si>
    <r>
      <rPr>
        <b/>
        <sz val="11"/>
        <rFont val="Arial"/>
        <family val="2"/>
      </rPr>
      <t xml:space="preserve">2.2.1.1.8.3. </t>
    </r>
    <r>
      <rPr>
        <sz val="11"/>
        <rFont val="Arial"/>
        <family val="2"/>
      </rPr>
      <t xml:space="preserve">Verificación y registro de los Centros para la Atención, Cuidado y Desarrollo Integral Infantil del RENCAI en el Municipio de Benito Juárez.                                                 
</t>
    </r>
    <r>
      <rPr>
        <b/>
        <sz val="11"/>
        <rFont val="Arial"/>
        <family val="2"/>
      </rPr>
      <t>RENCAI</t>
    </r>
    <r>
      <rPr>
        <sz val="11"/>
        <rFont val="Arial"/>
        <family val="2"/>
      </rPr>
      <t xml:space="preserve"> Registro Nacional de los Centros de atención .</t>
    </r>
  </si>
  <si>
    <r>
      <t>PRNCAIR:</t>
    </r>
    <r>
      <rPr>
        <sz val="11"/>
        <rFont val="Arial"/>
        <family val="2"/>
      </rPr>
      <t xml:space="preserve"> Porcentaje de Registro Nacional de Centros de Atención Infantil Realizados.
</t>
    </r>
    <r>
      <rPr>
        <b/>
        <sz val="11"/>
        <rFont val="Arial"/>
        <family val="2"/>
      </rPr>
      <t>RENCAI:</t>
    </r>
    <r>
      <rPr>
        <sz val="11"/>
        <rFont val="Arial"/>
        <family val="2"/>
      </rPr>
      <t xml:space="preserve"> Registro Nacional de Centros de Atención Infantil.</t>
    </r>
  </si>
  <si>
    <r>
      <rPr>
        <b/>
        <sz val="11"/>
        <rFont val="Arial"/>
        <family val="2"/>
      </rPr>
      <t>2.2.1.1.9.</t>
    </r>
    <r>
      <rPr>
        <sz val="11"/>
        <rFont val="Arial"/>
        <family val="2"/>
      </rPr>
      <t xml:space="preserve"> Atención en la prevención del delito en niñas, niños, adolescentes y personas adultas fomentando la cultura de la legalidad, brindados</t>
    </r>
  </si>
  <si>
    <r>
      <rPr>
        <b/>
        <sz val="11"/>
        <rFont val="Arial"/>
        <family val="2"/>
      </rPr>
      <t>PAPDB</t>
    </r>
    <r>
      <rPr>
        <sz val="11"/>
        <rFont val="Arial"/>
        <family val="2"/>
      </rPr>
      <t>: Porcentaje de Atenciones en la Prevención del Delito, Brindadas.</t>
    </r>
  </si>
  <si>
    <r>
      <rPr>
        <b/>
        <sz val="11"/>
        <rFont val="Arial"/>
        <family val="2"/>
      </rPr>
      <t>2.2.1.1.9.1.</t>
    </r>
    <r>
      <rPr>
        <sz val="11"/>
        <rFont val="Arial"/>
        <family val="2"/>
      </rPr>
      <t xml:space="preserve"> Impartición de pláticas de  prevención del delito dirigido a niñas, niños, adolescentes y personas adultas fomentando la cultura de la legalidad. 
</t>
    </r>
  </si>
  <si>
    <r>
      <rPr>
        <b/>
        <sz val="11"/>
        <rFont val="Arial"/>
        <family val="2"/>
      </rPr>
      <t>PPI:</t>
    </r>
    <r>
      <rPr>
        <sz val="11"/>
        <rFont val="Arial"/>
        <family val="2"/>
      </rPr>
      <t xml:space="preserve"> Porcentaje de Pláticas de prevención del delito Impartidas.</t>
    </r>
  </si>
  <si>
    <r>
      <rPr>
        <b/>
        <sz val="11"/>
        <rFont val="Arial"/>
        <family val="2"/>
      </rPr>
      <t>2.2.1.1.9.2</t>
    </r>
    <r>
      <rPr>
        <sz val="11"/>
        <rFont val="Arial"/>
        <family val="2"/>
      </rPr>
      <t>. Realización de eventos para la prevención del delito en niñas, niños, adolescentes y personas adultas fomentando la cultura de la legalidad.</t>
    </r>
  </si>
  <si>
    <r>
      <rPr>
        <b/>
        <sz val="11"/>
        <rFont val="Arial"/>
        <family val="2"/>
      </rPr>
      <t>PEPR:</t>
    </r>
    <r>
      <rPr>
        <sz val="11"/>
        <rFont val="Arial"/>
        <family val="2"/>
      </rPr>
      <t xml:space="preserve"> Porcentaje de Eventos de Prevención del delito Realizadas.</t>
    </r>
  </si>
  <si>
    <r>
      <rPr>
        <b/>
        <sz val="11"/>
        <rFont val="Arial"/>
        <family val="2"/>
      </rPr>
      <t xml:space="preserve">2.2.1.1.10. </t>
    </r>
    <r>
      <rPr>
        <sz val="11"/>
        <rFont val="Arial"/>
        <family val="2"/>
      </rPr>
      <t>Servicios jurídicos dirigidos a niñas, niños, adolescentes,  víctimas de maltrato y mujeres y hombres en situación de violencia familiar brindados.</t>
    </r>
  </si>
  <si>
    <r>
      <rPr>
        <b/>
        <sz val="11"/>
        <rFont val="Arial"/>
        <family val="2"/>
      </rPr>
      <t>PSJB:</t>
    </r>
    <r>
      <rPr>
        <sz val="11"/>
        <rFont val="Arial"/>
        <family val="2"/>
      </rPr>
      <t xml:space="preserve"> Porcentaje de Servicios Jurídicos Brindados.</t>
    </r>
  </si>
  <si>
    <r>
      <rPr>
        <b/>
        <sz val="11"/>
        <rFont val="Arial"/>
        <family val="2"/>
      </rPr>
      <t>2.2.1.1.10.1.</t>
    </r>
    <r>
      <rPr>
        <sz val="11"/>
        <rFont val="Arial"/>
        <family val="2"/>
      </rPr>
      <t xml:space="preserve"> Realización de planes de restitución de derechos para niñas, niños, adolescentes que se encuentran en situación de atención prioritaria.</t>
    </r>
  </si>
  <si>
    <r>
      <rPr>
        <b/>
        <sz val="11"/>
        <rFont val="Arial"/>
        <family val="2"/>
      </rPr>
      <t>PPRDR:</t>
    </r>
    <r>
      <rPr>
        <sz val="11"/>
        <rFont val="Arial"/>
        <family val="2"/>
      </rPr>
      <t xml:space="preserve"> Porcentaje de Planes de Restitución de Derechos Realizados.</t>
    </r>
  </si>
  <si>
    <r>
      <rPr>
        <b/>
        <sz val="11"/>
        <rFont val="Arial"/>
        <family val="2"/>
      </rPr>
      <t>2.2.1.1.10.2.</t>
    </r>
    <r>
      <rPr>
        <sz val="11"/>
        <rFont val="Arial"/>
        <family val="2"/>
      </rPr>
      <t xml:space="preserve"> Elaboración de diagnósticos de vulneración de derechos de niñas, niños y adolescentes.</t>
    </r>
  </si>
  <si>
    <r>
      <rPr>
        <b/>
        <sz val="11"/>
        <rFont val="Arial"/>
        <family val="2"/>
      </rPr>
      <t xml:space="preserve">PDVDR: </t>
    </r>
    <r>
      <rPr>
        <sz val="11"/>
        <rFont val="Arial"/>
        <family val="2"/>
      </rPr>
      <t>Porcentaje de Diagnósticos de Vulneración de Derechos Realizados.</t>
    </r>
  </si>
  <si>
    <r>
      <rPr>
        <b/>
        <sz val="11"/>
        <rFont val="Arial"/>
        <family val="2"/>
      </rPr>
      <t>2.2.1.1.10.3.</t>
    </r>
    <r>
      <rPr>
        <sz val="11"/>
        <rFont val="Arial"/>
        <family val="2"/>
      </rPr>
      <t xml:space="preserve"> Elaboración de convenios de pensión alimenticia a familias en situación prioritaria para mediación ante controversias familiares.</t>
    </r>
  </si>
  <si>
    <r>
      <rPr>
        <b/>
        <sz val="11"/>
        <rFont val="Arial"/>
        <family val="2"/>
      </rPr>
      <t>PCPAR:</t>
    </r>
    <r>
      <rPr>
        <sz val="11"/>
        <rFont val="Arial"/>
        <family val="2"/>
      </rPr>
      <t xml:space="preserve"> Porcentaje Convenios de Pensión Alimenticia Realizados.</t>
    </r>
  </si>
  <si>
    <r>
      <rPr>
        <b/>
        <sz val="11"/>
        <rFont val="Arial"/>
        <family val="2"/>
      </rPr>
      <t xml:space="preserve">2.2.1.1.10.4. </t>
    </r>
    <r>
      <rPr>
        <sz val="11"/>
        <rFont val="Arial"/>
        <family val="2"/>
      </rPr>
      <t>Realización de acompañamientos a niñas, niños y adolescentes a diferentes órganos institucionales (juzgados orales, tradicionales, familiares, penales y la fiscalía general).</t>
    </r>
  </si>
  <si>
    <r>
      <rPr>
        <b/>
        <sz val="11"/>
        <rFont val="Arial"/>
        <family val="2"/>
      </rPr>
      <t>PANNAR:</t>
    </r>
    <r>
      <rPr>
        <sz val="11"/>
        <rFont val="Arial"/>
        <family val="2"/>
      </rPr>
      <t xml:space="preserve"> Porcentaje de Acompañamientos de  Niñas, Niños y Adolescentes Realizados.</t>
    </r>
  </si>
  <si>
    <r>
      <rPr>
        <b/>
        <sz val="11"/>
        <rFont val="Arial"/>
        <family val="2"/>
      </rPr>
      <t>2.2.1.1.10.5.</t>
    </r>
    <r>
      <rPr>
        <sz val="11"/>
        <rFont val="Arial"/>
        <family val="2"/>
      </rPr>
      <t xml:space="preserve"> Realización de comparecencias de hechos a familias en situación prioritaria para mediación ante controversias familiares.</t>
    </r>
  </si>
  <si>
    <r>
      <rPr>
        <b/>
        <sz val="11"/>
        <rFont val="Arial"/>
        <family val="2"/>
      </rPr>
      <t>PCHR:</t>
    </r>
    <r>
      <rPr>
        <sz val="11"/>
        <rFont val="Arial"/>
        <family val="2"/>
      </rPr>
      <t xml:space="preserve"> Porcentaje Comparecencias de Hechos Realizados.</t>
    </r>
  </si>
  <si>
    <r>
      <rPr>
        <b/>
        <sz val="11"/>
        <rFont val="Arial"/>
        <family val="2"/>
      </rPr>
      <t>2.2.1.1.10.6.</t>
    </r>
    <r>
      <rPr>
        <sz val="11"/>
        <rFont val="Arial"/>
        <family val="2"/>
      </rPr>
      <t xml:space="preserve"> Realización de visitas domiciliarias e institucionales para investigaciones sociales, de Juzgados Orales, Familiares, Penales, Fiscalía, DIF Estatales, Asociaciones Civiles, de la Procuraduría y el área que lo requiera.</t>
    </r>
  </si>
  <si>
    <r>
      <rPr>
        <b/>
        <sz val="11"/>
        <rFont val="Arial"/>
        <family val="2"/>
      </rPr>
      <t>PVDR:</t>
    </r>
    <r>
      <rPr>
        <sz val="11"/>
        <rFont val="Arial"/>
        <family val="2"/>
      </rPr>
      <t xml:space="preserve"> Porcentaje de Visitas Domiciliarias Realizadas.</t>
    </r>
  </si>
  <si>
    <r>
      <rPr>
        <b/>
        <sz val="11"/>
        <rFont val="Arial"/>
        <family val="2"/>
      </rPr>
      <t>2.2.1.1.10.7.</t>
    </r>
    <r>
      <rPr>
        <sz val="11"/>
        <rFont val="Arial"/>
        <family val="2"/>
      </rPr>
      <t xml:space="preserve"> Realización de acompañamientos de niños, niñas y adolescentes a las instancias jurídicas foráneas.</t>
    </r>
  </si>
  <si>
    <r>
      <rPr>
        <b/>
        <sz val="11"/>
        <rFont val="Arial"/>
        <family val="2"/>
      </rPr>
      <t>PAR</t>
    </r>
    <r>
      <rPr>
        <sz val="11"/>
        <rFont val="Arial"/>
        <family val="2"/>
      </rPr>
      <t>: Porcentaje de Acompañamientos Realizados.</t>
    </r>
  </si>
  <si>
    <r>
      <rPr>
        <b/>
        <sz val="11"/>
        <rFont val="Arial"/>
        <family val="2"/>
      </rPr>
      <t>2.2.1.1.10.8.</t>
    </r>
    <r>
      <rPr>
        <sz val="11"/>
        <rFont val="Arial"/>
        <family val="2"/>
      </rPr>
      <t xml:space="preserve"> Atención psicológica a familias, personas; víctimas o generadoras de violencia y acompañamiento psicológico en atención a instancias jurídicas foráneas.</t>
    </r>
  </si>
  <si>
    <r>
      <rPr>
        <b/>
        <sz val="11"/>
        <rFont val="Arial"/>
        <family val="2"/>
      </rPr>
      <t>PAAR:</t>
    </r>
    <r>
      <rPr>
        <sz val="11"/>
        <rFont val="Arial"/>
        <family val="2"/>
      </rPr>
      <t xml:space="preserve"> Porcentaje de Atenciones y acompañamientos Psicológicos Realizadas.</t>
    </r>
  </si>
  <si>
    <r>
      <t xml:space="preserve">2.2.1.1.11. </t>
    </r>
    <r>
      <rPr>
        <sz val="11"/>
        <rFont val="Arial"/>
        <family val="2"/>
      </rPr>
      <t>Servicios integrales del Centro de Asistencia Social para la protección de los derechos de las niñas, niños y adolescentes migrantes, acompañados, no acompañados, separados otorgados.</t>
    </r>
    <r>
      <rPr>
        <b/>
        <sz val="11"/>
        <rFont val="Arial"/>
        <family val="2"/>
      </rPr>
      <t xml:space="preserve">
NNA: </t>
    </r>
    <r>
      <rPr>
        <sz val="11"/>
        <rFont val="Arial"/>
        <family val="2"/>
      </rPr>
      <t>Niñas, Niños y Adolescentes.</t>
    </r>
    <r>
      <rPr>
        <b/>
        <sz val="11"/>
        <rFont val="Arial"/>
        <family val="2"/>
      </rPr>
      <t xml:space="preserve">
CAS: </t>
    </r>
    <r>
      <rPr>
        <sz val="11"/>
        <rFont val="Arial"/>
        <family val="2"/>
      </rPr>
      <t>Centro de Asistencia Social.</t>
    </r>
  </si>
  <si>
    <r>
      <t xml:space="preserve">PSICASO: </t>
    </r>
    <r>
      <rPr>
        <sz val="11"/>
        <rFont val="Arial"/>
        <family val="2"/>
      </rPr>
      <t>Porcentaje de Servicios Integrales del Centro de Asistencia Social Otorgados.</t>
    </r>
  </si>
  <si>
    <r>
      <t>2.2.1.1.11.1.</t>
    </r>
    <r>
      <rPr>
        <sz val="11"/>
        <rFont val="Arial"/>
        <family val="2"/>
      </rPr>
      <t xml:space="preserve"> Control de los ingresos de las niñas, niños y adolescentes migrantes y acompañantes albergados en el Centro de Asistencia Social.</t>
    </r>
  </si>
  <si>
    <r>
      <t xml:space="preserve">PIC: </t>
    </r>
    <r>
      <rPr>
        <sz val="11"/>
        <rFont val="Arial"/>
        <family val="2"/>
      </rPr>
      <t>Porcentaje de Ingresos al Centro de Asistencia Social Elaborados.</t>
    </r>
  </si>
  <si>
    <r>
      <t>2.2.1.1.11.2.</t>
    </r>
    <r>
      <rPr>
        <sz val="11"/>
        <rFont val="Arial"/>
        <family val="2"/>
      </rPr>
      <t xml:space="preserve"> Realización de atenciones médicas, psicológicas y de trabajo social para las niñas, niños, adolescentes y acompañantes migrantes albergados en el Centro de Asistencia Social.</t>
    </r>
  </si>
  <si>
    <r>
      <t>PAMPTR:</t>
    </r>
    <r>
      <rPr>
        <sz val="11"/>
        <rFont val="Arial"/>
        <family val="2"/>
      </rPr>
      <t xml:space="preserve"> Porcentaje de Atenciones Médicas, Psicológicas y de Trabajo Social Realizadas.</t>
    </r>
  </si>
  <si>
    <r>
      <t xml:space="preserve">2.2.1.1.11.3. </t>
    </r>
    <r>
      <rPr>
        <sz val="11"/>
        <rFont val="Arial"/>
        <family val="2"/>
      </rPr>
      <t>Realización de entregas de insumos para uso y consumo para las niñas, niños, adolescentes migrantes y acompañantes del Centro de Asistencia Social.</t>
    </r>
  </si>
  <si>
    <r>
      <t>PIUC:</t>
    </r>
    <r>
      <rPr>
        <sz val="11"/>
        <rFont val="Arial"/>
        <family val="2"/>
      </rPr>
      <t xml:space="preserve"> Porcentaje de Insumos de uso y consumo Entregados.</t>
    </r>
  </si>
  <si>
    <r>
      <t xml:space="preserve">2.2.1.1.11.4. </t>
    </r>
    <r>
      <rPr>
        <sz val="11"/>
        <rFont val="Arial"/>
        <family val="2"/>
      </rPr>
      <t>Ejecución de actividades recreativas, lúdicas, deportivas, educativas y formativas para las niñas, niños y adolescentes migrantes y acompañantes del Centro de Asistencia Social.</t>
    </r>
  </si>
  <si>
    <r>
      <t xml:space="preserve">PAR: </t>
    </r>
    <r>
      <rPr>
        <sz val="11"/>
        <rFont val="Arial"/>
        <family val="2"/>
      </rPr>
      <t>Porcentaje de Actividades recreativas, lúdicas, deportivas, educativas y formativas Realizadas.</t>
    </r>
  </si>
  <si>
    <r>
      <t xml:space="preserve">2.2.1.1.11.5. </t>
    </r>
    <r>
      <rPr>
        <sz val="11"/>
        <rFont val="Arial"/>
        <family val="2"/>
      </rPr>
      <t>Realización de servicios de mantenimiento y reparación para la conservación y el buen funcionamiento del Centro de Asistencia Social.</t>
    </r>
  </si>
  <si>
    <r>
      <t>PSCASR:</t>
    </r>
    <r>
      <rPr>
        <sz val="11"/>
        <rFont val="Arial"/>
        <family val="2"/>
      </rPr>
      <t xml:space="preserve"> Porcentaje de Servicios de mantenimiento y reparación para el Centro de Asistencia Social Realizados.</t>
    </r>
  </si>
  <si>
    <r>
      <rPr>
        <b/>
        <sz val="11"/>
        <rFont val="Arial"/>
        <family val="2"/>
      </rPr>
      <t xml:space="preserve">2.2.1.1.12. </t>
    </r>
    <r>
      <rPr>
        <sz val="11"/>
        <rFont val="Arial"/>
        <family val="2"/>
      </rPr>
      <t xml:space="preserve">Atenciones integrales para niñas, niños y adolescentes en la Casa de Asistencia Temporal, brindados.
</t>
    </r>
    <r>
      <rPr>
        <b/>
        <sz val="11"/>
        <rFont val="Arial"/>
        <family val="2"/>
      </rPr>
      <t xml:space="preserve">NNA: </t>
    </r>
    <r>
      <rPr>
        <sz val="11"/>
        <rFont val="Arial"/>
        <family val="2"/>
      </rPr>
      <t xml:space="preserve">Niñas, Niños y Adolescentes.
</t>
    </r>
    <r>
      <rPr>
        <b/>
        <sz val="11"/>
        <rFont val="Arial"/>
        <family val="2"/>
      </rPr>
      <t>CAT:</t>
    </r>
    <r>
      <rPr>
        <sz val="11"/>
        <rFont val="Arial"/>
        <family val="2"/>
      </rPr>
      <t xml:space="preserve"> Casa de Asistencia Temporal.</t>
    </r>
  </si>
  <si>
    <r>
      <t xml:space="preserve">PAB: </t>
    </r>
    <r>
      <rPr>
        <sz val="11"/>
        <rFont val="Arial"/>
        <family val="2"/>
      </rPr>
      <t>Porcentaje de Atenciones  físicas, mentales y jurídicos Brindados.</t>
    </r>
  </si>
  <si>
    <r>
      <rPr>
        <b/>
        <sz val="11"/>
        <rFont val="Arial"/>
        <family val="2"/>
      </rPr>
      <t>2.2.1.1.12.1.</t>
    </r>
    <r>
      <rPr>
        <sz val="11"/>
        <rFont val="Arial"/>
        <family val="2"/>
      </rPr>
      <t xml:space="preserve"> Integración de Expedientes para control de ingresos de niñas, niños y adolescentes en la Casa de Asistencia Temporal.</t>
    </r>
  </si>
  <si>
    <r>
      <rPr>
        <b/>
        <sz val="11"/>
        <rFont val="Arial"/>
        <family val="2"/>
      </rPr>
      <t xml:space="preserve">PEI: </t>
    </r>
    <r>
      <rPr>
        <sz val="11"/>
        <rFont val="Arial"/>
        <family val="2"/>
      </rPr>
      <t>Porcentaje de Expedientes para control de Ingresos Integrados.</t>
    </r>
  </si>
  <si>
    <r>
      <rPr>
        <b/>
        <sz val="11"/>
        <rFont val="Arial"/>
        <family val="2"/>
      </rPr>
      <t>2.2.1.1.12.2.</t>
    </r>
    <r>
      <rPr>
        <sz val="11"/>
        <rFont val="Arial"/>
        <family val="2"/>
      </rPr>
      <t xml:space="preserve"> Realización de acompañamientos a niñas, niños y adolescentes a diferentes órganos institucionales (Juzgados Orales, Tradicionales, Familiares, Penales y la Fiscalía General), de salud y otros.</t>
    </r>
  </si>
  <si>
    <r>
      <rPr>
        <b/>
        <sz val="11"/>
        <rFont val="Arial"/>
        <family val="2"/>
      </rPr>
      <t>PAR:</t>
    </r>
    <r>
      <rPr>
        <sz val="11"/>
        <rFont val="Arial"/>
        <family val="2"/>
      </rPr>
      <t xml:space="preserve"> Porcentaje de Acompañamientos Realizados.</t>
    </r>
  </si>
  <si>
    <r>
      <rPr>
        <b/>
        <sz val="11"/>
        <rFont val="Arial"/>
        <family val="2"/>
      </rPr>
      <t xml:space="preserve">2.2.1.1.12.3. </t>
    </r>
    <r>
      <rPr>
        <sz val="11"/>
        <rFont val="Arial"/>
        <family val="2"/>
      </rPr>
      <t>Realización de actividades recreativas, lúdicas, deportivas, educativas y formativas para las niñas, niños y adolescentes de la Casa de Asistencia Temporal.</t>
    </r>
  </si>
  <si>
    <r>
      <rPr>
        <b/>
        <sz val="11"/>
        <rFont val="Arial"/>
        <family val="2"/>
      </rPr>
      <t xml:space="preserve">PALDEFR: </t>
    </r>
    <r>
      <rPr>
        <sz val="11"/>
        <rFont val="Arial"/>
        <family val="2"/>
      </rPr>
      <t>Porcentaje de Actividades Recreativas, Lúdicas, Deportivas, Educativas y Formativas Realizadas.</t>
    </r>
  </si>
  <si>
    <r>
      <rPr>
        <b/>
        <sz val="11"/>
        <rFont val="Arial"/>
        <family val="2"/>
      </rPr>
      <t xml:space="preserve">2.2.1.1.12.4. </t>
    </r>
    <r>
      <rPr>
        <sz val="11"/>
        <rFont val="Arial"/>
        <family val="2"/>
      </rPr>
      <t>Realización de entrega de insumos para uso o consumo a las niñas, niños y adolescentes de la Casa de Asistencia Temporal.</t>
    </r>
  </si>
  <si>
    <r>
      <rPr>
        <b/>
        <sz val="11"/>
        <rFont val="Arial"/>
        <family val="2"/>
      </rPr>
      <t>PIUCE:</t>
    </r>
    <r>
      <rPr>
        <sz val="11"/>
        <rFont val="Arial"/>
        <family val="2"/>
      </rPr>
      <t xml:space="preserve"> Porcentaje de Insumos para Uso o Consumos Entregados.</t>
    </r>
  </si>
  <si>
    <r>
      <rPr>
        <b/>
        <sz val="11"/>
        <rFont val="Arial"/>
        <family val="2"/>
      </rPr>
      <t>2.2.1.1.12.5.</t>
    </r>
    <r>
      <rPr>
        <sz val="11"/>
        <rFont val="Arial"/>
        <family val="2"/>
      </rPr>
      <t xml:space="preserve"> Realización de servicios de mantenimiento para la conservación y el buen funcionamiento de la Casa de Asistencia Temporal.</t>
    </r>
  </si>
  <si>
    <r>
      <rPr>
        <b/>
        <sz val="11"/>
        <rFont val="Arial"/>
        <family val="2"/>
      </rPr>
      <t>PSMCATR:</t>
    </r>
    <r>
      <rPr>
        <sz val="11"/>
        <rFont val="Arial"/>
        <family val="2"/>
      </rPr>
      <t xml:space="preserve"> Porcentaje de Servicios de Mantenimiento a la Casa de Asistencia Temporal Realizados.</t>
    </r>
  </si>
  <si>
    <r>
      <rPr>
        <b/>
        <sz val="11"/>
        <rFont val="Arial"/>
        <family val="2"/>
      </rPr>
      <t>2.2.1.1.13.</t>
    </r>
    <r>
      <rPr>
        <sz val="11"/>
        <rFont val="Arial"/>
        <family val="2"/>
      </rPr>
      <t xml:space="preserve"> Servicios de prevención y atención para un entorno libre de violencia en mujeres y hombres generadores o víctimas de violencia realizadas en el Centro Especializado Para la Atención a la Violencia, Brindados.</t>
    </r>
  </si>
  <si>
    <r>
      <rPr>
        <b/>
        <sz val="11"/>
        <rFont val="Arial"/>
        <family val="2"/>
      </rPr>
      <t>PSPAR</t>
    </r>
    <r>
      <rPr>
        <sz val="11"/>
        <rFont val="Arial"/>
        <family val="2"/>
      </rPr>
      <t>: Porcentaje de Servicios en Prevención y Atención para un Entorno Libre de Violencia Realizados.</t>
    </r>
  </si>
  <si>
    <r>
      <rPr>
        <b/>
        <sz val="11"/>
        <rFont val="Arial"/>
        <family val="2"/>
      </rPr>
      <t>2.2.1.1.13.1.</t>
    </r>
    <r>
      <rPr>
        <sz val="11"/>
        <rFont val="Arial"/>
        <family val="2"/>
      </rPr>
      <t xml:space="preserve"> Realización de atenciones multidisciplinarias a personas generadoras o víctimas de violencia en el Centro Especializado para la Atención a la Violencia.</t>
    </r>
  </si>
  <si>
    <r>
      <rPr>
        <b/>
        <sz val="11"/>
        <rFont val="Arial"/>
        <family val="2"/>
      </rPr>
      <t xml:space="preserve">PAMR: </t>
    </r>
    <r>
      <rPr>
        <sz val="11"/>
        <rFont val="Arial"/>
        <family val="2"/>
      </rPr>
      <t>Porcentaje de Atenciones Multidisciplinarias Realizadas.</t>
    </r>
  </si>
  <si>
    <r>
      <rPr>
        <b/>
        <sz val="11"/>
        <rFont val="Arial"/>
        <family val="2"/>
      </rPr>
      <t>2.2.1.1.13.2.</t>
    </r>
    <r>
      <rPr>
        <sz val="11"/>
        <rFont val="Arial"/>
        <family val="2"/>
      </rPr>
      <t xml:space="preserve"> Impartición de pláticas y talleres con temas para la prevención de la violencia.</t>
    </r>
  </si>
  <si>
    <r>
      <rPr>
        <b/>
        <sz val="11"/>
        <rFont val="Arial"/>
        <family val="2"/>
      </rPr>
      <t>PPTVPI:</t>
    </r>
    <r>
      <rPr>
        <sz val="11"/>
        <rFont val="Arial"/>
        <family val="2"/>
      </rPr>
      <t xml:space="preserve"> Porcentaje de Pláticas y Talleres para la Prevención de Violencia Impartidos.</t>
    </r>
  </si>
  <si>
    <r>
      <rPr>
        <b/>
        <sz val="11"/>
        <rFont val="Arial"/>
        <family val="2"/>
      </rPr>
      <t>2.2.1.1.13.3.</t>
    </r>
    <r>
      <rPr>
        <sz val="11"/>
        <rFont val="Arial"/>
        <family val="2"/>
      </rPr>
      <t xml:space="preserve"> Impartición de capacitación para el autoempleo a mujeres receptoras de violencia en cualquiera de sus modalidades.</t>
    </r>
  </si>
  <si>
    <r>
      <rPr>
        <b/>
        <sz val="11"/>
        <rFont val="Arial"/>
        <family val="2"/>
      </rPr>
      <t>PCI:</t>
    </r>
    <r>
      <rPr>
        <sz val="11"/>
        <rFont val="Arial"/>
        <family val="2"/>
      </rPr>
      <t xml:space="preserve"> Porcentaje de Capacitaciones para el Autoempleo Impartidas.</t>
    </r>
  </si>
  <si>
    <r>
      <rPr>
        <b/>
        <sz val="11"/>
        <rFont val="Arial"/>
        <family val="2"/>
      </rPr>
      <t>2.2.1.1.14.</t>
    </r>
    <r>
      <rPr>
        <sz val="11"/>
        <rFont val="Arial"/>
        <family val="2"/>
      </rPr>
      <t xml:space="preserve"> Atenciones en actividades sociales, brigadas y eventos  que contribuyen al  desarrollo y el mejoramiento de las condiciones de vida de los benitojuarenses realizados.</t>
    </r>
  </si>
  <si>
    <r>
      <rPr>
        <b/>
        <sz val="11"/>
        <rFont val="Arial"/>
        <family val="2"/>
      </rPr>
      <t xml:space="preserve">PAASBER:  </t>
    </r>
    <r>
      <rPr>
        <sz val="11"/>
        <rFont val="Arial"/>
        <family val="2"/>
      </rPr>
      <t>Porcentaje  de Atenciones en Actividades sociales, Brigadas y Eventos, Realizados.</t>
    </r>
  </si>
  <si>
    <r>
      <rPr>
        <b/>
        <sz val="11"/>
        <rFont val="Arial"/>
        <family val="2"/>
      </rPr>
      <t>2.2.1.1.14.1.</t>
    </r>
    <r>
      <rPr>
        <sz val="11"/>
        <rFont val="Arial"/>
        <family val="2"/>
      </rPr>
      <t xml:space="preserve"> Realización de actividades, brigadas y eventos que fomentan el fortalecimiento del desarrollo social y el desarrollo comunitario a niñas, niños, adolescentes y la familia.</t>
    </r>
  </si>
  <si>
    <r>
      <rPr>
        <b/>
        <sz val="11"/>
        <rFont val="Arial"/>
        <family val="2"/>
      </rPr>
      <t>PABEFR:</t>
    </r>
    <r>
      <rPr>
        <sz val="11"/>
        <rFont val="Arial"/>
        <family val="2"/>
      </rPr>
      <t xml:space="preserve"> Porcentaje de Actividades, Brigadas y Eventos que Fomentan el Fortalecimiento del Desarrollo Social y el Desarrollo Comunitario Realizados.</t>
    </r>
  </si>
  <si>
    <r>
      <t xml:space="preserve">2.2.1.1.15. </t>
    </r>
    <r>
      <rPr>
        <sz val="11"/>
        <rFont val="Arial"/>
        <family val="2"/>
      </rPr>
      <t>Apoyos de asistencia alimentaria a la población en general lo cual contribuye a revertir las tendencias y las cifras crecientes de los problemas de una mala nutrición, entregados.</t>
    </r>
  </si>
  <si>
    <r>
      <t xml:space="preserve">PAAAE: </t>
    </r>
    <r>
      <rPr>
        <sz val="11"/>
        <rFont val="Arial"/>
        <family val="2"/>
      </rPr>
      <t>Porcentaje de Apoyos de Asistencia Alimentaria, Entregados.</t>
    </r>
  </si>
  <si>
    <r>
      <t xml:space="preserve">2.2.1.1.15.1.  </t>
    </r>
    <r>
      <rPr>
        <sz val="11"/>
        <rFont val="Arial"/>
        <family val="2"/>
      </rPr>
      <t>Recepción y distribución de raciones  de desayunos fríos y  calientes a niñas y niños de las escuelas inscritas al programa.</t>
    </r>
  </si>
  <si>
    <r>
      <t xml:space="preserve">PRDFCE: </t>
    </r>
    <r>
      <rPr>
        <sz val="11"/>
        <rFont val="Arial"/>
        <family val="2"/>
      </rPr>
      <t>Porcentaje de Raciones de Desayunos Fríos y Calientes Entregados.</t>
    </r>
  </si>
  <si>
    <r>
      <t xml:space="preserve">2.2.1.1.15.2  </t>
    </r>
    <r>
      <rPr>
        <sz val="11"/>
        <rFont val="Arial"/>
        <family val="2"/>
      </rPr>
      <t>Entrega de raciones alimentarias diseñados con base en los Criterios de Calidad Nutricia en el Comedor Comunitario de la región 235 a personas de atención prioritaria.</t>
    </r>
  </si>
  <si>
    <r>
      <t>PRAE:</t>
    </r>
    <r>
      <rPr>
        <sz val="11"/>
        <rFont val="Arial"/>
        <family val="2"/>
      </rPr>
      <t xml:space="preserve"> Porcentaje de Raciones Alimentarias en el comedor comunitario Entregadas.</t>
    </r>
  </si>
  <si>
    <r>
      <t>2.2.1.1.15.3.</t>
    </r>
    <r>
      <rPr>
        <sz val="11"/>
        <rFont val="Arial"/>
        <family val="2"/>
      </rPr>
      <t xml:space="preserve"> Entrega de apoyos  de asistencia alimentaria a sujetos de atención prioritaria.</t>
    </r>
  </si>
  <si>
    <r>
      <t xml:space="preserve">PAASE: </t>
    </r>
    <r>
      <rPr>
        <sz val="11"/>
        <rFont val="Arial"/>
        <family val="2"/>
      </rPr>
      <t>Porcentaje de Apoyos Alimentarios a Sujetos de atención prioritaria Entregados.</t>
    </r>
  </si>
  <si>
    <r>
      <t>2.2.1.1.15.4.</t>
    </r>
    <r>
      <rPr>
        <sz val="11"/>
        <rFont val="Arial"/>
        <family val="2"/>
      </rPr>
      <t xml:space="preserve"> Realización de servicios administrativos, habilitación y mantenimiento para la operación y buen funcionamiento del Comedor Comunitario de la región 235 y Comedores Escolares.</t>
    </r>
  </si>
  <si>
    <r>
      <t>PSAHR:</t>
    </r>
    <r>
      <rPr>
        <sz val="11"/>
        <rFont val="Arial"/>
        <family val="2"/>
      </rPr>
      <t xml:space="preserve"> Porcentaje de Servicios Administrativos, Habilitación y  Mantenimiento, Realizados.</t>
    </r>
  </si>
  <si>
    <r>
      <t>2.2.1.1.16.</t>
    </r>
    <r>
      <rPr>
        <sz val="11"/>
        <rFont val="Arial"/>
        <family val="2"/>
      </rPr>
      <t xml:space="preserve"> Atenciones para el autoempleo en los Centros de Desarrollo Comunitario y en el Centro de Emprendimiento y Desarrollo Humano para las Juventudes, Realizadas.
</t>
    </r>
    <r>
      <rPr>
        <b/>
        <sz val="11"/>
        <rFont val="Arial"/>
        <family val="2"/>
      </rPr>
      <t xml:space="preserve">CDC: </t>
    </r>
    <r>
      <rPr>
        <sz val="11"/>
        <rFont val="Arial"/>
        <family val="2"/>
      </rPr>
      <t>Centros de Desarrollo Comunitario.</t>
    </r>
  </si>
  <si>
    <r>
      <t>PAAR:</t>
    </r>
    <r>
      <rPr>
        <sz val="11"/>
        <rFont val="Arial"/>
        <family val="2"/>
      </rPr>
      <t xml:space="preserve"> Porcentaje de Atenciones para el Autoempleo, Realizadas.</t>
    </r>
  </si>
  <si>
    <r>
      <t xml:space="preserve">2.2.1.1.16.1. </t>
    </r>
    <r>
      <rPr>
        <sz val="11"/>
        <rFont val="Arial"/>
        <family val="2"/>
      </rPr>
      <t>Realización de Cursos de capacitación para el autoempleo en los CDC.</t>
    </r>
  </si>
  <si>
    <r>
      <t>PCAR:</t>
    </r>
    <r>
      <rPr>
        <sz val="11"/>
        <rFont val="Arial"/>
        <family val="2"/>
      </rPr>
      <t xml:space="preserve"> Porcentaje de Cursos de Capacitación para el Autoempleo Realizadas.</t>
    </r>
  </si>
  <si>
    <r>
      <t xml:space="preserve">2.2.1.1.16.2. </t>
    </r>
    <r>
      <rPr>
        <sz val="11"/>
        <rFont val="Arial"/>
        <family val="2"/>
      </rPr>
      <t>Realización de entregas de constancias con validez oficial por clausura de cursos que fomentan el autoempleo.</t>
    </r>
  </si>
  <si>
    <r>
      <t xml:space="preserve">PCCE: </t>
    </r>
    <r>
      <rPr>
        <sz val="11"/>
        <rFont val="Arial"/>
        <family val="2"/>
      </rPr>
      <t>Porcentaje de Constancias  de Cursos de Capacitación Entregados.</t>
    </r>
  </si>
  <si>
    <r>
      <t>2.2.1.1.16.3.</t>
    </r>
    <r>
      <rPr>
        <sz val="11"/>
        <rFont val="Arial"/>
        <family val="2"/>
      </rPr>
      <t xml:space="preserve"> Actividades recreativas y educativas que contribuyen al desarrollo social y bienestar económico de la ciudadanía, brindados.</t>
    </r>
  </si>
  <si>
    <r>
      <t xml:space="preserve">PAREB: </t>
    </r>
    <r>
      <rPr>
        <sz val="11"/>
        <rFont val="Arial"/>
        <family val="2"/>
      </rPr>
      <t>Porcentaje de Actividades Recreativas y Educativas, Brindados.</t>
    </r>
  </si>
  <si>
    <r>
      <t>2.2.1.1.16.4.</t>
    </r>
    <r>
      <rPr>
        <sz val="11"/>
        <rFont val="Arial"/>
        <family val="2"/>
      </rPr>
      <t xml:space="preserve"> Realización de servicios  administrativos y de mantenimiento, para la operación y buen funcionamiento de los CDC.</t>
    </r>
  </si>
  <si>
    <r>
      <t xml:space="preserve">PSAMR: </t>
    </r>
    <r>
      <rPr>
        <sz val="11"/>
        <rFont val="Arial"/>
        <family val="2"/>
      </rPr>
      <t>Porcentaje de Servicios Administrativos y de Mantenimiento en los CDC Realizadas.</t>
    </r>
  </si>
  <si>
    <r>
      <t>2.2.1.1.17.</t>
    </r>
    <r>
      <rPr>
        <sz val="11"/>
        <rFont val="Arial"/>
        <family val="2"/>
      </rPr>
      <t xml:space="preserve"> Atenciones del fomento del autoempleo para desarrollar y ejecutar proyectos de emprendimiento a beneficio de las personas que son capacitadas en los CDC realizadas.</t>
    </r>
  </si>
  <si>
    <r>
      <t xml:space="preserve">PAFB: </t>
    </r>
    <r>
      <rPr>
        <sz val="11"/>
        <rFont val="Arial"/>
        <family val="2"/>
      </rPr>
      <t>Porcentaje de Atenciones del Fomento al autoempleo Brindadas</t>
    </r>
  </si>
  <si>
    <r>
      <t>2.2.1.1.17.1.</t>
    </r>
    <r>
      <rPr>
        <sz val="11"/>
        <rFont val="Arial"/>
        <family val="2"/>
      </rPr>
      <t xml:space="preserve"> Realización de eventos que fomentan el autoempleo.</t>
    </r>
  </si>
  <si>
    <r>
      <t xml:space="preserve">PEAR: </t>
    </r>
    <r>
      <rPr>
        <sz val="11"/>
        <rFont val="Arial"/>
        <family val="2"/>
      </rPr>
      <t>Porcentaje de Eventos que fomentan el Autoempleo, Realizados.</t>
    </r>
  </si>
  <si>
    <r>
      <t>2.2.1.1.17.2.</t>
    </r>
    <r>
      <rPr>
        <sz val="11"/>
        <rFont val="Arial"/>
        <family val="2"/>
      </rPr>
      <t xml:space="preserve"> Implementación de  talleres  para el autoempleo para personas adultas mayores.</t>
    </r>
  </si>
  <si>
    <r>
      <t>PTAR:</t>
    </r>
    <r>
      <rPr>
        <sz val="11"/>
        <rFont val="Arial"/>
        <family val="2"/>
      </rPr>
      <t xml:space="preserve"> Porcentaje de Talleres de capacitación para el Autoempleo Realizados.</t>
    </r>
  </si>
  <si>
    <r>
      <t xml:space="preserve">2.2.1.1.17.3. </t>
    </r>
    <r>
      <rPr>
        <sz val="11"/>
        <rFont val="Arial"/>
        <family val="2"/>
      </rPr>
      <t>Realización de servicios de habilitación y de mantenimiento del Centro de Emprendimiento y Desarrollo Humano para Personas Adultas Mayores.</t>
    </r>
  </si>
  <si>
    <r>
      <t>PSHMR:</t>
    </r>
    <r>
      <rPr>
        <sz val="11"/>
        <rFont val="Arial"/>
        <family val="2"/>
      </rPr>
      <t xml:space="preserve"> Porcentaje de Servicios de Habilitación y de Mantenimiento Realizados.</t>
    </r>
  </si>
  <si>
    <r>
      <rPr>
        <b/>
        <sz val="11"/>
        <rFont val="Arial"/>
        <family val="2"/>
      </rPr>
      <t xml:space="preserve">2.2.1.1.18. </t>
    </r>
    <r>
      <rPr>
        <sz val="11"/>
        <rFont val="Arial"/>
        <family val="2"/>
      </rPr>
      <t>Atenciones a niñas y niños de 6 a 12 años inscritos en "La llave es la clave" que habitan zonas prioritarias con  actividades de aprendizaje, físicas, lúdicas, recreativas y de regularización, brindadas.</t>
    </r>
  </si>
  <si>
    <r>
      <rPr>
        <b/>
        <sz val="11"/>
        <rFont val="Arial"/>
        <family val="2"/>
      </rPr>
      <t xml:space="preserve">PAPLCR: </t>
    </r>
    <r>
      <rPr>
        <sz val="11"/>
        <rFont val="Arial"/>
        <family val="2"/>
      </rPr>
      <t>Porcentaje de Atenciones del Programa la Llave es la Clave Realizadas.</t>
    </r>
  </si>
  <si>
    <r>
      <t xml:space="preserve">2.2.1.1.18.1 </t>
    </r>
    <r>
      <rPr>
        <sz val="11"/>
        <rFont val="Arial"/>
        <family val="2"/>
      </rPr>
      <t>Realización de Actividades de aprendizaje, físicas, lúdicas, recreativas y  de regularización a niñas y niños de "La llave es la clave" en zonas prioritarias.</t>
    </r>
  </si>
  <si>
    <r>
      <t xml:space="preserve">PAR: </t>
    </r>
    <r>
      <rPr>
        <sz val="11"/>
        <rFont val="Arial"/>
        <family val="2"/>
      </rPr>
      <t>Porcentaje de Actividades  de aprendizaje, físicas, lúdicas, recreativas y  de regularización Realizadas.</t>
    </r>
  </si>
  <si>
    <r>
      <rPr>
        <b/>
        <sz val="11"/>
        <rFont val="Arial"/>
        <family val="2"/>
      </rPr>
      <t>2.2.1.1.18.2.</t>
    </r>
    <r>
      <rPr>
        <sz val="11"/>
        <rFont val="Arial"/>
        <family val="2"/>
      </rPr>
      <t xml:space="preserve"> Realización de cursos vacacionales a niñas y niños en zonas prioritarias.</t>
    </r>
  </si>
  <si>
    <r>
      <rPr>
        <b/>
        <sz val="11"/>
        <rFont val="Arial"/>
        <family val="2"/>
      </rPr>
      <t>PCVI</t>
    </r>
    <r>
      <rPr>
        <sz val="11"/>
        <rFont val="Arial"/>
        <family val="2"/>
      </rPr>
      <t>: Porcentaje de Cursos Vacacionales Impartidos.</t>
    </r>
  </si>
  <si>
    <r>
      <rPr>
        <b/>
        <sz val="11"/>
        <color theme="1"/>
        <rFont val="Arial"/>
        <family val="2"/>
      </rPr>
      <t>2.2.1.1.19.</t>
    </r>
    <r>
      <rPr>
        <sz val="11"/>
        <color theme="1"/>
        <rFont val="Arial"/>
        <family val="2"/>
      </rPr>
      <t xml:space="preserve"> Servicios integrales de Salud  para la población de atención prioritaria otorgados.</t>
    </r>
  </si>
  <si>
    <r>
      <rPr>
        <b/>
        <sz val="11"/>
        <color theme="1"/>
        <rFont val="Arial"/>
        <family val="2"/>
      </rPr>
      <t>PSSO:</t>
    </r>
    <r>
      <rPr>
        <sz val="11"/>
        <color theme="1"/>
        <rFont val="Arial"/>
        <family val="2"/>
      </rPr>
      <t xml:space="preserve"> Porcentaje de Servicios de Salud Otorgados.</t>
    </r>
  </si>
  <si>
    <r>
      <rPr>
        <b/>
        <sz val="11"/>
        <color theme="1"/>
        <rFont val="Arial"/>
        <family val="2"/>
      </rPr>
      <t xml:space="preserve">2.2.1.1.19.1. </t>
    </r>
    <r>
      <rPr>
        <sz val="11"/>
        <color theme="1"/>
        <rFont val="Arial"/>
        <family val="2"/>
      </rPr>
      <t>Realización de Atenciones médicas, odontologicas y preventivas de salud a la población de situación prioritaria.</t>
    </r>
  </si>
  <si>
    <r>
      <rPr>
        <b/>
        <sz val="11"/>
        <color theme="1"/>
        <rFont val="Arial"/>
        <family val="2"/>
      </rPr>
      <t>PAMPR:</t>
    </r>
    <r>
      <rPr>
        <sz val="11"/>
        <color theme="1"/>
        <rFont val="Arial"/>
        <family val="2"/>
      </rPr>
      <t xml:space="preserve"> Porcentaje de Atenciones Médicas,odontologicas y Preventivas Realizadas.</t>
    </r>
  </si>
  <si>
    <r>
      <rPr>
        <b/>
        <sz val="11"/>
        <rFont val="Arial"/>
        <family val="2"/>
      </rPr>
      <t>2.2.1.1.19.2.</t>
    </r>
    <r>
      <rPr>
        <sz val="11"/>
        <rFont val="Arial"/>
        <family val="2"/>
      </rPr>
      <t xml:space="preserve"> Realización de atenciones en programas médicos especiales para las personas de atención prioritaria.</t>
    </r>
  </si>
  <si>
    <r>
      <rPr>
        <b/>
        <sz val="11"/>
        <color theme="1"/>
        <rFont val="Arial"/>
        <family val="2"/>
      </rPr>
      <t>PAMO:</t>
    </r>
    <r>
      <rPr>
        <sz val="11"/>
        <color theme="1"/>
        <rFont val="Arial"/>
        <family val="2"/>
      </rPr>
      <t xml:space="preserve"> Porcentaje de Atenciones Médicos Especiales Otorgados.</t>
    </r>
  </si>
  <si>
    <r>
      <rPr>
        <b/>
        <sz val="11"/>
        <rFont val="Arial"/>
        <family val="2"/>
      </rPr>
      <t>2.2.1.1.19.3</t>
    </r>
    <r>
      <rPr>
        <sz val="11"/>
        <rFont val="Arial"/>
        <family val="2"/>
      </rPr>
      <t xml:space="preserve"> Realización de atenciones de Salud Mental para la población benitojuarense.</t>
    </r>
  </si>
  <si>
    <r>
      <t>2.2.1.1.20.</t>
    </r>
    <r>
      <rPr>
        <sz val="11"/>
        <color theme="1"/>
        <rFont val="Arial"/>
        <family val="2"/>
      </rPr>
      <t xml:space="preserve"> Servicios Integrales a personas con discapacidad o en riesgo potencial de presentarlo en el Centro de Rehabilitación Integral Municipal, brindados.
</t>
    </r>
    <r>
      <rPr>
        <b/>
        <sz val="11"/>
        <color theme="1"/>
        <rFont val="Arial"/>
        <family val="2"/>
      </rPr>
      <t xml:space="preserve">CRIM: </t>
    </r>
    <r>
      <rPr>
        <sz val="11"/>
        <color theme="1"/>
        <rFont val="Arial"/>
        <family val="2"/>
      </rPr>
      <t>Centro de Rehabilitación Integral Municipal.</t>
    </r>
  </si>
  <si>
    <r>
      <t>PSIB:</t>
    </r>
    <r>
      <rPr>
        <sz val="11"/>
        <color theme="1"/>
        <rFont val="Arial"/>
        <family val="2"/>
      </rPr>
      <t xml:space="preserve"> Porcentaje de Servicios Integrales en el CRIM, Brindados.</t>
    </r>
  </si>
  <si>
    <r>
      <rPr>
        <b/>
        <sz val="11"/>
        <color theme="1"/>
        <rFont val="Arial"/>
        <family val="2"/>
      </rPr>
      <t>2.2.1.1.20.1.</t>
    </r>
    <r>
      <rPr>
        <sz val="11"/>
        <color theme="1"/>
        <rFont val="Arial"/>
        <family val="2"/>
      </rPr>
      <t xml:space="preserve"> Realización de terapias de rehabilitación para personas con discapacidad temporal y/o permanente.</t>
    </r>
  </si>
  <si>
    <r>
      <rPr>
        <b/>
        <sz val="11"/>
        <color theme="1"/>
        <rFont val="Arial"/>
        <family val="2"/>
      </rPr>
      <t>PTRR:</t>
    </r>
    <r>
      <rPr>
        <sz val="11"/>
        <color theme="1"/>
        <rFont val="Arial"/>
        <family val="2"/>
      </rPr>
      <t xml:space="preserve"> Porcentaje de Terapias de Rehabilitación Realizadas.</t>
    </r>
  </si>
  <si>
    <r>
      <rPr>
        <b/>
        <sz val="11"/>
        <color theme="1"/>
        <rFont val="Arial"/>
        <family val="2"/>
      </rPr>
      <t xml:space="preserve">2.2.1.1.20.2. </t>
    </r>
    <r>
      <rPr>
        <sz val="11"/>
        <color theme="1"/>
        <rFont val="Arial"/>
        <family val="2"/>
      </rPr>
      <t>Brindar Servicio de transporte inclusivo UNEDIF.</t>
    </r>
  </si>
  <si>
    <r>
      <rPr>
        <b/>
        <sz val="11"/>
        <color theme="1"/>
        <rFont val="Arial"/>
        <family val="2"/>
      </rPr>
      <t>PSTIB:</t>
    </r>
    <r>
      <rPr>
        <sz val="11"/>
        <color theme="1"/>
        <rFont val="Arial"/>
        <family val="2"/>
      </rPr>
      <t xml:space="preserve"> Porcentaje de Servicios de Transporte Inclusivo UNEDIF Brindados.</t>
    </r>
  </si>
  <si>
    <r>
      <rPr>
        <b/>
        <sz val="11"/>
        <rFont val="Arial"/>
        <family val="2"/>
      </rPr>
      <t>2.2.1.1.20.3.</t>
    </r>
    <r>
      <rPr>
        <sz val="11"/>
        <rFont val="Arial"/>
        <family val="2"/>
      </rPr>
      <t xml:space="preserve"> Realización de Servicios de Inclusión.</t>
    </r>
  </si>
  <si>
    <r>
      <rPr>
        <b/>
        <sz val="11"/>
        <rFont val="Arial"/>
        <family val="2"/>
      </rPr>
      <t xml:space="preserve">PSIR: </t>
    </r>
    <r>
      <rPr>
        <sz val="11"/>
        <rFont val="Arial"/>
        <family val="2"/>
      </rPr>
      <t>Porcentaje de Servicios de Inclusión Realizados.</t>
    </r>
  </si>
  <si>
    <r>
      <rPr>
        <b/>
        <sz val="11"/>
        <color theme="1"/>
        <rFont val="Arial"/>
        <family val="2"/>
      </rPr>
      <t>2.2.1.1.21</t>
    </r>
    <r>
      <rPr>
        <sz val="11"/>
        <color theme="1"/>
        <rFont val="Arial"/>
        <family val="2"/>
      </rPr>
      <t xml:space="preserve">. Planear, Coordinar, y Supervisar, Eventos y Actividades, </t>
    </r>
    <r>
      <rPr>
        <sz val="11"/>
        <rFont val="Arial"/>
        <family val="2"/>
      </rPr>
      <t>que fomenten el Buen Trato en Familia y la Atención a las Personas Adultas Mayore</t>
    </r>
    <r>
      <rPr>
        <sz val="11"/>
        <color theme="1"/>
        <rFont val="Arial"/>
        <family val="2"/>
      </rPr>
      <t>s realizadas.</t>
    </r>
  </si>
  <si>
    <r>
      <rPr>
        <b/>
        <sz val="11"/>
        <color theme="1"/>
        <rFont val="Arial"/>
        <family val="2"/>
      </rPr>
      <t xml:space="preserve">PEAS: </t>
    </r>
    <r>
      <rPr>
        <sz val="11"/>
        <color theme="1"/>
        <rFont val="Arial"/>
        <family val="2"/>
      </rPr>
      <t>Porcentaje de Eventos y Actividades Coordinados y Supervisados.</t>
    </r>
  </si>
  <si>
    <r>
      <rPr>
        <b/>
        <sz val="11"/>
        <color theme="1"/>
        <rFont val="Arial"/>
        <family val="2"/>
      </rPr>
      <t>2.2.1.1.21.1.</t>
    </r>
    <r>
      <rPr>
        <sz val="11"/>
        <color theme="1"/>
        <rFont val="Arial"/>
        <family val="2"/>
      </rPr>
      <t xml:space="preserve">  Participación en actividades, brigadas y eventos, que fomenten la sana convivencia en el núcleo familiar y su comunidad. </t>
    </r>
  </si>
  <si>
    <r>
      <rPr>
        <b/>
        <sz val="11"/>
        <color theme="1"/>
        <rFont val="Arial"/>
        <family val="2"/>
      </rPr>
      <t xml:space="preserve">PPBER: </t>
    </r>
    <r>
      <rPr>
        <sz val="11"/>
        <color theme="1"/>
        <rFont val="Arial"/>
        <family val="2"/>
      </rPr>
      <t>Porcentaje  de Participación en Actividades, Brigadas y Eventos Realizados</t>
    </r>
  </si>
  <si>
    <r>
      <rPr>
        <b/>
        <sz val="11"/>
        <color theme="1"/>
        <rFont val="Arial"/>
        <family val="2"/>
      </rPr>
      <t>2.2.1.1.22</t>
    </r>
    <r>
      <rPr>
        <sz val="11"/>
        <color theme="1"/>
        <rFont val="Arial"/>
        <family val="2"/>
      </rPr>
      <t xml:space="preserve">. Servicios integrales para personas adultas mayores, otorgados. </t>
    </r>
  </si>
  <si>
    <r>
      <rPr>
        <b/>
        <sz val="11"/>
        <color theme="1"/>
        <rFont val="Arial"/>
        <family val="2"/>
      </rPr>
      <t xml:space="preserve">PSAMO: </t>
    </r>
    <r>
      <rPr>
        <sz val="11"/>
        <color theme="1"/>
        <rFont val="Arial"/>
        <family val="2"/>
      </rPr>
      <t>Porcentaje de Servicios integrales a personas Adultas Mayores Otorgados.</t>
    </r>
  </si>
  <si>
    <r>
      <rPr>
        <b/>
        <sz val="11"/>
        <color theme="1"/>
        <rFont val="Arial"/>
        <family val="2"/>
      </rPr>
      <t>2.2.1.1.22.1.</t>
    </r>
    <r>
      <rPr>
        <sz val="11"/>
        <color theme="1"/>
        <rFont val="Arial"/>
        <family val="2"/>
      </rPr>
      <t xml:space="preserve"> Realización de servicios psicológicos,  nutricionales, jurídicos, laborales y de trabajo social para mejorar el bienestar físico, emocional y social de las personas adultas mayores.</t>
    </r>
  </si>
  <si>
    <r>
      <rPr>
        <b/>
        <sz val="11"/>
        <color theme="1"/>
        <rFont val="Arial"/>
        <family val="2"/>
      </rPr>
      <t xml:space="preserve">PSR: </t>
    </r>
    <r>
      <rPr>
        <sz val="11"/>
        <color theme="1"/>
        <rFont val="Arial"/>
        <family val="2"/>
      </rPr>
      <t xml:space="preserve">Porcentaje de Servicios Psicológicos,  Nutricionales, Jurídicos,  laborales y de tTrabajo Social Realizados. </t>
    </r>
  </si>
  <si>
    <r>
      <t xml:space="preserve">2.2.1.1.22.2 </t>
    </r>
    <r>
      <rPr>
        <sz val="11"/>
        <color theme="1"/>
        <rFont val="Arial"/>
        <family val="2"/>
      </rPr>
      <t>Realización de actividades culturales, deportivas y sociales en los diferentes club´s de personas adultas mayores para fomentar la sana convivencia entre sus integrantes.</t>
    </r>
  </si>
  <si>
    <r>
      <rPr>
        <b/>
        <sz val="11"/>
        <color theme="1"/>
        <rFont val="Arial"/>
        <family val="2"/>
      </rPr>
      <t>PAAMR:</t>
    </r>
    <r>
      <rPr>
        <sz val="11"/>
        <color theme="1"/>
        <rFont val="Arial"/>
        <family val="2"/>
      </rPr>
      <t xml:space="preserve"> Porcentaje de Actividades para personas Adultas Mayores Realizados. </t>
    </r>
  </si>
  <si>
    <r>
      <rPr>
        <b/>
        <sz val="11"/>
        <rFont val="Arial"/>
        <family val="2"/>
      </rPr>
      <t>2.2.1.1.22.3</t>
    </r>
    <r>
      <rPr>
        <sz val="11"/>
        <rFont val="Arial"/>
        <family val="2"/>
      </rPr>
      <t xml:space="preserve"> Realización de entrega de raciones de alimentos para las personas adultas mayores en la estancia de día y club de la esperanza.</t>
    </r>
  </si>
  <si>
    <r>
      <rPr>
        <b/>
        <sz val="11"/>
        <rFont val="Arial"/>
        <family val="2"/>
      </rPr>
      <t>PRAE:</t>
    </r>
    <r>
      <rPr>
        <sz val="11"/>
        <rFont val="Arial"/>
        <family val="2"/>
      </rPr>
      <t xml:space="preserve"> Porcentaje de Raciones Alimenticias Entregadas.</t>
    </r>
  </si>
  <si>
    <r>
      <rPr>
        <b/>
        <sz val="11"/>
        <rFont val="Arial"/>
        <family val="2"/>
      </rPr>
      <t>2.2.1.1.23.</t>
    </r>
    <r>
      <rPr>
        <sz val="11"/>
        <rFont val="Arial"/>
        <family val="2"/>
      </rPr>
      <t xml:space="preserve"> Servicios de alojamiento temporal en la Casa Transitoria "Grandes Corazones" a personas adultas mayores en estado de abandono realizadas.</t>
    </r>
  </si>
  <si>
    <r>
      <rPr>
        <b/>
        <sz val="11"/>
        <rFont val="Arial"/>
        <family val="2"/>
      </rPr>
      <t>PAAMR:</t>
    </r>
    <r>
      <rPr>
        <sz val="11"/>
        <rFont val="Arial"/>
        <family val="2"/>
      </rPr>
      <t xml:space="preserve"> Porcentaje de Atenciones a personas Adultas Mayores Realizadas.</t>
    </r>
  </si>
  <si>
    <r>
      <rPr>
        <b/>
        <sz val="11"/>
        <rFont val="Arial"/>
        <family val="2"/>
      </rPr>
      <t>2.2.1.1.23.1.</t>
    </r>
    <r>
      <rPr>
        <sz val="11"/>
        <rFont val="Arial"/>
        <family val="2"/>
      </rPr>
      <t xml:space="preserve"> Realización de actividades recreativas y lúdicas para las personas adultas mayores albergados en la Casa Transitoria.</t>
    </r>
  </si>
  <si>
    <r>
      <rPr>
        <b/>
        <sz val="11"/>
        <rFont val="Arial"/>
        <family val="2"/>
      </rPr>
      <t>PARLR:</t>
    </r>
    <r>
      <rPr>
        <sz val="11"/>
        <rFont val="Arial"/>
        <family val="2"/>
      </rPr>
      <t xml:space="preserve"> Porcentaje de Actividades Recreativas y Lúdicas Realizadas</t>
    </r>
  </si>
  <si>
    <r>
      <rPr>
        <b/>
        <sz val="11"/>
        <rFont val="Arial"/>
        <family val="2"/>
      </rPr>
      <t>2.2.1.1.23.2.</t>
    </r>
    <r>
      <rPr>
        <sz val="11"/>
        <rFont val="Arial"/>
        <family val="2"/>
      </rPr>
      <t xml:space="preserve"> Realización de servicios psicológicos,  nutricionales, jurídicos, de trabajo social para mejorar el bienestar físico, emocional y social de las personas adultas mayores ingresadas en la Casa Transitoria.  </t>
    </r>
  </si>
  <si>
    <r>
      <rPr>
        <b/>
        <sz val="11"/>
        <rFont val="Arial"/>
        <family val="2"/>
      </rPr>
      <t xml:space="preserve">PSR: </t>
    </r>
    <r>
      <rPr>
        <sz val="11"/>
        <rFont val="Arial"/>
        <family val="2"/>
      </rPr>
      <t>Porcentaje de</t>
    </r>
    <r>
      <rPr>
        <b/>
        <sz val="11"/>
        <rFont val="Arial"/>
        <family val="2"/>
      </rPr>
      <t xml:space="preserve"> </t>
    </r>
    <r>
      <rPr>
        <sz val="11"/>
        <rFont val="Arial"/>
        <family val="2"/>
      </rPr>
      <t xml:space="preserve">Servicios Psicológicos,  Nutricionales, Jurídicos, trabajo social , realizados.
</t>
    </r>
  </si>
  <si>
    <r>
      <rPr>
        <b/>
        <sz val="11"/>
        <rFont val="Arial"/>
        <family val="2"/>
      </rPr>
      <t>2.2.1.1.23.3.</t>
    </r>
    <r>
      <rPr>
        <sz val="11"/>
        <rFont val="Arial"/>
        <family val="2"/>
      </rPr>
      <t xml:space="preserve"> Realización de entrega de insumos de uso y consumo para las personas adultas mayores ingresadas a la Casa Transitoria "Grandes Corazones".</t>
    </r>
  </si>
  <si>
    <r>
      <rPr>
        <b/>
        <sz val="11"/>
        <rFont val="Arial"/>
        <family val="2"/>
      </rPr>
      <t>PIUCE:</t>
    </r>
    <r>
      <rPr>
        <sz val="11"/>
        <rFont val="Arial"/>
        <family val="2"/>
      </rPr>
      <t xml:space="preserve"> Porcentaje de Insumos de Uso y Consumo Entregados.</t>
    </r>
  </si>
  <si>
    <r>
      <rPr>
        <b/>
        <sz val="11"/>
        <rFont val="Arial"/>
        <family val="2"/>
      </rPr>
      <t xml:space="preserve">2.2.1.1.24. </t>
    </r>
    <r>
      <rPr>
        <sz val="11"/>
        <rFont val="Arial"/>
        <family val="2"/>
      </rPr>
      <t>Sensibilización con acciones  sobre buen trato de la no violencia dirigido a las familias benitojuareses realizadas.</t>
    </r>
  </si>
  <si>
    <r>
      <rPr>
        <b/>
        <sz val="11"/>
        <rFont val="Arial"/>
        <family val="2"/>
      </rPr>
      <t>PSABR</t>
    </r>
    <r>
      <rPr>
        <sz val="11"/>
        <rFont val="Arial"/>
        <family val="2"/>
      </rPr>
      <t>: Porcentaje de Sensibilizaciones con Acciones del Buen trato de la no violencia Realizadas.</t>
    </r>
  </si>
  <si>
    <r>
      <rPr>
        <b/>
        <sz val="11"/>
        <rFont val="Arial"/>
        <family val="2"/>
      </rPr>
      <t>2.2.1.1.24.1.</t>
    </r>
    <r>
      <rPr>
        <sz val="11"/>
        <rFont val="Arial"/>
        <family val="2"/>
      </rPr>
      <t xml:space="preserve"> Impartición de capacitaciones sobre el buen trato en familia para población en general.</t>
    </r>
  </si>
  <si>
    <r>
      <rPr>
        <b/>
        <sz val="11"/>
        <rFont val="Arial"/>
        <family val="2"/>
      </rPr>
      <t>PCBTI</t>
    </r>
    <r>
      <rPr>
        <sz val="11"/>
        <rFont val="Arial"/>
        <family val="2"/>
      </rPr>
      <t xml:space="preserve">: Porcentaje de Capacitaciones de Buen Trato Impartidas. </t>
    </r>
  </si>
  <si>
    <r>
      <rPr>
        <b/>
        <sz val="11"/>
        <rFont val="Arial"/>
        <family val="2"/>
      </rPr>
      <t>2.2.1.1.24.2.</t>
    </r>
    <r>
      <rPr>
        <sz val="11"/>
        <rFont val="Arial"/>
        <family val="2"/>
      </rPr>
      <t xml:space="preserve"> Realización de eventos que promueven el fortalecimiento de los valores y la integración familiar de los benitojuareses. </t>
    </r>
  </si>
  <si>
    <r>
      <rPr>
        <b/>
        <sz val="11"/>
        <rFont val="Arial"/>
        <family val="2"/>
      </rPr>
      <t>PEFVIR:</t>
    </r>
    <r>
      <rPr>
        <sz val="11"/>
        <rFont val="Arial"/>
        <family val="2"/>
      </rPr>
      <t xml:space="preserve"> Porcentaje de Eventos que promueven el Fortalecimiento de los Valores y la Integración familiar Realizados.</t>
    </r>
  </si>
  <si>
    <t xml:space="preserve">UNIDAD DE MEDIDA DEL INDICADOR:
Porcentaje.
UNIDAD DE MEDIDA DE LAS VARIABLES:
Personas </t>
  </si>
  <si>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Políticas, Acuerdos, Planes y Programas.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</si>
  <si>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Actividades.</t>
    </r>
  </si>
  <si>
    <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Contratos, Lineamientos, Convenios, Acuerdos, Actas y Actos Jurídicos.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</si>
  <si>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Procesos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</si>
  <si>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Acciones Integrales.</t>
    </r>
  </si>
  <si>
    <r>
      <rPr>
        <b/>
        <sz val="11"/>
        <rFont val="Arial"/>
        <family val="2"/>
      </rPr>
      <t>UNIDAD DE MEDIDA DEI INDICADOR:</t>
    </r>
    <r>
      <rPr>
        <sz val="11"/>
        <rFont val="Arial"/>
        <family val="2"/>
      </rPr>
      <t xml:space="preserve">
Porcentaje
</t>
    </r>
    <r>
      <rPr>
        <b/>
        <sz val="11"/>
        <rFont val="Arial"/>
        <family val="2"/>
      </rPr>
      <t>UNIDAD DE MEDIDA DE LAS VARIABLES:</t>
    </r>
    <r>
      <rPr>
        <sz val="11"/>
        <rFont val="Arial"/>
        <family val="2"/>
      </rPr>
      <t xml:space="preserve">
Reportes</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</si>
  <si>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 xml:space="preserve">Programas y acciones difundidas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</si>
  <si>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Solicitudes de Logística</t>
    </r>
  </si>
  <si>
    <r>
      <rPr>
        <b/>
        <sz val="11"/>
        <rFont val="Arial"/>
        <family val="2"/>
      </rPr>
      <t>UNIDAD DE MEDIDA DEL INDICADOR:</t>
    </r>
    <r>
      <rPr>
        <sz val="11"/>
        <rFont val="Arial"/>
        <family val="2"/>
      </rPr>
      <t xml:space="preserve">
Porcentaje.</t>
    </r>
    <r>
      <rPr>
        <b/>
        <sz val="11"/>
        <rFont val="Arial"/>
        <family val="2"/>
      </rPr>
      <t xml:space="preserve">
UNIDAD DE MEDIDA DE LAS VARIABLES:
</t>
    </r>
    <r>
      <rPr>
        <sz val="11"/>
        <rFont val="Arial"/>
        <family val="2"/>
      </rPr>
      <t>Actividades Planeadas y Coordinadas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</si>
  <si>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Apoyos económicos, donativos y de recursos.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</si>
  <si>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Servicios y apoyos de asistencia social.</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</si>
  <si>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Apoyos de asistencia social.</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</si>
  <si>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Estudios socioeconómicos.</t>
    </r>
  </si>
  <si>
    <r>
      <rPr>
        <b/>
        <sz val="11"/>
        <rFont val="Arial"/>
        <family val="2"/>
      </rPr>
      <t xml:space="preserve">UNIDAD DE MEDIDA DEL INDICADOR: </t>
    </r>
    <r>
      <rPr>
        <sz val="11"/>
        <rFont val="Arial"/>
        <family val="2"/>
      </rPr>
      <t xml:space="preserve">Porcentaje.
</t>
    </r>
    <r>
      <rPr>
        <b/>
        <sz val="11"/>
        <rFont val="Arial"/>
        <family val="2"/>
      </rPr>
      <t>UNIDAD DE MEDIDA DE LAS VARIABLES:</t>
    </r>
    <r>
      <rPr>
        <sz val="11"/>
        <rFont val="Arial"/>
        <family val="2"/>
      </rPr>
      <t xml:space="preserve">
Orientaciones y Atenciones.</t>
    </r>
  </si>
  <si>
    <t xml:space="preserve">UNIDAD DE MEDIDA DEL INDICADOR:
Porcentaje.
UNIDAD DE MEDIDA DE LAS VARIABLES:
Servicios. </t>
  </si>
  <si>
    <r>
      <t xml:space="preserve">UNIDAD DE MEDIDA DEL INDICADOR:
</t>
    </r>
    <r>
      <rPr>
        <sz val="11"/>
        <rFont val="Arial"/>
        <family val="2"/>
      </rPr>
      <t>Porcentaje.</t>
    </r>
    <r>
      <rPr>
        <b/>
        <sz val="11"/>
        <rFont val="Arial"/>
        <family val="2"/>
      </rPr>
      <t xml:space="preserve">
UNIDAD DE MEDIDA DE LAS VARIABLES:
</t>
    </r>
    <r>
      <rPr>
        <sz val="11"/>
        <rFont val="Arial"/>
        <family val="2"/>
      </rPr>
      <t>Atenciones.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</si>
  <si>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Procedimientos Administrativos.</t>
    </r>
  </si>
  <si>
    <r>
      <t xml:space="preserve">UNIDAD DE MEDIDA DEL INDICADOR:
</t>
    </r>
    <r>
      <rPr>
        <sz val="11"/>
        <rFont val="Arial"/>
        <family val="2"/>
      </rPr>
      <t>Porcentaje.</t>
    </r>
    <r>
      <rPr>
        <b/>
        <sz val="11"/>
        <rFont val="Arial"/>
        <family val="2"/>
      </rPr>
      <t xml:space="preserve">
UNIDAD DE MEDIDA DE LAS VARIABLES:
</t>
    </r>
    <r>
      <rPr>
        <sz val="11"/>
        <rFont val="Arial"/>
        <family val="2"/>
      </rPr>
      <t>Reportes Contables, Presupuestarios y Financieros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</si>
  <si>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Cédulas nominales.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</si>
  <si>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Colaboradores.</t>
    </r>
  </si>
  <si>
    <r>
      <t xml:space="preserve">UNIDAD DE MEDIDA DEL INDICADOR:
</t>
    </r>
    <r>
      <rPr>
        <sz val="11"/>
        <rFont val="Arial"/>
        <family val="2"/>
      </rPr>
      <t>Porcentaje.</t>
    </r>
    <r>
      <rPr>
        <b/>
        <sz val="11"/>
        <rFont val="Arial"/>
        <family val="2"/>
      </rPr>
      <t xml:space="preserve">
UNIDAD DE MEDIDA DE LAS VARIABLES:
</t>
    </r>
    <r>
      <rPr>
        <sz val="11"/>
        <rFont val="Arial"/>
        <family val="2"/>
      </rPr>
      <t>Capacitaciones.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</si>
  <si>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Inventarios.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</si>
  <si>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Suministros entregados.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</si>
  <si>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Servicios.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</si>
  <si>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Atenciones.</t>
    </r>
  </si>
  <si>
    <r>
      <t>UNIDAD DE MEDIDA DEL INDICADOR:</t>
    </r>
    <r>
      <rPr>
        <sz val="11"/>
        <rFont val="Arial"/>
        <family val="2"/>
      </rPr>
      <t xml:space="preserve">
Porcentaje.
</t>
    </r>
    <r>
      <rPr>
        <b/>
        <sz val="11"/>
        <rFont val="Arial"/>
        <family val="2"/>
      </rPr>
      <t>UNIDAD DE MEDIDA DE LAS VARIABLES:</t>
    </r>
    <r>
      <rPr>
        <sz val="11"/>
        <rFont val="Arial"/>
        <family val="2"/>
      </rPr>
      <t xml:space="preserve">
Servicios.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</si>
  <si>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Donativos Entregados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</si>
  <si>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Donativos Recibidos.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</si>
  <si>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Instituciones públicas y privadas, Fundaciones, Asociaciones, Empresas Socialmente Responsables y la Sociedad Civil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</si>
  <si>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Acciones.</t>
    </r>
  </si>
  <si>
    <r>
      <t xml:space="preserve">UNIDAD DE MEDIDA DEL INDICADOR:
</t>
    </r>
    <r>
      <rPr>
        <sz val="11"/>
        <color rgb="FF000000"/>
        <rFont val="Arial"/>
        <family val="2"/>
      </rPr>
      <t>Porcentaje</t>
    </r>
    <r>
      <rPr>
        <b/>
        <sz val="11"/>
        <color rgb="FF000000"/>
        <rFont val="Arial"/>
        <family val="2"/>
      </rPr>
      <t xml:space="preserve">.
UNIDAD DE MEDIDA DE LAS VARIABLES:
</t>
    </r>
    <r>
      <rPr>
        <sz val="11"/>
        <color rgb="FF000000"/>
        <rFont val="Arial"/>
        <family val="2"/>
      </rPr>
      <t>Atenciones.</t>
    </r>
  </si>
  <si>
    <r>
      <t xml:space="preserve">UNIDAD DE MEDIDA DEL INDICADOR:
</t>
    </r>
    <r>
      <rPr>
        <sz val="11"/>
        <rFont val="Arial"/>
        <family val="2"/>
      </rPr>
      <t>Porcentaje</t>
    </r>
    <r>
      <rPr>
        <b/>
        <sz val="11"/>
        <rFont val="Arial"/>
        <family val="2"/>
      </rPr>
      <t xml:space="preserve">.
UNIDAD DE MEDIDA DE LAS VARIABLES:
</t>
    </r>
    <r>
      <rPr>
        <sz val="11"/>
        <rFont val="Arial"/>
        <family val="2"/>
      </rPr>
      <t>Actividades.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</si>
  <si>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Estímulos de educación, alimentación y salud.</t>
    </r>
  </si>
  <si>
    <r>
      <t xml:space="preserve">UNIDAD DE MEDIDA DEL INDICADOR:
Porcentaje.
</t>
    </r>
    <r>
      <rPr>
        <b/>
        <sz val="11"/>
        <rFont val="Arial"/>
        <family val="2"/>
      </rPr>
      <t>UNIDAD DE MEDIDA DE LAS VARIABLES:</t>
    </r>
    <r>
      <rPr>
        <sz val="11"/>
        <rFont val="Arial"/>
        <family val="2"/>
      </rPr>
      <t xml:space="preserve">
Atenciones de Recreación, Cultura y Deportes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</si>
  <si>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Clases.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</si>
  <si>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Actividades, Eventos y Concursos.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</si>
  <si>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Actividades sociales, culturales, deportivas y recreativas</t>
    </r>
  </si>
  <si>
    <r>
      <rPr>
        <b/>
        <sz val="11"/>
        <rFont val="Arial"/>
        <family val="2"/>
      </rP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 xml:space="preserve">
Raciones.</t>
    </r>
  </si>
  <si>
    <r>
      <t>UNIDAD DE MEDIDA DEL INDICADOR:</t>
    </r>
    <r>
      <rPr>
        <sz val="11"/>
        <rFont val="Arial"/>
        <family val="2"/>
      </rPr>
      <t xml:space="preserve"> 
Porcentaje.
</t>
    </r>
    <r>
      <rPr>
        <b/>
        <sz val="11"/>
        <rFont val="Arial"/>
        <family val="2"/>
      </rPr>
      <t xml:space="preserve">UNIDAD DE MEDIDA DE LAS VARIABLES:
</t>
    </r>
    <r>
      <rPr>
        <sz val="11"/>
        <rFont val="Arial"/>
        <family val="2"/>
      </rPr>
      <t>Registros.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</si>
  <si>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Pláticas.</t>
    </r>
  </si>
  <si>
    <r>
      <t xml:space="preserve">UNIDAD DE MEDIDA DEL INDICADOR: 
</t>
    </r>
    <r>
      <rPr>
        <sz val="11"/>
        <rFont val="Arial"/>
        <family val="2"/>
      </rPr>
      <t>Porcentaje.</t>
    </r>
    <r>
      <rPr>
        <b/>
        <sz val="11"/>
        <rFont val="Arial"/>
        <family val="2"/>
      </rPr>
      <t xml:space="preserve">
UNIDAD DE MEDIA DE LAS VARIABLES: 
</t>
    </r>
    <r>
      <rPr>
        <sz val="11"/>
        <rFont val="Arial"/>
        <family val="2"/>
      </rPr>
      <t>Servicios.</t>
    </r>
  </si>
  <si>
    <r>
      <t xml:space="preserve">UNIDAD DE MEDIDA DEL INDICADOR: 
</t>
    </r>
    <r>
      <rPr>
        <sz val="11"/>
        <rFont val="Arial"/>
        <family val="2"/>
      </rPr>
      <t>Porcentaje.</t>
    </r>
    <r>
      <rPr>
        <b/>
        <sz val="11"/>
        <rFont val="Arial"/>
        <family val="2"/>
      </rPr>
      <t xml:space="preserve">
UNIDAD DE MEDIA DE LAS VARIABLES: 
</t>
    </r>
    <r>
      <rPr>
        <sz val="11"/>
        <rFont val="Arial"/>
        <family val="2"/>
      </rPr>
      <t>Planes de Restitución de Derechos.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</si>
  <si>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Diagnósticos.</t>
    </r>
  </si>
  <si>
    <r>
      <rPr>
        <b/>
        <sz val="11"/>
        <rFont val="Arial"/>
        <family val="2"/>
      </rP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Convenios.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</si>
  <si>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Acompañamientos.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</si>
  <si>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Comparecencias de Hechos.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</si>
  <si>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Visitas Domiciliarias.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</si>
  <si>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acompañamientos  Realizados.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</si>
  <si>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Atenciones y Acompañamientos Psicológicos.</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</si>
  <si>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Servicios Integrales.</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</si>
  <si>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Ingresos.</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</si>
  <si>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Atenciones.</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</si>
  <si>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Insumos.</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</si>
  <si>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Actividades.</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</si>
  <si>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Servicios de mantenimiento.</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</si>
  <si>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Expedientes.</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</si>
  <si>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Acompañamientos.</t>
    </r>
  </si>
  <si>
    <r>
      <t xml:space="preserve">UNIDAD DE MEDIDA DEL INDICADOR:
</t>
    </r>
    <r>
      <rPr>
        <sz val="11"/>
        <rFont val="Arial"/>
        <family val="2"/>
      </rPr>
      <t>Porcentaje.</t>
    </r>
    <r>
      <rPr>
        <b/>
        <sz val="11"/>
        <rFont val="Arial"/>
        <family val="2"/>
      </rPr>
      <t xml:space="preserve">
UNIDAD DE MEDIDA DE LAS VARIABLES:
</t>
    </r>
    <r>
      <rPr>
        <sz val="11"/>
        <rFont val="Arial"/>
        <family val="2"/>
      </rPr>
      <t>Servicios de mantenimiento.</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</si>
  <si>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 xml:space="preserve">
Servicios.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</si>
  <si>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 xml:space="preserve">
Atenciones.</t>
    </r>
  </si>
  <si>
    <r>
      <rPr>
        <b/>
        <sz val="11"/>
        <rFont val="Arial"/>
        <family val="2"/>
      </rPr>
      <t xml:space="preserve">UNIDAD DE MEDIDA DEL INDICADOR:
</t>
    </r>
    <r>
      <rPr>
        <sz val="11"/>
        <rFont val="Arial"/>
        <family val="2"/>
      </rPr>
      <t xml:space="preserve"> Porcentaje.
</t>
    </r>
    <r>
      <rPr>
        <b/>
        <sz val="11"/>
        <rFont val="Arial"/>
        <family val="2"/>
      </rPr>
      <t xml:space="preserve">UNIDAD DE MEDIDA DE LAS VARIABLES: </t>
    </r>
    <r>
      <rPr>
        <sz val="11"/>
        <rFont val="Arial"/>
        <family val="2"/>
      </rPr>
      <t xml:space="preserve">
 Pláticas y talleres.</t>
    </r>
  </si>
  <si>
    <r>
      <rPr>
        <b/>
        <sz val="11"/>
        <rFont val="Arial"/>
        <family val="2"/>
      </rP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 xml:space="preserve">
Capacitaciones.</t>
    </r>
  </si>
  <si>
    <r>
      <rPr>
        <b/>
        <sz val="11"/>
        <rFont val="Arial"/>
        <family val="2"/>
      </rPr>
      <t>UNIDAD DE MEDIDA DEL INDICADOR:</t>
    </r>
    <r>
      <rPr>
        <sz val="11"/>
        <rFont val="Arial"/>
        <family val="2"/>
      </rPr>
      <t xml:space="preserve">
Porcentaje.
</t>
    </r>
    <r>
      <rPr>
        <b/>
        <sz val="11"/>
        <rFont val="Arial"/>
        <family val="2"/>
      </rPr>
      <t xml:space="preserve">
UNIDAD DE MEDIDA DE LAS VARIABLES:</t>
    </r>
    <r>
      <rPr>
        <sz val="11"/>
        <rFont val="Arial"/>
        <family val="2"/>
      </rPr>
      <t xml:space="preserve">
Actividades, brigadas eventos.</t>
    </r>
  </si>
  <si>
    <r>
      <t xml:space="preserve">UNIDAD DE MEDIDA DEL INDICADOR:
</t>
    </r>
    <r>
      <rPr>
        <sz val="11"/>
        <rFont val="Arial"/>
        <family val="2"/>
      </rPr>
      <t>Porcentaje.</t>
    </r>
    <r>
      <rPr>
        <b/>
        <sz val="11"/>
        <rFont val="Arial"/>
        <family val="2"/>
      </rPr>
      <t xml:space="preserve">
UNIDAD DE MEDIDA DE LAS VARIABLES:
</t>
    </r>
    <r>
      <rPr>
        <sz val="11"/>
        <rFont val="Arial"/>
        <family val="2"/>
      </rPr>
      <t>Apoyos de asistencia alimentaria.</t>
    </r>
  </si>
  <si>
    <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Raciones.</t>
    </r>
  </si>
  <si>
    <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Apoyos alimentarios.</t>
    </r>
  </si>
  <si>
    <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 xml:space="preserve"> 
Servicios Administrativos, Habilitación y de Mantenimiento.</t>
    </r>
  </si>
  <si>
    <r>
      <t>UNIDAD DE MEDIDA DEL INDICADOR:</t>
    </r>
    <r>
      <rPr>
        <sz val="11"/>
        <rFont val="Arial"/>
        <family val="2"/>
      </rPr>
      <t xml:space="preserve">
Porcentaje.
</t>
    </r>
    <r>
      <rPr>
        <b/>
        <sz val="11"/>
        <rFont val="Arial"/>
        <family val="2"/>
      </rPr>
      <t>UNIDAD DE MEDIDA DE LAS VARIABLES:</t>
    </r>
    <r>
      <rPr>
        <sz val="11"/>
        <rFont val="Arial"/>
        <family val="2"/>
      </rPr>
      <t xml:space="preserve">
Atenciones.</t>
    </r>
  </si>
  <si>
    <r>
      <t>UNIDAD DE MEDIDA DEL INDICADOR:</t>
    </r>
    <r>
      <rPr>
        <sz val="11"/>
        <rFont val="Arial"/>
        <family val="2"/>
      </rPr>
      <t xml:space="preserve">
Porcentaje.
</t>
    </r>
    <r>
      <rPr>
        <b/>
        <sz val="11"/>
        <rFont val="Arial"/>
        <family val="2"/>
      </rPr>
      <t>UNIDAD DE MEDIDA DE LAS VARIABLES</t>
    </r>
    <r>
      <rPr>
        <sz val="11"/>
        <rFont val="Arial"/>
        <family val="2"/>
      </rPr>
      <t xml:space="preserve">
Cursos de capacitación.</t>
    </r>
  </si>
  <si>
    <r>
      <t xml:space="preserve">UNIDAD DE MEDIDA DEL INDICADOR:
</t>
    </r>
    <r>
      <rPr>
        <sz val="11"/>
        <rFont val="Arial"/>
        <family val="2"/>
      </rPr>
      <t>Porcentaje.</t>
    </r>
    <r>
      <rPr>
        <b/>
        <sz val="11"/>
        <rFont val="Arial"/>
        <family val="2"/>
      </rPr>
      <t xml:space="preserve">
UNIDAD DE MEDIDA DE LAS VARIABLES
</t>
    </r>
    <r>
      <rPr>
        <sz val="11"/>
        <rFont val="Arial"/>
        <family val="2"/>
      </rPr>
      <t>Constancias.</t>
    </r>
  </si>
  <si>
    <r>
      <t xml:space="preserve">UNIDAD DE MEDIDA DEL INDICADOR:
</t>
    </r>
    <r>
      <rPr>
        <sz val="11"/>
        <rFont val="Arial"/>
        <family val="2"/>
      </rPr>
      <t>Porcentaje.</t>
    </r>
    <r>
      <rPr>
        <b/>
        <sz val="11"/>
        <rFont val="Arial"/>
        <family val="2"/>
      </rPr>
      <t xml:space="preserve">
UNIDAD DE MEDIDA DE LAS VARIABLES                                             </t>
    </r>
    <r>
      <rPr>
        <sz val="11"/>
        <rFont val="Arial"/>
        <family val="2"/>
      </rPr>
      <t>Actividades recreativas y educativas</t>
    </r>
    <r>
      <rPr>
        <b/>
        <sz val="11"/>
        <rFont val="Arial"/>
        <family val="2"/>
      </rPr>
      <t>.</t>
    </r>
  </si>
  <si>
    <r>
      <t xml:space="preserve">UNIDAD DE MEDIDA DEL INDICADOR:
</t>
    </r>
    <r>
      <rPr>
        <sz val="11"/>
        <rFont val="Arial"/>
        <family val="2"/>
      </rPr>
      <t>Porcentaje.</t>
    </r>
    <r>
      <rPr>
        <b/>
        <sz val="11"/>
        <rFont val="Arial"/>
        <family val="2"/>
      </rPr>
      <t xml:space="preserve">
UNIDAD DE MEDIDA DE LAS VARIABLES
</t>
    </r>
    <r>
      <rPr>
        <sz val="11"/>
        <rFont val="Arial"/>
        <family val="2"/>
      </rPr>
      <t>Servicios administrativos y de mantenimiento.</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</si>
  <si>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Eventos.</t>
    </r>
  </si>
  <si>
    <r>
      <t>UNIDAD DE MEDIDA DEL INDICADOR:</t>
    </r>
    <r>
      <rPr>
        <sz val="11"/>
        <rFont val="Arial"/>
        <family val="2"/>
      </rPr>
      <t xml:space="preserve">
Porcentaje.
</t>
    </r>
    <r>
      <rPr>
        <b/>
        <sz val="11"/>
        <rFont val="Arial"/>
        <family val="2"/>
      </rPr>
      <t>UNIDAD DE MEDIDA DE LAS VARIABLES:</t>
    </r>
    <r>
      <rPr>
        <sz val="11"/>
        <rFont val="Arial"/>
        <family val="2"/>
      </rPr>
      <t xml:space="preserve"> 
Talleres.</t>
    </r>
  </si>
  <si>
    <r>
      <t>UNIDAD DE MEDIDA DEL INDICADOR:</t>
    </r>
    <r>
      <rPr>
        <sz val="11"/>
        <rFont val="Arial"/>
        <family val="2"/>
      </rPr>
      <t xml:space="preserve">
Porcentaje.
</t>
    </r>
    <r>
      <rPr>
        <b/>
        <sz val="11"/>
        <rFont val="Arial"/>
        <family val="2"/>
      </rPr>
      <t>UNIDAD DE MEDIDA DE LAS VARIABLES:</t>
    </r>
    <r>
      <rPr>
        <sz val="11"/>
        <rFont val="Arial"/>
        <family val="2"/>
      </rPr>
      <t xml:space="preserve"> 
Servicios de habilitación y de mantenimiento.</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</si>
  <si>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Atenciones.</t>
    </r>
  </si>
  <si>
    <r>
      <t>UNIDAD DE MEDIDA DEL INDICADOR:</t>
    </r>
    <r>
      <rPr>
        <sz val="11"/>
        <rFont val="Arial"/>
        <family val="2"/>
      </rPr>
      <t xml:space="preserve">
Porcentaje.
</t>
    </r>
    <r>
      <rPr>
        <b/>
        <sz val="11"/>
        <rFont val="Arial"/>
        <family val="2"/>
      </rPr>
      <t xml:space="preserve">UNIDAD DE MEDIDA DE LAS VARIABLES: 
</t>
    </r>
    <r>
      <rPr>
        <sz val="11"/>
        <rFont val="Arial"/>
        <family val="2"/>
      </rPr>
      <t>Actividades.</t>
    </r>
  </si>
  <si>
    <r>
      <rPr>
        <b/>
        <sz val="11"/>
        <rFont val="Arial"/>
        <family val="2"/>
      </rPr>
      <t xml:space="preserve">UNIDAD DE MEDIDA DEL INDICADOR:
</t>
    </r>
    <r>
      <rPr>
        <sz val="11"/>
        <rFont val="Arial"/>
        <family val="2"/>
      </rPr>
      <t xml:space="preserve">Porcentaje.
</t>
    </r>
    <r>
      <rPr>
        <b/>
        <sz val="11"/>
        <rFont val="Arial"/>
        <family val="2"/>
      </rPr>
      <t xml:space="preserve">UNIDAD DE MEDIDA DE LAS VARIABLES: 
</t>
    </r>
    <r>
      <rPr>
        <sz val="11"/>
        <rFont val="Arial"/>
        <family val="2"/>
      </rPr>
      <t>Cursos vacacionales.</t>
    </r>
  </si>
  <si>
    <r>
      <t xml:space="preserve">UNIDAD DE MEDIDA DEL INDICADOR:
</t>
    </r>
    <r>
      <rPr>
        <sz val="11"/>
        <color theme="1"/>
        <rFont val="Arial"/>
        <family val="2"/>
      </rPr>
      <t>Porcentaje.</t>
    </r>
    <r>
      <rPr>
        <b/>
        <sz val="11"/>
        <color theme="1"/>
        <rFont val="Arial"/>
        <family val="2"/>
      </rPr>
      <t xml:space="preserve">
UNIDAD DE MEDIDA DE LAS VARIABLES:
</t>
    </r>
    <r>
      <rPr>
        <sz val="11"/>
        <color theme="1"/>
        <rFont val="Arial"/>
        <family val="2"/>
      </rPr>
      <t>Servicios de Salud.</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</si>
  <si>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Atenciones.</t>
    </r>
  </si>
  <si>
    <r>
      <t>UNIDAD DE MEDIDA DEL INDICADOR:
Porcentaje.</t>
    </r>
    <r>
      <rPr>
        <b/>
        <sz val="11"/>
        <color theme="1"/>
        <rFont val="Arial"/>
        <family val="2"/>
      </rPr>
      <t xml:space="preserve">
UNIDAD DE MEDIDA DE LAS VARIABLES:
</t>
    </r>
    <r>
      <rPr>
        <sz val="11"/>
        <color theme="1"/>
        <rFont val="Arial"/>
        <family val="2"/>
      </rPr>
      <t>Atenciones.</t>
    </r>
  </si>
  <si>
    <r>
      <t xml:space="preserve">UNIDAD DE MEDIA DEL INDICADOR:
</t>
    </r>
    <r>
      <rPr>
        <sz val="11"/>
        <color theme="1"/>
        <rFont val="Arial"/>
        <family val="2"/>
      </rPr>
      <t>Porcentaje.</t>
    </r>
    <r>
      <rPr>
        <b/>
        <sz val="11"/>
        <color theme="1"/>
        <rFont val="Arial"/>
        <family val="2"/>
      </rPr>
      <t xml:space="preserve">
UNIDAD DE MEDIDA DE LAS VARIABLES:
</t>
    </r>
    <r>
      <rPr>
        <sz val="11"/>
        <color theme="1"/>
        <rFont val="Arial"/>
        <family val="2"/>
      </rPr>
      <t>Servicios integrales.</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</si>
  <si>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Terapias de rehabilitación.</t>
    </r>
  </si>
  <si>
    <r>
      <rPr>
        <b/>
        <sz val="11"/>
        <color theme="1"/>
        <rFont val="Arial"/>
        <family val="2"/>
      </rPr>
      <t>UNIDAD DE MEDIDA DEL INDICADOR:</t>
    </r>
    <r>
      <rPr>
        <sz val="11"/>
        <color theme="1"/>
        <rFont val="Arial"/>
        <family val="2"/>
      </rPr>
      <t xml:space="preserve">
Porcentaje.
</t>
    </r>
    <r>
      <rPr>
        <b/>
        <sz val="11"/>
        <color theme="1"/>
        <rFont val="Arial"/>
        <family val="2"/>
      </rPr>
      <t>UNIDAD DE MEDIDA DE LAS VARIABLES:</t>
    </r>
    <r>
      <rPr>
        <sz val="11"/>
        <color theme="1"/>
        <rFont val="Arial"/>
        <family val="2"/>
      </rPr>
      <t xml:space="preserve">
Servicios de Transporte Inclusivo.</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</si>
  <si>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Servicios de inclusión</t>
    </r>
  </si>
  <si>
    <r>
      <t xml:space="preserve">UNIDAD DE MEDIDA DEL INDICADOR:
</t>
    </r>
    <r>
      <rPr>
        <sz val="11"/>
        <color theme="1"/>
        <rFont val="Arial"/>
        <family val="2"/>
      </rPr>
      <t xml:space="preserve">Porcentaje.
</t>
    </r>
    <r>
      <rPr>
        <b/>
        <sz val="11"/>
        <color theme="1"/>
        <rFont val="Arial"/>
        <family val="2"/>
      </rPr>
      <t xml:space="preserve">
UNIDAD DE MEDIDA DE LAS VARIABLES:
</t>
    </r>
    <r>
      <rPr>
        <sz val="11"/>
        <color theme="1"/>
        <rFont val="Arial"/>
        <family val="2"/>
      </rPr>
      <t>Eventos y Actividades</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</si>
  <si>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Participaciones</t>
    </r>
  </si>
  <si>
    <r>
      <t xml:space="preserve">UNIDAD DE MEDIDA DEL INDICADOR:
</t>
    </r>
    <r>
      <rPr>
        <sz val="11"/>
        <color theme="1"/>
        <rFont val="Arial"/>
        <family val="2"/>
      </rPr>
      <t xml:space="preserve">Porcentaje.
</t>
    </r>
    <r>
      <rPr>
        <b/>
        <sz val="11"/>
        <color theme="1"/>
        <rFont val="Arial"/>
        <family val="2"/>
      </rPr>
      <t xml:space="preserve">
UNIDAD DE MEDIDA DE LAS VARIABLES:
</t>
    </r>
    <r>
      <rPr>
        <sz val="11"/>
        <color theme="1"/>
        <rFont val="Arial"/>
        <family val="2"/>
      </rPr>
      <t>Servicios Integrales.</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</si>
  <si>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 xml:space="preserve">Servicios Psicológicos,  Nutricionales, Jurídicos, laborales y de trabajo social. </t>
    </r>
  </si>
  <si>
    <r>
      <rPr>
        <b/>
        <sz val="11"/>
        <color theme="1"/>
        <rFont val="Arial"/>
        <family val="2"/>
      </rPr>
      <t>UNIDAD DE MEDIDA DEL INDICADOR:</t>
    </r>
    <r>
      <rPr>
        <sz val="11"/>
        <color theme="1"/>
        <rFont val="Arial"/>
        <family val="2"/>
      </rPr>
      <t xml:space="preserve">
Porcentaje.
</t>
    </r>
    <r>
      <rPr>
        <b/>
        <sz val="11"/>
        <color theme="1"/>
        <rFont val="Arial"/>
        <family val="2"/>
      </rPr>
      <t xml:space="preserve">UNIDAD DE MEDIDA DE LAS VARIABLES:
</t>
    </r>
    <r>
      <rPr>
        <sz val="11"/>
        <color theme="1"/>
        <rFont val="Arial"/>
        <family val="2"/>
      </rPr>
      <t>Actividades.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</si>
  <si>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Raciones alimenticias.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</si>
  <si>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Atenciones</t>
    </r>
  </si>
  <si>
    <r>
      <rPr>
        <b/>
        <sz val="11"/>
        <rFont val="Arial"/>
        <family val="2"/>
      </rPr>
      <t>UNIDAD DE MEDIDA DEL INDICADOR:</t>
    </r>
    <r>
      <rPr>
        <sz val="11"/>
        <rFont val="Arial"/>
        <family val="2"/>
      </rPr>
      <t xml:space="preserve">
Porcentaje.
</t>
    </r>
    <r>
      <rPr>
        <b/>
        <sz val="11"/>
        <rFont val="Arial"/>
        <family val="2"/>
      </rPr>
      <t xml:space="preserve">UNIDAD DE MEDIDA DE LAS VARIABLES:
</t>
    </r>
    <r>
      <rPr>
        <sz val="11"/>
        <rFont val="Arial"/>
        <family val="2"/>
      </rPr>
      <t>Actividades recreativas y lúdicas.</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</si>
  <si>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servicios psicologicos, nutriconales, juridicos, trabajo social, traslados y visitas de seguimiento. </t>
    </r>
  </si>
  <si>
    <r>
      <rPr>
        <b/>
        <sz val="11"/>
        <rFont val="Arial"/>
        <family val="2"/>
      </rPr>
      <t>UNIDAD DE MEDIDA DEL INDICADOR:</t>
    </r>
    <r>
      <rPr>
        <sz val="11"/>
        <rFont val="Arial"/>
        <family val="2"/>
      </rPr>
      <t xml:space="preserve">
Porcentaje.
</t>
    </r>
    <r>
      <rPr>
        <b/>
        <sz val="11"/>
        <rFont val="Arial"/>
        <family val="2"/>
      </rPr>
      <t>UNIDAD DE MEDIDA DE LAS VARIABLES:</t>
    </r>
    <r>
      <rPr>
        <sz val="11"/>
        <rFont val="Arial"/>
        <family val="2"/>
      </rPr>
      <t xml:space="preserve">
Insumos de uso y consumo.</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</si>
  <si>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Sensibilización.</t>
    </r>
  </si>
  <si>
    <r>
      <t xml:space="preserve">UNIDAD DE MEDIDA DEL INDICADOR:
</t>
    </r>
    <r>
      <rPr>
        <sz val="11"/>
        <rFont val="Arial"/>
        <family val="2"/>
      </rPr>
      <t xml:space="preserve">Porcentaje.
</t>
    </r>
    <r>
      <rPr>
        <b/>
        <sz val="11"/>
        <rFont val="Arial"/>
        <family val="2"/>
      </rPr>
      <t xml:space="preserve">
UNIDAD DE MEDIDA DE LAS VARIABLES:
</t>
    </r>
    <r>
      <rPr>
        <sz val="11"/>
        <rFont val="Arial"/>
        <family val="2"/>
      </rPr>
      <t>Capacitaciones.</t>
    </r>
  </si>
  <si>
    <r>
      <rPr>
        <b/>
        <sz val="11"/>
        <rFont val="Arial"/>
        <family val="2"/>
      </rPr>
      <t>UNIDAD DE MEDIDA DEL INDICADOR:</t>
    </r>
    <r>
      <rPr>
        <sz val="11"/>
        <rFont val="Arial"/>
        <family val="2"/>
      </rPr>
      <t xml:space="preserve">
Porcentaje.</t>
    </r>
    <r>
      <rPr>
        <b/>
        <sz val="11"/>
        <rFont val="Arial"/>
        <family val="2"/>
      </rPr>
      <t xml:space="preserve">
UNIDAD DE MEDIDA DE LAS VARIABLES:
</t>
    </r>
    <r>
      <rPr>
        <sz val="11"/>
        <rFont val="Arial"/>
        <family val="2"/>
      </rPr>
      <t>Atenciones.</t>
    </r>
  </si>
  <si>
    <t>NA</t>
  </si>
  <si>
    <r>
      <t xml:space="preserve">Meta Trimestral: </t>
    </r>
    <r>
      <rPr>
        <sz val="11"/>
        <rFont val="Calibri"/>
        <family val="2"/>
        <scheme val="minor"/>
      </rPr>
      <t>Se realizaron 51  servicios de mantenimiento y reparación del parque vehicular  del Sistema DIF de Benito Juárez para  la preservación, cuidado, control y verificación del parque vehicular, de los 57 programados, lo que representó un avance del 89.47% respecto a la meta trimestral programada.</t>
    </r>
  </si>
  <si>
    <r>
      <t xml:space="preserve">Meta Trimestral: </t>
    </r>
    <r>
      <rPr>
        <sz val="11"/>
        <rFont val="Calibri"/>
        <family val="2"/>
        <scheme val="minor"/>
      </rPr>
      <t>Se realizaron 5 Planeaciones, Coordinar, y Supervisar, Eventos y Actividades, que fomenten el Buen Trato en Familia y la Atención a las Personas Adultas Mayores, de los 5 programados, lo que representó un avance del 100.00% respecto a la meta trimestral programada.</t>
    </r>
  </si>
  <si>
    <r>
      <t xml:space="preserve">Meta Trimestral: </t>
    </r>
    <r>
      <rPr>
        <sz val="11"/>
        <rFont val="Calibri"/>
        <family val="2"/>
        <scheme val="minor"/>
      </rPr>
      <t>Se realizaron 30 informes de planeación, programación, seguimiento, evaluación y rendición de cuentas alineados al modelo de Presupuesto Basado en Resultados y del Sistema de Evaluación del Desempeño, de los 30 programados, lo que representó un avance del 100.00% respecto a la meta trimestral programada.</t>
    </r>
  </si>
  <si>
    <t>SEGUIMIENTO DE AVANCE EN CUMPLIMIENTO DE METAS Y OBJETIVOS 2024</t>
  </si>
  <si>
    <t>META REALIZADA 2024</t>
  </si>
  <si>
    <t>PORCENTAJE DE AVANCE TRIMESTRAL 2024</t>
  </si>
  <si>
    <t>META PROGRAMADA 2024</t>
  </si>
  <si>
    <t xml:space="preserve">CLAVE Y NOMBRE DEL PPA: E- PPA 2.2 PROGRAMA DE ATENCIÓN INTEGRAL A LA FAMILIA Y PERSONAS EN ESTADO DE VULNERABILIDAD </t>
  </si>
  <si>
    <t>SISTEMA MUNICIPAL DIF BENITO JUÁREZ</t>
  </si>
  <si>
    <t>TRIMESTRE 1 2024</t>
  </si>
  <si>
    <t>TRIMESTRE 2 2024</t>
  </si>
  <si>
    <t>TRIMESTRE 3 2024</t>
  </si>
  <si>
    <t>TRIMESTRE 4 2024</t>
  </si>
  <si>
    <t>JUSTIFICACIÓN TRIMESTRAL Y ANUAL DE AVANCE DE RESULTADOS 2024</t>
  </si>
  <si>
    <r>
      <rPr>
        <b/>
        <sz val="11"/>
        <color theme="1"/>
        <rFont val="Arial"/>
        <family val="2"/>
      </rPr>
      <t>IGCU:</t>
    </r>
    <r>
      <rPr>
        <sz val="11"/>
        <color theme="1"/>
        <rFont val="Arial"/>
        <family val="2"/>
      </rPr>
      <t xml:space="preserve"> Índice General de Competitividad Urbana</t>
    </r>
  </si>
  <si>
    <r>
      <rPr>
        <b/>
        <sz val="11"/>
        <color theme="1"/>
        <rFont val="Arial"/>
        <family val="2"/>
      </rPr>
      <t xml:space="preserve">UNIDAD DE MEDIDA DEL INDICADOR: </t>
    </r>
    <r>
      <rPr>
        <sz val="11"/>
        <color theme="1"/>
        <rFont val="Arial"/>
        <family val="2"/>
      </rPr>
      <t xml:space="preserve">
Posición</t>
    </r>
  </si>
  <si>
    <t>NO DISPONIBLE</t>
  </si>
  <si>
    <t>El Instituto Mexicano para la Competitividad A. C. IMCO actualiza y publica las posiciones de los municipios anualmente. En este primer trimestre la posición es la última disponible en 2023.</t>
  </si>
  <si>
    <t>Dirección General</t>
  </si>
  <si>
    <t>Unidad Jurídica</t>
  </si>
  <si>
    <t>Coordinación de Transparencia, Datos Personales y Gestión Documental</t>
  </si>
  <si>
    <t>Coordinación de Relaciones Públicas</t>
  </si>
  <si>
    <t>Coordinación de Planeación y Evaluación</t>
  </si>
  <si>
    <t>Coordinación de Comunicación Social</t>
  </si>
  <si>
    <t>Coordinación Operativa y Logística de Eventos</t>
  </si>
  <si>
    <t>Secretaría Particular</t>
  </si>
  <si>
    <t>Coordinación del Voluntariado</t>
  </si>
  <si>
    <t>Coordinación de Asistencia Social y Atención Ciudadana</t>
  </si>
  <si>
    <t>Dirección Administrativa y de Finanzas</t>
  </si>
  <si>
    <t>Coordinación de Recursos Financieros</t>
  </si>
  <si>
    <t>Coordinación de Recursos Humanos</t>
  </si>
  <si>
    <t>Jefatura de Capacitación</t>
  </si>
  <si>
    <t>Coordinación de Patrimonio</t>
  </si>
  <si>
    <t>Coordinación de Suministros</t>
  </si>
  <si>
    <t>Jefatura de Parque Vehicular</t>
  </si>
  <si>
    <t>Coordinación de Sistemas</t>
  </si>
  <si>
    <t>Coordinación de Mantenimiento</t>
  </si>
  <si>
    <t>Coordinación de Donativos</t>
  </si>
  <si>
    <t>Dirección de Prevención de Riesgos Psicosociales de Niñas, Niños y Adolescentes</t>
  </si>
  <si>
    <t>Coordinación de Prevención de Riesgos Psicosociales</t>
  </si>
  <si>
    <t>Coordinación de Recreación, Cultura y Deportes</t>
  </si>
  <si>
    <t>Coordinación de Centros Asistenciales de Desarrollo Infantil</t>
  </si>
  <si>
    <t>Coordinación de la Cultura de la Legalidad</t>
  </si>
  <si>
    <t>Delegación de la Procuraduría de Protección de Niñas, Niños, Adolescentes y la Familia</t>
  </si>
  <si>
    <t>Coordinación de Trabajo Social</t>
  </si>
  <si>
    <t>Coordinación de Psicología Jurídica</t>
  </si>
  <si>
    <t>Coordinación del Centro de Asistencia Social de NNA Migrantes</t>
  </si>
  <si>
    <t>Coordinación de la Casa de Asistencia Temporal de NNA</t>
  </si>
  <si>
    <t>Coordinación del Centro Especializado para la Atención a la Violencia</t>
  </si>
  <si>
    <t>Dirección de Desarrollo Social Comunitario</t>
  </si>
  <si>
    <t>Coordinación de Programas de Asistencia Alimentaria</t>
  </si>
  <si>
    <t>Coordinación de centros de Desarrollo Comunitario</t>
  </si>
  <si>
    <t>Coordinación de Programas Sociales</t>
  </si>
  <si>
    <t>Coordinación de Servicios Médicos</t>
  </si>
  <si>
    <t>Coordinación de Programas Médicos Especiales</t>
  </si>
  <si>
    <t>Coordinación Salud Mental</t>
  </si>
  <si>
    <t>Coordinación de Atención a la Discapacidad</t>
  </si>
  <si>
    <t>Dirección de la Familia</t>
  </si>
  <si>
    <t>Coordinación para las Personas Adultas Mayores</t>
  </si>
  <si>
    <t>Coordinación del Buen Trato en Familia</t>
  </si>
  <si>
    <r>
      <t xml:space="preserve">Meta Trimestral: </t>
    </r>
    <r>
      <rPr>
        <sz val="11"/>
        <rFont val="Calibri"/>
        <family val="2"/>
        <scheme val="minor"/>
      </rPr>
      <t xml:space="preserve">Se realizaron 13 propuestas políticas, acuerdos, planes y programas por la Junta Directiva aprobados de los 12 programados, lo que representó un avance del 108.33% respecto a la meta trimestral programada. </t>
    </r>
  </si>
  <si>
    <r>
      <t xml:space="preserve">Meta Trimestral: </t>
    </r>
    <r>
      <rPr>
        <sz val="11"/>
        <rFont val="Calibri"/>
        <family val="2"/>
        <scheme val="minor"/>
      </rPr>
      <t xml:space="preserve"> Se realizaron 217  actividades de representación, coordinación, gestión, vinculación y supervisión por parte de la Dirección General del  SMDIF de BJ, de los 215 programados, lo que representó un avance del 100.93% respecto a la meta trimestral programada.</t>
    </r>
  </si>
  <si>
    <r>
      <t xml:space="preserve">Meta Trimestral: </t>
    </r>
    <r>
      <rPr>
        <sz val="11"/>
        <rFont val="Calibri"/>
        <family val="2"/>
        <scheme val="minor"/>
      </rPr>
      <t xml:space="preserve">Se realizaron 190  contratos, lineamientos, convenios, acuerdos y actas con empresas públicas y privadas, personas físicas, instituciones municipales, estatales, federales e internacionales, así como la realización de actos jurídicos para el cumplimiento de los objetivos del SMDIF de BJ., de los 210 programados, lo que representó un avance del 90.48% respecto a la meta trimestral programada.  </t>
    </r>
  </si>
  <si>
    <r>
      <t xml:space="preserve">Meta Trimestral: </t>
    </r>
    <r>
      <rPr>
        <sz val="11"/>
        <rFont val="Calibri"/>
        <family val="2"/>
        <scheme val="minor"/>
      </rPr>
      <t>Se realizaron 77  Procesos de Transparencia, Acceso a la Información Pública, Protección de Datos Personales, Archivo y Gestión Documental, y Cuentas Claras, de los 55 programados, lo que representó un avance del 140.00% respecto a la meta trimestral programada. La meta programada durante este trimestre fue superada ya que fueron validados 20 avisos de privacidad de la Dirección de Salud y sus coordinaciones; además se solventaron 31 fracciones correspondientes a la Plataforma Nacional de Transparencia.</t>
    </r>
  </si>
  <si>
    <r>
      <t xml:space="preserve">Meta Trimestral: </t>
    </r>
    <r>
      <rPr>
        <sz val="11"/>
        <rFont val="Calibri"/>
        <family val="2"/>
        <scheme val="minor"/>
      </rPr>
      <t>Se realizaron 69  acciones integrales para proyectar una imagen sólida de la institución, promover vinculaciones con diferentes organismos públicos y privados para gestionar patrocinios y beneficios en favor de los programas que integran el SMDIF BJ y la coordinación de actividades protocolarias interinstitucionales, de los 69 programados, lo que representó un avance del 100.00% respecto a la meta trimestral programada.</t>
    </r>
  </si>
  <si>
    <r>
      <t xml:space="preserve">Meta Trimestral: </t>
    </r>
    <r>
      <rPr>
        <sz val="11"/>
        <rFont val="Calibri"/>
        <family val="2"/>
        <scheme val="minor"/>
      </rPr>
      <t xml:space="preserve">Se realizaron 168  difusiones de los Programas y Acciones del Sistema Municipal DIF Benito Juárez, de los 170 programados, lo que representó un avance del 98.82% respecto a la meta trimestral programada. </t>
    </r>
  </si>
  <si>
    <r>
      <t xml:space="preserve">Meta Trimestral: </t>
    </r>
    <r>
      <rPr>
        <sz val="11"/>
        <rFont val="Calibri"/>
        <family val="2"/>
        <scheme val="minor"/>
      </rPr>
      <t>Se realizaron 108  Atenciones a las solicitudes de logística para los eventos institucionales del SMDIF BJ, así como municipales y estatales, de los 90 programados, lo que representó un avance del 120.00% respecto a la meta trimestral programada. Se superó la meta trimestral debido a que se apoyó en diversos eventos del H. Ayuntamiento, así como a las diversas áreas del Sistema DIF en cursos y capacitaciones no programados.</t>
    </r>
  </si>
  <si>
    <r>
      <t xml:space="preserve">Meta Trimestral: </t>
    </r>
    <r>
      <rPr>
        <sz val="11"/>
        <rFont val="Calibri"/>
        <family val="2"/>
        <scheme val="minor"/>
      </rPr>
      <t xml:space="preserve">Se realizaron 16  Planeaciones y coordinación de la calendarización de las actividades del Patronato y el Voluntariado, en coordinación con la Dirección General.  Representación e interrelación con  autoridades, organismos, entre otros, para llevar a cabo gestiones y mesas de trabajo, de los 16 programados, lo que representó un avance del 100.00% respecto a la meta trimestral programada. </t>
    </r>
  </si>
  <si>
    <r>
      <t xml:space="preserve">Meta Trimestral: </t>
    </r>
    <r>
      <rPr>
        <sz val="11"/>
        <rFont val="Calibri"/>
        <family val="2"/>
        <scheme val="minor"/>
      </rPr>
      <t xml:space="preserve"> Se realizaron 26 Procuración de apoyos económicos, donativos y de recursos, mediante gestiones del Voluntariado ante instituciones públicas, privadas, asociaciones, entre otros, así como la organización de eventos para coadyuvar al mejoramiento de los programas y servicios del SMDIF BJ, de los 20 programados, lo que representó un avance del 130.00% respecto a la meta trimestral programada. Se superó la meta programada para este trimestre debido a que se tuvieron 6 actividades mas gracias a la productividad y apoyo de las voluntarias que nos donan. </t>
    </r>
  </si>
  <si>
    <r>
      <t xml:space="preserve">Meta Trimestral: </t>
    </r>
    <r>
      <rPr>
        <sz val="11"/>
        <rFont val="Calibri"/>
        <family val="2"/>
        <scheme val="minor"/>
      </rPr>
      <t>Se realizaron 3,912  Servicios y apoyos de asistencia social a los sujetos y grupos de atención prioritaria del municipio de Benito Juárez, de los 4,948 programados, lo que representó un avance del 79.06% respecto a la meta trimestral programada. No se superó la meta programada para este trimestre toda vez que el fondo revolvente no se encontraba disponible; por otro lado,debido a la falta de suministro de pan, no fue posible la entrega de apoyos funcionales.</t>
    </r>
  </si>
  <si>
    <r>
      <t xml:space="preserve">Meta Trimestral: </t>
    </r>
    <r>
      <rPr>
        <sz val="11"/>
        <rFont val="Calibri"/>
        <family val="2"/>
        <scheme val="minor"/>
      </rPr>
      <t xml:space="preserve">Se realizaron 420 Entrega de apoyos de asistencia social  a personas de atención prioritaria, de los 710 programados, lo que representó un avance del 59.15% respecto a la meta trimestral programada. No se superó la meta programada para este trimestre toda vez que el fondo revolvente no se encontraba disponible para realizar compras, aunado a esto, se dejo de suministrar pan a la coordinación. </t>
    </r>
  </si>
  <si>
    <r>
      <t xml:space="preserve">Meta Trimestral: </t>
    </r>
    <r>
      <rPr>
        <sz val="11"/>
        <rFont val="Calibri"/>
        <family val="2"/>
        <scheme val="minor"/>
      </rPr>
      <t>Se realizaron 138  estudios socioeconómicos  a personas de atención prioritaria, de los 274 programados, lo que representó un avance del 50.36% respecto a la meta trimestral programada. No se logró la meta programada para este trimestre debido a que no tuvimos campañas para la entrega de apoyos funcionales por lo cual no se generaron los estudios socioeconómicos correspondientes.</t>
    </r>
  </si>
  <si>
    <r>
      <t xml:space="preserve">Meta Trimestral: </t>
    </r>
    <r>
      <rPr>
        <sz val="11"/>
        <rFont val="Calibri"/>
        <family val="2"/>
        <scheme val="minor"/>
      </rPr>
      <t xml:space="preserve"> Se realizaron 3,354  recepciones y se brindaron orientaciones de los trámites y servicios a las y los usuarios que acuden al SMDIF BJ y atenciones en general, de los 3,964 programados, lo que representó un avance del 84.61% respecto a la meta trimestral programada.</t>
    </r>
  </si>
  <si>
    <r>
      <t xml:space="preserve">Meta Trimestral: </t>
    </r>
    <r>
      <rPr>
        <sz val="11"/>
        <rFont val="Calibri"/>
        <family val="2"/>
        <scheme val="minor"/>
      </rPr>
      <t>Se realizaron 3,288   Procedimientos administrativos para las diferentes Unidades Administrativas del SMDIF BJ, de los 2,769 programados, lo que representó un avance del 118.74% respecto a la meta trimestral programada. Se supero la meta debido a la realización de algunos procedimientos no programados y los cuales eran indispensables ejecutar.</t>
    </r>
  </si>
  <si>
    <r>
      <t xml:space="preserve">Meta Trimestral: </t>
    </r>
    <r>
      <rPr>
        <sz val="11"/>
        <rFont val="Calibri"/>
        <family val="2"/>
        <scheme val="minor"/>
      </rPr>
      <t>Se realizaron 25 reportes contables, presupuestarios y financieros para la integración de la cuenta pública de los 25 programados, lo que representó un avance del  100.00% respecto a la meta trimestral programada.</t>
    </r>
  </si>
  <si>
    <r>
      <t xml:space="preserve">Meta Trimestral: </t>
    </r>
    <r>
      <rPr>
        <sz val="11"/>
        <rFont val="Calibri"/>
        <family val="2"/>
        <scheme val="minor"/>
      </rPr>
      <t>Se realizaron 438   cédulas nominales quincenales por medio de un control de incidencias, de las 250 programadas, lo que representó un avance del 175.20% respecto a la meta trimestral programada. Se supero la meta debido que los colaboradores tomaron días que tenían pendientes por disfrutar.</t>
    </r>
  </si>
  <si>
    <r>
      <t xml:space="preserve">Meta Trimestral: </t>
    </r>
    <r>
      <rPr>
        <sz val="11"/>
        <rFont val="Calibri"/>
        <family val="2"/>
        <scheme val="minor"/>
      </rPr>
      <t xml:space="preserve"> Se realizaron 824 Capacitaciones internas al personal de conformidad a la legislación aplicable en el Sistema Municipal DIF Benito Juárez, de las 495 programadas, lo que representó un avance del 166.46% respecto a la meta trimestral programada. La meta fue superada debido a que de acuerdo a la operatividad, se impartieron cursos conforme a los requerimientos de las diversas áreas de este Sistema.</t>
    </r>
  </si>
  <si>
    <r>
      <t xml:space="preserve">Meta Trimestral: </t>
    </r>
    <r>
      <rPr>
        <sz val="11"/>
        <rFont val="Calibri"/>
        <family val="2"/>
        <scheme val="minor"/>
      </rPr>
      <t>Se realizaron 18  Capacitaciones internas al personal de conformidad a la legislación aplicable en el Sistema Municipal DIF Benito Juárez, de los 15 programados, lo que representó un avance del 120.00% respecto a la meta trimestral programada. Se supero la meta de este trimestre, debido a que dió seguimiento a las necesidades de capacitación de cada área que conforma este Sistema.</t>
    </r>
  </si>
  <si>
    <r>
      <t xml:space="preserve">Meta Trimestral: </t>
    </r>
    <r>
      <rPr>
        <sz val="11"/>
        <rFont val="Calibri"/>
        <family val="2"/>
        <scheme val="minor"/>
      </rPr>
      <t>Se realizó 1 inventario de bienes, muebles e inmuebles del Sistema DIF de Benito Juárez para su adecuado control y verificación, de los 1 programados, lo que representó un avance del 100.00% respecto a la meta trimestral programada.</t>
    </r>
  </si>
  <si>
    <r>
      <t>Meta Trimestral:</t>
    </r>
    <r>
      <rPr>
        <sz val="11"/>
        <rFont val="Calibri"/>
        <family val="2"/>
        <scheme val="minor"/>
      </rPr>
      <t xml:space="preserve"> Se realizaron 561  Adquisiciones de suministros de bienes, insumos, materiales y servicios para la operación del Sistema Municipal DIF Benito Juárez, de los 550 programados, lo que representó un avance del 102.00% respecto a la meta trimestral programada.</t>
    </r>
  </si>
  <si>
    <r>
      <t xml:space="preserve">Meta Trimestral: </t>
    </r>
    <r>
      <rPr>
        <sz val="11"/>
        <rFont val="Calibri"/>
        <family val="2"/>
        <scheme val="minor"/>
      </rPr>
      <t xml:space="preserve">Se realizaron 149 Atenciones de Mantenimiento y Reparaciones de equipos de cómputo, líneas telefónicas y red informática, de las 143 programadas, lo que representó un avance del 104.20% respecto a la meta trimestral programada. </t>
    </r>
  </si>
  <si>
    <r>
      <t xml:space="preserve">Meta Trimestral: </t>
    </r>
    <r>
      <rPr>
        <sz val="11"/>
        <rFont val="Calibri"/>
        <family val="2"/>
        <scheme val="minor"/>
      </rPr>
      <t>Se realizaron 297  servicios de mantenimiento, reparación, remodelación, intendencia y vigilancia de las instalaciones del Sistema Municipal DIF Benito Juárez, de los 250 programados, lo que representó un avance del 118.80% respecto a la meta trimestral programada. La meta fue superada debido a que se atendieron imprevistos de mantenimiento en las diferentes área que conforman el Sistema.</t>
    </r>
  </si>
  <si>
    <r>
      <t xml:space="preserve">Meta Trimestral: </t>
    </r>
    <r>
      <rPr>
        <sz val="11"/>
        <rFont val="Calibri"/>
        <family val="2"/>
        <scheme val="minor"/>
      </rPr>
      <t>Se realizaron 173 Entregas de Donativos a las áreas del Sistema Municipal DIF BJ, de los 206 programados, lo que representó un avance del 83.98% respecto a la meta trimestral programada. La meta no fue superada debido a que los donativos fueron usados para diferentes actividades de la Institución.</t>
    </r>
  </si>
  <si>
    <r>
      <t xml:space="preserve">Meta Trimestral: </t>
    </r>
    <r>
      <rPr>
        <sz val="11"/>
        <rFont val="Calibri"/>
        <family val="2"/>
        <scheme val="minor"/>
      </rPr>
      <t>Se realizaron 720 Recepciones de donativos en especie o monetario, de los 801 programados, lo que representó un avance del 89.89% respecto a la meta trimestral programada. La meta no fue superada debido a que no hubieron donaciones de manera frecuente.</t>
    </r>
  </si>
  <si>
    <r>
      <t xml:space="preserve">Meta Trimestral: </t>
    </r>
    <r>
      <rPr>
        <sz val="11"/>
        <rFont val="Calibri"/>
        <family val="2"/>
        <scheme val="minor"/>
      </rPr>
      <t>Se realizaron 58 Participaciones de Instituciones públicas, privadas, fundaciones, asociaciones, empresas socialmente responsables y sociedad civil que entregan donativos al SMDIF BJ, de los 68 programados, lo que representó un avance del 85.29% respecto a la meta trimestral programada. La meta fue superada debido a que las instituciones realizaron donaciones de manera considerable.</t>
    </r>
  </si>
  <si>
    <r>
      <t xml:space="preserve">Meta Trimestral: </t>
    </r>
    <r>
      <rPr>
        <sz val="11"/>
        <rFont val="Calibri"/>
        <family val="2"/>
        <scheme val="minor"/>
      </rPr>
      <t>Se realizaron 387 Atenciones de fortalecimiento en la solución de conflictos y prevención de riesgos psicosociales a través de la cultura de la paz y los derechos de las niñas, niños y adolescentes, de los 550 programados, lo que representó un avance del 70.36% respecto a la meta trimestral programada. La meta no fue superada debido a que por su operatividad los centros donde se impartian las atenciones del Programa de la Paz cancelaron.</t>
    </r>
  </si>
  <si>
    <r>
      <t xml:space="preserve">Meta Trimestral: </t>
    </r>
    <r>
      <rPr>
        <sz val="11"/>
        <rFont val="Calibri"/>
        <family val="2"/>
        <scheme val="minor"/>
      </rPr>
      <t>Se realizaron 19 acciones de la cultura de la paz para mejorar la comunicación y las relaciones familiares y sociales, así como acciones educativas enfocadas en los derechos de las niñas, niños y adolescentes de la "Red de Impulsores de la Transformación", de los 85 programados, lo que representó un avance del 22.35% respecto a la meta trimestral programada. No se logró la meta programada para este trimestre, debido a las cancelaciones por parte de lo hoteles en pláticas que habian solicitado reprogramar.</t>
    </r>
  </si>
  <si>
    <r>
      <t xml:space="preserve">Meta Trimestral: </t>
    </r>
    <r>
      <rPr>
        <sz val="11"/>
        <rFont val="Calibri"/>
        <family val="2"/>
        <scheme val="minor"/>
      </rPr>
      <t xml:space="preserve">Se realizaron 6,441 Atenciones de Prevención de Riesgos Psicosociales para Niñas Niños y Adolescentes, de los 4,800 programados, lo que representó un avance del 134.19% respecto a la meta trimestral programada. Se superó la meta debido a la activa participación tanto de alumnos como colaboradores. </t>
    </r>
  </si>
  <si>
    <r>
      <t>Meta Trimestral:</t>
    </r>
    <r>
      <rPr>
        <sz val="11"/>
        <rFont val="Calibri"/>
        <family val="2"/>
        <scheme val="minor"/>
      </rPr>
      <t>Se realizaron 109 actividades de prevención de riesgos psicosociales dirigido a niñas, niños, adolescentes y adultos que viven en el municipio de Benito Juárez en situación prioritaria, de los 85 programados, lo que representó un avance del 128.24% respecto a la meta trimestral programada. La meta se superó debido a que se atendieron solicitudes de pláticas en empresas y escuelas.</t>
    </r>
  </si>
  <si>
    <r>
      <t xml:space="preserve">Meta Trimestral: </t>
    </r>
    <r>
      <rPr>
        <sz val="11"/>
        <rFont val="Calibri"/>
        <family val="2"/>
        <scheme val="minor"/>
      </rPr>
      <t>Se realizaron 462 entregas de estímulo a la educación, alimentación y salud, de los 230 programados, lo que representó un avance del 200.87% respecto a la meta trimestral programada. Se supero la meta debido al apoyo y gestioón de la Dirección General de este Sistema para la entrega de despensas de manera mensual a las familias incritas en el Programa de Trabajo Laboral Infantil.</t>
    </r>
  </si>
  <si>
    <r>
      <t xml:space="preserve">Meta Trimestral: </t>
    </r>
    <r>
      <rPr>
        <sz val="11"/>
        <rFont val="Calibri"/>
        <family val="2"/>
        <scheme val="minor"/>
      </rPr>
      <t>Se realizaron 3,260 Atenciones para impulsar un sano desarrollo a través de clases, actividades, eventos y concursos de recreación, cultura y deportes para niñas, niños, adolescentes y personas adultas, de los 3,000 programados, lo que representó un avance del 108.67% respecto a la meta trimestral programada.</t>
    </r>
  </si>
  <si>
    <r>
      <t xml:space="preserve">Meta Trimestral: </t>
    </r>
    <r>
      <rPr>
        <sz val="11"/>
        <rFont val="Calibri"/>
        <family val="2"/>
        <scheme val="minor"/>
      </rPr>
      <t>Se realizaron 509  clases de recreación, cultura y deportes, para niñas, niños, adolescentes y personas adultas, de los 250 programados, lo que representó un avance del 203.60% respecto a la meta trimestral programada. Se superó la meta trimestral debido a que se implementaron nuevas clases deportivas.</t>
    </r>
  </si>
  <si>
    <r>
      <t xml:space="preserve">Meta Trimestral: </t>
    </r>
    <r>
      <rPr>
        <sz val="11"/>
        <rFont val="Calibri"/>
        <family val="2"/>
        <scheme val="minor"/>
      </rPr>
      <t>Se realizaron 8  Actividades, eventos y concursos de recreación, cultura y deportes para niñas, niños, adolescentes y personas adultas, de los 14 programados, lo que representó un avance del 57.14% respecto a la meta trimestral programada. No se logro la meta proyectada debido a que no se pudieron implementar las actividades dentro de las escuelas por cuestiones de empalme de logistica.</t>
    </r>
  </si>
  <si>
    <r>
      <t xml:space="preserve">Meta Trimestral: </t>
    </r>
    <r>
      <rPr>
        <sz val="11"/>
        <rFont val="Calibri"/>
        <family val="2"/>
        <scheme val="minor"/>
      </rPr>
      <t>Se realizaron 69  Servicios de escuelas de tiempo completo con atención educativa, asistencial, psicológica, alimentaria, trabajo social y de salud, de los 375 programados, lo que representó un avance del 18.40% respecto a la meta trimestral programada. La meta no fue superada debido a que las fechas de reinscipción fueron modificadas para el mes de julio.</t>
    </r>
  </si>
  <si>
    <r>
      <t xml:space="preserve">Meta Trimestral: </t>
    </r>
    <r>
      <rPr>
        <sz val="11"/>
        <rFont val="Calibri"/>
        <family val="2"/>
        <scheme val="minor"/>
      </rPr>
      <t>Se realizaron 98  actividades sociales, culturales, deportivas en los Centros Asistenciales de Desarrollo Infantil, de los 95 programados, lo que representó un avance del 103.16% respecto a la meta trimestral programada.</t>
    </r>
  </si>
  <si>
    <r>
      <t xml:space="preserve">Meta Trimestral: </t>
    </r>
    <r>
      <rPr>
        <sz val="11"/>
        <rFont val="Calibri"/>
        <family val="2"/>
        <scheme val="minor"/>
      </rPr>
      <t xml:space="preserve">Se realizaron 8,705  entregas de raciones de comida para las niñas y niños inscritos en los Centros Asistenciales de Desarrollo Infantil, de los 8,260 programados, lo que representó un avance del 105.39% respecto a la meta trimestral programada. </t>
    </r>
  </si>
  <si>
    <r>
      <t xml:space="preserve">Meta Trimestral: </t>
    </r>
    <r>
      <rPr>
        <sz val="11"/>
        <rFont val="Calibri"/>
        <family val="2"/>
        <scheme val="minor"/>
      </rPr>
      <t xml:space="preserve">Se realizaron 79 Verificaciones y registros de los Centros para la Atención, Cuidado y Desarrollo Integral Infantil del RENCAI en el Municipio de Benito Juárez, de los 91 programados, lo que representó un avance del 86.81% respecto a la meta trimestral programada. </t>
    </r>
  </si>
  <si>
    <r>
      <t xml:space="preserve">Meta Trimestral: </t>
    </r>
    <r>
      <rPr>
        <sz val="11"/>
        <rFont val="Calibri"/>
        <family val="2"/>
        <scheme val="minor"/>
      </rPr>
      <t>Se realizaron 1,310 Atención en la prevención del delito en niñas, niños, adolescentes y personas adultas fomentando la cultura de la legalidad, de los 2,160 programados, lo que representó un avance del 60.65% respecto a la meta trimestral programada. No se logró la meta superada debido a que las actividades de mayo y junio tuvieron que ser reprogramadas a petición de los planteles educativos.</t>
    </r>
  </si>
  <si>
    <r>
      <t xml:space="preserve">Meta Trimestral: </t>
    </r>
    <r>
      <rPr>
        <sz val="11"/>
        <rFont val="Calibri"/>
        <family val="2"/>
        <scheme val="minor"/>
      </rPr>
      <t>Se realizaron 25 Impartición de pláticas de  prevención del delito dirigido a niñas, niños, adolescentes y personas adultas fomentando la cultura de la legalidad, de los 32 programados, lo que representó un avance del 78.13% respecto a la meta trimestral programada. No se logró la meta establecida para este trimestre, debido a que las atenciones fueron en puntos prioritarios en los que los grupos fueron reducidos.</t>
    </r>
  </si>
  <si>
    <r>
      <t xml:space="preserve">Meta Trimestral: </t>
    </r>
    <r>
      <rPr>
        <sz val="11"/>
        <rFont val="Calibri"/>
        <family val="2"/>
        <scheme val="minor"/>
      </rPr>
      <t>Se realizó 1 Evento para la prevención del delito en niñas, niños, adolescentes y personas adultas fomentando la cultura de la legalidad, de los 2 programados, lo que representó un avance del 50.00% respecto a la meta trimestral programada. No se logró la meta programada ya que por cuestiones climatológicas, no se pudo realizar la feria en la fecha establecida, teniendo que ser reprogramada.</t>
    </r>
  </si>
  <si>
    <r>
      <t xml:space="preserve">Meta Trimestral: </t>
    </r>
    <r>
      <rPr>
        <sz val="11"/>
        <rFont val="Calibri"/>
        <family val="2"/>
        <scheme val="minor"/>
      </rPr>
      <t xml:space="preserve">Se realizaron 3,177 Servicios jurídicos dirigidos a niñas, niños, adolescentes,  víctimas de maltrato y mujeres y hombres en situación de violencia familiar, de los 3,360 programados, lo que representó un avance del 94.55% respecto a la meta trimestral programada. </t>
    </r>
  </si>
  <si>
    <r>
      <t xml:space="preserve">Meta Trimestral: </t>
    </r>
    <r>
      <rPr>
        <sz val="11"/>
        <rFont val="Calibri"/>
        <family val="2"/>
        <scheme val="minor"/>
      </rPr>
      <t xml:space="preserve">Se realizaron 75 planes de restitución de derechos para niñas, niños, adolescentes que se encuentran en situación de atención prioritaria, de los 84 programados, lo que representó un avance del 89.29% respecto a la meta trimestral programada. </t>
    </r>
  </si>
  <si>
    <r>
      <t xml:space="preserve">Meta Trimestral: </t>
    </r>
    <r>
      <rPr>
        <sz val="11"/>
        <rFont val="Calibri"/>
        <family val="2"/>
        <scheme val="minor"/>
      </rPr>
      <t>Se realizaron 101 diagnósticos de vulneración de derechos de niñas, niños y adolescentes, de los 81 programados, lo que representó un avance del 124.69% respecto a la meta trimestral programada. Se superó         la meta programada para este trimestre gracias a la respuesta favorable del grupo interdisciplinario para la elaboración de diagnósticos.</t>
    </r>
  </si>
  <si>
    <r>
      <t xml:space="preserve">Meta Trimestral: </t>
    </r>
    <r>
      <rPr>
        <sz val="11"/>
        <rFont val="Calibri"/>
        <family val="2"/>
        <scheme val="minor"/>
      </rPr>
      <t>Se realizaron 45 convenios de pensión alimenticia a familias en situación prioritaria para mediación ante controversias familiares, de los 35 programados, lo que representó un avance del 128.57% respecto a la meta trimestral programada. Se superó la meta programada para este trimestre, debido a que se ha estado persuadiendo a las familias en situación prioritaria para que cuenter con la certeza jurídica en defensoría pública mediante los juzgados familiares orales, garantizando una pensión alimenticia estable.</t>
    </r>
  </si>
  <si>
    <r>
      <t xml:space="preserve">Meta Trimestral: </t>
    </r>
    <r>
      <rPr>
        <sz val="11"/>
        <rFont val="Calibri"/>
        <family val="2"/>
        <scheme val="minor"/>
      </rPr>
      <t>Se realizaron 400 acompañamientos a niñas, niños y adolescentes a diferentes órganos institucionales (juzgados orales, tradicionales, familiares, penales y la fiscalía general), de los 346 programados, lo que representó un avance del 115.61% respecto a la meta trimestral programada. La meta programada tubo un incremento debido al incrementeo de solicitudes de instancias foráneas para dar contención en audiencias cuidando el principio del interes superior de los niños, niñas y adolescentes.</t>
    </r>
  </si>
  <si>
    <r>
      <t xml:space="preserve">Meta Trimestral: </t>
    </r>
    <r>
      <rPr>
        <sz val="11"/>
        <rFont val="Calibri"/>
        <family val="2"/>
        <scheme val="minor"/>
      </rPr>
      <t>Se realizaron 345 comparecencias de hechos a familias en situación prioritaria para mediación ante controversias familiares, de los 121 programados, lo que representó un avance del 285.12% respecto a la meta trimestral programada. La meta programada tubo un incremento debido a que se obruvo respuesta favorable a los programas municipales de registro filial de NNA y personas adultas.</t>
    </r>
  </si>
  <si>
    <r>
      <t xml:space="preserve">Meta Trimestral: </t>
    </r>
    <r>
      <rPr>
        <sz val="11"/>
        <rFont val="Calibri"/>
        <family val="2"/>
        <scheme val="minor"/>
      </rPr>
      <t>Se realizaron 1,262 visitas domiciliarias e institucionales para investigaciones sociales, de Juzgados Orales, Familiares, Penales, Fiscalía, DIF Estatales, Asociaciones Civiles, de la Procuraduría y el área que lo requiera, de los 968 programados, lo que representó un avance del 130.37% respecto a la meta trimestral programada. Se superó la meta programada  para este trimestre dado que se investigaron redes de apoyo, ademas de atender reportes de NNA vulnerados.</t>
    </r>
  </si>
  <si>
    <r>
      <t xml:space="preserve">Meta Trimestral: </t>
    </r>
    <r>
      <rPr>
        <sz val="11"/>
        <rFont val="Calibri"/>
        <family val="2"/>
        <scheme val="minor"/>
      </rPr>
      <t>Se realizaron 9 acompañamientos de niños, niñas y adolescentes a las instancias jurídicas foráneas, de los 8 programados, lo que representó un avance del 112.50% respecto a la meta trimestral programada. No superó la meta programada debido a que la operatividad de visitas domiciliarias estuvieron muy activas lo que llevo a la Delegación a programar el acompañamiento con trabajadores sociales que llevan entrevistas de NNA ante los juzgados.</t>
    </r>
  </si>
  <si>
    <r>
      <t xml:space="preserve">Meta Trimestral: </t>
    </r>
    <r>
      <rPr>
        <sz val="11"/>
        <rFont val="Calibri"/>
        <family val="2"/>
        <scheme val="minor"/>
      </rPr>
      <t xml:space="preserve"> Se realizaron 321 Atenciones psicológicas a familias, personas; víctimas o generadoras de violencia y acompañamiento psicológico en atención a instancias jurídicas foráneas, de los 411 programados, lo que representó un avance del 78.10% respecto a la meta trimestral programada. No se supéro la meta este trimeste debido a  que la agenda de citas se vió afectada en virtud de que en cuanto al personal se tuvo una jubilación por cesantía y una incapacidad por maternidad, afectando la operatividad. </t>
    </r>
  </si>
  <si>
    <r>
      <t xml:space="preserve">Meta Trimestral: </t>
    </r>
    <r>
      <rPr>
        <sz val="11"/>
        <rFont val="Calibri"/>
        <family val="2"/>
        <scheme val="minor"/>
      </rPr>
      <t>Se realizaron 308 Servicios integrales del Centro de Asistencia Social para la protección de los derechos de las niñas, niños y adolescentes migrantes, acompañados, no acompañados, separados, de los 528 programados, lo que representó un avance del 58.33% respecto a la meta trimestral programada.  No se logró la meta programada debido a que el Centro de Asistencia Social logró egresar a los últimos NNAM viajeros que se encontraban en situación migratoria.</t>
    </r>
  </si>
  <si>
    <r>
      <t xml:space="preserve">Meta Trimestral: </t>
    </r>
    <r>
      <rPr>
        <sz val="11"/>
        <rFont val="Calibri"/>
        <family val="2"/>
        <scheme val="minor"/>
      </rPr>
      <t>Se realizaron 17 Controles de los ingresos de las niñas, niños y adolescentes migrantes y acompañantes albergados en el Centro de Asistencia Social, de los 36 programados, lo que representó un avance del 47.22% respecto a la meta trimestral programada. No fue posible lograr la meta debido a que no se detectaron NNAM viajeros que  se encuentren en situación migratoria para poderles brindar alojamiento temporal.</t>
    </r>
  </si>
  <si>
    <r>
      <t xml:space="preserve">Meta Trimestral: </t>
    </r>
    <r>
      <rPr>
        <sz val="11"/>
        <rFont val="Calibri"/>
        <family val="2"/>
        <scheme val="minor"/>
      </rPr>
      <t>Se realizaron 126 atenciones médicas, psicológicas y de trabajo social para las niñas, niños, adolescentes y acompañantes migrantes albergados en el Centro de Asistencia Social, de los 156 programados, lo que representó un avance del 80.77% respecto a la meta trimestral programada. No se logró la meta programada para este trimestre debido a que el Centro de Asistencia Social logro egresar NNAM viajeros que se encentraban en situación migratoria.</t>
    </r>
  </si>
  <si>
    <r>
      <t xml:space="preserve">Meta Trimestral: </t>
    </r>
    <r>
      <rPr>
        <sz val="11"/>
        <rFont val="Calibri"/>
        <family val="2"/>
        <scheme val="minor"/>
      </rPr>
      <t>Se realizaron 23 entregas de insumos para uso y consumo para las niñas, niños, adolescentes migrantes y acompañantes del Centro de Asistencia Social, de los 36 programados, lo que representó un avance del 63.89% respecto a la meta trimestral programada.  No fue posible lograr la meta debido a que el Centro de Asistencia Social egreso a NNA viajeros que  se encuentren en situación migratoria .</t>
    </r>
  </si>
  <si>
    <r>
      <t xml:space="preserve">Meta Trimestral: </t>
    </r>
    <r>
      <rPr>
        <sz val="11"/>
        <rFont val="Calibri"/>
        <family val="2"/>
        <scheme val="minor"/>
      </rPr>
      <t>Se realizaron 204 actividades recreativas, lúdicas, deportivas, educativas y formativas para las niñas, niños y adolescentes migrantes y acompañantes del Centro de Asistencia Social, de los 372 programados, lo que representó un avance del 54.84% respecto a la meta trimestral programada.  No fue posible lograr la meta debido a que el Centro de Asistencia Social egreso a NNA y no se detectaron NNAM viajeros que  se encuentren en situación migratoria para poderles brindar alojamiento temporal.</t>
    </r>
  </si>
  <si>
    <r>
      <t xml:space="preserve">Meta Trimestral: </t>
    </r>
    <r>
      <rPr>
        <sz val="11"/>
        <rFont val="Calibri"/>
        <family val="2"/>
        <scheme val="minor"/>
      </rPr>
      <t>Se realizaron 6 servicios de mantenimiento y reparación para la conservación y el buen funcionamiento del Centro de Asistencia Social, de los 13 programados, lo que representó un avance del 46.15% respecto a la meta trimestral programada.  No fue posible lograr la meta debido a que los materiales requeridos para realizar los trabajos de mantenimiento se encuentran en proceso de validación.</t>
    </r>
  </si>
  <si>
    <r>
      <t xml:space="preserve">Meta Trimestral: </t>
    </r>
    <r>
      <rPr>
        <sz val="11"/>
        <rFont val="Calibri"/>
        <family val="2"/>
        <scheme val="minor"/>
      </rPr>
      <t>Se realizaron 732 Atenciones integrales para niñas, niños y adolescentes en la Casa de Asistencia Temporal, de los 1,895 programados, lo que representó un avance del 38.63% respecto a la meta trimestral programada. No se logró la meta proyectada para este trimeste debido a que no se detectaron NNAM viajeros que  se encuentren en situación migratoria para poderles brindar alojamiento temporal.</t>
    </r>
  </si>
  <si>
    <r>
      <t xml:space="preserve">Meta Trimestral: </t>
    </r>
    <r>
      <rPr>
        <sz val="11"/>
        <rFont val="Calibri"/>
        <family val="2"/>
        <scheme val="minor"/>
      </rPr>
      <t>Se realizaron 60 Integracines de Expedientes para control de ingresos de niñas, niños y adolescentes en la Casa de Asistencia Temporal, de los 87 programados, lo que representó un avance del 68.97% respecto a la meta trimestral programada. No se logro la meta proyectada toda vez que no se detectaron NNA que se encuentren en situación de vulnerabilidad para brindar alojamiento temporal.</t>
    </r>
  </si>
  <si>
    <r>
      <t xml:space="preserve">Meta Trimestral: </t>
    </r>
    <r>
      <rPr>
        <sz val="11"/>
        <rFont val="Calibri"/>
        <family val="2"/>
        <scheme val="minor"/>
      </rPr>
      <t>Se realizaron 197 acompañamientos a niñas, niños y adolescentes a diferentes órganos institucionales (Juzgados Orales, Tradicionales, Familiares, Penales y la Fiscalía General), de salud y otros, de los 325 programados, lo que representó un avance del 60.62% respecto a la meta trimestral programada. No se logró meta programada ya que la Casa de Asistencia Temporal logró egresar a NNA vulnerados restituyendo sus derechos, cuidando el principio del interés superior de NNA.</t>
    </r>
  </si>
  <si>
    <r>
      <t xml:space="preserve">Meta Trimestral: </t>
    </r>
    <r>
      <rPr>
        <sz val="11"/>
        <rFont val="Calibri"/>
        <family val="2"/>
        <scheme val="minor"/>
      </rPr>
      <t xml:space="preserve">Se realizaron 443 actividades recreativas, lúdicas, deportivas, educativas y formativas para las niñas, niños y adolescentes de la Casa de Asistencia Temporal, de los 1,289 programados, lo que representó un avance del 34.37% respecto a la meta trimestral programada. No se logro la meta proyectada debido a se reprogramaron las actividades individuales cuidando el principio del interés superior del NNA. </t>
    </r>
  </si>
  <si>
    <r>
      <t xml:space="preserve">Meta Trimestral: </t>
    </r>
    <r>
      <rPr>
        <sz val="11"/>
        <rFont val="Calibri"/>
        <family val="2"/>
        <scheme val="minor"/>
      </rPr>
      <t xml:space="preserve">Se realizaron 304 entregas de insumos para uso o consumo a las niñas, niños y adolescentes de la Casa de Asistencia Temporal, de los 325 programados, lo que representó un avance del 93.54% respecto a la meta trimestral programada. </t>
    </r>
  </si>
  <si>
    <r>
      <t xml:space="preserve">Meta Trimestral: </t>
    </r>
    <r>
      <rPr>
        <sz val="11"/>
        <rFont val="Calibri"/>
        <family val="2"/>
        <scheme val="minor"/>
      </rPr>
      <t>Se realizaron 68 servicios de mantenimiento para la conservación y el buen funcionamiento de la Casa de Asistencia Temporal, de los 65 programados, lo que representó un avance del 104.62% respecto a la meta trimestral programada.</t>
    </r>
  </si>
  <si>
    <r>
      <t xml:space="preserve">Meta Trimestral: </t>
    </r>
    <r>
      <rPr>
        <sz val="11"/>
        <rFont val="Calibri"/>
        <family val="2"/>
        <scheme val="minor"/>
      </rPr>
      <t xml:space="preserve"> Se realizaron 559 Servicios de prevención y atención para un entorno libre de violencia en mujeres y hombres generadores o víctimas de violencia realizadas en el Centro Especializado Para la Atención a la Violencia, de los 642 programados, lo que representó un avance del 87.07% respecto a la meta trimestral programada.</t>
    </r>
  </si>
  <si>
    <r>
      <t>Meta Trimestral:</t>
    </r>
    <r>
      <rPr>
        <sz val="11"/>
        <rFont val="Calibri"/>
        <family val="2"/>
        <scheme val="minor"/>
      </rPr>
      <t xml:space="preserve"> Se realizaron 433 atenciones multidisciplinarias a personas generadoras o víctimas de violencia en el Centro Especializado para la Atención a la Violencia, de los 491 programados, lo que representó un avance del 88.19% respecto a la meta trimestral programada.</t>
    </r>
  </si>
  <si>
    <r>
      <t xml:space="preserve">Meta Trimestral: </t>
    </r>
    <r>
      <rPr>
        <sz val="11"/>
        <rFont val="Calibri"/>
        <family val="2"/>
        <scheme val="minor"/>
      </rPr>
      <t>Se impartieron 2 pláticas y talleres con temas para la prevención de la violencia, de los 5 programados, lo que representó un avance del 40.00% respecto a la meta trimestral programada. La meta no fue superada debido a que por cuestiones ajenas a la coordinación se cancelaron algunos talleres, reagendándolos para el siguiente trimestre.</t>
    </r>
  </si>
  <si>
    <r>
      <t xml:space="preserve">Meta Trimestral: </t>
    </r>
    <r>
      <rPr>
        <sz val="11"/>
        <rFont val="Calibri"/>
        <family val="2"/>
        <scheme val="minor"/>
      </rPr>
      <t>Se impartieron 5  capacitaciones para el autoempleo a mujeres receptoras de violencia en cualquiera de sus modalidades, de los 4 programados, lo que representó un avance del 125.00% respecto a la meta trimestral programada. Se superó la meta programada debido a la respuesta favorable por parte de la ciudadania con respecto a los programas municipales.</t>
    </r>
  </si>
  <si>
    <r>
      <t xml:space="preserve">Meta Trimestral: </t>
    </r>
    <r>
      <rPr>
        <sz val="11"/>
        <rFont val="Calibri"/>
        <family val="2"/>
        <scheme val="minor"/>
      </rPr>
      <t>Se realizaron 924  Atenciones en actividades sociales, brigadas y eventos  que contribuyen al  desarrollo y el mejoramiento de las condiciones de vida de los benitojuarense, de los 800 programados, lo que representó un avance del 115.50% respecto a la meta trimestral programada. Se supero la meta debido a la participación activa de la población en las brigadas realizadas.</t>
    </r>
  </si>
  <si>
    <r>
      <t>Meta Trimestral:</t>
    </r>
    <r>
      <rPr>
        <sz val="11"/>
        <rFont val="Calibri"/>
        <family val="2"/>
        <scheme val="minor"/>
      </rPr>
      <t xml:space="preserve"> Se realizaron 3  actividades, brigadas y eventos que fomentan el fortalecimiento del desarrollo social y el desarrollo comunitario a niñas, niños, adolescentes y la familia, de los 4 programados, lo que representó un avance del 75.00% respecto a la meta trimestral programada. No se supero la meta debido a que por cuestiones climatológicas y de logística se tuvo que posponer una de las brigadas.</t>
    </r>
  </si>
  <si>
    <r>
      <t xml:space="preserve">Meta Trimestral: </t>
    </r>
    <r>
      <rPr>
        <sz val="11"/>
        <rFont val="Calibri"/>
        <family val="2"/>
        <scheme val="minor"/>
      </rPr>
      <t xml:space="preserve">Se realizaron 1,262,839  Apoyos de asistencia alimentaria a la población en general lo cual contribuye a revertir las tendencias y las cifras crecientes de los problemas de una mala nutrición, entregados, de los 690,337 programados, lo que representó un avance del 182.93% respecto a la meta trimestral programada. Se superó meta debido a que se entregó durante este trimestre la remesa retrasada por parte del SEDIF, correspondiente al mes de marzo y abril. </t>
    </r>
  </si>
  <si>
    <r>
      <t xml:space="preserve">Meta Trimestral: </t>
    </r>
    <r>
      <rPr>
        <sz val="11"/>
        <rFont val="Calibri"/>
        <family val="2"/>
        <scheme val="minor"/>
      </rPr>
      <t>Se realizaron 1,229,090 Recepciones y distribuciones de raciones  de desayunos fríos y  calientes a niñas y niños de las escuelas inscritas al programa, de los 658,537 programados, lo que representó un avance del 186.64% respecto a la meta trimestral programada. Se superó meta debido a que se entregó durante este trimestre la remesa retrasada por parte del SEDIF, correspondiente al mes de marzo y abril.</t>
    </r>
  </si>
  <si>
    <r>
      <t xml:space="preserve">Meta Trimestral: </t>
    </r>
    <r>
      <rPr>
        <sz val="11"/>
        <rFont val="Calibri"/>
        <family val="2"/>
        <scheme val="minor"/>
      </rPr>
      <t xml:space="preserve">Se realizaron 30,692 Entregas de raciones alimentarias diseñados con base en los Criterios de Calidad Nutricia en el Comedor Comunitario de la región 235 a personas de atención prioritaria, de los 30,000 programados, lo que representó un avance del 102.31% respecto a la meta trimestral programada. </t>
    </r>
  </si>
  <si>
    <r>
      <t xml:space="preserve">Meta Trimestral: </t>
    </r>
    <r>
      <rPr>
        <sz val="11"/>
        <rFont val="Calibri"/>
        <family val="2"/>
        <scheme val="minor"/>
      </rPr>
      <t xml:space="preserve"> Se realizaron 3,046 Entregas de apoyos  de asistencia alimentaria a sujetos de atención prioritaria, de los 1,800 programados, lo que representó un avance del 169.22% respecto a la meta trimestral programada. Se superó la meta gracias  al aumento de despensas otorgadas por el DIF Estatal y eso ha impactado en la atención a la población.</t>
    </r>
  </si>
  <si>
    <r>
      <t xml:space="preserve">Meta Trimestral: </t>
    </r>
    <r>
      <rPr>
        <sz val="11"/>
        <rFont val="Calibri"/>
        <family val="2"/>
        <scheme val="minor"/>
      </rPr>
      <t>Se realizaron 41 servicios administrativos, habilitación y mantenimiento para la operación y buen funcionamiento del Comedor Comunitario de la región 235 y Comedores Escolares, de los 51 programados, lo que representó un avance del 80.39% respecto a la meta trimestral programada.</t>
    </r>
  </si>
  <si>
    <r>
      <t xml:space="preserve">Meta Trimestral: </t>
    </r>
    <r>
      <rPr>
        <sz val="11"/>
        <rFont val="Calibri"/>
        <family val="2"/>
        <scheme val="minor"/>
      </rPr>
      <t>Se realizaron 340 Atenciones para el autoempleo en los Centros de Desarrollo Comunitario y en el Centro de Emprendimiento y Desarrollo Humano para las Juventudes, de los 350 programados, lo que representó un avance del 97.14% respecto a la meta trimestral programada.</t>
    </r>
  </si>
  <si>
    <r>
      <t xml:space="preserve">Meta Trimestral: </t>
    </r>
    <r>
      <rPr>
        <sz val="11"/>
        <rFont val="Calibri"/>
        <family val="2"/>
        <scheme val="minor"/>
      </rPr>
      <t>Se realizaron 46 Cursos de Capacitación para el Autoempleo, de los 55 programados, lo que representó un avance del 83.64% respecto a la meta trimestral programada. No se superó la meta programada debido a algunos cursos  se tuvieron que reprogramar.</t>
    </r>
  </si>
  <si>
    <r>
      <t xml:space="preserve">Meta Trimestral: </t>
    </r>
    <r>
      <rPr>
        <sz val="11"/>
        <rFont val="Calibri"/>
        <family val="2"/>
        <scheme val="minor"/>
      </rPr>
      <t>Se realizaron 353 entregas de constancias con validez oficial por clausura de cursos que fomentan el autoempleo, de los 200 programados, lo que representa un avance del 176.50% respecto a la meta trimestral programada. Se superó la meta debido a que hubo buena respuesta por parte de la ciudadania en los cursos impartidos por el CECATI.</t>
    </r>
  </si>
  <si>
    <r>
      <t xml:space="preserve">Meta Trimestral: </t>
    </r>
    <r>
      <rPr>
        <sz val="11"/>
        <rFont val="Calibri"/>
        <family val="2"/>
        <scheme val="minor"/>
      </rPr>
      <t xml:space="preserve">Se realizaron 38 Actividades recreativas y educativas que contribuyen al desarrollo social y bienestar económico de la ciudadanía, de los 40 programados, lo que representó un avance del 95.00% respecto a la meta trimestral programada. </t>
    </r>
  </si>
  <si>
    <r>
      <t xml:space="preserve">Meta Trimestral: </t>
    </r>
    <r>
      <rPr>
        <sz val="11"/>
        <rFont val="Calibri"/>
        <family val="2"/>
        <scheme val="minor"/>
      </rPr>
      <t xml:space="preserve">Se realizaron 42 servicios  administrativos y de mantenimiento, para la operación y buen funcionamiento de los CDC, de los 42 programados, lo que representó un avance del 100.00% respecto a la meta trimestral programada. </t>
    </r>
  </si>
  <si>
    <r>
      <t xml:space="preserve">Meta Trimestral: </t>
    </r>
    <r>
      <rPr>
        <sz val="11"/>
        <rFont val="Calibri"/>
        <family val="2"/>
        <scheme val="minor"/>
      </rPr>
      <t xml:space="preserve">Se realizaron 17 Atenciones del fomento del autoempleo para desarrollar y ejecutar proyectos de emprendimiento a beneficio de las personas que son capacitadas en los CDC, de los 30 programados, lo que representó un avance del 56.67% respecto a la meta trimestral programada. No se logró la meta programada para el trimestre debido a que por cuestiones climatológicas no se han podido cubrir el total de nuevos ingresos, sin embargo, se reforzara la convocatoria al rededor del centro y en redes sociales.  </t>
    </r>
  </si>
  <si>
    <r>
      <t xml:space="preserve">Meta Trimestral: </t>
    </r>
    <r>
      <rPr>
        <sz val="11"/>
        <rFont val="Calibri"/>
        <family val="2"/>
        <scheme val="minor"/>
      </rPr>
      <t>Se realizaron 2 eventos que fomentan el autoempleo, de los 3 programados, lo que representó un avance del 66.67% respecto a la meta trimestral programada. No se logró la meta debido a que por cuestiones climatológicas se tuvo que reprogramar uno de los eventos.</t>
    </r>
  </si>
  <si>
    <r>
      <t xml:space="preserve">Meta Trimestral: </t>
    </r>
    <r>
      <rPr>
        <sz val="11"/>
        <rFont val="Calibri"/>
        <family val="2"/>
        <scheme val="minor"/>
      </rPr>
      <t xml:space="preserve">Se realizaron 6 Implementaciones de  talleres  para el autoempleo para personas adultas mayores, de los 8 programados, lo que representó un avance del 75.00% respecto a la meta trimestral programada. No se logró la meta programada para este trimestre debido a que por cuestiones climatológias se tuvieron que reprogramar nuevos talleres. </t>
    </r>
  </si>
  <si>
    <r>
      <t xml:space="preserve">Meta Trimestral: </t>
    </r>
    <r>
      <rPr>
        <sz val="11"/>
        <rFont val="Calibri"/>
        <family val="2"/>
        <scheme val="minor"/>
      </rPr>
      <t xml:space="preserve">Se realizaron 12 servicios de habilitación y de mantenimiento del Centro de Emprendimiento y Desarrollo Humano para Personas Adultas Mayores, de los 12 programados, lo que representó un avance del 100.00% respecto a la meta trimestral programada. </t>
    </r>
  </si>
  <si>
    <r>
      <t xml:space="preserve">Meta Trimestral: </t>
    </r>
    <r>
      <rPr>
        <sz val="11"/>
        <rFont val="Calibri"/>
        <family val="2"/>
        <scheme val="minor"/>
      </rPr>
      <t>Se realizaron 1,846 Atenciones a niñas y niños de 6 a 12 años inscritos en "La llave es la clave" que habitan zonas prioritarias con  actividades de aprendizaje, físicas, lúdicas, recreativas y de regularización, de los 1,440 programados, lo que representó un avance del 128.19% respecto a la meta trimestral programada. Gracias al interes de la ciudadania, se  superar la meta proyectada para este trimestre.</t>
    </r>
  </si>
  <si>
    <r>
      <t xml:space="preserve">Meta Trimestral: </t>
    </r>
    <r>
      <rPr>
        <sz val="11"/>
        <rFont val="Calibri"/>
        <family val="2"/>
        <scheme val="minor"/>
      </rPr>
      <t xml:space="preserve">Se realizaron 167 Actividades de aprendizaje, físicas, lúdicas, recreativas y  de regularización a niñas y niños de "La llave es la clave" en zonas prioritarias, de los 180 programados, lo que representó un avance del 92.78% respecto a la meta trimestral programada. </t>
    </r>
  </si>
  <si>
    <r>
      <t xml:space="preserve">Meta Trimestral: </t>
    </r>
    <r>
      <rPr>
        <sz val="11"/>
        <rFont val="Calibri"/>
        <family val="2"/>
        <scheme val="minor"/>
      </rPr>
      <t xml:space="preserve">Se realizó 1 curso vacacional a niñas y niños en zonas prioritarias, de los 1 programados, lo que representó un avance del 100.00% respecto a la meta trimestral programada. </t>
    </r>
  </si>
  <si>
    <r>
      <t xml:space="preserve">Meta Trimestral: </t>
    </r>
    <r>
      <rPr>
        <sz val="11"/>
        <rFont val="Calibri"/>
        <family val="2"/>
        <scheme val="minor"/>
      </rPr>
      <t>Se realizaron 5,796 servicios integrales de Salud  para la población de atención prioritaria, de los 6,135 programados, lo que representó un avance del 94.47% respecto a la meta trimestral programada.</t>
    </r>
  </si>
  <si>
    <r>
      <t xml:space="preserve">Meta Trimestral: </t>
    </r>
    <r>
      <rPr>
        <sz val="11"/>
        <rFont val="Calibri"/>
        <family val="2"/>
        <scheme val="minor"/>
      </rPr>
      <t>Se realizaron 3,659 Atenciones médicas, odontologicas y preventivas de salud a la población de situación prioritaria, de los 3,075 programados, lo que representó un avance del 118.99% respecto a la meta trimestral programada. Se superó la meta programada para este trimestre debido a que se realizo una jornada de servicios en Mera Corporación que no estaba programada en este periodo de tiempo.</t>
    </r>
  </si>
  <si>
    <r>
      <t xml:space="preserve">Meta Trimestral: </t>
    </r>
    <r>
      <rPr>
        <sz val="11"/>
        <rFont val="Calibri"/>
        <family val="2"/>
        <scheme val="minor"/>
      </rPr>
      <t xml:space="preserve">Se realizaron 247 atenciones en programas médicos especiales para las personas de atención prioritaria, de los 240 programados, lo que representó un avance del 102.92% respecto a la meta trimestral programada. </t>
    </r>
  </si>
  <si>
    <r>
      <t xml:space="preserve">Meta Trimestral: </t>
    </r>
    <r>
      <rPr>
        <sz val="11"/>
        <rFont val="Calibri"/>
        <family val="2"/>
        <scheme val="minor"/>
      </rPr>
      <t>Se realizaron 1,890 atenciones de Salud Mental para la población benitojuarense, de los 2,820 programados, lo que representó un avance del 67.02% respecto a la meta trimestral programada. La meta no fue superada debido a la cancelación de citas por parte de los pacientes y cierre de grupos de adolescentes e infantiles por temporada.</t>
    </r>
  </si>
  <si>
    <r>
      <t xml:space="preserve">Meta Trimestral: </t>
    </r>
    <r>
      <rPr>
        <sz val="11"/>
        <rFont val="Calibri"/>
        <family val="2"/>
        <scheme val="minor"/>
      </rPr>
      <t xml:space="preserve"> Se realizaron 6,256 Servicios Integrales a personas con discapacidad o en riesgo potencial de presentarlo en el Centro de Rehabilitación Integral Municipal, de los 7,380 programados, lo que representó un avance del 84.77% respecto a la meta trimestral programada.  No se logró la meta programada para el trimestre debido a por cuestiones climatológicas se tuvieron que reagendar a los pacientes.</t>
    </r>
  </si>
  <si>
    <r>
      <t xml:space="preserve">Meta Trimestral: </t>
    </r>
    <r>
      <rPr>
        <sz val="11"/>
        <rFont val="Calibri"/>
        <family val="2"/>
        <scheme val="minor"/>
      </rPr>
      <t>Se realizaron 1,538 terapias de rehabilitación para personas con discapacidad temporal y/o permanente, de los 1,580 programados, lo que representó un avance del 97.34% respecto a la meta trimestral programada.</t>
    </r>
  </si>
  <si>
    <r>
      <t xml:space="preserve">Meta Trimestral: </t>
    </r>
    <r>
      <rPr>
        <sz val="11"/>
        <rFont val="Calibri"/>
        <family val="2"/>
        <scheme val="minor"/>
      </rPr>
      <t xml:space="preserve">Se realizaron 1,502  Servicios de transporte inclusivo UNEDIF, de los 1,500 programados, lo que representó un avance del 100.13% respecto a la meta trimestral programada. </t>
    </r>
  </si>
  <si>
    <r>
      <t xml:space="preserve">Meta Trimestral: </t>
    </r>
    <r>
      <rPr>
        <sz val="11"/>
        <rFont val="Calibri"/>
        <family val="2"/>
        <scheme val="minor"/>
      </rPr>
      <t>Se realizaron 3,216 Servicios de Inclusión, de los 4,540 programados, lo que representó un avance del 70.84% respecto a la meta trimestral programada. No se logró la meta programada para el trimestre debido a por cuestiones climatológicas se tuvieron que reagendar a los pacientes.</t>
    </r>
  </si>
  <si>
    <r>
      <rPr>
        <b/>
        <sz val="11"/>
        <rFont val="Calibri"/>
        <family val="2"/>
        <scheme val="minor"/>
      </rPr>
      <t>Meta Trimestral:</t>
    </r>
    <r>
      <rPr>
        <sz val="11"/>
        <rFont val="Calibri"/>
        <family val="2"/>
        <scheme val="minor"/>
      </rPr>
      <t xml:space="preserve"> Se realizaron 15  participaciones en actividades, brigadas y eventos, que fomenten la sana convivencia en el núcleo familiar, de las 8 programadas, lo que representó un avance del 187.50% respecto a la meta trimestral programada.Se supero la meta programada para este trimestre debido a la implementación de la campaña Me Escuchas, aplicando encuestas a niñas, niños y adolescentes en las diferentes escuelas públicas y privadas del Municipio de Benito Juárez. </t>
    </r>
  </si>
  <si>
    <r>
      <t xml:space="preserve">Meta Trimestral: </t>
    </r>
    <r>
      <rPr>
        <sz val="11"/>
        <rFont val="Calibri"/>
        <family val="2"/>
        <scheme val="minor"/>
      </rPr>
      <t>Se realizaron 9,095 Servicios integrales para personas adultas mayores, de los 8,440 programados, lo que representó un avance del 107.76% respecto a la meta trimestral programada.</t>
    </r>
  </si>
  <si>
    <r>
      <t xml:space="preserve">Meta Trimestral: </t>
    </r>
    <r>
      <rPr>
        <sz val="11"/>
        <rFont val="Calibri"/>
        <family val="2"/>
        <scheme val="minor"/>
      </rPr>
      <t>Se realizaron 3,768 servicios psicológicos,  nutricionales, jurídicos, laborales y de trabajo social para mejorar el bienestar físico, emocional y social de las personas adultas mayores, de los 3,175 programados, lo que representó un avance del 118.68% respecto a la meta trimestral programada. Se superó la meta del trimestre debido a que se realizaron atenciones de trabajo social, seguimiento a solicitudes de psicologia y servicios de vinculación laboral por la apertura del nuevo supermercado Chedraui.</t>
    </r>
  </si>
  <si>
    <r>
      <t xml:space="preserve">Meta Trimestral: </t>
    </r>
    <r>
      <rPr>
        <sz val="11"/>
        <rFont val="Calibri"/>
        <family val="2"/>
        <scheme val="minor"/>
      </rPr>
      <t>Se realizaron 396 actividades culturales, deportivas y sociales en los diferentes club´s de personas adultas mayores para fomentar la sana convivencia entre sus integrantes, de las 500 programadas, lo que representó un avance del 79.20% respecto a la meta trimestral programada. No se supero la meta debido a que por cuestiones climatológicas fueron suspendidas algunas actividades.</t>
    </r>
  </si>
  <si>
    <r>
      <t xml:space="preserve">Meta Trimestral: </t>
    </r>
    <r>
      <rPr>
        <sz val="11"/>
        <rFont val="Calibri"/>
        <family val="2"/>
        <scheme val="minor"/>
      </rPr>
      <t>Se realizaron 1,856 entregas de raciones de alimentos para las personas adultas mayores en la estancia de día y club de la esperanza, de los 1,850 programados, lo que representó un avance del 100.32% respecto a la meta trimestral programada.</t>
    </r>
  </si>
  <si>
    <r>
      <t xml:space="preserve">Meta Trimestral: </t>
    </r>
    <r>
      <rPr>
        <sz val="11"/>
        <rFont val="Calibri"/>
        <family val="2"/>
        <scheme val="minor"/>
      </rPr>
      <t>Se realizaron 8 Servicios de alojamiento temporal en la Casa Transitoria "Grandes Corazones" a personas adultas mayores en estado de abandono, de las 10 programadas, lo que representó un avance del 80.00% respecto a la meta trimestral programada. No se supero la meta debido a que los adulto mayores que fueron referidos no cuentan con un estado de salud favorable para su ingreso.</t>
    </r>
  </si>
  <si>
    <r>
      <t xml:space="preserve">Meta Trimestral: </t>
    </r>
    <r>
      <rPr>
        <sz val="11"/>
        <rFont val="Calibri"/>
        <family val="2"/>
        <scheme val="minor"/>
      </rPr>
      <t xml:space="preserve">Se realizaron 71 actividades recreativas y lúdicas para las personas adultas mayores albergados en la Casa Transitoria, de las 70 programadas, lo que representó un avance del 101.43% respecto a la meta trimestral programada. </t>
    </r>
  </si>
  <si>
    <r>
      <t xml:space="preserve">Meta Trimestral: </t>
    </r>
    <r>
      <rPr>
        <sz val="11"/>
        <rFont val="Calibri"/>
        <family val="2"/>
        <scheme val="minor"/>
      </rPr>
      <t xml:space="preserve">Se realizaron 135 servicios psicológicos,  nutricionales, jurídicos, de trabajo social para mejorar el bienestar físico, emocional y social de las personas adultas mayores ingresadas en la Casa Transitoria, de las 125 programadas, lo que representó un avance del 108.00% respecto a la meta trimestral programada. </t>
    </r>
  </si>
  <si>
    <r>
      <t xml:space="preserve">Meta Trimestral: </t>
    </r>
    <r>
      <rPr>
        <sz val="11"/>
        <rFont val="Calibri"/>
        <family val="2"/>
        <scheme val="minor"/>
      </rPr>
      <t>Se realizaron 2,861 entregas de insumos de uso y consumo para las personas adultas mayores ingresadas a la Casa Transitoria "Grandes Corazones", de los 2,835 programados, lo que representó un avance del 100.92% respecto a la meta trimestral programada.</t>
    </r>
  </si>
  <si>
    <r>
      <t xml:space="preserve">Meta Trimestral: </t>
    </r>
    <r>
      <rPr>
        <sz val="11"/>
        <rFont val="Calibri"/>
        <family val="2"/>
        <scheme val="minor"/>
      </rPr>
      <t>Se realizaron 2,215 Sensibilizaciones con acciones  sobre buen trato de la no violencia dirigido a las familias benitojuareses, de los 1,500 programados, lo que representó un avance del 147.67% respecto a la meta trimestral programada. Se superó la meta programada debido a que se dió seguimiento a las solicitudes de platicas hechas por las escuelas con temas de su interes.</t>
    </r>
  </si>
  <si>
    <r>
      <t xml:space="preserve">Meta Trimestral: </t>
    </r>
    <r>
      <rPr>
        <sz val="11"/>
        <rFont val="Calibri"/>
        <family val="2"/>
        <scheme val="minor"/>
      </rPr>
      <t>Se realizaron 25 Imparticiones de capacitaciones sobre el buen trato en familia para población en general, de las 18 programadas, lo que representó un avance del 138.89% respecto a la meta trimestral programada. Se supero la meta debido la creciente solicitud de pláticas en instituciones educativas tanto públicas como privadas.</t>
    </r>
  </si>
  <si>
    <r>
      <t xml:space="preserve">Meta Trimestral: </t>
    </r>
    <r>
      <rPr>
        <sz val="11"/>
        <rFont val="Calibri"/>
        <family val="2"/>
        <scheme val="minor"/>
      </rPr>
      <t>Se realizó 1 evento que promueve el fortalecimiento de los valores y la integración familiar de los benitojuareses, de los 2 programados, lo que representó un avance del 50.00% respecto a la meta trimestral programada. No se logró la meta debido a que por cuestiones climatológicas se tuvo que posponer la clausura del taller "Familias Transformando Familias".</t>
    </r>
  </si>
  <si>
    <r>
      <t xml:space="preserve">Meta Trimestral: </t>
    </r>
    <r>
      <rPr>
        <sz val="11"/>
        <color rgb="FFFFFFFF"/>
        <rFont val="Calibri"/>
        <family val="2"/>
      </rPr>
      <t>Se atendieron a 43,492 personas de los grupos en situación prioritaria del Municipio  de Benito Juárez reciben atención, asistencia, apoyo y protección para su desarrollo integral de los 36,864 programados, lo que representó un avance del 117.98% respecto a la meta trimestral programada. Se superó la meta programada para este trimestre debido a la afluencia de la ciudadania para solicitar de los diversos servicios que ofrece este Sistema.</t>
    </r>
  </si>
  <si>
    <t>En este segundo trimestre se observa un avance financiero del 74.67% esto es debido a que no fue ocupado en su totalidad el presupuesto asignado a partidas especificas dentro de las actividades.</t>
  </si>
  <si>
    <t>En este trimestre se observa un avance financiero del 151.30 % porque  se  realizaron modificaciones presupuestales para gastos a partidas que no se presupuestaron o excedieron el presupuesto aprobado.</t>
  </si>
  <si>
    <t>En este trimestre se observa un avance financiero del 100% de acuerdo a la formula erstablecida arroja este porcentajepor que se ejecuto un presupuesto que no fue aprobado</t>
  </si>
  <si>
    <t>En este trimestre se observa un avance financiero del 167.79% porque  se  realizaron modificaciones presupuestales para gastos a partidas que no se presupuestaron o excedieron el presupuesto aprobado.</t>
  </si>
  <si>
    <t>En este trimestre se observa un avance financiero del 106.13% porque  se  realizaron modificaciones presupuestales para gastos a partidas que no se presupuestaron o excedieron el presupuesto aprobado.</t>
  </si>
  <si>
    <t>En este trimestre se observa un avance financiero del 102.45% porque  se  realizaron modificaciones presupuestales para gastos a partidas que no se presupuestaron o excedieron el presupuesto aprobado.</t>
  </si>
  <si>
    <t>En este trimestre se observa un avance financiero del 103.59% porque  se  realizaron modificaciones presupuestales para gastos a partidas que no se presupuestaron o excedieron el presupuesto aprobado.</t>
  </si>
  <si>
    <t>En este trimestre se observa un avance financiero del 108.62% porque  se  realizaron modificaciones presupuestales para gastos a partidas que no se presupuestaron o excedieron el presupuesto aprobado.</t>
  </si>
  <si>
    <t>En este segundo trimestre se observa un avance financiero del 11.55 % esto es debido a que no fue ocupado en su totalidad el presupuesto asignado a partidas especificas dentro de las actividades.</t>
  </si>
  <si>
    <t>En este segundo trimestre se observa un avance financiero del 90.87 % esto es debido a que no fue ocupado en su totalidad el presupuesto asignado a partidas especificas dentro de las actividades.</t>
  </si>
  <si>
    <t>En este segundo trimestre se observa un avance financiero del 97.58 % esto es debido a que no fue ocupado en su totalidad el presupuesto asignado a partidas especificas dentro de las actividades.</t>
  </si>
  <si>
    <t>En este trimestre se observa un avance financiero del 120.38% porque  se  realizaron modificaciones presupuestales para gastos a partidas que no se presupuestaron o excedieron el presupuesto aprobado.</t>
  </si>
  <si>
    <t>En este trimestre se observa un avance financiero del 222.05% porque  se  realizaron modificaciones presupuestales para gastos a partidas que no se presupuestaron o excedieron el presupuesto aprobado.</t>
  </si>
  <si>
    <t>En este primer trimestre se observa un avance financiero del 0 % esto es debido a que no fue ocupado el presupuesto asignado a partidas especificas dentro de las actividades.</t>
  </si>
  <si>
    <t>En este trimestre se observa un avance financiero del 113.89% porque  se  realizaron modificaciones presupuestales para gastos a partidas que no se presupuestaron o excedieron el presupuesto aprobado.</t>
  </si>
  <si>
    <t>En este trimestre se observa un avance financiero del 173.22% porque  se  realizaron modificaciones presupuestales para gastos a partidas que no se presupuestaron o excedieron el presupuesto aprobado.</t>
  </si>
  <si>
    <t>En este trimestre se observa un avance financiero del 103.48 % porque  se  realizaron modificaciones presupuestales para gastos a partidas que no se presupuestaron o excedieron el presupuesto aprobado.</t>
  </si>
  <si>
    <t>En este trimestre se observa un avance financiero del 127.19 % porque  se  realizaron modificaciones presupuestales para gastos a partidas que no se presupuestaron o excedieron el presupuesto aprobado.</t>
  </si>
  <si>
    <t>En este trimestre se observa un avance financiero del 168.16% porque  se  realizaron modificaciones presupuestales para gastos a partidas que no se presupuestaron o excedieron el presupuesto aprobado.</t>
  </si>
  <si>
    <t>En este segundo trimestre se observa un avance financiero del 80.07 % esto es debido a que no fue ocupado en su totalidad el presupuesto asignado a partidas especificas dentro de las actividades.</t>
  </si>
  <si>
    <t>En este  trimestre se observa un avance financiero del 45.64  % esto es debido a que no fue ocupado en su totalidad el presupuesto asignado a partidas especificas dentro de las actividades.</t>
  </si>
  <si>
    <t>En este trimestre se observa un avance financiero del 207.41% porque  se  realizaron modificaciones presupuestales para gastos a partidas que no se presupuestaron o excedieron el presupuesto aprobado.</t>
  </si>
  <si>
    <t>En este trimestre se observa un avance financiero del 305.39% porque  se  realizaron modificaciones presupuestales para gastos a partidas que no se presupuestaron o excedieron el presupuesto aprobado.</t>
  </si>
  <si>
    <t>En este trimestre se observa un avance financiero del 147.71% porque  se  realizaron modificaciones presupuestales para gastos a partidas que no se presupuestaron o excedieron el presupuesto aprobado.</t>
  </si>
  <si>
    <t>En este trimestre se observa un avance financiero del 128.63% porque  se  realizaron modificaciones presupuestales para gastos a partidas que no se presupuestaron o excedieron el presupuesto aprobado.</t>
  </si>
  <si>
    <t>En este  trimestre se observa un avance financiero del 91.25  % esto es debido a que no fue ocupado en su totalidad el presupuesto asignado a partidas especificas dentro de las actividades.</t>
  </si>
  <si>
    <t>En este  trimestre se observa un avance financiero del 95.94 % esto es debido a que no fue ocupado en su totalidad el presupuesto asignado a partidas especificas dentro de las actividades.</t>
  </si>
  <si>
    <t>En este trimestre se observa un avance financiero del 103.19% porque  se  realizaron modificaciones presupuestales para gastos a partidas que no se presupuestaron o excedieron el presupuesto aprobado.</t>
  </si>
  <si>
    <t>En este segundo trimestre se observa un avance financiero del 79.47  % esto es debido a que no fue ocupado en su totalidad el presupuesto asignado a partidas especificas dentro de las actividades.</t>
  </si>
  <si>
    <t>En este trimestre se observa un avance financiero del 100% debido a que fue ejercido el presupuesto conforme a lo aprobado.</t>
  </si>
  <si>
    <t>En este trimestre se observa un avance financiero del 121.93% porque  se  realizaron modificaciones presupuestales para gastos a partidas que no se presupuestaron o excedieron el presupuesto aprobado.</t>
  </si>
  <si>
    <t>En este segundo trimestre se observa un avance financiero del 85.67  % esto es debido a que no fue ocupado en su totalidad el presupuesto asignado a partidas especificas dentro de las actividades.</t>
  </si>
  <si>
    <t>En este segundo trimestre se observa un avance financiero del 76.53 % esto es debido a que no fue ocupado en su totalidad el presupuesto asignado a partidas especificas dentro de las actividades.</t>
  </si>
  <si>
    <t>En este segundo trimestre se observa un avance financiero del 94.42 % esto es debido a que no fue ocupado en su totalidad el presupuesto asignado a partidas especificas dentro de las actividades.</t>
  </si>
  <si>
    <t>En este trimestre se observa un avance financiero del 102.50 % porque  se  realizaron modificaciones presupuestales para gastos a partidas que no se presupuestaron o excedieron el presupuesto aprobado.</t>
  </si>
  <si>
    <t>En este trimestre se observa un avance financiero del 108.60 % porque  se  realizaron modificaciones presupuestales para gastos a partidas que no se presupuestaron o excedieron el presupuesto aprobado.</t>
  </si>
  <si>
    <t>En este trimestre se observa un avance financiero del 279.04 % porque  se  realizaron modificaciones presupuestales para gastosa de programa de ayuda social que se encuentra presupuestado en otro trimestre</t>
  </si>
  <si>
    <t>En este trimestre se observa un avance financiero del 124.58 % porque  se  realizaron modificaciones presupuestales para gastosa de programa de ayuda social que se encuentra presupuestado en otro trimestre</t>
  </si>
  <si>
    <t>En este segundo trimestre se observa un avance financiero del 97.01  % esto es debido a que no fue ocupado en su totalidad el presupuesto asignado a partidas especificas dentro de las actividades.</t>
  </si>
  <si>
    <t>En este segundo trimestre se observa un avance financiero del 18.74 % esto es debido a que no fue ocupado el presupuesto asignado a partidas especificas dentro de las actividades.</t>
  </si>
  <si>
    <t>En este trimestre se observa un avance financiero del 110.97 % porque  se  realizaron modificaciones presupuestales para gastosa de programa de ayuda social que se encuentra presupuestado en otro trimestre</t>
  </si>
  <si>
    <t>En este segundo trimestre se observa un avance financiero del 90.21 % esto es debido a que no fue ocupado el presupuesto asignado a partidas especificas dentro de las actividades.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</si>
</sst>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quot;$&quot;#,##0.00"/>
  </numFmts>
  <fonts count="24" x14ac:knownFonts="1">
    <font>
      <sz val="11"/>
      <color theme="1"/>
      <name val="Calibri"/>
      <family val="2"/>
      <scheme val="minor"/>
    </font>
    <font>
      <b/>
      <sz val="11"/>
      <name val="Arial"/>
      <family val="2"/>
    </font>
    <font>
      <b/>
      <sz val="11"/>
      <color rgb="FF000000"/>
      <name val="Arial"/>
      <family val="2"/>
    </font>
    <font>
      <sz val="11"/>
      <color theme="1"/>
      <name val="Arial"/>
      <family val="2"/>
    </font>
    <font>
      <b/>
      <sz val="11"/>
      <color theme="1"/>
      <name val="Arial"/>
      <family val="2"/>
    </font>
    <font>
      <b/>
      <sz val="11"/>
      <color theme="0"/>
      <name val="Arial"/>
      <family val="2"/>
    </font>
    <font>
      <sz val="11"/>
      <name val="Arial"/>
      <family val="2"/>
    </font>
    <font>
      <sz val="11"/>
      <color theme="1"/>
      <name val="Calibri"/>
      <family val="2"/>
      <scheme val="minor"/>
    </font>
    <font>
      <b/>
      <sz val="14"/>
      <color theme="0"/>
      <name val="Arial"/>
      <family val="2"/>
    </font>
    <font>
      <b/>
      <sz val="14"/>
      <color rgb="FFFFFFFF"/>
      <name val="Arial"/>
      <family val="2"/>
    </font>
    <font>
      <b/>
      <sz val="24"/>
      <color rgb="FFFFFFFF"/>
      <name val="Arial"/>
      <family val="2"/>
    </font>
    <font>
      <sz val="8"/>
      <name val="Calibri"/>
      <family val="2"/>
      <scheme val="minor"/>
    </font>
    <font>
      <b/>
      <sz val="11"/>
      <color theme="1"/>
      <name val="Calibri"/>
      <family val="2"/>
      <scheme val="minor"/>
    </font>
    <font>
      <b/>
      <sz val="14"/>
      <color theme="0"/>
      <name val="Calibri"/>
      <family val="2"/>
      <scheme val="minor"/>
    </font>
    <font>
      <b/>
      <sz val="11"/>
      <color rgb="FFFFFFFF"/>
      <name val="Arial"/>
      <family val="2"/>
    </font>
    <font>
      <b/>
      <sz val="18"/>
      <color theme="1"/>
      <name val="Calibri"/>
      <family val="2"/>
      <scheme val="minor"/>
    </font>
    <font>
      <b/>
      <sz val="11"/>
      <color rgb="FFFFFFFF"/>
      <name val="Calibri"/>
      <family val="2"/>
    </font>
    <font>
      <sz val="8"/>
      <color rgb="FF000000"/>
      <name val="Tahoma"/>
      <family val="2"/>
    </font>
    <font>
      <b/>
      <sz val="11"/>
      <name val="Calibri"/>
      <family val="2"/>
      <scheme val="minor"/>
    </font>
    <font>
      <b/>
      <sz val="13"/>
      <color theme="1"/>
      <name val="Calibri"/>
      <family val="2"/>
      <scheme val="minor"/>
    </font>
    <font>
      <sz val="11"/>
      <color rgb="FFFFFFFF"/>
      <name val="Arial"/>
      <family val="2"/>
    </font>
    <font>
      <sz val="11"/>
      <color rgb="FF000000"/>
      <name val="Arial"/>
      <family val="2"/>
    </font>
    <font>
      <sz val="11"/>
      <name val="Calibri"/>
      <family val="2"/>
      <scheme val="minor"/>
    </font>
    <font>
      <sz val="11"/>
      <color rgb="FFFFFFFF"/>
      <name val="Calibri"/>
      <family val="2"/>
    </font>
  </fonts>
  <fills count="34">
    <fill>
      <patternFill patternType="none"/>
    </fill>
    <fill>
      <patternFill patternType="gray125"/>
    </fill>
    <fill>
      <patternFill patternType="solid">
        <fgColor theme="2" tint="-9.9978637043366805E-2"/>
        <bgColor indexed="64"/>
      </patternFill>
    </fill>
    <fill>
      <patternFill patternType="solid">
        <fgColor theme="2"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2F2F2"/>
        <bgColor rgb="FFF2F2F2"/>
      </patternFill>
    </fill>
    <fill>
      <patternFill patternType="solid">
        <fgColor theme="0"/>
        <bgColor indexed="64"/>
      </patternFill>
    </fill>
    <fill>
      <patternFill patternType="solid">
        <fgColor rgb="FFBD2452"/>
        <bgColor rgb="FF000000"/>
      </patternFill>
    </fill>
    <fill>
      <patternFill patternType="solid">
        <fgColor rgb="FFBD2452"/>
        <bgColor indexed="64"/>
      </patternFill>
    </fill>
    <fill>
      <patternFill patternType="solid">
        <fgColor rgb="FFFDE9EB"/>
        <bgColor indexed="64"/>
      </patternFill>
    </fill>
    <fill>
      <patternFill patternType="solid">
        <fgColor rgb="FFFFEB9C"/>
        <bgColor indexed="64"/>
      </patternFill>
    </fill>
    <fill>
      <patternFill patternType="solid">
        <fgColor rgb="FFC7EFCE"/>
        <bgColor indexed="64"/>
      </patternFill>
    </fill>
    <fill>
      <patternFill patternType="solid">
        <fgColor theme="0" tint="-0.499984740745262"/>
        <bgColor indexed="64"/>
      </patternFill>
    </fill>
    <fill>
      <patternFill patternType="solid">
        <fgColor rgb="FFBD2452"/>
        <bgColor rgb="FF145148"/>
      </patternFill>
    </fill>
    <fill>
      <patternFill patternType="solid">
        <fgColor rgb="FFF2F2F2"/>
        <bgColor rgb="FFFFFFFF"/>
      </patternFill>
    </fill>
    <fill>
      <patternFill patternType="solid">
        <fgColor theme="0" tint="-4.9989318521683403E-2"/>
        <bgColor rgb="FFDDEBF7"/>
      </patternFill>
    </fill>
    <fill>
      <patternFill patternType="solid">
        <fgColor rgb="FFF2F2F2"/>
        <bgColor indexed="64"/>
      </patternFill>
    </fill>
    <fill>
      <patternFill patternType="solid">
        <fgColor theme="0" tint="-4.9989318521683403E-2"/>
        <bgColor rgb="FFDEEAF6"/>
      </patternFill>
    </fill>
    <fill>
      <patternFill patternType="solid">
        <fgColor rgb="FFF2F2F2"/>
        <bgColor rgb="FFDEEAF6"/>
      </patternFill>
    </fill>
    <fill>
      <patternFill patternType="solid">
        <fgColor theme="0" tint="-4.9989318521683403E-2"/>
        <bgColor rgb="FF658777"/>
      </patternFill>
    </fill>
    <fill>
      <patternFill patternType="solid">
        <fgColor rgb="FFFDE9EB"/>
        <bgColor rgb="FFF2F2F2"/>
      </patternFill>
    </fill>
    <fill>
      <patternFill patternType="solid">
        <fgColor rgb="FFF2F2F2"/>
        <bgColor rgb="FFFFEFF3"/>
      </patternFill>
    </fill>
    <fill>
      <patternFill patternType="solid">
        <fgColor rgb="FFF2F2F2"/>
        <bgColor rgb="FFFDE9EB"/>
      </patternFill>
    </fill>
    <fill>
      <patternFill patternType="solid">
        <fgColor rgb="FFBD2452"/>
        <bgColor rgb="FF993366"/>
      </patternFill>
    </fill>
    <fill>
      <patternFill patternType="solid">
        <fgColor rgb="FFFFEFF3"/>
        <bgColor indexed="64"/>
      </patternFill>
    </fill>
    <fill>
      <patternFill patternType="solid">
        <fgColor rgb="FFFFEFF3"/>
        <bgColor rgb="FFF2F2F2"/>
      </patternFill>
    </fill>
    <fill>
      <patternFill patternType="solid">
        <fgColor rgb="FFFFEFF3"/>
        <bgColor rgb="FF658777"/>
      </patternFill>
    </fill>
    <fill>
      <patternFill patternType="solid">
        <fgColor rgb="FFFFEFF3"/>
        <bgColor rgb="FF000000"/>
      </patternFill>
    </fill>
    <fill>
      <patternFill patternType="solid">
        <fgColor rgb="FFF2F2F2"/>
        <bgColor rgb="FF000000"/>
      </patternFill>
    </fill>
    <fill>
      <patternFill patternType="solid">
        <fgColor rgb="FFFFEFF3"/>
        <bgColor rgb="FFDEEAF6"/>
      </patternFill>
    </fill>
    <fill>
      <patternFill patternType="solid">
        <fgColor theme="0" tint="-4.9989318521683403E-2"/>
        <bgColor rgb="FFF2F2F2"/>
      </patternFill>
    </fill>
    <fill>
      <patternFill patternType="solid">
        <fgColor rgb="FFFDE9EB"/>
        <bgColor rgb="FFFDE9EB"/>
      </patternFill>
    </fill>
    <fill>
      <patternFill patternType="solid">
        <fgColor rgb="FFFFEB9C"/>
        <bgColor rgb="FFF2F2F2"/>
      </patternFill>
    </fill>
  </fills>
  <borders count="122">
    <border>
      <left/>
      <right/>
      <top/>
      <bottom/>
      <diagonal/>
    </border>
    <border>
      <left style="thin">
        <color rgb="FF000000"/>
      </left>
      <right style="thin">
        <color rgb="FF000000"/>
      </right>
      <top style="thin">
        <color rgb="FF000000"/>
      </top>
      <bottom style="thin">
        <color indexed="64"/>
      </bottom>
      <diagonal/>
    </border>
    <border>
      <left style="dashed">
        <color theme="1"/>
      </left>
      <right style="dashed">
        <color theme="1"/>
      </right>
      <top style="dashed">
        <color theme="1"/>
      </top>
      <bottom style="dashed">
        <color theme="1"/>
      </bottom>
      <diagonal/>
    </border>
    <border>
      <left style="thin">
        <color rgb="FF000000"/>
      </left>
      <right/>
      <top style="thin">
        <color rgb="FF000000"/>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dotted">
        <color indexed="64"/>
      </right>
      <top style="dotted">
        <color indexed="64"/>
      </top>
      <bottom style="dotted">
        <color indexed="64"/>
      </bottom>
      <diagonal/>
    </border>
    <border>
      <left style="medium">
        <color indexed="64"/>
      </left>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style="dotted">
        <color indexed="64"/>
      </top>
      <bottom style="dotted">
        <color indexed="64"/>
      </bottom>
      <diagonal/>
    </border>
    <border>
      <left style="dashed">
        <color theme="1"/>
      </left>
      <right style="dashed">
        <color theme="1"/>
      </right>
      <top style="dashed">
        <color theme="1"/>
      </top>
      <bottom/>
      <diagonal/>
    </border>
    <border>
      <left style="thin">
        <color rgb="FF000000"/>
      </left>
      <right/>
      <top style="thick">
        <color rgb="FF000000"/>
      </top>
      <bottom style="thin">
        <color rgb="FF000000"/>
      </bottom>
      <diagonal/>
    </border>
    <border>
      <left/>
      <right/>
      <top style="thick">
        <color rgb="FF000000"/>
      </top>
      <bottom style="thin">
        <color rgb="FF000000"/>
      </bottom>
      <diagonal/>
    </border>
    <border>
      <left/>
      <right style="thin">
        <color rgb="FF000000"/>
      </right>
      <top style="thick">
        <color rgb="FF000000"/>
      </top>
      <bottom style="thin">
        <color rgb="FF000000"/>
      </bottom>
      <diagonal/>
    </border>
    <border>
      <left style="thin">
        <color rgb="FF000000"/>
      </left>
      <right style="thin">
        <color rgb="FF000000"/>
      </right>
      <top style="thick">
        <color rgb="FF000000"/>
      </top>
      <bottom/>
      <diagonal/>
    </border>
    <border>
      <left style="thin">
        <color rgb="FF000000"/>
      </left>
      <right style="thin">
        <color rgb="FF000000"/>
      </right>
      <top/>
      <bottom style="thin">
        <color indexed="64"/>
      </bottom>
      <diagonal/>
    </border>
    <border>
      <left style="dotted">
        <color indexed="64"/>
      </left>
      <right style="medium">
        <color indexed="64"/>
      </right>
      <top style="thin">
        <color indexed="64"/>
      </top>
      <bottom style="dotted">
        <color indexed="64"/>
      </bottom>
      <diagonal/>
    </border>
    <border>
      <left style="medium">
        <color indexed="64"/>
      </left>
      <right style="medium">
        <color indexed="64"/>
      </right>
      <top style="dotted">
        <color indexed="64"/>
      </top>
      <bottom style="medium">
        <color indexed="64"/>
      </bottom>
      <diagonal/>
    </border>
    <border>
      <left style="medium">
        <color indexed="64"/>
      </left>
      <right/>
      <top/>
      <bottom/>
      <diagonal/>
    </border>
    <border>
      <left style="dashed">
        <color theme="1"/>
      </left>
      <right/>
      <top style="dashed">
        <color theme="1"/>
      </top>
      <bottom style="dashed">
        <color theme="1"/>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dotted">
        <color indexed="64"/>
      </bottom>
      <diagonal/>
    </border>
    <border>
      <left style="medium">
        <color indexed="64"/>
      </left>
      <right style="medium">
        <color indexed="64"/>
      </right>
      <top style="medium">
        <color indexed="64"/>
      </top>
      <bottom style="dotted">
        <color indexed="64"/>
      </bottom>
      <diagonal/>
    </border>
    <border>
      <left style="medium">
        <color indexed="64"/>
      </left>
      <right style="medium">
        <color indexed="64"/>
      </right>
      <top/>
      <bottom style="dotted">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top style="thin">
        <color indexed="64"/>
      </top>
      <bottom/>
      <diagonal/>
    </border>
    <border>
      <left style="medium">
        <color theme="1"/>
      </left>
      <right style="dashed">
        <color theme="1"/>
      </right>
      <top style="dashed">
        <color theme="1"/>
      </top>
      <bottom style="dashed">
        <color theme="1"/>
      </bottom>
      <diagonal/>
    </border>
    <border>
      <left style="dashed">
        <color theme="1"/>
      </left>
      <right style="medium">
        <color indexed="64"/>
      </right>
      <top style="dashed">
        <color theme="1"/>
      </top>
      <bottom style="dashed">
        <color theme="1"/>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dashed">
        <color theme="1"/>
      </right>
      <top style="medium">
        <color indexed="64"/>
      </top>
      <bottom style="dashed">
        <color theme="1"/>
      </bottom>
      <diagonal/>
    </border>
    <border>
      <left style="dashed">
        <color theme="1"/>
      </left>
      <right style="dashed">
        <color theme="1"/>
      </right>
      <top style="medium">
        <color indexed="64"/>
      </top>
      <bottom style="dashed">
        <color theme="1"/>
      </bottom>
      <diagonal/>
    </border>
    <border>
      <left style="dashed">
        <color theme="1"/>
      </left>
      <right style="medium">
        <color indexed="64"/>
      </right>
      <top style="medium">
        <color indexed="64"/>
      </top>
      <bottom style="dashed">
        <color theme="1"/>
      </bottom>
      <diagonal/>
    </border>
    <border>
      <left style="dashed">
        <color theme="1"/>
      </left>
      <right style="dashed">
        <color theme="1"/>
      </right>
      <top style="medium">
        <color indexed="64"/>
      </top>
      <bottom style="dotted">
        <color theme="1"/>
      </bottom>
      <diagonal/>
    </border>
    <border>
      <left style="dashed">
        <color theme="1"/>
      </left>
      <right style="medium">
        <color indexed="64"/>
      </right>
      <top style="medium">
        <color indexed="64"/>
      </top>
      <bottom style="dotted">
        <color theme="1"/>
      </bottom>
      <diagonal/>
    </border>
    <border>
      <left style="dashed">
        <color theme="1"/>
      </left>
      <right style="dashed">
        <color theme="1"/>
      </right>
      <top style="dotted">
        <color theme="1"/>
      </top>
      <bottom style="dotted">
        <color theme="1"/>
      </bottom>
      <diagonal/>
    </border>
    <border>
      <left style="dashed">
        <color theme="1"/>
      </left>
      <right style="medium">
        <color indexed="64"/>
      </right>
      <top style="dotted">
        <color theme="1"/>
      </top>
      <bottom style="dotted">
        <color theme="1"/>
      </bottom>
      <diagonal/>
    </border>
    <border>
      <left style="dashed">
        <color theme="1"/>
      </left>
      <right style="dashed">
        <color theme="1"/>
      </right>
      <top style="dotted">
        <color theme="1"/>
      </top>
      <bottom style="medium">
        <color indexed="64"/>
      </bottom>
      <diagonal/>
    </border>
    <border>
      <left style="dashed">
        <color theme="1"/>
      </left>
      <right style="medium">
        <color indexed="64"/>
      </right>
      <top style="dotted">
        <color theme="1"/>
      </top>
      <bottom style="medium">
        <color indexed="64"/>
      </bottom>
      <diagonal/>
    </border>
    <border>
      <left/>
      <right/>
      <top style="dashed">
        <color theme="1"/>
      </top>
      <bottom style="dashed">
        <color theme="1"/>
      </bottom>
      <diagonal/>
    </border>
    <border>
      <left style="medium">
        <color indexed="64"/>
      </left>
      <right/>
      <top style="thin">
        <color indexed="64"/>
      </top>
      <bottom style="thin">
        <color indexed="64"/>
      </bottom>
      <diagonal/>
    </border>
    <border>
      <left style="medium">
        <color theme="1"/>
      </left>
      <right style="dashed">
        <color theme="1"/>
      </right>
      <top style="dashed">
        <color theme="1"/>
      </top>
      <bottom/>
      <diagonal/>
    </border>
    <border>
      <left style="dashed">
        <color theme="1"/>
      </left>
      <right style="medium">
        <color indexed="64"/>
      </right>
      <top style="dashed">
        <color theme="1"/>
      </top>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right style="dashed">
        <color theme="1"/>
      </right>
      <top style="dotted">
        <color auto="1"/>
      </top>
      <bottom style="dotted">
        <color auto="1"/>
      </bottom>
      <diagonal/>
    </border>
    <border>
      <left style="dashed">
        <color theme="1"/>
      </left>
      <right style="dashed">
        <color theme="1"/>
      </right>
      <top style="dotted">
        <color auto="1"/>
      </top>
      <bottom style="dotted">
        <color auto="1"/>
      </bottom>
      <diagonal/>
    </border>
    <border>
      <left style="dashed">
        <color theme="1"/>
      </left>
      <right/>
      <top style="dotted">
        <color auto="1"/>
      </top>
      <bottom style="dotted">
        <color auto="1"/>
      </bottom>
      <diagonal/>
    </border>
    <border>
      <left/>
      <right style="medium">
        <color theme="1"/>
      </right>
      <top style="medium">
        <color indexed="64"/>
      </top>
      <bottom style="medium">
        <color indexed="64"/>
      </bottom>
      <diagonal/>
    </border>
    <border>
      <left style="thin">
        <color indexed="64"/>
      </left>
      <right style="thin">
        <color indexed="64"/>
      </right>
      <top/>
      <bottom style="thin">
        <color indexed="64"/>
      </bottom>
      <diagonal/>
    </border>
    <border>
      <left/>
      <right/>
      <top style="dashed">
        <color theme="1"/>
      </top>
      <bottom/>
      <diagonal/>
    </border>
    <border>
      <left style="medium">
        <color indexed="64"/>
      </left>
      <right/>
      <top/>
      <bottom style="dotted">
        <color indexed="64"/>
      </bottom>
      <diagonal/>
    </border>
    <border>
      <left style="dotted">
        <color indexed="64"/>
      </left>
      <right style="dotted">
        <color indexed="64"/>
      </right>
      <top style="dotted">
        <color indexed="64"/>
      </top>
      <bottom/>
      <diagonal/>
    </border>
    <border>
      <left style="medium">
        <color indexed="64"/>
      </left>
      <right style="dashed">
        <color theme="1"/>
      </right>
      <top/>
      <bottom style="dashed">
        <color theme="1"/>
      </bottom>
      <diagonal/>
    </border>
    <border>
      <left style="dashed">
        <color theme="1"/>
      </left>
      <right style="dashed">
        <color theme="1"/>
      </right>
      <top/>
      <bottom style="dashed">
        <color theme="1"/>
      </bottom>
      <diagonal/>
    </border>
    <border>
      <left style="dashed">
        <color theme="1"/>
      </left>
      <right style="medium">
        <color indexed="64"/>
      </right>
      <top/>
      <bottom style="dashed">
        <color theme="1"/>
      </bottom>
      <diagonal/>
    </border>
    <border>
      <left style="dashed">
        <color theme="1"/>
      </left>
      <right style="medium">
        <color indexed="64"/>
      </right>
      <top style="dotted">
        <color theme="1"/>
      </top>
      <bottom style="dashed">
        <color theme="1"/>
      </bottom>
      <diagonal/>
    </border>
    <border>
      <left style="dashed">
        <color theme="1"/>
      </left>
      <right style="dashed">
        <color theme="1"/>
      </right>
      <top style="dotted">
        <color theme="1"/>
      </top>
      <bottom style="dashed">
        <color theme="1"/>
      </bottom>
      <diagonal/>
    </border>
    <border>
      <left style="medium">
        <color indexed="64"/>
      </left>
      <right style="dashed">
        <color theme="1"/>
      </right>
      <top/>
      <bottom style="medium">
        <color indexed="64"/>
      </bottom>
      <diagonal/>
    </border>
    <border>
      <left style="dashed">
        <color theme="1"/>
      </left>
      <right style="dashed">
        <color theme="1"/>
      </right>
      <top/>
      <bottom style="medium">
        <color indexed="64"/>
      </bottom>
      <diagonal/>
    </border>
    <border>
      <left style="dashed">
        <color theme="1"/>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dotted">
        <color indexed="64"/>
      </left>
      <right style="dotted">
        <color indexed="64"/>
      </right>
      <top/>
      <bottom style="dotted">
        <color indexed="64"/>
      </bottom>
      <diagonal/>
    </border>
    <border>
      <left style="thin">
        <color indexed="64"/>
      </left>
      <right style="thin">
        <color indexed="64"/>
      </right>
      <top style="thin">
        <color indexed="64"/>
      </top>
      <bottom style="dotted">
        <color indexed="64"/>
      </bottom>
      <diagonal/>
    </border>
    <border>
      <left style="thick">
        <color rgb="FF000000"/>
      </left>
      <right style="thin">
        <color rgb="FF000000"/>
      </right>
      <top style="thick">
        <color rgb="FF000000"/>
      </top>
      <bottom/>
      <diagonal/>
    </border>
    <border>
      <left style="thick">
        <color rgb="FF000000"/>
      </left>
      <right style="thin">
        <color rgb="FF000000"/>
      </right>
      <top/>
      <bottom style="thin">
        <color indexed="64"/>
      </bottom>
      <diagonal/>
    </border>
    <border>
      <left style="thick">
        <color rgb="FF000000"/>
      </left>
      <right style="thin">
        <color indexed="64"/>
      </right>
      <top style="thin">
        <color indexed="64"/>
      </top>
      <bottom style="dotted">
        <color indexed="64"/>
      </bottom>
      <diagonal/>
    </border>
    <border>
      <left style="thick">
        <color rgb="FF000000"/>
      </left>
      <right/>
      <top/>
      <bottom/>
      <diagonal/>
    </border>
    <border>
      <left style="thick">
        <color rgb="FF000000"/>
      </left>
      <right style="dotted">
        <color indexed="64"/>
      </right>
      <top style="dotted">
        <color indexed="64"/>
      </top>
      <bottom style="dotted">
        <color indexed="64"/>
      </bottom>
      <diagonal/>
    </border>
    <border>
      <left style="thick">
        <color rgb="FF000000"/>
      </left>
      <right style="dotted">
        <color indexed="64"/>
      </right>
      <top style="dotted">
        <color indexed="64"/>
      </top>
      <bottom/>
      <diagonal/>
    </border>
    <border>
      <left style="thick">
        <color rgb="FF000000"/>
      </left>
      <right style="dotted">
        <color indexed="64"/>
      </right>
      <top/>
      <bottom style="dotted">
        <color indexed="64"/>
      </bottom>
      <diagonal/>
    </border>
    <border>
      <left style="thick">
        <color rgb="FF000000"/>
      </left>
      <right style="dotted">
        <color indexed="64"/>
      </right>
      <top style="dotted">
        <color indexed="64"/>
      </top>
      <bottom style="thick">
        <color rgb="FF000000"/>
      </bottom>
      <diagonal/>
    </border>
    <border>
      <left style="dotted">
        <color indexed="64"/>
      </left>
      <right/>
      <top style="dotted">
        <color indexed="64"/>
      </top>
      <bottom style="thick">
        <color rgb="FF000000"/>
      </bottom>
      <diagonal/>
    </border>
    <border>
      <left style="dotted">
        <color indexed="64"/>
      </left>
      <right style="dotted">
        <color indexed="64"/>
      </right>
      <top style="dotted">
        <color indexed="64"/>
      </top>
      <bottom style="thick">
        <color rgb="FF000000"/>
      </bottom>
      <diagonal/>
    </border>
    <border>
      <left/>
      <right style="dashed">
        <color theme="1"/>
      </right>
      <top style="dotted">
        <color auto="1"/>
      </top>
      <bottom style="thick">
        <color rgb="FF000000"/>
      </bottom>
      <diagonal/>
    </border>
    <border>
      <left style="dashed">
        <color theme="1"/>
      </left>
      <right style="dashed">
        <color theme="1"/>
      </right>
      <top style="dotted">
        <color auto="1"/>
      </top>
      <bottom style="thick">
        <color rgb="FF000000"/>
      </bottom>
      <diagonal/>
    </border>
    <border>
      <left style="dashed">
        <color theme="1"/>
      </left>
      <right/>
      <top style="dotted">
        <color auto="1"/>
      </top>
      <bottom style="thick">
        <color rgb="FF000000"/>
      </bottom>
      <diagonal/>
    </border>
    <border>
      <left style="medium">
        <color theme="1"/>
      </left>
      <right style="dashed">
        <color theme="1"/>
      </right>
      <top style="dashed">
        <color theme="1"/>
      </top>
      <bottom style="thick">
        <color rgb="FF000000"/>
      </bottom>
      <diagonal/>
    </border>
    <border>
      <left style="dashed">
        <color theme="1"/>
      </left>
      <right style="dashed">
        <color theme="1"/>
      </right>
      <top style="dashed">
        <color theme="1"/>
      </top>
      <bottom style="thick">
        <color rgb="FF000000"/>
      </bottom>
      <diagonal/>
    </border>
    <border>
      <left style="dashed">
        <color theme="1"/>
      </left>
      <right style="medium">
        <color indexed="64"/>
      </right>
      <top style="dashed">
        <color theme="1"/>
      </top>
      <bottom style="thick">
        <color rgb="FF000000"/>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right style="thick">
        <color indexed="64"/>
      </right>
      <top/>
      <bottom/>
      <diagonal/>
    </border>
    <border>
      <left style="thin">
        <color auto="1"/>
      </left>
      <right style="thick">
        <color indexed="64"/>
      </right>
      <top style="dotted">
        <color auto="1"/>
      </top>
      <bottom style="dotted">
        <color auto="1"/>
      </bottom>
      <diagonal/>
    </border>
    <border>
      <left style="thin">
        <color auto="1"/>
      </left>
      <right style="thick">
        <color indexed="64"/>
      </right>
      <top style="dotted">
        <color auto="1"/>
      </top>
      <bottom style="thick">
        <color rgb="FF000000"/>
      </bottom>
      <diagonal/>
    </border>
    <border>
      <left/>
      <right/>
      <top/>
      <bottom style="dotted">
        <color indexed="64"/>
      </bottom>
      <diagonal/>
    </border>
    <border>
      <left/>
      <right/>
      <top style="dotted">
        <color auto="1"/>
      </top>
      <bottom/>
      <diagonal/>
    </border>
    <border>
      <left style="dotted">
        <color indexed="64"/>
      </left>
      <right style="medium">
        <color indexed="64"/>
      </right>
      <top style="dotted">
        <color auto="1"/>
      </top>
      <bottom style="thick">
        <color indexed="64"/>
      </bottom>
      <diagonal/>
    </border>
    <border>
      <left style="dotted">
        <color indexed="64"/>
      </left>
      <right/>
      <top style="dotted">
        <color auto="1"/>
      </top>
      <bottom style="thick">
        <color indexed="64"/>
      </bottom>
      <diagonal/>
    </border>
    <border>
      <left style="medium">
        <color indexed="64"/>
      </left>
      <right style="medium">
        <color indexed="64"/>
      </right>
      <top style="dotted">
        <color auto="1"/>
      </top>
      <bottom style="thick">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rgb="FF000000"/>
      </left>
      <right/>
      <top style="medium">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medium">
        <color indexed="64"/>
      </left>
      <right style="thick">
        <color indexed="64"/>
      </right>
      <top style="thick">
        <color indexed="64"/>
      </top>
      <bottom/>
      <diagonal/>
    </border>
    <border>
      <left style="thick">
        <color indexed="64"/>
      </left>
      <right/>
      <top style="thick">
        <color indexed="64"/>
      </top>
      <bottom style="medium">
        <color indexed="64"/>
      </bottom>
      <diagonal/>
    </border>
    <border>
      <left style="medium">
        <color indexed="64"/>
      </left>
      <right style="medium">
        <color indexed="64"/>
      </right>
      <top style="thin">
        <color indexed="64"/>
      </top>
      <bottom style="dotted">
        <color indexed="64"/>
      </bottom>
      <diagonal/>
    </border>
    <border>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right style="medium">
        <color indexed="64"/>
      </right>
      <top/>
      <bottom style="dotted">
        <color indexed="64"/>
      </bottom>
      <diagonal/>
    </border>
    <border>
      <left style="medium">
        <color indexed="64"/>
      </left>
      <right style="dotted">
        <color indexed="64"/>
      </right>
      <top style="medium">
        <color indexed="64"/>
      </top>
      <bottom style="dashed">
        <color theme="1"/>
      </bottom>
      <diagonal/>
    </border>
    <border>
      <left style="dotted">
        <color indexed="64"/>
      </left>
      <right style="dotted">
        <color indexed="64"/>
      </right>
      <top style="medium">
        <color indexed="64"/>
      </top>
      <bottom style="dashed">
        <color theme="1"/>
      </bottom>
      <diagonal/>
    </border>
    <border>
      <left style="dotted">
        <color indexed="64"/>
      </left>
      <right style="medium">
        <color indexed="64"/>
      </right>
      <top style="medium">
        <color indexed="64"/>
      </top>
      <bottom style="dashed">
        <color theme="1"/>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s>
  <cellStyleXfs count="6">
    <xf numFmtId="0" fontId="0" fillId="0" borderId="0"/>
    <xf numFmtId="9" fontId="7" fillId="0" borderId="0" applyFont="0" applyFill="0" applyBorder="0" applyAlignment="0" applyProtection="0"/>
    <xf numFmtId="44" fontId="7" fillId="0" borderId="0" applyFont="0" applyFill="0" applyBorder="0" applyAlignment="0" applyProtection="0"/>
    <xf numFmtId="44" fontId="7" fillId="0" borderId="0" applyFont="0" applyFill="0" applyBorder="0" applyAlignment="0" applyProtection="0"/>
    <xf numFmtId="0" fontId="17" fillId="0" borderId="0"/>
    <xf numFmtId="44" fontId="17" fillId="0" borderId="0" applyFont="0" applyFill="0" applyBorder="0" applyAlignment="0" applyProtection="0"/>
  </cellStyleXfs>
  <cellXfs count="290">
    <xf numFmtId="0" fontId="0" fillId="0" borderId="0" xfId="0"/>
    <xf numFmtId="0" fontId="12" fillId="0" borderId="0" xfId="0" applyFont="1"/>
    <xf numFmtId="0" fontId="0" fillId="12" borderId="0" xfId="0" applyFill="1"/>
    <xf numFmtId="0" fontId="0" fillId="0" borderId="0" xfId="0" applyAlignment="1">
      <alignment wrapText="1"/>
    </xf>
    <xf numFmtId="0" fontId="0" fillId="11" borderId="0" xfId="0" applyFill="1"/>
    <xf numFmtId="0" fontId="0" fillId="0" borderId="0" xfId="0" applyProtection="1">
      <protection locked="0"/>
    </xf>
    <xf numFmtId="0" fontId="0" fillId="0" borderId="0" xfId="0" applyAlignment="1" applyProtection="1">
      <alignment horizontal="center" vertical="center"/>
      <protection locked="0"/>
    </xf>
    <xf numFmtId="0" fontId="0" fillId="7" borderId="0" xfId="0" applyFill="1" applyProtection="1">
      <protection locked="0"/>
    </xf>
    <xf numFmtId="0" fontId="0" fillId="7" borderId="0" xfId="0" applyFill="1" applyAlignment="1" applyProtection="1">
      <alignment horizontal="center" vertical="center"/>
      <protection locked="0"/>
    </xf>
    <xf numFmtId="0" fontId="9" fillId="8" borderId="1" xfId="0" applyFont="1" applyFill="1" applyBorder="1" applyAlignment="1" applyProtection="1">
      <alignment horizontal="center" vertical="center" wrapText="1"/>
      <protection locked="0"/>
    </xf>
    <xf numFmtId="0" fontId="9" fillId="8" borderId="3" xfId="0" applyFont="1" applyFill="1" applyBorder="1" applyAlignment="1" applyProtection="1">
      <alignment horizontal="center" vertical="center" wrapText="1"/>
      <protection locked="0"/>
    </xf>
    <xf numFmtId="3" fontId="3" fillId="7" borderId="2" xfId="0" applyNumberFormat="1" applyFont="1" applyFill="1" applyBorder="1" applyAlignment="1" applyProtection="1">
      <alignment horizontal="center" vertical="center" wrapText="1"/>
      <protection locked="0"/>
    </xf>
    <xf numFmtId="3" fontId="3" fillId="7" borderId="38" xfId="0" applyNumberFormat="1" applyFont="1" applyFill="1" applyBorder="1" applyAlignment="1" applyProtection="1">
      <alignment horizontal="center" vertical="center" wrapText="1"/>
      <protection locked="0"/>
    </xf>
    <xf numFmtId="10" fontId="0" fillId="6" borderId="40" xfId="0" applyNumberFormat="1" applyFill="1" applyBorder="1" applyAlignment="1" applyProtection="1">
      <alignment horizontal="center" vertical="center" wrapText="1"/>
      <protection locked="0"/>
    </xf>
    <xf numFmtId="10" fontId="0" fillId="6" borderId="41" xfId="0" applyNumberFormat="1" applyFill="1" applyBorder="1" applyAlignment="1" applyProtection="1">
      <alignment horizontal="center" vertical="center" wrapText="1"/>
      <protection locked="0"/>
    </xf>
    <xf numFmtId="10" fontId="0" fillId="6" borderId="53" xfId="0" applyNumberFormat="1" applyFill="1" applyBorder="1" applyAlignment="1" applyProtection="1">
      <alignment horizontal="center" vertical="center" wrapText="1"/>
      <protection locked="0"/>
    </xf>
    <xf numFmtId="3" fontId="3" fillId="7" borderId="37" xfId="0" applyNumberFormat="1" applyFont="1" applyFill="1" applyBorder="1" applyAlignment="1" applyProtection="1">
      <alignment horizontal="center" vertical="center" wrapText="1"/>
      <protection locked="0"/>
    </xf>
    <xf numFmtId="10" fontId="0" fillId="6" borderId="39" xfId="0" applyNumberFormat="1" applyFill="1" applyBorder="1" applyAlignment="1" applyProtection="1">
      <alignment horizontal="center" vertical="center" wrapText="1"/>
      <protection locked="0"/>
    </xf>
    <xf numFmtId="3" fontId="14" fillId="14" borderId="15" xfId="0" applyNumberFormat="1" applyFont="1" applyFill="1" applyBorder="1" applyAlignment="1" applyProtection="1">
      <alignment horizontal="center" vertical="center" wrapText="1"/>
      <protection locked="0"/>
    </xf>
    <xf numFmtId="3" fontId="3" fillId="4" borderId="2" xfId="0" applyNumberFormat="1" applyFont="1" applyFill="1" applyBorder="1" applyAlignment="1" applyProtection="1">
      <alignment horizontal="center" vertical="center" wrapText="1"/>
      <protection locked="0"/>
    </xf>
    <xf numFmtId="3" fontId="3" fillId="4" borderId="38" xfId="0" applyNumberFormat="1" applyFont="1" applyFill="1" applyBorder="1" applyAlignment="1" applyProtection="1">
      <alignment horizontal="center" vertical="center" wrapText="1"/>
      <protection locked="0"/>
    </xf>
    <xf numFmtId="0" fontId="3" fillId="5" borderId="58" xfId="0" applyFont="1" applyFill="1" applyBorder="1" applyAlignment="1" applyProtection="1">
      <alignment horizontal="center" vertical="center" wrapText="1"/>
      <protection locked="0"/>
    </xf>
    <xf numFmtId="3" fontId="3" fillId="4" borderId="16" xfId="0" applyNumberFormat="1" applyFont="1" applyFill="1" applyBorder="1" applyAlignment="1" applyProtection="1">
      <alignment horizontal="center" vertical="center" wrapText="1"/>
      <protection locked="0"/>
    </xf>
    <xf numFmtId="3" fontId="3" fillId="4" borderId="55" xfId="0" applyNumberFormat="1" applyFont="1" applyFill="1" applyBorder="1" applyAlignment="1" applyProtection="1">
      <alignment horizontal="center" vertical="center" wrapText="1"/>
      <protection locked="0"/>
    </xf>
    <xf numFmtId="3" fontId="1" fillId="5" borderId="15" xfId="0" applyNumberFormat="1" applyFont="1" applyFill="1" applyBorder="1" applyAlignment="1" applyProtection="1">
      <alignment horizontal="center" vertical="center" wrapText="1"/>
      <protection locked="0"/>
    </xf>
    <xf numFmtId="3" fontId="4" fillId="4" borderId="60" xfId="0" applyNumberFormat="1" applyFont="1" applyFill="1" applyBorder="1" applyAlignment="1" applyProtection="1">
      <alignment horizontal="center" vertical="center" wrapText="1"/>
      <protection locked="0"/>
    </xf>
    <xf numFmtId="3" fontId="4" fillId="4" borderId="61" xfId="0" applyNumberFormat="1" applyFont="1" applyFill="1" applyBorder="1" applyAlignment="1" applyProtection="1">
      <alignment horizontal="center" vertical="center" wrapText="1"/>
      <protection locked="0"/>
    </xf>
    <xf numFmtId="3" fontId="4" fillId="4" borderId="62" xfId="0" applyNumberFormat="1" applyFont="1" applyFill="1" applyBorder="1" applyAlignment="1" applyProtection="1">
      <alignment horizontal="center" vertical="center" wrapText="1"/>
      <protection locked="0"/>
    </xf>
    <xf numFmtId="3" fontId="4" fillId="4" borderId="54" xfId="0" applyNumberFormat="1" applyFont="1" applyFill="1" applyBorder="1" applyAlignment="1" applyProtection="1">
      <alignment horizontal="center" vertical="center" wrapText="1"/>
      <protection locked="0"/>
    </xf>
    <xf numFmtId="3" fontId="4" fillId="7" borderId="2" xfId="0" applyNumberFormat="1" applyFont="1" applyFill="1" applyBorder="1" applyAlignment="1" applyProtection="1">
      <alignment horizontal="center" vertical="center" wrapText="1"/>
      <protection locked="0"/>
    </xf>
    <xf numFmtId="3" fontId="4" fillId="4" borderId="16" xfId="0" applyNumberFormat="1" applyFont="1" applyFill="1" applyBorder="1" applyAlignment="1" applyProtection="1">
      <alignment horizontal="center" vertical="center" wrapText="1"/>
      <protection locked="0"/>
    </xf>
    <xf numFmtId="3" fontId="4" fillId="4" borderId="55" xfId="0" applyNumberFormat="1" applyFont="1" applyFill="1" applyBorder="1" applyAlignment="1" applyProtection="1">
      <alignment horizontal="center" vertical="center" wrapText="1"/>
      <protection locked="0"/>
    </xf>
    <xf numFmtId="0" fontId="12" fillId="0" borderId="0" xfId="0" applyFont="1" applyProtection="1">
      <protection locked="0"/>
    </xf>
    <xf numFmtId="0" fontId="4" fillId="10" borderId="15" xfId="0" applyFont="1" applyFill="1" applyBorder="1" applyAlignment="1" applyProtection="1">
      <alignment horizontal="center" vertical="center" wrapText="1"/>
      <protection locked="0"/>
    </xf>
    <xf numFmtId="3" fontId="4" fillId="4" borderId="37" xfId="0" applyNumberFormat="1" applyFont="1" applyFill="1" applyBorder="1" applyAlignment="1" applyProtection="1">
      <alignment horizontal="center" vertical="center" wrapText="1"/>
      <protection locked="0"/>
    </xf>
    <xf numFmtId="3" fontId="4" fillId="4" borderId="2" xfId="0" applyNumberFormat="1" applyFont="1" applyFill="1" applyBorder="1" applyAlignment="1" applyProtection="1">
      <alignment horizontal="center" vertical="center" wrapText="1"/>
      <protection locked="0"/>
    </xf>
    <xf numFmtId="3" fontId="4" fillId="4" borderId="38" xfId="0" applyNumberFormat="1" applyFont="1" applyFill="1" applyBorder="1" applyAlignment="1" applyProtection="1">
      <alignment horizontal="center" vertical="center" wrapText="1"/>
      <protection locked="0"/>
    </xf>
    <xf numFmtId="10" fontId="13" fillId="13" borderId="64" xfId="0" applyNumberFormat="1" applyFont="1" applyFill="1" applyBorder="1" applyAlignment="1" applyProtection="1">
      <alignment horizontal="center" vertical="center"/>
      <protection locked="0"/>
    </xf>
    <xf numFmtId="10" fontId="13" fillId="0" borderId="0" xfId="0" applyNumberFormat="1" applyFont="1" applyAlignment="1" applyProtection="1">
      <alignment horizontal="center" vertical="center"/>
      <protection locked="0"/>
    </xf>
    <xf numFmtId="0" fontId="6" fillId="5" borderId="26" xfId="0" applyFont="1" applyFill="1" applyBorder="1" applyAlignment="1" applyProtection="1">
      <alignment horizontal="center" vertical="center" wrapText="1"/>
      <protection locked="0"/>
    </xf>
    <xf numFmtId="3" fontId="3" fillId="10" borderId="27" xfId="0" applyNumberFormat="1" applyFont="1" applyFill="1" applyBorder="1" applyAlignment="1" applyProtection="1">
      <alignment horizontal="center" vertical="center" wrapText="1"/>
      <protection locked="0"/>
    </xf>
    <xf numFmtId="0" fontId="3" fillId="5" borderId="27" xfId="0" applyFont="1" applyFill="1" applyBorder="1" applyAlignment="1" applyProtection="1">
      <alignment horizontal="center" vertical="center" wrapText="1"/>
      <protection locked="0"/>
    </xf>
    <xf numFmtId="3" fontId="3" fillId="10" borderId="28" xfId="0" applyNumberFormat="1" applyFont="1" applyFill="1" applyBorder="1" applyAlignment="1" applyProtection="1">
      <alignment horizontal="center" vertical="center" wrapText="1"/>
      <protection locked="0"/>
    </xf>
    <xf numFmtId="3" fontId="3" fillId="7" borderId="25" xfId="0" applyNumberFormat="1" applyFont="1" applyFill="1" applyBorder="1" applyAlignment="1" applyProtection="1">
      <alignment horizontal="center" vertical="center" wrapText="1"/>
      <protection locked="0"/>
    </xf>
    <xf numFmtId="10" fontId="0" fillId="6" borderId="6" xfId="0" applyNumberFormat="1" applyFill="1" applyBorder="1" applyAlignment="1" applyProtection="1">
      <alignment horizontal="center" vertical="center" wrapText="1"/>
      <protection locked="0"/>
    </xf>
    <xf numFmtId="0" fontId="5" fillId="7" borderId="32" xfId="0" applyFont="1" applyFill="1" applyBorder="1" applyAlignment="1" applyProtection="1">
      <alignment horizontal="center" vertical="center" wrapText="1"/>
      <protection locked="0"/>
    </xf>
    <xf numFmtId="44" fontId="3" fillId="4" borderId="43" xfId="2" applyFont="1" applyFill="1" applyBorder="1" applyAlignment="1" applyProtection="1">
      <alignment horizontal="center" vertical="center" wrapText="1"/>
      <protection locked="0"/>
    </xf>
    <xf numFmtId="44" fontId="3" fillId="4" borderId="44" xfId="2" applyFont="1" applyFill="1" applyBorder="1" applyAlignment="1" applyProtection="1">
      <alignment horizontal="center" vertical="center" wrapText="1"/>
      <protection locked="0"/>
    </xf>
    <xf numFmtId="44" fontId="3" fillId="4" borderId="45" xfId="2" applyFont="1" applyFill="1" applyBorder="1" applyAlignment="1" applyProtection="1">
      <alignment horizontal="center" vertical="center" wrapText="1"/>
      <protection locked="0"/>
    </xf>
    <xf numFmtId="44" fontId="3" fillId="4" borderId="46" xfId="2" applyFont="1" applyFill="1" applyBorder="1" applyAlignment="1" applyProtection="1">
      <alignment horizontal="center" vertical="center" wrapText="1"/>
      <protection locked="0"/>
    </xf>
    <xf numFmtId="44" fontId="3" fillId="4" borderId="47" xfId="2" applyFont="1" applyFill="1" applyBorder="1" applyAlignment="1" applyProtection="1">
      <alignment horizontal="center" vertical="center" wrapText="1"/>
      <protection locked="0"/>
    </xf>
    <xf numFmtId="44" fontId="3" fillId="4" borderId="68" xfId="2" applyFont="1" applyFill="1" applyBorder="1" applyAlignment="1" applyProtection="1">
      <alignment horizontal="center" vertical="center" wrapText="1"/>
      <protection locked="0"/>
    </xf>
    <xf numFmtId="44" fontId="3" fillId="4" borderId="69" xfId="2" applyFont="1" applyFill="1" applyBorder="1" applyAlignment="1" applyProtection="1">
      <alignment horizontal="center" vertical="center" wrapText="1"/>
      <protection locked="0"/>
    </xf>
    <xf numFmtId="44" fontId="3" fillId="4" borderId="70" xfId="2" applyFont="1" applyFill="1" applyBorder="1" applyAlignment="1" applyProtection="1">
      <alignment horizontal="center" vertical="center" wrapText="1"/>
      <protection locked="0"/>
    </xf>
    <xf numFmtId="44" fontId="3" fillId="4" borderId="48" xfId="2" applyFont="1" applyFill="1" applyBorder="1" applyAlignment="1" applyProtection="1">
      <alignment horizontal="center" vertical="center" wrapText="1"/>
      <protection locked="0"/>
    </xf>
    <xf numFmtId="44" fontId="3" fillId="4" borderId="49" xfId="2" applyFont="1" applyFill="1" applyBorder="1" applyAlignment="1" applyProtection="1">
      <alignment horizontal="center" vertical="center" wrapText="1"/>
      <protection locked="0"/>
    </xf>
    <xf numFmtId="44" fontId="3" fillId="4" borderId="72" xfId="2" applyFont="1" applyFill="1" applyBorder="1" applyAlignment="1" applyProtection="1">
      <alignment horizontal="center" vertical="center" wrapText="1"/>
      <protection locked="0"/>
    </xf>
    <xf numFmtId="44" fontId="3" fillId="4" borderId="71" xfId="2" applyFont="1" applyFill="1" applyBorder="1" applyAlignment="1" applyProtection="1">
      <alignment horizontal="center" vertical="center" wrapText="1"/>
      <protection locked="0"/>
    </xf>
    <xf numFmtId="44" fontId="3" fillId="4" borderId="73" xfId="2" applyFont="1" applyFill="1" applyBorder="1" applyAlignment="1" applyProtection="1">
      <alignment horizontal="center" vertical="center" wrapText="1"/>
      <protection locked="0"/>
    </xf>
    <xf numFmtId="44" fontId="3" fillId="4" borderId="74" xfId="2" applyFont="1" applyFill="1" applyBorder="1" applyAlignment="1" applyProtection="1">
      <alignment horizontal="center" vertical="center" wrapText="1"/>
      <protection locked="0"/>
    </xf>
    <xf numFmtId="44" fontId="3" fillId="4" borderId="75" xfId="2" applyFont="1" applyFill="1" applyBorder="1" applyAlignment="1" applyProtection="1">
      <alignment horizontal="center" vertical="center" wrapText="1"/>
      <protection locked="0"/>
    </xf>
    <xf numFmtId="44" fontId="3" fillId="4" borderId="50" xfId="2" applyFont="1" applyFill="1" applyBorder="1" applyAlignment="1" applyProtection="1">
      <alignment horizontal="center" vertical="center" wrapText="1"/>
      <protection locked="0"/>
    </xf>
    <xf numFmtId="44" fontId="3" fillId="4" borderId="51" xfId="2" applyFont="1" applyFill="1" applyBorder="1" applyAlignment="1" applyProtection="1">
      <alignment horizontal="center" vertical="center" wrapText="1"/>
      <protection locked="0"/>
    </xf>
    <xf numFmtId="10" fontId="0" fillId="6" borderId="42" xfId="0" applyNumberFormat="1" applyFill="1" applyBorder="1" applyAlignment="1" applyProtection="1">
      <alignment horizontal="center" vertical="center" wrapText="1"/>
      <protection locked="0"/>
    </xf>
    <xf numFmtId="44" fontId="3" fillId="4" borderId="46" xfId="2" applyFont="1" applyFill="1" applyBorder="1" applyAlignment="1">
      <alignment horizontal="center" vertical="center" wrapText="1"/>
    </xf>
    <xf numFmtId="44" fontId="3" fillId="4" borderId="48" xfId="2" applyFont="1" applyFill="1" applyBorder="1" applyAlignment="1">
      <alignment horizontal="center" vertical="center" wrapText="1"/>
    </xf>
    <xf numFmtId="44" fontId="3" fillId="4" borderId="72" xfId="2" applyFont="1" applyFill="1" applyBorder="1" applyAlignment="1">
      <alignment horizontal="center" vertical="center" wrapText="1"/>
    </xf>
    <xf numFmtId="44" fontId="3" fillId="4" borderId="50" xfId="2" applyFont="1" applyFill="1" applyBorder="1" applyAlignment="1">
      <alignment horizontal="center" vertical="center" wrapText="1"/>
    </xf>
    <xf numFmtId="10" fontId="0" fillId="6" borderId="76" xfId="0" applyNumberFormat="1" applyFill="1" applyBorder="1" applyAlignment="1" applyProtection="1">
      <alignment horizontal="center" vertical="center" wrapText="1"/>
      <protection locked="0"/>
    </xf>
    <xf numFmtId="10" fontId="0" fillId="6" borderId="41" xfId="0" applyNumberFormat="1" applyFill="1" applyBorder="1" applyAlignment="1">
      <alignment horizontal="center" vertical="center" wrapText="1"/>
    </xf>
    <xf numFmtId="10" fontId="19" fillId="6" borderId="10" xfId="0" applyNumberFormat="1" applyFont="1" applyFill="1" applyBorder="1" applyAlignment="1">
      <alignment horizontal="center" vertical="center" wrapText="1"/>
    </xf>
    <xf numFmtId="10" fontId="19" fillId="6" borderId="56" xfId="0" applyNumberFormat="1" applyFont="1" applyFill="1" applyBorder="1" applyAlignment="1">
      <alignment horizontal="center" vertical="center" wrapText="1"/>
    </xf>
    <xf numFmtId="10" fontId="19" fillId="6" borderId="59" xfId="0" applyNumberFormat="1" applyFont="1" applyFill="1" applyBorder="1" applyAlignment="1">
      <alignment horizontal="center" vertical="center" wrapText="1"/>
    </xf>
    <xf numFmtId="0" fontId="20" fillId="14" borderId="56" xfId="0" applyFont="1" applyFill="1" applyBorder="1" applyAlignment="1">
      <alignment horizontal="justify" vertical="center" wrapText="1"/>
    </xf>
    <xf numFmtId="0" fontId="5" fillId="14" borderId="56" xfId="0" applyFont="1" applyFill="1" applyBorder="1" applyAlignment="1">
      <alignment horizontal="left" vertical="center" wrapText="1"/>
    </xf>
    <xf numFmtId="0" fontId="5" fillId="9" borderId="56" xfId="0" applyFont="1" applyFill="1" applyBorder="1" applyAlignment="1" applyProtection="1">
      <alignment horizontal="center" vertical="center" wrapText="1"/>
      <protection locked="0"/>
    </xf>
    <xf numFmtId="0" fontId="3" fillId="5" borderId="78" xfId="0" applyFont="1" applyFill="1" applyBorder="1" applyAlignment="1">
      <alignment horizontal="justify" vertical="center" wrapText="1"/>
    </xf>
    <xf numFmtId="0" fontId="6" fillId="25" borderId="56" xfId="0" applyFont="1" applyFill="1" applyBorder="1" applyAlignment="1">
      <alignment horizontal="justify" vertical="center"/>
    </xf>
    <xf numFmtId="0" fontId="6" fillId="25" borderId="56" xfId="0" applyFont="1" applyFill="1" applyBorder="1" applyAlignment="1">
      <alignment horizontal="left" vertical="center" wrapText="1"/>
    </xf>
    <xf numFmtId="0" fontId="6" fillId="17" borderId="56" xfId="0" applyFont="1" applyFill="1" applyBorder="1" applyAlignment="1">
      <alignment horizontal="justify" vertical="center" wrapText="1"/>
    </xf>
    <xf numFmtId="0" fontId="6" fillId="6" borderId="56" xfId="0" applyFont="1" applyFill="1" applyBorder="1" applyAlignment="1">
      <alignment horizontal="left" vertical="center" wrapText="1"/>
    </xf>
    <xf numFmtId="0" fontId="1" fillId="17" borderId="56" xfId="0" applyFont="1" applyFill="1" applyBorder="1" applyAlignment="1">
      <alignment horizontal="justify" vertical="center" wrapText="1"/>
    </xf>
    <xf numFmtId="0" fontId="6" fillId="5" borderId="56" xfId="0" applyFont="1" applyFill="1" applyBorder="1" applyAlignment="1">
      <alignment horizontal="justify" vertical="center" wrapText="1"/>
    </xf>
    <xf numFmtId="0" fontId="6" fillId="5" borderId="56" xfId="0" applyFont="1" applyFill="1" applyBorder="1" applyAlignment="1">
      <alignment horizontal="left" vertical="center" wrapText="1"/>
    </xf>
    <xf numFmtId="0" fontId="1" fillId="5" borderId="56" xfId="0" applyFont="1" applyFill="1" applyBorder="1" applyAlignment="1">
      <alignment horizontal="left" vertical="center" wrapText="1"/>
    </xf>
    <xf numFmtId="0" fontId="6" fillId="25" borderId="56" xfId="0" applyFont="1" applyFill="1" applyBorder="1" applyAlignment="1">
      <alignment horizontal="justify" vertical="center" wrapText="1"/>
    </xf>
    <xf numFmtId="0" fontId="6" fillId="19" borderId="56" xfId="0" applyFont="1" applyFill="1" applyBorder="1" applyAlignment="1">
      <alignment horizontal="left" vertical="center" wrapText="1"/>
    </xf>
    <xf numFmtId="0" fontId="3" fillId="17" borderId="56" xfId="0" applyFont="1" applyFill="1" applyBorder="1" applyAlignment="1">
      <alignment horizontal="justify" vertical="center" wrapText="1"/>
    </xf>
    <xf numFmtId="0" fontId="3" fillId="5" borderId="56" xfId="0" applyFont="1" applyFill="1" applyBorder="1" applyAlignment="1">
      <alignment horizontal="left" vertical="center" wrapText="1"/>
    </xf>
    <xf numFmtId="0" fontId="1" fillId="20" borderId="56" xfId="0" applyFont="1" applyFill="1" applyBorder="1" applyAlignment="1">
      <alignment horizontal="justify" vertical="center" wrapText="1"/>
    </xf>
    <xf numFmtId="0" fontId="1" fillId="20" borderId="56" xfId="0" applyFont="1" applyFill="1" applyBorder="1" applyAlignment="1">
      <alignment horizontal="left" vertical="center" wrapText="1"/>
    </xf>
    <xf numFmtId="0" fontId="6" fillId="18" borderId="56" xfId="0" applyFont="1" applyFill="1" applyBorder="1" applyAlignment="1">
      <alignment horizontal="justify" vertical="center" wrapText="1"/>
    </xf>
    <xf numFmtId="0" fontId="6" fillId="18" borderId="56" xfId="0" applyFont="1" applyFill="1" applyBorder="1" applyAlignment="1">
      <alignment horizontal="left" vertical="center" wrapText="1"/>
    </xf>
    <xf numFmtId="0" fontId="6" fillId="19" borderId="56" xfId="0" applyFont="1" applyFill="1" applyBorder="1" applyAlignment="1">
      <alignment horizontal="justify" vertical="center" wrapText="1"/>
    </xf>
    <xf numFmtId="0" fontId="6" fillId="20" borderId="56" xfId="0" applyFont="1" applyFill="1" applyBorder="1" applyAlignment="1">
      <alignment horizontal="justify" vertical="center" wrapText="1"/>
    </xf>
    <xf numFmtId="0" fontId="1" fillId="25" borderId="56" xfId="0" applyFont="1" applyFill="1" applyBorder="1" applyAlignment="1">
      <alignment horizontal="left" vertical="center" wrapText="1"/>
    </xf>
    <xf numFmtId="0" fontId="6" fillId="17" borderId="67" xfId="0" applyFont="1" applyFill="1" applyBorder="1" applyAlignment="1">
      <alignment horizontal="left" vertical="center" wrapText="1"/>
    </xf>
    <xf numFmtId="0" fontId="6" fillId="25" borderId="57" xfId="0" applyFont="1" applyFill="1" applyBorder="1" applyAlignment="1">
      <alignment horizontal="justify" vertical="center" wrapText="1"/>
    </xf>
    <xf numFmtId="0" fontId="1" fillId="28" borderId="56" xfId="0" applyFont="1" applyFill="1" applyBorder="1" applyAlignment="1">
      <alignment horizontal="left" vertical="center" wrapText="1"/>
    </xf>
    <xf numFmtId="0" fontId="1" fillId="6" borderId="57" xfId="0" applyFont="1" applyFill="1" applyBorder="1" applyAlignment="1">
      <alignment horizontal="justify" vertical="center" wrapText="1"/>
    </xf>
    <xf numFmtId="0" fontId="1" fillId="6" borderId="56" xfId="0" applyFont="1" applyFill="1" applyBorder="1" applyAlignment="1">
      <alignment horizontal="left" vertical="center" wrapText="1"/>
    </xf>
    <xf numFmtId="0" fontId="21" fillId="25" borderId="57" xfId="0" applyFont="1" applyFill="1" applyBorder="1" applyAlignment="1">
      <alignment horizontal="justify" vertical="center" wrapText="1"/>
    </xf>
    <xf numFmtId="0" fontId="2" fillId="28" borderId="56" xfId="0" applyFont="1" applyFill="1" applyBorder="1" applyAlignment="1">
      <alignment horizontal="left" vertical="center" wrapText="1"/>
    </xf>
    <xf numFmtId="0" fontId="6" fillId="19" borderId="57" xfId="0" applyFont="1" applyFill="1" applyBorder="1" applyAlignment="1">
      <alignment horizontal="justify" vertical="center" wrapText="1"/>
    </xf>
    <xf numFmtId="0" fontId="1" fillId="17" borderId="57" xfId="0" applyFont="1" applyFill="1" applyBorder="1" applyAlignment="1">
      <alignment horizontal="justify" vertical="center" wrapText="1"/>
    </xf>
    <xf numFmtId="0" fontId="6" fillId="29" borderId="56" xfId="0" applyFont="1" applyFill="1" applyBorder="1" applyAlignment="1">
      <alignment horizontal="justify" vertical="center" wrapText="1"/>
    </xf>
    <xf numFmtId="0" fontId="6" fillId="18" borderId="57" xfId="0" applyFont="1" applyFill="1" applyBorder="1" applyAlignment="1">
      <alignment horizontal="justify" vertical="center" wrapText="1"/>
    </xf>
    <xf numFmtId="0" fontId="1" fillId="19" borderId="56" xfId="0" applyFont="1" applyFill="1" applyBorder="1" applyAlignment="1">
      <alignment horizontal="left" vertical="center" wrapText="1"/>
    </xf>
    <xf numFmtId="0" fontId="6" fillId="5" borderId="57" xfId="0" applyFont="1" applyFill="1" applyBorder="1" applyAlignment="1">
      <alignment horizontal="justify" vertical="center" wrapText="1"/>
    </xf>
    <xf numFmtId="0" fontId="1" fillId="29" borderId="56" xfId="0" applyFont="1" applyFill="1" applyBorder="1" applyAlignment="1">
      <alignment horizontal="left" vertical="center" wrapText="1"/>
    </xf>
    <xf numFmtId="0" fontId="6" fillId="17" borderId="57" xfId="0" applyFont="1" applyFill="1" applyBorder="1" applyAlignment="1">
      <alignment horizontal="justify" vertical="center" wrapText="1"/>
    </xf>
    <xf numFmtId="0" fontId="6" fillId="28" borderId="56" xfId="0" applyFont="1" applyFill="1" applyBorder="1" applyAlignment="1">
      <alignment horizontal="left" vertical="center" wrapText="1"/>
    </xf>
    <xf numFmtId="0" fontId="6" fillId="29" borderId="67" xfId="0" applyFont="1" applyFill="1" applyBorder="1" applyAlignment="1">
      <alignment horizontal="left" vertical="center" wrapText="1"/>
    </xf>
    <xf numFmtId="0" fontId="6" fillId="17" borderId="56" xfId="0" applyFont="1" applyFill="1" applyBorder="1" applyAlignment="1">
      <alignment horizontal="left" vertical="center" wrapText="1"/>
    </xf>
    <xf numFmtId="0" fontId="6" fillId="18" borderId="57" xfId="0" applyFont="1" applyFill="1" applyBorder="1" applyAlignment="1">
      <alignment horizontal="left" vertical="center" wrapText="1"/>
    </xf>
    <xf numFmtId="0" fontId="1" fillId="26" borderId="57" xfId="0" applyFont="1" applyFill="1" applyBorder="1" applyAlignment="1">
      <alignment horizontal="justify" vertical="center" wrapText="1"/>
    </xf>
    <xf numFmtId="0" fontId="1" fillId="26" borderId="56" xfId="0" applyFont="1" applyFill="1" applyBorder="1" applyAlignment="1">
      <alignment horizontal="left" vertical="center" wrapText="1"/>
    </xf>
    <xf numFmtId="0" fontId="1" fillId="22" borderId="57" xfId="0" applyFont="1" applyFill="1" applyBorder="1" applyAlignment="1">
      <alignment horizontal="justify" vertical="center" wrapText="1"/>
    </xf>
    <xf numFmtId="0" fontId="1" fillId="22" borderId="56" xfId="0" applyFont="1" applyFill="1" applyBorder="1" applyAlignment="1">
      <alignment horizontal="left" vertical="center" wrapText="1"/>
    </xf>
    <xf numFmtId="0" fontId="1" fillId="17" borderId="56" xfId="0" applyFont="1" applyFill="1" applyBorder="1" applyAlignment="1">
      <alignment horizontal="left" vertical="center" wrapText="1"/>
    </xf>
    <xf numFmtId="0" fontId="6" fillId="18" borderId="67" xfId="0" applyFont="1" applyFill="1" applyBorder="1" applyAlignment="1">
      <alignment horizontal="left" vertical="center" wrapText="1"/>
    </xf>
    <xf numFmtId="0" fontId="1" fillId="22" borderId="56" xfId="0" applyFont="1" applyFill="1" applyBorder="1" applyAlignment="1">
      <alignment horizontal="justify" vertical="center" wrapText="1"/>
    </xf>
    <xf numFmtId="0" fontId="3" fillId="17" borderId="67" xfId="0" applyFont="1" applyFill="1" applyBorder="1" applyAlignment="1">
      <alignment horizontal="left" vertical="center" wrapText="1"/>
    </xf>
    <xf numFmtId="0" fontId="3" fillId="25" borderId="57" xfId="0" applyFont="1" applyFill="1" applyBorder="1" applyAlignment="1">
      <alignment horizontal="justify" vertical="center" wrapText="1"/>
    </xf>
    <xf numFmtId="0" fontId="3" fillId="25" borderId="56" xfId="0" applyFont="1" applyFill="1" applyBorder="1" applyAlignment="1">
      <alignment horizontal="left" vertical="center" wrapText="1"/>
    </xf>
    <xf numFmtId="0" fontId="3" fillId="17" borderId="57" xfId="0" applyFont="1" applyFill="1" applyBorder="1" applyAlignment="1">
      <alignment horizontal="justify" vertical="center" wrapText="1"/>
    </xf>
    <xf numFmtId="0" fontId="3" fillId="17" borderId="56" xfId="0" applyFont="1" applyFill="1" applyBorder="1" applyAlignment="1">
      <alignment horizontal="left" vertical="center" wrapText="1"/>
    </xf>
    <xf numFmtId="0" fontId="4" fillId="27" borderId="57" xfId="0" applyFont="1" applyFill="1" applyBorder="1" applyAlignment="1">
      <alignment horizontal="justify" vertical="center" wrapText="1"/>
    </xf>
    <xf numFmtId="0" fontId="4" fillId="27" borderId="56" xfId="0" applyFont="1" applyFill="1" applyBorder="1" applyAlignment="1">
      <alignment horizontal="left" vertical="center" wrapText="1"/>
    </xf>
    <xf numFmtId="0" fontId="3" fillId="18" borderId="57" xfId="0" applyFont="1" applyFill="1" applyBorder="1" applyAlignment="1">
      <alignment horizontal="justify" vertical="center" wrapText="1"/>
    </xf>
    <xf numFmtId="0" fontId="3" fillId="18" borderId="56" xfId="0" applyFont="1" applyFill="1" applyBorder="1" applyAlignment="1">
      <alignment horizontal="left" vertical="center" wrapText="1"/>
    </xf>
    <xf numFmtId="0" fontId="4" fillId="17" borderId="57" xfId="0" applyFont="1" applyFill="1" applyBorder="1" applyAlignment="1">
      <alignment horizontal="justify" vertical="center" wrapText="1"/>
    </xf>
    <xf numFmtId="0" fontId="6" fillId="10" borderId="57" xfId="0" applyFont="1" applyFill="1" applyBorder="1" applyAlignment="1" applyProtection="1">
      <alignment horizontal="center" vertical="center" wrapText="1"/>
      <protection locked="0"/>
    </xf>
    <xf numFmtId="0" fontId="2" fillId="5" borderId="81" xfId="0" applyFont="1" applyFill="1" applyBorder="1" applyAlignment="1">
      <alignment horizontal="center" vertical="center" wrapText="1"/>
    </xf>
    <xf numFmtId="0" fontId="5" fillId="9" borderId="83" xfId="0" applyFont="1" applyFill="1" applyBorder="1" applyAlignment="1">
      <alignment horizontal="center" vertical="center" wrapText="1"/>
    </xf>
    <xf numFmtId="0" fontId="1" fillId="25" borderId="83" xfId="0" applyFont="1" applyFill="1" applyBorder="1" applyAlignment="1">
      <alignment horizontal="center" vertical="center" wrapText="1"/>
    </xf>
    <xf numFmtId="0" fontId="1" fillId="17" borderId="83" xfId="0" applyFont="1" applyFill="1" applyBorder="1" applyAlignment="1">
      <alignment horizontal="center" vertical="center" wrapText="1"/>
    </xf>
    <xf numFmtId="0" fontId="1" fillId="15" borderId="83" xfId="0" applyFont="1" applyFill="1" applyBorder="1" applyAlignment="1">
      <alignment horizontal="center" vertical="center" wrapText="1"/>
    </xf>
    <xf numFmtId="0" fontId="1" fillId="5" borderId="83" xfId="0" applyFont="1" applyFill="1" applyBorder="1" applyAlignment="1">
      <alignment horizontal="center" vertical="center" wrapText="1"/>
    </xf>
    <xf numFmtId="0" fontId="1" fillId="6" borderId="83" xfId="0" applyFont="1" applyFill="1" applyBorder="1" applyAlignment="1">
      <alignment horizontal="center" vertical="center" wrapText="1"/>
    </xf>
    <xf numFmtId="0" fontId="1" fillId="26" borderId="83" xfId="0" applyFont="1" applyFill="1" applyBorder="1" applyAlignment="1">
      <alignment horizontal="center" vertical="center" wrapText="1"/>
    </xf>
    <xf numFmtId="0" fontId="1" fillId="22" borderId="83" xfId="0" applyFont="1" applyFill="1" applyBorder="1" applyAlignment="1">
      <alignment horizontal="center" vertical="center" wrapText="1"/>
    </xf>
    <xf numFmtId="0" fontId="1" fillId="17" borderId="86" xfId="0" applyFont="1" applyFill="1" applyBorder="1" applyAlignment="1">
      <alignment horizontal="center" vertical="center" wrapText="1"/>
    </xf>
    <xf numFmtId="0" fontId="6" fillId="17" borderId="87" xfId="0" applyFont="1" applyFill="1" applyBorder="1" applyAlignment="1">
      <alignment horizontal="justify" vertical="center" wrapText="1"/>
    </xf>
    <xf numFmtId="0" fontId="6" fillId="17" borderId="88" xfId="0" applyFont="1" applyFill="1" applyBorder="1" applyAlignment="1">
      <alignment horizontal="left" vertical="center" wrapText="1"/>
    </xf>
    <xf numFmtId="3" fontId="4" fillId="4" borderId="89" xfId="0" applyNumberFormat="1" applyFont="1" applyFill="1" applyBorder="1" applyAlignment="1" applyProtection="1">
      <alignment horizontal="center" vertical="center" wrapText="1"/>
      <protection locked="0"/>
    </xf>
    <xf numFmtId="3" fontId="4" fillId="4" borderId="90" xfId="0" applyNumberFormat="1" applyFont="1" applyFill="1" applyBorder="1" applyAlignment="1" applyProtection="1">
      <alignment horizontal="center" vertical="center" wrapText="1"/>
      <protection locked="0"/>
    </xf>
    <xf numFmtId="3" fontId="4" fillId="4" borderId="91" xfId="0" applyNumberFormat="1" applyFont="1" applyFill="1" applyBorder="1" applyAlignment="1" applyProtection="1">
      <alignment horizontal="center" vertical="center" wrapText="1"/>
      <protection locked="0"/>
    </xf>
    <xf numFmtId="3" fontId="4" fillId="4" borderId="92" xfId="0" applyNumberFormat="1" applyFont="1" applyFill="1" applyBorder="1" applyAlignment="1" applyProtection="1">
      <alignment horizontal="center" vertical="center" wrapText="1"/>
      <protection locked="0"/>
    </xf>
    <xf numFmtId="3" fontId="4" fillId="7" borderId="93" xfId="0" applyNumberFormat="1" applyFont="1" applyFill="1" applyBorder="1" applyAlignment="1" applyProtection="1">
      <alignment horizontal="center" vertical="center" wrapText="1"/>
      <protection locked="0"/>
    </xf>
    <xf numFmtId="3" fontId="4" fillId="4" borderId="93" xfId="0" applyNumberFormat="1" applyFont="1" applyFill="1" applyBorder="1" applyAlignment="1" applyProtection="1">
      <alignment horizontal="center" vertical="center" wrapText="1"/>
      <protection locked="0"/>
    </xf>
    <xf numFmtId="3" fontId="4" fillId="4" borderId="94" xfId="0" applyNumberFormat="1" applyFont="1" applyFill="1" applyBorder="1" applyAlignment="1" applyProtection="1">
      <alignment horizontal="center" vertical="center" wrapText="1"/>
      <protection locked="0"/>
    </xf>
    <xf numFmtId="0" fontId="6" fillId="10" borderId="97" xfId="0" applyFont="1" applyFill="1" applyBorder="1" applyAlignment="1" applyProtection="1">
      <alignment horizontal="justify" vertical="center" wrapText="1"/>
      <protection locked="0"/>
    </xf>
    <xf numFmtId="0" fontId="16" fillId="24" borderId="98" xfId="0" applyFont="1" applyFill="1" applyBorder="1" applyAlignment="1" applyProtection="1">
      <alignment vertical="center" wrapText="1"/>
      <protection locked="0"/>
    </xf>
    <xf numFmtId="0" fontId="18" fillId="23" borderId="98" xfId="0" applyFont="1" applyFill="1" applyBorder="1" applyAlignment="1" applyProtection="1">
      <alignment horizontal="justify" vertical="center" wrapText="1"/>
      <protection locked="0"/>
    </xf>
    <xf numFmtId="0" fontId="18" fillId="21" borderId="98" xfId="0" applyFont="1" applyFill="1" applyBorder="1" applyAlignment="1" applyProtection="1">
      <alignment horizontal="justify" vertical="center" wrapText="1"/>
      <protection locked="0"/>
    </xf>
    <xf numFmtId="0" fontId="18" fillId="23" borderId="99" xfId="0" applyFont="1" applyFill="1" applyBorder="1" applyAlignment="1" applyProtection="1">
      <alignment horizontal="justify" vertical="center" wrapText="1"/>
      <protection locked="0"/>
    </xf>
    <xf numFmtId="0" fontId="14" fillId="14" borderId="41" xfId="0" applyFont="1" applyFill="1" applyBorder="1" applyAlignment="1">
      <alignment horizontal="left" vertical="center" wrapText="1"/>
    </xf>
    <xf numFmtId="0" fontId="3" fillId="10" borderId="100" xfId="0" applyFont="1" applyFill="1" applyBorder="1" applyAlignment="1" applyProtection="1">
      <alignment horizontal="center" vertical="center" wrapText="1"/>
      <protection locked="0"/>
    </xf>
    <xf numFmtId="0" fontId="3" fillId="5" borderId="101" xfId="0" applyFont="1" applyFill="1" applyBorder="1" applyAlignment="1" applyProtection="1">
      <alignment horizontal="center" vertical="center" wrapText="1"/>
      <protection locked="0"/>
    </xf>
    <xf numFmtId="0" fontId="6" fillId="25" borderId="57" xfId="0" applyFont="1" applyFill="1" applyBorder="1" applyAlignment="1">
      <alignment horizontal="center" vertical="center" wrapText="1"/>
    </xf>
    <xf numFmtId="0" fontId="6" fillId="25" borderId="22" xfId="0" applyFont="1" applyFill="1" applyBorder="1" applyAlignment="1">
      <alignment horizontal="left" vertical="center" wrapText="1"/>
    </xf>
    <xf numFmtId="0" fontId="6" fillId="17" borderId="59" xfId="0" applyFont="1" applyFill="1" applyBorder="1" applyAlignment="1">
      <alignment horizontal="left" vertical="center" wrapText="1"/>
    </xf>
    <xf numFmtId="0" fontId="1" fillId="15" borderId="59" xfId="0" applyFont="1" applyFill="1" applyBorder="1" applyAlignment="1">
      <alignment horizontal="left" vertical="center" wrapText="1"/>
    </xf>
    <xf numFmtId="0" fontId="6" fillId="5" borderId="59" xfId="0" applyFont="1" applyFill="1" applyBorder="1" applyAlignment="1">
      <alignment horizontal="left" vertical="center" wrapText="1"/>
    </xf>
    <xf numFmtId="0" fontId="6" fillId="16" borderId="59" xfId="0" applyFont="1" applyFill="1" applyBorder="1" applyAlignment="1">
      <alignment horizontal="left" vertical="center" wrapText="1"/>
    </xf>
    <xf numFmtId="0" fontId="1" fillId="16" borderId="59" xfId="0" applyFont="1" applyFill="1" applyBorder="1" applyAlignment="1">
      <alignment horizontal="left" vertical="center" wrapText="1"/>
    </xf>
    <xf numFmtId="0" fontId="6" fillId="25" borderId="59" xfId="0" applyFont="1" applyFill="1" applyBorder="1" applyAlignment="1">
      <alignment horizontal="left" vertical="center" wrapText="1"/>
    </xf>
    <xf numFmtId="0" fontId="6" fillId="19" borderId="59" xfId="0" applyFont="1" applyFill="1" applyBorder="1" applyAlignment="1">
      <alignment horizontal="left" vertical="center" wrapText="1"/>
    </xf>
    <xf numFmtId="0" fontId="6" fillId="18" borderId="59" xfId="0" applyFont="1" applyFill="1" applyBorder="1" applyAlignment="1">
      <alignment horizontal="left" vertical="center" wrapText="1"/>
    </xf>
    <xf numFmtId="0" fontId="1" fillId="20" borderId="59" xfId="0" applyFont="1" applyFill="1" applyBorder="1" applyAlignment="1">
      <alignment horizontal="left" vertical="center" wrapText="1"/>
    </xf>
    <xf numFmtId="0" fontId="6" fillId="30" borderId="59" xfId="0" applyFont="1" applyFill="1" applyBorder="1" applyAlignment="1">
      <alignment horizontal="left" vertical="center" wrapText="1"/>
    </xf>
    <xf numFmtId="0" fontId="6" fillId="6" borderId="59" xfId="0" applyFont="1" applyFill="1" applyBorder="1" applyAlignment="1">
      <alignment horizontal="left" vertical="center" wrapText="1"/>
    </xf>
    <xf numFmtId="0" fontId="1" fillId="19" borderId="59" xfId="0" applyFont="1" applyFill="1" applyBorder="1" applyAlignment="1">
      <alignment horizontal="left" vertical="center" wrapText="1"/>
    </xf>
    <xf numFmtId="0" fontId="1" fillId="5" borderId="59" xfId="0" applyFont="1" applyFill="1" applyBorder="1" applyAlignment="1">
      <alignment horizontal="left" vertical="center" wrapText="1"/>
    </xf>
    <xf numFmtId="0" fontId="1" fillId="27" borderId="59" xfId="0" applyFont="1" applyFill="1" applyBorder="1" applyAlignment="1">
      <alignment horizontal="left" vertical="center" wrapText="1"/>
    </xf>
    <xf numFmtId="0" fontId="1" fillId="26" borderId="59" xfId="0" applyFont="1" applyFill="1" applyBorder="1" applyAlignment="1">
      <alignment horizontal="left" vertical="center" wrapText="1"/>
    </xf>
    <xf numFmtId="0" fontId="1" fillId="22" borderId="59" xfId="0" applyFont="1" applyFill="1" applyBorder="1" applyAlignment="1">
      <alignment horizontal="left" vertical="center" wrapText="1"/>
    </xf>
    <xf numFmtId="0" fontId="1" fillId="25" borderId="59" xfId="0" applyFont="1" applyFill="1" applyBorder="1" applyAlignment="1">
      <alignment horizontal="left" vertical="center" wrapText="1"/>
    </xf>
    <xf numFmtId="0" fontId="1" fillId="22" borderId="59" xfId="0" applyFont="1" applyFill="1" applyBorder="1" applyAlignment="1">
      <alignment horizontal="center" vertical="center" wrapText="1"/>
    </xf>
    <xf numFmtId="0" fontId="1" fillId="17" borderId="59" xfId="0" applyFont="1" applyFill="1" applyBorder="1" applyAlignment="1">
      <alignment horizontal="left" vertical="center" wrapText="1"/>
    </xf>
    <xf numFmtId="0" fontId="3" fillId="17" borderId="59" xfId="0" applyFont="1" applyFill="1" applyBorder="1" applyAlignment="1">
      <alignment horizontal="left" vertical="center" wrapText="1"/>
    </xf>
    <xf numFmtId="0" fontId="4" fillId="30" borderId="59" xfId="0" applyFont="1" applyFill="1" applyBorder="1" applyAlignment="1">
      <alignment horizontal="left" vertical="center" wrapText="1"/>
    </xf>
    <xf numFmtId="0" fontId="3" fillId="5" borderId="59" xfId="0" applyFont="1" applyFill="1" applyBorder="1" applyAlignment="1">
      <alignment horizontal="left" vertical="center" wrapText="1"/>
    </xf>
    <xf numFmtId="0" fontId="4" fillId="27" borderId="59" xfId="0" applyFont="1" applyFill="1" applyBorder="1" applyAlignment="1">
      <alignment horizontal="left" vertical="center" wrapText="1"/>
    </xf>
    <xf numFmtId="0" fontId="3" fillId="18" borderId="59" xfId="0" applyFont="1" applyFill="1" applyBorder="1" applyAlignment="1">
      <alignment horizontal="left" vertical="center" wrapText="1"/>
    </xf>
    <xf numFmtId="0" fontId="4" fillId="25" borderId="59" xfId="0" applyFont="1" applyFill="1" applyBorder="1" applyAlignment="1">
      <alignment horizontal="left" vertical="center" wrapText="1"/>
    </xf>
    <xf numFmtId="0" fontId="3" fillId="5" borderId="103" xfId="0" applyFont="1" applyFill="1" applyBorder="1" applyAlignment="1" applyProtection="1">
      <alignment horizontal="center" vertical="center" wrapText="1"/>
      <protection locked="0"/>
    </xf>
    <xf numFmtId="0" fontId="1" fillId="17" borderId="102" xfId="0" applyFont="1" applyFill="1" applyBorder="1" applyAlignment="1">
      <alignment horizontal="left" vertical="center" wrapText="1"/>
    </xf>
    <xf numFmtId="3" fontId="1" fillId="5" borderId="104" xfId="0" applyNumberFormat="1" applyFont="1" applyFill="1" applyBorder="1" applyAlignment="1" applyProtection="1">
      <alignment horizontal="center" vertical="center" wrapText="1"/>
      <protection locked="0"/>
    </xf>
    <xf numFmtId="3" fontId="4" fillId="7" borderId="15" xfId="0" applyNumberFormat="1" applyFont="1" applyFill="1" applyBorder="1" applyAlignment="1" applyProtection="1">
      <alignment horizontal="center" vertical="center" wrapText="1"/>
      <protection locked="0"/>
    </xf>
    <xf numFmtId="3" fontId="4" fillId="7" borderId="60" xfId="0" applyNumberFormat="1" applyFont="1" applyFill="1" applyBorder="1" applyAlignment="1" applyProtection="1">
      <alignment horizontal="center" vertical="center" wrapText="1"/>
      <protection locked="0"/>
    </xf>
    <xf numFmtId="3" fontId="4" fillId="7" borderId="61" xfId="0" applyNumberFormat="1" applyFont="1" applyFill="1" applyBorder="1" applyAlignment="1" applyProtection="1">
      <alignment horizontal="center" vertical="center" wrapText="1"/>
      <protection locked="0"/>
    </xf>
    <xf numFmtId="3" fontId="4" fillId="7" borderId="62" xfId="0" applyNumberFormat="1" applyFont="1" applyFill="1" applyBorder="1" applyAlignment="1" applyProtection="1">
      <alignment horizontal="center" vertical="center" wrapText="1"/>
      <protection locked="0"/>
    </xf>
    <xf numFmtId="3" fontId="4" fillId="7" borderId="37" xfId="0" applyNumberFormat="1" applyFont="1" applyFill="1" applyBorder="1" applyAlignment="1" applyProtection="1">
      <alignment horizontal="center" vertical="center" wrapText="1"/>
      <protection locked="0"/>
    </xf>
    <xf numFmtId="0" fontId="4" fillId="10" borderId="27" xfId="0" applyFont="1" applyFill="1" applyBorder="1" applyAlignment="1" applyProtection="1">
      <alignment horizontal="center" vertical="center" wrapText="1"/>
      <protection locked="0"/>
    </xf>
    <xf numFmtId="0" fontId="1" fillId="5" borderId="105" xfId="0" applyFont="1" applyFill="1" applyBorder="1" applyAlignment="1" applyProtection="1">
      <alignment horizontal="center" vertical="center" wrapText="1"/>
      <protection locked="0"/>
    </xf>
    <xf numFmtId="0" fontId="1" fillId="5" borderId="27" xfId="0" applyFont="1" applyFill="1" applyBorder="1" applyAlignment="1" applyProtection="1">
      <alignment horizontal="center" vertical="center" wrapText="1"/>
      <protection locked="0"/>
    </xf>
    <xf numFmtId="0" fontId="4" fillId="10" borderId="28" xfId="0" applyFont="1" applyFill="1" applyBorder="1" applyAlignment="1" applyProtection="1">
      <alignment horizontal="center" vertical="center" wrapText="1"/>
      <protection locked="0"/>
    </xf>
    <xf numFmtId="0" fontId="1" fillId="5" borderId="26" xfId="0" applyFont="1" applyFill="1" applyBorder="1" applyAlignment="1" applyProtection="1">
      <alignment horizontal="center" vertical="center" wrapText="1"/>
      <protection locked="0"/>
    </xf>
    <xf numFmtId="0" fontId="1" fillId="4" borderId="26" xfId="0" applyFont="1" applyFill="1" applyBorder="1" applyAlignment="1" applyProtection="1">
      <alignment horizontal="center" vertical="center" wrapText="1"/>
      <protection locked="0"/>
    </xf>
    <xf numFmtId="0" fontId="1" fillId="4" borderId="27" xfId="0" applyFont="1" applyFill="1" applyBorder="1" applyAlignment="1" applyProtection="1">
      <alignment horizontal="center" vertical="center" wrapText="1"/>
      <protection locked="0"/>
    </xf>
    <xf numFmtId="0" fontId="1" fillId="5" borderId="106" xfId="0" applyFont="1" applyFill="1" applyBorder="1" applyAlignment="1" applyProtection="1">
      <alignment horizontal="center" vertical="center" wrapText="1"/>
      <protection locked="0"/>
    </xf>
    <xf numFmtId="0" fontId="1" fillId="2" borderId="26" xfId="0" applyFont="1" applyFill="1" applyBorder="1" applyAlignment="1" applyProtection="1">
      <alignment horizontal="center" vertical="center" wrapText="1"/>
      <protection locked="0"/>
    </xf>
    <xf numFmtId="0" fontId="1" fillId="3" borderId="27" xfId="0" applyFont="1" applyFill="1" applyBorder="1" applyAlignment="1" applyProtection="1">
      <alignment horizontal="center" vertical="center" wrapText="1"/>
      <protection locked="0"/>
    </xf>
    <xf numFmtId="0" fontId="9" fillId="8" borderId="0" xfId="0" applyFont="1" applyFill="1" applyAlignment="1" applyProtection="1">
      <alignment horizontal="center" vertical="center"/>
      <protection locked="0"/>
    </xf>
    <xf numFmtId="0" fontId="1" fillId="2" borderId="28" xfId="0" applyFont="1" applyFill="1" applyBorder="1" applyAlignment="1" applyProtection="1">
      <alignment horizontal="center" vertical="center" wrapText="1"/>
      <protection locked="0"/>
    </xf>
    <xf numFmtId="0" fontId="8" fillId="8" borderId="111" xfId="0" applyFont="1" applyFill="1" applyBorder="1" applyAlignment="1" applyProtection="1">
      <alignment horizontal="center" vertical="center" wrapText="1"/>
      <protection locked="0"/>
    </xf>
    <xf numFmtId="0" fontId="22" fillId="23" borderId="98" xfId="0" applyFont="1" applyFill="1" applyBorder="1" applyAlignment="1" applyProtection="1">
      <alignment horizontal="justify" vertical="center" wrapText="1"/>
      <protection locked="0"/>
    </xf>
    <xf numFmtId="0" fontId="18" fillId="32" borderId="98" xfId="0" applyFont="1" applyFill="1" applyBorder="1" applyAlignment="1" applyProtection="1">
      <alignment horizontal="justify" vertical="center" wrapText="1"/>
      <protection locked="0"/>
    </xf>
    <xf numFmtId="0" fontId="18" fillId="31" borderId="98" xfId="0" applyFont="1" applyFill="1" applyBorder="1" applyAlignment="1" applyProtection="1">
      <alignment horizontal="justify" vertical="center" wrapText="1"/>
      <protection locked="0"/>
    </xf>
    <xf numFmtId="0" fontId="3" fillId="5" borderId="69" xfId="0" applyFont="1" applyFill="1" applyBorder="1" applyAlignment="1">
      <alignment horizontal="center" vertical="center" wrapText="1"/>
    </xf>
    <xf numFmtId="0" fontId="3" fillId="10" borderId="112" xfId="0" applyFont="1" applyFill="1" applyBorder="1" applyAlignment="1">
      <alignment horizontal="center" vertical="center" wrapText="1"/>
    </xf>
    <xf numFmtId="1" fontId="6" fillId="5" borderId="113" xfId="1" applyNumberFormat="1" applyFont="1" applyFill="1" applyBorder="1" applyAlignment="1">
      <alignment horizontal="center" vertical="center" wrapText="1"/>
    </xf>
    <xf numFmtId="1" fontId="3" fillId="10" borderId="114" xfId="1" applyNumberFormat="1" applyFont="1" applyFill="1" applyBorder="1" applyAlignment="1">
      <alignment horizontal="center" vertical="center" wrapText="1"/>
    </xf>
    <xf numFmtId="1" fontId="3" fillId="5" borderId="114" xfId="1" applyNumberFormat="1" applyFont="1" applyFill="1" applyBorder="1" applyAlignment="1">
      <alignment horizontal="center" vertical="center" wrapText="1"/>
    </xf>
    <xf numFmtId="1" fontId="3" fillId="10" borderId="22" xfId="1" applyNumberFormat="1" applyFont="1" applyFill="1" applyBorder="1" applyAlignment="1">
      <alignment horizontal="center" vertical="center" wrapText="1"/>
    </xf>
    <xf numFmtId="10" fontId="0" fillId="6" borderId="40" xfId="0" applyNumberFormat="1" applyFill="1" applyBorder="1" applyAlignment="1">
      <alignment horizontal="center" vertical="center" wrapText="1"/>
    </xf>
    <xf numFmtId="10" fontId="0" fillId="33" borderId="53" xfId="0" applyNumberFormat="1" applyFill="1" applyBorder="1" applyAlignment="1">
      <alignment horizontal="center" vertical="center" wrapText="1"/>
    </xf>
    <xf numFmtId="0" fontId="6" fillId="10" borderId="115" xfId="0" applyFont="1" applyFill="1" applyBorder="1" applyAlignment="1">
      <alignment horizontal="justify" vertical="center" wrapText="1"/>
    </xf>
    <xf numFmtId="1" fontId="6" fillId="5" borderId="116" xfId="0" applyNumberFormat="1" applyFont="1" applyFill="1" applyBorder="1" applyAlignment="1">
      <alignment horizontal="center" vertical="center" wrapText="1"/>
    </xf>
    <xf numFmtId="1" fontId="6" fillId="0" borderId="117" xfId="0" applyNumberFormat="1" applyFont="1" applyBorder="1" applyAlignment="1">
      <alignment horizontal="center" vertical="center" wrapText="1"/>
    </xf>
    <xf numFmtId="1" fontId="6" fillId="0" borderId="118" xfId="0" applyNumberFormat="1" applyFont="1" applyBorder="1" applyAlignment="1">
      <alignment horizontal="center" vertical="center" wrapText="1"/>
    </xf>
    <xf numFmtId="0" fontId="3" fillId="5" borderId="29" xfId="0" applyFont="1" applyFill="1" applyBorder="1" applyAlignment="1" applyProtection="1">
      <alignment horizontal="center" vertical="center" wrapText="1"/>
      <protection locked="0"/>
    </xf>
    <xf numFmtId="164" fontId="3" fillId="5" borderId="30" xfId="0" applyNumberFormat="1" applyFont="1" applyFill="1" applyBorder="1" applyAlignment="1" applyProtection="1">
      <alignment horizontal="center" vertical="center" wrapText="1"/>
      <protection locked="0"/>
    </xf>
    <xf numFmtId="0" fontId="3" fillId="5" borderId="66" xfId="0" applyFont="1" applyFill="1" applyBorder="1" applyAlignment="1" applyProtection="1">
      <alignment horizontal="center" vertical="center" wrapText="1"/>
      <protection locked="0"/>
    </xf>
    <xf numFmtId="164" fontId="3" fillId="5" borderId="31" xfId="0" applyNumberFormat="1" applyFont="1" applyFill="1" applyBorder="1" applyAlignment="1" applyProtection="1">
      <alignment horizontal="center" vertical="center" wrapText="1"/>
      <protection locked="0"/>
    </xf>
    <xf numFmtId="0" fontId="3" fillId="5" borderId="34" xfId="0" applyFont="1" applyFill="1" applyBorder="1" applyAlignment="1" applyProtection="1">
      <alignment horizontal="center" vertical="center" wrapText="1"/>
      <protection locked="0"/>
    </xf>
    <xf numFmtId="164" fontId="3" fillId="5" borderId="12" xfId="0" applyNumberFormat="1" applyFont="1" applyFill="1" applyBorder="1" applyAlignment="1" applyProtection="1">
      <alignment horizontal="center" vertical="center" wrapText="1"/>
      <protection locked="0"/>
    </xf>
    <xf numFmtId="44" fontId="0" fillId="0" borderId="0" xfId="0" applyNumberFormat="1" applyProtection="1">
      <protection locked="0"/>
    </xf>
    <xf numFmtId="10" fontId="0" fillId="6" borderId="119" xfId="0" applyNumberFormat="1" applyFill="1" applyBorder="1" applyAlignment="1" applyProtection="1">
      <alignment horizontal="center" vertical="center" wrapText="1"/>
      <protection locked="0"/>
    </xf>
    <xf numFmtId="10" fontId="0" fillId="6" borderId="120" xfId="0" applyNumberFormat="1" applyFill="1" applyBorder="1" applyAlignment="1" applyProtection="1">
      <alignment horizontal="center" vertical="center" wrapText="1"/>
      <protection locked="0"/>
    </xf>
    <xf numFmtId="10" fontId="0" fillId="6" borderId="42" xfId="0" applyNumberFormat="1" applyFill="1" applyBorder="1" applyAlignment="1">
      <alignment horizontal="center" vertical="center" wrapText="1"/>
    </xf>
    <xf numFmtId="10" fontId="0" fillId="6" borderId="121" xfId="0" applyNumberFormat="1" applyFill="1" applyBorder="1" applyAlignment="1" applyProtection="1">
      <alignment horizontal="center" vertical="center" wrapText="1"/>
      <protection locked="0"/>
    </xf>
    <xf numFmtId="0" fontId="8" fillId="9" borderId="110" xfId="0" applyFont="1" applyFill="1" applyBorder="1" applyAlignment="1" applyProtection="1">
      <alignment horizontal="center" vertical="center" wrapText="1"/>
      <protection locked="0"/>
    </xf>
    <xf numFmtId="0" fontId="8" fillId="9" borderId="95" xfId="0" applyFont="1" applyFill="1" applyBorder="1" applyAlignment="1" applyProtection="1">
      <alignment horizontal="center" vertical="center" wrapText="1"/>
      <protection locked="0"/>
    </xf>
    <xf numFmtId="0" fontId="8" fillId="9" borderId="96" xfId="0" applyFont="1" applyFill="1" applyBorder="1" applyAlignment="1" applyProtection="1">
      <alignment horizontal="center" vertical="center" wrapText="1"/>
      <protection locked="0"/>
    </xf>
    <xf numFmtId="0" fontId="9" fillId="8" borderId="79" xfId="0" applyFont="1" applyFill="1" applyBorder="1" applyAlignment="1" applyProtection="1">
      <alignment horizontal="center" vertical="center" wrapText="1"/>
      <protection locked="0"/>
    </xf>
    <xf numFmtId="0" fontId="9" fillId="8" borderId="80" xfId="0" applyFont="1" applyFill="1" applyBorder="1" applyAlignment="1" applyProtection="1">
      <alignment horizontal="center" vertical="center" wrapText="1"/>
      <protection locked="0"/>
    </xf>
    <xf numFmtId="0" fontId="9" fillId="8" borderId="20" xfId="0" applyFont="1" applyFill="1" applyBorder="1" applyAlignment="1" applyProtection="1">
      <alignment horizontal="center" vertical="center" wrapText="1"/>
      <protection locked="0"/>
    </xf>
    <xf numFmtId="0" fontId="9" fillId="8" borderId="21" xfId="0" applyFont="1" applyFill="1" applyBorder="1" applyAlignment="1" applyProtection="1">
      <alignment horizontal="center" vertical="center" wrapText="1"/>
      <protection locked="0"/>
    </xf>
    <xf numFmtId="0" fontId="9" fillId="8" borderId="17" xfId="0" applyFont="1" applyFill="1" applyBorder="1" applyAlignment="1" applyProtection="1">
      <alignment horizontal="center" vertical="center" wrapText="1"/>
      <protection locked="0"/>
    </xf>
    <xf numFmtId="0" fontId="9" fillId="8" borderId="18" xfId="0" applyFont="1" applyFill="1" applyBorder="1" applyAlignment="1" applyProtection="1">
      <alignment horizontal="center" vertical="center" wrapText="1"/>
      <protection locked="0"/>
    </xf>
    <xf numFmtId="0" fontId="9" fillId="8" borderId="19" xfId="0" applyFont="1" applyFill="1" applyBorder="1" applyAlignment="1" applyProtection="1">
      <alignment horizontal="center" vertical="center" wrapText="1"/>
      <protection locked="0"/>
    </xf>
    <xf numFmtId="0" fontId="8" fillId="8" borderId="108" xfId="0" applyFont="1" applyFill="1" applyBorder="1" applyAlignment="1" applyProtection="1">
      <alignment horizontal="center" vertical="center" wrapText="1"/>
      <protection locked="0"/>
    </xf>
    <xf numFmtId="0" fontId="8" fillId="8" borderId="109" xfId="0" applyFont="1" applyFill="1" applyBorder="1" applyAlignment="1" applyProtection="1">
      <alignment horizontal="center" vertical="center" wrapText="1"/>
      <protection locked="0"/>
    </xf>
    <xf numFmtId="0" fontId="9" fillId="8" borderId="0" xfId="0" applyFont="1" applyFill="1" applyAlignment="1" applyProtection="1">
      <alignment horizontal="center" vertical="center"/>
      <protection locked="0"/>
    </xf>
    <xf numFmtId="0" fontId="9" fillId="8" borderId="107" xfId="0" applyFont="1" applyFill="1" applyBorder="1" applyAlignment="1" applyProtection="1">
      <alignment horizontal="center" vertical="center" wrapText="1"/>
      <protection locked="0"/>
    </xf>
    <xf numFmtId="0" fontId="9" fillId="8" borderId="8" xfId="0" applyFont="1" applyFill="1" applyBorder="1" applyAlignment="1" applyProtection="1">
      <alignment horizontal="center" vertical="center" wrapText="1"/>
      <protection locked="0"/>
    </xf>
    <xf numFmtId="0" fontId="9" fillId="8" borderId="9" xfId="0" applyFont="1" applyFill="1" applyBorder="1" applyAlignment="1" applyProtection="1">
      <alignment horizontal="center" vertical="center" wrapText="1"/>
      <protection locked="0"/>
    </xf>
    <xf numFmtId="0" fontId="8" fillId="9" borderId="34" xfId="0" applyFont="1" applyFill="1" applyBorder="1" applyAlignment="1" applyProtection="1">
      <alignment horizontal="center" vertical="center" wrapText="1"/>
      <protection locked="0"/>
    </xf>
    <xf numFmtId="0" fontId="8" fillId="9" borderId="35" xfId="0" applyFont="1" applyFill="1" applyBorder="1" applyAlignment="1" applyProtection="1">
      <alignment horizontal="center" vertical="center" wrapText="1"/>
      <protection locked="0"/>
    </xf>
    <xf numFmtId="0" fontId="8" fillId="9" borderId="14" xfId="0" applyFont="1" applyFill="1" applyBorder="1" applyAlignment="1" applyProtection="1">
      <alignment horizontal="center" vertical="center" wrapText="1"/>
      <protection locked="0"/>
    </xf>
    <xf numFmtId="0" fontId="1" fillId="7" borderId="82" xfId="0" applyFont="1" applyFill="1" applyBorder="1" applyAlignment="1" applyProtection="1">
      <alignment horizontal="center" vertical="center" wrapText="1"/>
      <protection locked="0"/>
    </xf>
    <xf numFmtId="0" fontId="1" fillId="7" borderId="0" xfId="0" applyFont="1" applyFill="1" applyAlignment="1" applyProtection="1">
      <alignment horizontal="center" vertical="center" wrapText="1"/>
      <protection locked="0"/>
    </xf>
    <xf numFmtId="0" fontId="1" fillId="7" borderId="65" xfId="0" applyFont="1" applyFill="1" applyBorder="1" applyAlignment="1" applyProtection="1">
      <alignment horizontal="center" vertical="center" wrapText="1"/>
      <protection locked="0"/>
    </xf>
    <xf numFmtId="0" fontId="1" fillId="7" borderId="52" xfId="0" applyFont="1" applyFill="1" applyBorder="1" applyAlignment="1" applyProtection="1">
      <alignment horizontal="center" vertical="center" wrapText="1"/>
      <protection locked="0"/>
    </xf>
    <xf numFmtId="0" fontId="5" fillId="9" borderId="13" xfId="0" applyFont="1" applyFill="1" applyBorder="1" applyAlignment="1" applyProtection="1">
      <alignment horizontal="center" vertical="center" wrapText="1"/>
      <protection locked="0"/>
    </xf>
    <xf numFmtId="0" fontId="5" fillId="9" borderId="12" xfId="0" applyFont="1" applyFill="1" applyBorder="1" applyAlignment="1" applyProtection="1">
      <alignment horizontal="center" vertical="center" wrapText="1"/>
      <protection locked="0"/>
    </xf>
    <xf numFmtId="0" fontId="5" fillId="9" borderId="5" xfId="0" applyFont="1" applyFill="1" applyBorder="1" applyAlignment="1" applyProtection="1">
      <alignment horizontal="center" vertical="center" wrapText="1"/>
      <protection locked="0"/>
    </xf>
    <xf numFmtId="0" fontId="5" fillId="9" borderId="14" xfId="0" applyFont="1" applyFill="1" applyBorder="1" applyAlignment="1" applyProtection="1">
      <alignment horizontal="center" vertical="center" wrapText="1"/>
      <protection locked="0"/>
    </xf>
    <xf numFmtId="0" fontId="10" fillId="8" borderId="11" xfId="0" applyFont="1" applyFill="1" applyBorder="1" applyAlignment="1" applyProtection="1">
      <alignment horizontal="center" vertical="center" wrapText="1"/>
      <protection locked="0"/>
    </xf>
    <xf numFmtId="0" fontId="10" fillId="8" borderId="4" xfId="0" applyFont="1" applyFill="1" applyBorder="1" applyAlignment="1" applyProtection="1">
      <alignment horizontal="center" vertical="center" wrapText="1"/>
      <protection locked="0"/>
    </xf>
    <xf numFmtId="0" fontId="10" fillId="8" borderId="5" xfId="0" applyFont="1" applyFill="1" applyBorder="1" applyAlignment="1" applyProtection="1">
      <alignment horizontal="center" vertical="center" wrapText="1"/>
      <protection locked="0"/>
    </xf>
    <xf numFmtId="0" fontId="10" fillId="8" borderId="24" xfId="0" applyFont="1" applyFill="1" applyBorder="1" applyAlignment="1" applyProtection="1">
      <alignment horizontal="center" vertical="center" wrapText="1"/>
      <protection locked="0"/>
    </xf>
    <xf numFmtId="0" fontId="10" fillId="8" borderId="0" xfId="0" applyFont="1" applyFill="1" applyAlignment="1" applyProtection="1">
      <alignment horizontal="center" vertical="center" wrapText="1"/>
      <protection locked="0"/>
    </xf>
    <xf numFmtId="0" fontId="10" fillId="8" borderId="33" xfId="0" applyFont="1" applyFill="1" applyBorder="1" applyAlignment="1" applyProtection="1">
      <alignment horizontal="center" vertical="center" wrapText="1"/>
      <protection locked="0"/>
    </xf>
    <xf numFmtId="0" fontId="10" fillId="8" borderId="34" xfId="0" applyFont="1" applyFill="1" applyBorder="1" applyAlignment="1" applyProtection="1">
      <alignment horizontal="center" vertical="center" wrapText="1"/>
      <protection locked="0"/>
    </xf>
    <xf numFmtId="0" fontId="10" fillId="8" borderId="35" xfId="0" applyFont="1" applyFill="1" applyBorder="1" applyAlignment="1" applyProtection="1">
      <alignment horizontal="center" vertical="center" wrapText="1"/>
      <protection locked="0"/>
    </xf>
    <xf numFmtId="0" fontId="10" fillId="8" borderId="14" xfId="0" applyFont="1" applyFill="1" applyBorder="1" applyAlignment="1" applyProtection="1">
      <alignment horizontal="center" vertical="center" wrapText="1"/>
      <protection locked="0"/>
    </xf>
    <xf numFmtId="0" fontId="1" fillId="5" borderId="84" xfId="0" applyFont="1" applyFill="1" applyBorder="1" applyAlignment="1">
      <alignment horizontal="center" vertical="center" wrapText="1"/>
    </xf>
    <xf numFmtId="0" fontId="1" fillId="5" borderId="85" xfId="0" applyFont="1" applyFill="1" applyBorder="1" applyAlignment="1">
      <alignment horizontal="center" vertical="center" wrapText="1"/>
    </xf>
    <xf numFmtId="0" fontId="6" fillId="5" borderId="67" xfId="0" applyFont="1" applyFill="1" applyBorder="1" applyAlignment="1">
      <alignment horizontal="left" vertical="center" wrapText="1"/>
    </xf>
    <xf numFmtId="0" fontId="6" fillId="5" borderId="77" xfId="0" applyFont="1" applyFill="1" applyBorder="1" applyAlignment="1">
      <alignment horizontal="left" vertical="center" wrapText="1"/>
    </xf>
    <xf numFmtId="3" fontId="4" fillId="10" borderId="7" xfId="0" applyNumberFormat="1" applyFont="1" applyFill="1" applyBorder="1" applyAlignment="1" applyProtection="1">
      <alignment horizontal="center" vertical="center" wrapText="1"/>
      <protection locked="0"/>
    </xf>
    <xf numFmtId="3" fontId="4" fillId="10" borderId="8" xfId="0" applyNumberFormat="1" applyFont="1" applyFill="1" applyBorder="1" applyAlignment="1" applyProtection="1">
      <alignment horizontal="center" vertical="center" wrapText="1"/>
      <protection locked="0"/>
    </xf>
    <xf numFmtId="3" fontId="4" fillId="10" borderId="9" xfId="0" applyNumberFormat="1" applyFont="1" applyFill="1" applyBorder="1" applyAlignment="1" applyProtection="1">
      <alignment horizontal="center" vertical="center" wrapText="1"/>
      <protection locked="0"/>
    </xf>
    <xf numFmtId="0" fontId="5" fillId="7" borderId="7" xfId="0" applyFont="1" applyFill="1" applyBorder="1" applyAlignment="1" applyProtection="1">
      <alignment horizontal="center" vertical="center" wrapText="1"/>
      <protection locked="0"/>
    </xf>
    <xf numFmtId="0" fontId="5" fillId="7" borderId="63" xfId="0" applyFont="1" applyFill="1" applyBorder="1" applyAlignment="1" applyProtection="1">
      <alignment horizontal="center" vertical="center" wrapText="1"/>
      <protection locked="0"/>
    </xf>
    <xf numFmtId="0" fontId="5" fillId="9" borderId="7" xfId="0" applyFont="1" applyFill="1" applyBorder="1" applyAlignment="1" applyProtection="1">
      <alignment horizontal="center" vertical="center" wrapText="1"/>
      <protection locked="0"/>
    </xf>
    <xf numFmtId="0" fontId="5" fillId="9" borderId="8" xfId="0" applyFont="1" applyFill="1" applyBorder="1" applyAlignment="1" applyProtection="1">
      <alignment horizontal="center" vertical="center" wrapText="1"/>
      <protection locked="0"/>
    </xf>
    <xf numFmtId="0" fontId="5" fillId="9" borderId="9" xfId="0" applyFont="1" applyFill="1" applyBorder="1" applyAlignment="1" applyProtection="1">
      <alignment horizontal="center" vertical="center" wrapText="1"/>
      <protection locked="0"/>
    </xf>
    <xf numFmtId="0" fontId="15" fillId="0" borderId="36" xfId="0" applyFont="1" applyBorder="1" applyAlignment="1" applyProtection="1">
      <alignment horizontal="center" vertical="center" wrapText="1"/>
      <protection locked="0"/>
    </xf>
    <xf numFmtId="0" fontId="15" fillId="0" borderId="36" xfId="0" applyFont="1" applyBorder="1" applyAlignment="1" applyProtection="1">
      <alignment horizontal="center" vertical="center"/>
      <protection locked="0"/>
    </xf>
    <xf numFmtId="0" fontId="15" fillId="0" borderId="36" xfId="0" applyFont="1" applyBorder="1" applyAlignment="1" applyProtection="1">
      <alignment horizontal="center" vertical="top" wrapText="1"/>
      <protection locked="0"/>
    </xf>
    <xf numFmtId="0" fontId="15" fillId="0" borderId="36" xfId="0" applyFont="1" applyBorder="1" applyAlignment="1" applyProtection="1">
      <alignment horizontal="center" vertical="top"/>
      <protection locked="0"/>
    </xf>
    <xf numFmtId="0" fontId="0" fillId="0" borderId="0" xfId="0" applyAlignment="1">
      <alignment horizontal="justify" vertical="center" wrapText="1"/>
    </xf>
    <xf numFmtId="0" fontId="3" fillId="0" borderId="32" xfId="0" applyFont="1" applyBorder="1" applyAlignment="1">
      <alignment horizontal="left" vertical="center" wrapText="1"/>
    </xf>
    <xf numFmtId="0" fontId="3" fillId="0" borderId="31" xfId="0" applyFont="1" applyBorder="1" applyAlignment="1">
      <alignment horizontal="left" vertical="center" wrapText="1"/>
    </xf>
    <xf numFmtId="0" fontId="3" fillId="0" borderId="23" xfId="0" applyFont="1" applyBorder="1" applyAlignment="1">
      <alignment horizontal="left" vertical="center" wrapText="1"/>
    </xf>
  </cellXfs>
  <cellStyles count="6">
    <cellStyle name="Moneda" xfId="2" builtinId="4"/>
    <cellStyle name="Moneda 2" xfId="5" xr:uid="{00000000-0005-0000-0000-000001000000}"/>
    <cellStyle name="Moneda 3" xfId="3" xr:uid="{00000000-0005-0000-0000-000002000000}"/>
    <cellStyle name="Normal" xfId="0" builtinId="0"/>
    <cellStyle name="Normal 2" xfId="4" xr:uid="{00000000-0005-0000-0000-000004000000}"/>
    <cellStyle name="Porcentaje" xfId="1" builtinId="5"/>
  </cellStyles>
  <dxfs count="58">
    <dxf>
      <font>
        <color rgb="FF9C5700"/>
      </font>
      <fill>
        <patternFill>
          <bgColor rgb="FFFFEB9C"/>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9C5700"/>
      </font>
      <fill>
        <patternFill>
          <bgColor rgb="FFFFEB9C"/>
        </patternFill>
      </fill>
    </dxf>
    <dxf>
      <fill>
        <patternFill>
          <bgColor rgb="FFFF0000"/>
        </patternFill>
      </fill>
    </dxf>
    <dxf>
      <fill>
        <patternFill>
          <bgColor rgb="FFFFFF00"/>
        </patternFill>
      </fill>
    </dxf>
    <dxf>
      <fill>
        <patternFill>
          <bgColor rgb="FF00B050"/>
        </patternFill>
      </fill>
    </dxf>
    <dxf>
      <fill>
        <patternFill patternType="none">
          <bgColor auto="1"/>
        </patternFill>
      </fill>
    </dxf>
    <dxf>
      <fill>
        <patternFill>
          <bgColor rgb="FFFFFF00"/>
        </patternFill>
      </fill>
    </dxf>
    <dxf>
      <fill>
        <patternFill>
          <bgColor rgb="FFFF0000"/>
        </patternFill>
      </fill>
    </dxf>
    <dxf>
      <fill>
        <patternFill>
          <bgColor rgb="FF00B050"/>
        </patternFill>
      </fill>
    </dxf>
    <dxf>
      <fill>
        <patternFill patternType="none">
          <bgColor auto="1"/>
        </patternFill>
      </fill>
    </dxf>
    <dxf>
      <font>
        <color rgb="FF9C5700"/>
      </font>
      <fill>
        <patternFill>
          <bgColor rgb="FFFFEB9C"/>
        </patternFill>
      </fill>
    </dxf>
    <dxf>
      <font>
        <color rgb="FF9C5700"/>
      </font>
      <fill>
        <patternFill>
          <bgColor rgb="FFFFEB9C"/>
        </patternFill>
      </fill>
    </dxf>
    <dxf>
      <fill>
        <patternFill>
          <bgColor theme="9" tint="0.39994506668294322"/>
        </patternFill>
      </fill>
    </dxf>
    <dxf>
      <fill>
        <patternFill>
          <bgColor theme="9" tint="0.39994506668294322"/>
        </patternFill>
      </fill>
    </dxf>
    <dxf>
      <fill>
        <patternFill>
          <bgColor rgb="FFFFFF00"/>
        </patternFill>
      </fill>
    </dxf>
    <dxf>
      <fill>
        <patternFill>
          <bgColor rgb="FFFF5353"/>
        </patternFill>
      </fill>
    </dxf>
    <dxf>
      <fill>
        <patternFill>
          <bgColor theme="9" tint="0.39994506668294322"/>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ill>
        <patternFill>
          <bgColor rgb="FF00B050"/>
        </patternFill>
      </fill>
    </dxf>
    <dxf>
      <fill>
        <patternFill>
          <bgColor rgb="FF00B050"/>
        </patternFill>
      </fill>
    </dxf>
    <dxf>
      <fill>
        <patternFill>
          <bgColor rgb="FFFFFF00"/>
        </patternFill>
      </fill>
    </dxf>
    <dxf>
      <fill>
        <patternFill>
          <bgColor rgb="FFFF0000"/>
        </patternFill>
      </fill>
    </dxf>
    <dxf>
      <fill>
        <patternFill>
          <bgColor rgb="FF00B050"/>
        </patternFill>
      </fill>
    </dxf>
    <dxf>
      <font>
        <color rgb="FF9C5700"/>
      </font>
      <fill>
        <patternFill>
          <bgColor rgb="FFFFEB9C"/>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s>
  <tableStyles count="0" defaultTableStyle="TableStyleMedium2" defaultPivotStyle="PivotStyleLight16"/>
  <colors>
    <mruColors>
      <color rgb="FFFDE9EB"/>
      <color rgb="FFFF5555"/>
      <color rgb="FFBD2452"/>
      <color rgb="FF611D1D"/>
      <color rgb="FFFEF4F5"/>
      <color rgb="FFF9D3D8"/>
      <color rgb="FF006600"/>
      <color rgb="FF003366"/>
      <color rgb="FF00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microsoft.com/office/2007/relationships/hdphoto" Target="../media/hdphoto1.wdp"/><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1</xdr:col>
      <xdr:colOff>18143</xdr:colOff>
      <xdr:row>1</xdr:row>
      <xdr:rowOff>374021</xdr:rowOff>
    </xdr:from>
    <xdr:to>
      <xdr:col>2</xdr:col>
      <xdr:colOff>1587828</xdr:colOff>
      <xdr:row>5</xdr:row>
      <xdr:rowOff>350565</xdr:rowOff>
    </xdr:to>
    <xdr:pic>
      <xdr:nvPicPr>
        <xdr:cNvPr id="8" name="Imagen 7">
          <a:extLst>
            <a:ext uri="{FF2B5EF4-FFF2-40B4-BE49-F238E27FC236}">
              <a16:creationId xmlns:a16="http://schemas.microsoft.com/office/drawing/2014/main" id="{6B51F8BE-2DE5-41BF-8EB3-C30ACA8CDC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80143" y="564521"/>
          <a:ext cx="2916792" cy="1881544"/>
        </a:xfrm>
        <a:prstGeom prst="rect">
          <a:avLst/>
        </a:prstGeom>
      </xdr:spPr>
    </xdr:pic>
    <xdr:clientData/>
  </xdr:twoCellAnchor>
  <xdr:twoCellAnchor editAs="oneCell">
    <xdr:from>
      <xdr:col>22</xdr:col>
      <xdr:colOff>228928</xdr:colOff>
      <xdr:row>1</xdr:row>
      <xdr:rowOff>54430</xdr:rowOff>
    </xdr:from>
    <xdr:to>
      <xdr:col>22</xdr:col>
      <xdr:colOff>3757592</xdr:colOff>
      <xdr:row>5</xdr:row>
      <xdr:rowOff>353786</xdr:rowOff>
    </xdr:to>
    <xdr:pic>
      <xdr:nvPicPr>
        <xdr:cNvPr id="3" name="Imagen 2">
          <a:extLst>
            <a:ext uri="{FF2B5EF4-FFF2-40B4-BE49-F238E27FC236}">
              <a16:creationId xmlns:a16="http://schemas.microsoft.com/office/drawing/2014/main" id="{E39D2CFD-DB4E-45AE-9184-5615745AF35B}"/>
            </a:ext>
          </a:extLst>
        </xdr:cNvPr>
        <xdr:cNvPicPr>
          <a:picLocks noChangeAspect="1"/>
        </xdr:cNvPicPr>
      </xdr:nvPicPr>
      <xdr:blipFill rotWithShape="1">
        <a:blip xmlns:r="http://schemas.openxmlformats.org/officeDocument/2006/relationships" r:embed="rId2" cstate="print">
          <a:extLst>
            <a:ext uri="{BEBA8EAE-BF5A-486C-A8C5-ECC9F3942E4B}">
              <a14:imgProps xmlns:a14="http://schemas.microsoft.com/office/drawing/2010/main">
                <a14:imgLayer r:embed="rId3">
                  <a14:imgEffect>
                    <a14:saturation sat="400000"/>
                  </a14:imgEffect>
                </a14:imgLayer>
              </a14:imgProps>
            </a:ext>
            <a:ext uri="{28A0092B-C50C-407E-A947-70E740481C1C}">
              <a14:useLocalDpi xmlns:a14="http://schemas.microsoft.com/office/drawing/2010/main" val="0"/>
            </a:ext>
          </a:extLst>
        </a:blip>
        <a:srcRect l="32183" t="10906" r="22020"/>
        <a:stretch/>
      </xdr:blipFill>
      <xdr:spPr>
        <a:xfrm>
          <a:off x="28409321" y="258537"/>
          <a:ext cx="3528664" cy="2204356"/>
        </a:xfrm>
        <a:prstGeom prst="rect">
          <a:avLst/>
        </a:prstGeom>
      </xdr:spPr>
    </xdr:pic>
    <xdr:clientData/>
  </xdr:twoCellAnchor>
  <xdr:twoCellAnchor editAs="oneCell">
    <xdr:from>
      <xdr:col>2</xdr:col>
      <xdr:colOff>1929489</xdr:colOff>
      <xdr:row>1</xdr:row>
      <xdr:rowOff>95249</xdr:rowOff>
    </xdr:from>
    <xdr:to>
      <xdr:col>3</xdr:col>
      <xdr:colOff>1646465</xdr:colOff>
      <xdr:row>6</xdr:row>
      <xdr:rowOff>1907</xdr:rowOff>
    </xdr:to>
    <xdr:pic>
      <xdr:nvPicPr>
        <xdr:cNvPr id="4" name="Imagen 3">
          <a:extLst>
            <a:ext uri="{FF2B5EF4-FFF2-40B4-BE49-F238E27FC236}">
              <a16:creationId xmlns:a16="http://schemas.microsoft.com/office/drawing/2014/main" id="{45E4D7F8-3284-165A-3693-74D758C091B5}"/>
            </a:ext>
          </a:extLst>
        </xdr:cNvPr>
        <xdr:cNvPicPr>
          <a:picLocks/>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052203" y="299356"/>
          <a:ext cx="2111833" cy="219600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W188"/>
  <sheetViews>
    <sheetView tabSelected="1" view="pageBreakPreview" topLeftCell="B1" zoomScale="69" zoomScaleNormal="69" zoomScaleSheetLayoutView="69" workbookViewId="0">
      <selection activeCell="E12" sqref="E12"/>
    </sheetView>
  </sheetViews>
  <sheetFormatPr baseColWidth="10" defaultColWidth="11.5703125" defaultRowHeight="15" x14ac:dyDescent="0.25"/>
  <cols>
    <col min="1" max="1" width="11.5703125" style="5"/>
    <col min="2" max="2" width="20.140625" style="5" customWidth="1"/>
    <col min="3" max="3" width="35.85546875" style="5" customWidth="1"/>
    <col min="4" max="4" width="33.85546875" style="5" customWidth="1"/>
    <col min="5" max="6" width="31.42578125" style="5" customWidth="1"/>
    <col min="7" max="7" width="16.85546875" style="6" customWidth="1"/>
    <col min="8" max="11" width="18.7109375" style="5" customWidth="1"/>
    <col min="12" max="15" width="20.28515625" style="5" customWidth="1"/>
    <col min="16" max="19" width="18.85546875" style="5" customWidth="1"/>
    <col min="20" max="22" width="18.42578125" style="5" customWidth="1"/>
    <col min="23" max="23" width="59.5703125" style="5" customWidth="1"/>
    <col min="24" max="16384" width="11.5703125" style="5"/>
  </cols>
  <sheetData>
    <row r="1" spans="1:23" ht="15.75" thickBot="1" x14ac:dyDescent="0.3"/>
    <row r="2" spans="1:23" ht="63" customHeight="1" x14ac:dyDescent="0.25">
      <c r="A2" s="7"/>
      <c r="B2" s="7"/>
      <c r="C2" s="7"/>
      <c r="D2" s="7"/>
      <c r="E2" s="261" t="s">
        <v>416</v>
      </c>
      <c r="F2" s="262"/>
      <c r="G2" s="262"/>
      <c r="H2" s="262"/>
      <c r="I2" s="262"/>
      <c r="J2" s="262"/>
      <c r="K2" s="262"/>
      <c r="L2" s="262"/>
      <c r="M2" s="262"/>
      <c r="N2" s="262"/>
      <c r="O2" s="262"/>
      <c r="P2" s="262"/>
      <c r="Q2" s="262"/>
      <c r="R2" s="262"/>
      <c r="S2" s="262"/>
      <c r="T2" s="262"/>
      <c r="U2" s="263"/>
    </row>
    <row r="3" spans="1:23" ht="30" customHeight="1" x14ac:dyDescent="0.25">
      <c r="A3" s="7"/>
      <c r="B3" s="7"/>
      <c r="C3" s="7"/>
      <c r="D3" s="7"/>
      <c r="E3" s="264" t="s">
        <v>86</v>
      </c>
      <c r="F3" s="265"/>
      <c r="G3" s="265"/>
      <c r="H3" s="265"/>
      <c r="I3" s="265"/>
      <c r="J3" s="265"/>
      <c r="K3" s="265"/>
      <c r="L3" s="265"/>
      <c r="M3" s="265"/>
      <c r="N3" s="265"/>
      <c r="O3" s="265"/>
      <c r="P3" s="265"/>
      <c r="Q3" s="265"/>
      <c r="R3" s="265"/>
      <c r="S3" s="265"/>
      <c r="T3" s="265"/>
      <c r="U3" s="266"/>
    </row>
    <row r="4" spans="1:23" ht="26.25" customHeight="1" x14ac:dyDescent="0.25">
      <c r="A4" s="7"/>
      <c r="B4" s="7"/>
      <c r="C4" s="7"/>
      <c r="D4" s="7"/>
      <c r="E4" s="264" t="s">
        <v>420</v>
      </c>
      <c r="F4" s="265"/>
      <c r="G4" s="265"/>
      <c r="H4" s="265"/>
      <c r="I4" s="265"/>
      <c r="J4" s="265"/>
      <c r="K4" s="265"/>
      <c r="L4" s="265"/>
      <c r="M4" s="265"/>
      <c r="N4" s="265"/>
      <c r="O4" s="265"/>
      <c r="P4" s="265"/>
      <c r="Q4" s="265"/>
      <c r="R4" s="265"/>
      <c r="S4" s="265"/>
      <c r="T4" s="265"/>
      <c r="U4" s="266"/>
    </row>
    <row r="5" spans="1:23" ht="30" customHeight="1" x14ac:dyDescent="0.25">
      <c r="A5" s="7"/>
      <c r="B5" s="7"/>
      <c r="C5" s="7"/>
      <c r="D5" s="7"/>
      <c r="E5" s="264" t="s">
        <v>421</v>
      </c>
      <c r="F5" s="265"/>
      <c r="G5" s="265"/>
      <c r="H5" s="265"/>
      <c r="I5" s="265"/>
      <c r="J5" s="265"/>
      <c r="K5" s="265"/>
      <c r="L5" s="265"/>
      <c r="M5" s="265"/>
      <c r="N5" s="265"/>
      <c r="O5" s="265"/>
      <c r="P5" s="265"/>
      <c r="Q5" s="265"/>
      <c r="R5" s="265"/>
      <c r="S5" s="265"/>
      <c r="T5" s="265"/>
      <c r="U5" s="266"/>
    </row>
    <row r="6" spans="1:23" ht="30.75" thickBot="1" x14ac:dyDescent="0.3">
      <c r="A6" s="7"/>
      <c r="B6" s="7"/>
      <c r="C6" s="7"/>
      <c r="D6" s="7"/>
      <c r="E6" s="267"/>
      <c r="F6" s="268"/>
      <c r="G6" s="268"/>
      <c r="H6" s="268"/>
      <c r="I6" s="268"/>
      <c r="J6" s="268"/>
      <c r="K6" s="268"/>
      <c r="L6" s="268"/>
      <c r="M6" s="268"/>
      <c r="N6" s="268"/>
      <c r="O6" s="268"/>
      <c r="P6" s="268"/>
      <c r="Q6" s="268"/>
      <c r="R6" s="268"/>
      <c r="S6" s="268"/>
      <c r="T6" s="268"/>
      <c r="U6" s="269"/>
    </row>
    <row r="7" spans="1:23" x14ac:dyDescent="0.25">
      <c r="A7" s="7"/>
      <c r="B7" s="7"/>
      <c r="C7" s="7"/>
      <c r="D7" s="7"/>
      <c r="E7" s="7"/>
      <c r="F7" s="7"/>
      <c r="G7" s="8"/>
      <c r="H7" s="7"/>
      <c r="I7" s="7"/>
      <c r="J7" s="7"/>
      <c r="K7" s="7"/>
      <c r="L7" s="7"/>
      <c r="M7" s="7"/>
      <c r="N7" s="7"/>
      <c r="O7" s="7"/>
      <c r="P7" s="7"/>
      <c r="Q7" s="7"/>
      <c r="R7" s="7"/>
      <c r="S7" s="7"/>
    </row>
    <row r="9" spans="1:23" ht="4.5" customHeight="1" thickBot="1" x14ac:dyDescent="0.3"/>
    <row r="10" spans="1:23" ht="33.75" customHeight="1" thickTop="1" thickBot="1" x14ac:dyDescent="0.3">
      <c r="G10" s="207"/>
      <c r="H10" s="244" t="s">
        <v>17</v>
      </c>
      <c r="I10" s="244"/>
      <c r="J10" s="244"/>
      <c r="K10" s="244"/>
      <c r="L10" s="244"/>
      <c r="M10" s="244"/>
      <c r="N10" s="244"/>
      <c r="O10" s="244"/>
      <c r="P10" s="244"/>
      <c r="Q10" s="244"/>
      <c r="R10" s="244"/>
      <c r="S10" s="244"/>
      <c r="T10" s="244"/>
      <c r="U10" s="244"/>
      <c r="V10" s="245"/>
      <c r="W10" s="234" t="s">
        <v>85</v>
      </c>
    </row>
    <row r="11" spans="1:23" ht="47.25" customHeight="1" thickTop="1" thickBot="1" x14ac:dyDescent="0.3">
      <c r="B11" s="237" t="s">
        <v>0</v>
      </c>
      <c r="C11" s="239" t="s">
        <v>1</v>
      </c>
      <c r="D11" s="241" t="s">
        <v>2</v>
      </c>
      <c r="E11" s="242"/>
      <c r="F11" s="243"/>
      <c r="G11" s="205"/>
      <c r="H11" s="246" t="s">
        <v>419</v>
      </c>
      <c r="I11" s="246"/>
      <c r="J11" s="246"/>
      <c r="K11" s="246"/>
      <c r="L11" s="247" t="s">
        <v>417</v>
      </c>
      <c r="M11" s="248"/>
      <c r="N11" s="248"/>
      <c r="O11" s="249"/>
      <c r="P11" s="250" t="s">
        <v>418</v>
      </c>
      <c r="Q11" s="251"/>
      <c r="R11" s="251"/>
      <c r="S11" s="252"/>
      <c r="T11" s="251"/>
      <c r="U11" s="251"/>
      <c r="V11" s="251"/>
      <c r="W11" s="235"/>
    </row>
    <row r="12" spans="1:23" ht="143.25" customHeight="1" thickBot="1" x14ac:dyDescent="0.3">
      <c r="B12" s="238"/>
      <c r="C12" s="240"/>
      <c r="D12" s="9" t="s">
        <v>3</v>
      </c>
      <c r="E12" s="9" t="s">
        <v>4</v>
      </c>
      <c r="F12" s="10" t="s">
        <v>5</v>
      </c>
      <c r="G12" s="195" t="s">
        <v>82</v>
      </c>
      <c r="H12" s="196" t="s">
        <v>6</v>
      </c>
      <c r="I12" s="195" t="s">
        <v>7</v>
      </c>
      <c r="J12" s="197" t="s">
        <v>8</v>
      </c>
      <c r="K12" s="198" t="s">
        <v>9</v>
      </c>
      <c r="L12" s="199" t="s">
        <v>6</v>
      </c>
      <c r="M12" s="195" t="s">
        <v>7</v>
      </c>
      <c r="N12" s="197" t="s">
        <v>8</v>
      </c>
      <c r="O12" s="198" t="s">
        <v>9</v>
      </c>
      <c r="P12" s="200" t="s">
        <v>6</v>
      </c>
      <c r="Q12" s="197" t="s">
        <v>7</v>
      </c>
      <c r="R12" s="201" t="s">
        <v>8</v>
      </c>
      <c r="S12" s="202" t="s">
        <v>9</v>
      </c>
      <c r="T12" s="203" t="s">
        <v>7</v>
      </c>
      <c r="U12" s="204" t="s">
        <v>8</v>
      </c>
      <c r="V12" s="206" t="s">
        <v>9</v>
      </c>
      <c r="W12" s="236"/>
    </row>
    <row r="13" spans="1:23" ht="161.1" customHeight="1" x14ac:dyDescent="0.25">
      <c r="B13" s="133" t="s">
        <v>88</v>
      </c>
      <c r="C13" s="76" t="s">
        <v>89</v>
      </c>
      <c r="D13" s="88" t="s">
        <v>427</v>
      </c>
      <c r="E13" s="211" t="s">
        <v>100</v>
      </c>
      <c r="F13" s="88" t="s">
        <v>428</v>
      </c>
      <c r="G13" s="212">
        <v>4</v>
      </c>
      <c r="H13" s="213">
        <v>4</v>
      </c>
      <c r="I13" s="214">
        <v>4</v>
      </c>
      <c r="J13" s="215">
        <v>4</v>
      </c>
      <c r="K13" s="216">
        <v>4</v>
      </c>
      <c r="L13" s="220">
        <v>5</v>
      </c>
      <c r="M13" s="221">
        <v>5</v>
      </c>
      <c r="N13" s="221" t="s">
        <v>429</v>
      </c>
      <c r="O13" s="222" t="s">
        <v>429</v>
      </c>
      <c r="P13" s="217">
        <f>IFERROR((L13-H13)/H13,"NO DISPONIBLE")</f>
        <v>0.25</v>
      </c>
      <c r="Q13" s="217">
        <f>IFERROR((M13-I13)/I13,"NO DISPONIBLE")</f>
        <v>0.25</v>
      </c>
      <c r="R13" s="217" t="str">
        <f>IFERROR((N13-J13)/J13,"NO DISPONIBLE")</f>
        <v>NO DISPONIBLE</v>
      </c>
      <c r="S13" s="217" t="str">
        <f>IFERROR((O13-K13)/K13,"NO DISPONIBLE")</f>
        <v>NO DISPONIBLE</v>
      </c>
      <c r="T13" s="218">
        <f>IFERROR((((L13+M13)-(H13+I13))/(H13+I13)),"NO DISPONIBLE")</f>
        <v>0.25</v>
      </c>
      <c r="U13" s="218" t="str">
        <f>IFERROR((((L13+M13+N13)-(H13+I13+J13))/(H13+I13+J13)),"NO DISPONIBLE")</f>
        <v>NO DISPONIBLE</v>
      </c>
      <c r="V13" s="218" t="str">
        <f>IFERROR((((L13+M13+N13+O13)-(H13+I13+J13+K13))/(H13+I13+J13+K13)),"NO DISPONIBLE")</f>
        <v>NO DISPONIBLE</v>
      </c>
      <c r="W13" s="219" t="s">
        <v>430</v>
      </c>
    </row>
    <row r="14" spans="1:23" ht="17.25" hidden="1" x14ac:dyDescent="0.25">
      <c r="B14" s="253"/>
      <c r="C14" s="254"/>
      <c r="D14" s="255"/>
      <c r="E14" s="255"/>
      <c r="F14" s="256"/>
      <c r="G14" s="190"/>
      <c r="H14" s="191"/>
      <c r="I14" s="192"/>
      <c r="J14" s="192"/>
      <c r="K14" s="193"/>
      <c r="L14" s="194"/>
      <c r="M14" s="11"/>
      <c r="N14" s="19"/>
      <c r="O14" s="12"/>
      <c r="P14" s="70" t="str">
        <f t="shared" ref="P14:P76" si="0">IFERROR((L14/H14),"100%")</f>
        <v>100%</v>
      </c>
      <c r="Q14" s="71" t="str">
        <f t="shared" ref="Q14:Q77" si="1">IFERROR((M14/I14),"100%")</f>
        <v>100%</v>
      </c>
      <c r="R14" s="71" t="str">
        <f t="shared" ref="R14" si="2">IFERROR((N14/J14),"100%")</f>
        <v>100%</v>
      </c>
      <c r="S14" s="72" t="str">
        <f t="shared" ref="S14" si="3">IFERROR((O14/K14),"100%")</f>
        <v>100%</v>
      </c>
      <c r="T14" s="70" t="str">
        <f t="shared" ref="T14:T77" si="4">IFERROR(((L14+M14)/(H14+I14)),"100%")</f>
        <v>100%</v>
      </c>
      <c r="U14" s="71" t="str">
        <f t="shared" ref="U14" si="5">IFERROR(((L14+M14+N14)/(H14+I14+J14)),"100%")</f>
        <v>100%</v>
      </c>
      <c r="V14" s="71" t="str">
        <f t="shared" ref="V14" si="6">IFERROR(((L14+M14+N14+O14)/(H14+I14+J14+K14)),"100%")</f>
        <v>100%</v>
      </c>
      <c r="W14" s="152"/>
    </row>
    <row r="15" spans="1:23" ht="120" x14ac:dyDescent="0.25">
      <c r="B15" s="134" t="s">
        <v>22</v>
      </c>
      <c r="C15" s="73" t="s">
        <v>90</v>
      </c>
      <c r="D15" s="74" t="s">
        <v>97</v>
      </c>
      <c r="E15" s="75" t="s">
        <v>101</v>
      </c>
      <c r="F15" s="157" t="s">
        <v>313</v>
      </c>
      <c r="G15" s="18">
        <v>168114</v>
      </c>
      <c r="H15" s="25">
        <v>40248</v>
      </c>
      <c r="I15" s="26">
        <v>36864</v>
      </c>
      <c r="J15" s="26">
        <v>53483</v>
      </c>
      <c r="K15" s="27">
        <v>37519</v>
      </c>
      <c r="L15" s="34">
        <v>47459</v>
      </c>
      <c r="M15" s="29">
        <v>43492</v>
      </c>
      <c r="N15" s="19"/>
      <c r="O15" s="12"/>
      <c r="P15" s="70">
        <f t="shared" si="0"/>
        <v>1.1791641820711589</v>
      </c>
      <c r="Q15" s="71">
        <f t="shared" si="1"/>
        <v>1.1797960069444444</v>
      </c>
      <c r="R15" s="12"/>
      <c r="S15" s="12"/>
      <c r="T15" s="70">
        <f t="shared" si="4"/>
        <v>1.1794662309368191</v>
      </c>
      <c r="U15" s="12"/>
      <c r="V15" s="12"/>
      <c r="W15" s="153" t="s">
        <v>577</v>
      </c>
    </row>
    <row r="16" spans="1:23" ht="117" x14ac:dyDescent="0.25">
      <c r="B16" s="135" t="s">
        <v>23</v>
      </c>
      <c r="C16" s="77" t="s">
        <v>102</v>
      </c>
      <c r="D16" s="78" t="s">
        <v>103</v>
      </c>
      <c r="E16" s="158" t="s">
        <v>101</v>
      </c>
      <c r="F16" s="161" t="s">
        <v>314</v>
      </c>
      <c r="G16" s="33">
        <v>48</v>
      </c>
      <c r="H16" s="25">
        <v>12</v>
      </c>
      <c r="I16" s="26">
        <v>12</v>
      </c>
      <c r="J16" s="26">
        <v>12</v>
      </c>
      <c r="K16" s="27">
        <v>12</v>
      </c>
      <c r="L16" s="34">
        <v>11</v>
      </c>
      <c r="M16" s="29">
        <v>13</v>
      </c>
      <c r="N16" s="19"/>
      <c r="O16" s="20"/>
      <c r="P16" s="70">
        <f t="shared" si="0"/>
        <v>0.91666666666666663</v>
      </c>
      <c r="Q16" s="71">
        <f t="shared" si="1"/>
        <v>1.0833333333333333</v>
      </c>
      <c r="R16" s="12"/>
      <c r="S16" s="12"/>
      <c r="T16" s="70">
        <f t="shared" si="4"/>
        <v>1</v>
      </c>
      <c r="U16" s="12"/>
      <c r="V16" s="12"/>
      <c r="W16" s="155" t="s">
        <v>473</v>
      </c>
    </row>
    <row r="17" spans="2:23" ht="102.75" x14ac:dyDescent="0.25">
      <c r="B17" s="136" t="s">
        <v>24</v>
      </c>
      <c r="C17" s="79" t="s">
        <v>104</v>
      </c>
      <c r="D17" s="80" t="s">
        <v>105</v>
      </c>
      <c r="E17" s="21" t="s">
        <v>101</v>
      </c>
      <c r="F17" s="162" t="s">
        <v>315</v>
      </c>
      <c r="G17" s="24">
        <v>836</v>
      </c>
      <c r="H17" s="25">
        <v>206</v>
      </c>
      <c r="I17" s="26">
        <v>215</v>
      </c>
      <c r="J17" s="26">
        <v>215</v>
      </c>
      <c r="K17" s="27">
        <v>200</v>
      </c>
      <c r="L17" s="34">
        <v>208</v>
      </c>
      <c r="M17" s="29">
        <v>217</v>
      </c>
      <c r="N17" s="19"/>
      <c r="O17" s="20"/>
      <c r="P17" s="70">
        <f t="shared" si="0"/>
        <v>1.0097087378640777</v>
      </c>
      <c r="Q17" s="71">
        <f t="shared" si="1"/>
        <v>1.0093023255813953</v>
      </c>
      <c r="R17" s="12"/>
      <c r="S17" s="12"/>
      <c r="T17" s="70">
        <f t="shared" si="4"/>
        <v>1.0095011876484561</v>
      </c>
      <c r="U17" s="12"/>
      <c r="V17" s="12"/>
      <c r="W17" s="210" t="s">
        <v>474</v>
      </c>
    </row>
    <row r="18" spans="2:23" ht="143.25" x14ac:dyDescent="0.25">
      <c r="B18" s="137" t="s">
        <v>25</v>
      </c>
      <c r="C18" s="79" t="s">
        <v>106</v>
      </c>
      <c r="D18" s="80" t="s">
        <v>107</v>
      </c>
      <c r="E18" s="21" t="s">
        <v>101</v>
      </c>
      <c r="F18" s="163" t="s">
        <v>316</v>
      </c>
      <c r="G18" s="24">
        <v>842</v>
      </c>
      <c r="H18" s="25">
        <v>211</v>
      </c>
      <c r="I18" s="26">
        <v>210</v>
      </c>
      <c r="J18" s="26">
        <v>210</v>
      </c>
      <c r="K18" s="27">
        <v>211</v>
      </c>
      <c r="L18" s="34">
        <f>173+4+3</f>
        <v>180</v>
      </c>
      <c r="M18" s="29">
        <v>190</v>
      </c>
      <c r="N18" s="19"/>
      <c r="O18" s="20"/>
      <c r="P18" s="70">
        <f t="shared" si="0"/>
        <v>0.85308056872037918</v>
      </c>
      <c r="Q18" s="71">
        <f t="shared" si="1"/>
        <v>0.90476190476190477</v>
      </c>
      <c r="R18" s="12"/>
      <c r="S18" s="12"/>
      <c r="T18" s="70">
        <f t="shared" si="4"/>
        <v>0.87885985748218531</v>
      </c>
      <c r="U18" s="12"/>
      <c r="V18" s="12"/>
      <c r="W18" s="210" t="s">
        <v>475</v>
      </c>
    </row>
    <row r="19" spans="2:23" ht="135" x14ac:dyDescent="0.25">
      <c r="B19" s="136" t="s">
        <v>26</v>
      </c>
      <c r="C19" s="81" t="s">
        <v>108</v>
      </c>
      <c r="D19" s="79" t="s">
        <v>109</v>
      </c>
      <c r="E19" s="159" t="s">
        <v>101</v>
      </c>
      <c r="F19" s="162" t="s">
        <v>317</v>
      </c>
      <c r="G19" s="24">
        <v>192</v>
      </c>
      <c r="H19" s="25">
        <v>48</v>
      </c>
      <c r="I19" s="26">
        <v>55</v>
      </c>
      <c r="J19" s="26">
        <v>40</v>
      </c>
      <c r="K19" s="27">
        <v>49</v>
      </c>
      <c r="L19" s="34">
        <v>47</v>
      </c>
      <c r="M19" s="29">
        <v>77</v>
      </c>
      <c r="N19" s="19"/>
      <c r="O19" s="20"/>
      <c r="P19" s="70">
        <f t="shared" si="0"/>
        <v>0.97916666666666663</v>
      </c>
      <c r="Q19" s="71">
        <f t="shared" si="1"/>
        <v>1.4</v>
      </c>
      <c r="R19" s="12"/>
      <c r="S19" s="12"/>
      <c r="T19" s="70">
        <f t="shared" si="4"/>
        <v>1.203883495145631</v>
      </c>
      <c r="U19" s="12"/>
      <c r="V19" s="12"/>
      <c r="W19" s="210" t="s">
        <v>476</v>
      </c>
    </row>
    <row r="20" spans="2:23" ht="143.25" x14ac:dyDescent="0.25">
      <c r="B20" s="138" t="s">
        <v>27</v>
      </c>
      <c r="C20" s="82" t="s">
        <v>110</v>
      </c>
      <c r="D20" s="83" t="s">
        <v>111</v>
      </c>
      <c r="E20" s="159" t="s">
        <v>101</v>
      </c>
      <c r="F20" s="164" t="s">
        <v>318</v>
      </c>
      <c r="G20" s="24">
        <v>321</v>
      </c>
      <c r="H20" s="25">
        <v>84</v>
      </c>
      <c r="I20" s="26">
        <v>69</v>
      </c>
      <c r="J20" s="26">
        <v>84</v>
      </c>
      <c r="K20" s="27">
        <v>84</v>
      </c>
      <c r="L20" s="34">
        <v>84</v>
      </c>
      <c r="M20" s="29">
        <v>69</v>
      </c>
      <c r="N20" s="19"/>
      <c r="O20" s="20"/>
      <c r="P20" s="70">
        <f t="shared" si="0"/>
        <v>1</v>
      </c>
      <c r="Q20" s="71">
        <f t="shared" si="1"/>
        <v>1</v>
      </c>
      <c r="R20" s="12"/>
      <c r="S20" s="12"/>
      <c r="T20" s="70">
        <f t="shared" si="4"/>
        <v>1</v>
      </c>
      <c r="U20" s="12"/>
      <c r="V20" s="12"/>
      <c r="W20" s="154" t="s">
        <v>477</v>
      </c>
    </row>
    <row r="21" spans="2:23" ht="102.75" x14ac:dyDescent="0.25">
      <c r="B21" s="138" t="s">
        <v>28</v>
      </c>
      <c r="C21" s="82" t="s">
        <v>112</v>
      </c>
      <c r="D21" s="83" t="s">
        <v>113</v>
      </c>
      <c r="E21" s="159" t="s">
        <v>101</v>
      </c>
      <c r="F21" s="165" t="s">
        <v>319</v>
      </c>
      <c r="G21" s="24">
        <v>120</v>
      </c>
      <c r="H21" s="25">
        <v>30</v>
      </c>
      <c r="I21" s="26">
        <v>30</v>
      </c>
      <c r="J21" s="26">
        <v>30</v>
      </c>
      <c r="K21" s="27">
        <v>30</v>
      </c>
      <c r="L21" s="34">
        <v>30</v>
      </c>
      <c r="M21" s="29">
        <v>30</v>
      </c>
      <c r="N21" s="19"/>
      <c r="O21" s="20"/>
      <c r="P21" s="70">
        <f t="shared" si="0"/>
        <v>1</v>
      </c>
      <c r="Q21" s="71">
        <f t="shared" si="1"/>
        <v>1</v>
      </c>
      <c r="R21" s="12"/>
      <c r="S21" s="12"/>
      <c r="T21" s="70">
        <f t="shared" si="4"/>
        <v>1</v>
      </c>
      <c r="U21" s="12"/>
      <c r="V21" s="12"/>
      <c r="W21" s="154" t="s">
        <v>415</v>
      </c>
    </row>
    <row r="22" spans="2:23" ht="138.75" customHeight="1" x14ac:dyDescent="0.25">
      <c r="B22" s="138" t="s">
        <v>29</v>
      </c>
      <c r="C22" s="82" t="s">
        <v>114</v>
      </c>
      <c r="D22" s="83" t="s">
        <v>115</v>
      </c>
      <c r="E22" s="159" t="s">
        <v>101</v>
      </c>
      <c r="F22" s="166" t="s">
        <v>320</v>
      </c>
      <c r="G22" s="24">
        <v>660</v>
      </c>
      <c r="H22" s="25">
        <v>100</v>
      </c>
      <c r="I22" s="26">
        <v>170</v>
      </c>
      <c r="J22" s="26">
        <v>120</v>
      </c>
      <c r="K22" s="27">
        <v>270</v>
      </c>
      <c r="L22" s="34">
        <v>127</v>
      </c>
      <c r="M22" s="29">
        <v>168</v>
      </c>
      <c r="N22" s="19"/>
      <c r="O22" s="20"/>
      <c r="P22" s="70">
        <f t="shared" si="0"/>
        <v>1.27</v>
      </c>
      <c r="Q22" s="71">
        <f t="shared" si="1"/>
        <v>0.9882352941176471</v>
      </c>
      <c r="R22" s="12"/>
      <c r="S22" s="12"/>
      <c r="T22" s="70">
        <f t="shared" si="4"/>
        <v>1.0925925925925926</v>
      </c>
      <c r="U22" s="12"/>
      <c r="V22" s="12"/>
      <c r="W22" s="154" t="s">
        <v>478</v>
      </c>
    </row>
    <row r="23" spans="2:23" ht="120" x14ac:dyDescent="0.25">
      <c r="B23" s="138" t="s">
        <v>33</v>
      </c>
      <c r="C23" s="82" t="s">
        <v>116</v>
      </c>
      <c r="D23" s="84" t="s">
        <v>117</v>
      </c>
      <c r="E23" s="159" t="s">
        <v>101</v>
      </c>
      <c r="F23" s="164" t="s">
        <v>321</v>
      </c>
      <c r="G23" s="24">
        <v>420</v>
      </c>
      <c r="H23" s="25">
        <v>120</v>
      </c>
      <c r="I23" s="26">
        <v>90</v>
      </c>
      <c r="J23" s="26">
        <v>120</v>
      </c>
      <c r="K23" s="27">
        <v>90</v>
      </c>
      <c r="L23" s="34">
        <v>113</v>
      </c>
      <c r="M23" s="29">
        <v>108</v>
      </c>
      <c r="N23" s="19"/>
      <c r="O23" s="20"/>
      <c r="P23" s="70">
        <f t="shared" si="0"/>
        <v>0.94166666666666665</v>
      </c>
      <c r="Q23" s="71">
        <f t="shared" si="1"/>
        <v>1.2</v>
      </c>
      <c r="R23" s="12"/>
      <c r="S23" s="12"/>
      <c r="T23" s="70">
        <f t="shared" si="4"/>
        <v>1.0523809523809524</v>
      </c>
      <c r="U23" s="12"/>
      <c r="V23" s="12"/>
      <c r="W23" s="154" t="s">
        <v>479</v>
      </c>
    </row>
    <row r="24" spans="2:23" ht="160.5" customHeight="1" x14ac:dyDescent="0.25">
      <c r="B24" s="138" t="s">
        <v>91</v>
      </c>
      <c r="C24" s="82" t="s">
        <v>118</v>
      </c>
      <c r="D24" s="82" t="s">
        <v>119</v>
      </c>
      <c r="E24" s="159" t="s">
        <v>101</v>
      </c>
      <c r="F24" s="164" t="s">
        <v>322</v>
      </c>
      <c r="G24" s="24">
        <v>61</v>
      </c>
      <c r="H24" s="25">
        <v>16</v>
      </c>
      <c r="I24" s="26">
        <v>16</v>
      </c>
      <c r="J24" s="26">
        <v>12</v>
      </c>
      <c r="K24" s="27">
        <v>17</v>
      </c>
      <c r="L24" s="34">
        <v>21</v>
      </c>
      <c r="M24" s="29">
        <v>16</v>
      </c>
      <c r="N24" s="19"/>
      <c r="O24" s="20"/>
      <c r="P24" s="70">
        <f t="shared" si="0"/>
        <v>1.3125</v>
      </c>
      <c r="Q24" s="71">
        <f t="shared" si="1"/>
        <v>1</v>
      </c>
      <c r="R24" s="12"/>
      <c r="S24" s="12"/>
      <c r="T24" s="70">
        <f t="shared" si="4"/>
        <v>1.15625</v>
      </c>
      <c r="U24" s="12"/>
      <c r="V24" s="12"/>
      <c r="W24" s="154" t="s">
        <v>480</v>
      </c>
    </row>
    <row r="25" spans="2:23" ht="150" x14ac:dyDescent="0.25">
      <c r="B25" s="138" t="s">
        <v>32</v>
      </c>
      <c r="C25" s="79" t="s">
        <v>120</v>
      </c>
      <c r="D25" s="83" t="s">
        <v>98</v>
      </c>
      <c r="E25" s="159" t="s">
        <v>101</v>
      </c>
      <c r="F25" s="164" t="s">
        <v>323</v>
      </c>
      <c r="G25" s="24">
        <v>77</v>
      </c>
      <c r="H25" s="25">
        <v>20</v>
      </c>
      <c r="I25" s="26">
        <v>20</v>
      </c>
      <c r="J25" s="26">
        <v>16</v>
      </c>
      <c r="K25" s="27">
        <v>21</v>
      </c>
      <c r="L25" s="34">
        <f>6+8+6</f>
        <v>20</v>
      </c>
      <c r="M25" s="29">
        <v>26</v>
      </c>
      <c r="N25" s="19"/>
      <c r="O25" s="20"/>
      <c r="P25" s="70">
        <f t="shared" si="0"/>
        <v>1</v>
      </c>
      <c r="Q25" s="71">
        <f t="shared" si="1"/>
        <v>1.3</v>
      </c>
      <c r="R25" s="12"/>
      <c r="S25" s="12"/>
      <c r="T25" s="70">
        <f t="shared" si="4"/>
        <v>1.1499999999999999</v>
      </c>
      <c r="U25" s="12"/>
      <c r="V25" s="12"/>
      <c r="W25" s="154" t="s">
        <v>481</v>
      </c>
    </row>
    <row r="26" spans="2:23" ht="120" x14ac:dyDescent="0.25">
      <c r="B26" s="135" t="s">
        <v>30</v>
      </c>
      <c r="C26" s="85" t="s">
        <v>121</v>
      </c>
      <c r="D26" s="78" t="s">
        <v>122</v>
      </c>
      <c r="E26" s="132" t="s">
        <v>101</v>
      </c>
      <c r="F26" s="167" t="s">
        <v>324</v>
      </c>
      <c r="G26" s="33">
        <v>17199</v>
      </c>
      <c r="H26" s="25">
        <v>3605</v>
      </c>
      <c r="I26" s="26">
        <v>4948</v>
      </c>
      <c r="J26" s="26">
        <v>4836</v>
      </c>
      <c r="K26" s="27">
        <v>3810</v>
      </c>
      <c r="L26" s="34">
        <f>1268+1821+1611</f>
        <v>4700</v>
      </c>
      <c r="M26" s="29">
        <v>3912</v>
      </c>
      <c r="N26" s="19"/>
      <c r="O26" s="20"/>
      <c r="P26" s="70">
        <f t="shared" si="0"/>
        <v>1.30374479889043</v>
      </c>
      <c r="Q26" s="71">
        <f t="shared" si="1"/>
        <v>0.79062247372675831</v>
      </c>
      <c r="R26" s="12"/>
      <c r="S26" s="12"/>
      <c r="T26" s="70">
        <f t="shared" si="4"/>
        <v>1.0068981643867649</v>
      </c>
      <c r="U26" s="12"/>
      <c r="V26" s="12"/>
      <c r="W26" s="209" t="s">
        <v>482</v>
      </c>
    </row>
    <row r="27" spans="2:23" ht="105" x14ac:dyDescent="0.25">
      <c r="B27" s="136" t="s">
        <v>31</v>
      </c>
      <c r="C27" s="79" t="s">
        <v>123</v>
      </c>
      <c r="D27" s="86" t="s">
        <v>124</v>
      </c>
      <c r="E27" s="159" t="s">
        <v>101</v>
      </c>
      <c r="F27" s="168" t="s">
        <v>325</v>
      </c>
      <c r="G27" s="24">
        <v>2700</v>
      </c>
      <c r="H27" s="25">
        <v>580</v>
      </c>
      <c r="I27" s="26">
        <v>710</v>
      </c>
      <c r="J27" s="26">
        <v>840</v>
      </c>
      <c r="K27" s="27">
        <v>570</v>
      </c>
      <c r="L27" s="34">
        <f>150+301+165</f>
        <v>616</v>
      </c>
      <c r="M27" s="29">
        <v>420</v>
      </c>
      <c r="N27" s="19"/>
      <c r="O27" s="20"/>
      <c r="P27" s="70">
        <f t="shared" si="0"/>
        <v>1.0620689655172413</v>
      </c>
      <c r="Q27" s="71">
        <f t="shared" si="1"/>
        <v>0.59154929577464788</v>
      </c>
      <c r="R27" s="12"/>
      <c r="S27" s="12"/>
      <c r="T27" s="70">
        <f t="shared" si="4"/>
        <v>0.80310077519379841</v>
      </c>
      <c r="U27" s="12"/>
      <c r="V27" s="12"/>
      <c r="W27" s="154" t="s">
        <v>483</v>
      </c>
    </row>
    <row r="28" spans="2:23" ht="105" x14ac:dyDescent="0.25">
      <c r="B28" s="138" t="s">
        <v>31</v>
      </c>
      <c r="C28" s="79" t="s">
        <v>125</v>
      </c>
      <c r="D28" s="83" t="s">
        <v>126</v>
      </c>
      <c r="E28" s="159" t="s">
        <v>101</v>
      </c>
      <c r="F28" s="169" t="s">
        <v>326</v>
      </c>
      <c r="G28" s="24">
        <v>1199</v>
      </c>
      <c r="H28" s="25">
        <v>295</v>
      </c>
      <c r="I28" s="26">
        <v>274</v>
      </c>
      <c r="J28" s="26">
        <v>360</v>
      </c>
      <c r="K28" s="27">
        <v>270</v>
      </c>
      <c r="L28" s="34">
        <f>94+202+93</f>
        <v>389</v>
      </c>
      <c r="M28" s="29">
        <v>138</v>
      </c>
      <c r="N28" s="19"/>
      <c r="O28" s="20"/>
      <c r="P28" s="70">
        <f t="shared" si="0"/>
        <v>1.3186440677966103</v>
      </c>
      <c r="Q28" s="71">
        <f t="shared" si="1"/>
        <v>0.5036496350364964</v>
      </c>
      <c r="R28" s="12"/>
      <c r="S28" s="12"/>
      <c r="T28" s="70">
        <f t="shared" si="4"/>
        <v>0.92618629173989453</v>
      </c>
      <c r="U28" s="12"/>
      <c r="V28" s="12"/>
      <c r="W28" s="210" t="s">
        <v>484</v>
      </c>
    </row>
    <row r="29" spans="2:23" ht="129" customHeight="1" x14ac:dyDescent="0.25">
      <c r="B29" s="138" t="s">
        <v>31</v>
      </c>
      <c r="C29" s="87" t="s">
        <v>127</v>
      </c>
      <c r="D29" s="88" t="s">
        <v>128</v>
      </c>
      <c r="E29" s="159" t="s">
        <v>101</v>
      </c>
      <c r="F29" s="162" t="s">
        <v>327</v>
      </c>
      <c r="G29" s="24">
        <v>13300</v>
      </c>
      <c r="H29" s="25">
        <v>2730</v>
      </c>
      <c r="I29" s="26">
        <v>3964</v>
      </c>
      <c r="J29" s="26">
        <v>3636</v>
      </c>
      <c r="K29" s="27">
        <v>2970</v>
      </c>
      <c r="L29" s="28">
        <f>1024+1318+1353</f>
        <v>3695</v>
      </c>
      <c r="M29" s="29">
        <v>3354</v>
      </c>
      <c r="N29" s="22"/>
      <c r="O29" s="23"/>
      <c r="P29" s="70">
        <f t="shared" si="0"/>
        <v>1.3534798534798536</v>
      </c>
      <c r="Q29" s="71">
        <f t="shared" si="1"/>
        <v>0.8461150353178607</v>
      </c>
      <c r="R29" s="12"/>
      <c r="S29" s="12"/>
      <c r="T29" s="70">
        <f t="shared" si="4"/>
        <v>1.0530325664774425</v>
      </c>
      <c r="U29" s="12"/>
      <c r="V29" s="12"/>
      <c r="W29" s="154" t="s">
        <v>485</v>
      </c>
    </row>
    <row r="30" spans="2:23" s="32" customFormat="1" ht="102.75" x14ac:dyDescent="0.25">
      <c r="B30" s="135" t="s">
        <v>34</v>
      </c>
      <c r="C30" s="85" t="s">
        <v>129</v>
      </c>
      <c r="D30" s="78" t="s">
        <v>130</v>
      </c>
      <c r="E30" s="160" t="s">
        <v>101</v>
      </c>
      <c r="F30" s="167" t="s">
        <v>330</v>
      </c>
      <c r="G30" s="33">
        <v>11074</v>
      </c>
      <c r="H30" s="25">
        <v>2769</v>
      </c>
      <c r="I30" s="26">
        <v>2769</v>
      </c>
      <c r="J30" s="26">
        <v>2768</v>
      </c>
      <c r="K30" s="27">
        <v>2768</v>
      </c>
      <c r="L30" s="28">
        <v>3284</v>
      </c>
      <c r="M30" s="29">
        <v>3288</v>
      </c>
      <c r="N30" s="30"/>
      <c r="O30" s="31"/>
      <c r="P30" s="70">
        <f t="shared" si="0"/>
        <v>1.1859877211989889</v>
      </c>
      <c r="Q30" s="71">
        <f t="shared" si="1"/>
        <v>1.1874322860238353</v>
      </c>
      <c r="R30" s="12"/>
      <c r="S30" s="12"/>
      <c r="T30" s="70">
        <f t="shared" si="4"/>
        <v>1.186710003611412</v>
      </c>
      <c r="U30" s="12"/>
      <c r="V30" s="12"/>
      <c r="W30" s="209" t="s">
        <v>486</v>
      </c>
    </row>
    <row r="31" spans="2:23" s="32" customFormat="1" ht="118.5" x14ac:dyDescent="0.25">
      <c r="B31" s="138" t="s">
        <v>35</v>
      </c>
      <c r="C31" s="89" t="s">
        <v>131</v>
      </c>
      <c r="D31" s="90" t="s">
        <v>132</v>
      </c>
      <c r="E31" s="159" t="s">
        <v>101</v>
      </c>
      <c r="F31" s="170" t="s">
        <v>331</v>
      </c>
      <c r="G31" s="24">
        <v>100</v>
      </c>
      <c r="H31" s="25">
        <v>25</v>
      </c>
      <c r="I31" s="26">
        <v>25</v>
      </c>
      <c r="J31" s="26">
        <v>25</v>
      </c>
      <c r="K31" s="27">
        <v>25</v>
      </c>
      <c r="L31" s="28">
        <v>25</v>
      </c>
      <c r="M31" s="29">
        <v>25</v>
      </c>
      <c r="N31" s="30"/>
      <c r="O31" s="31"/>
      <c r="P31" s="70">
        <f t="shared" si="0"/>
        <v>1</v>
      </c>
      <c r="Q31" s="71">
        <f t="shared" si="1"/>
        <v>1</v>
      </c>
      <c r="R31" s="12"/>
      <c r="S31" s="12"/>
      <c r="T31" s="70">
        <f t="shared" si="4"/>
        <v>1</v>
      </c>
      <c r="U31" s="12"/>
      <c r="V31" s="12"/>
      <c r="W31" s="154" t="s">
        <v>487</v>
      </c>
    </row>
    <row r="32" spans="2:23" s="32" customFormat="1" ht="102.75" x14ac:dyDescent="0.25">
      <c r="B32" s="138" t="s">
        <v>36</v>
      </c>
      <c r="C32" s="91" t="s">
        <v>133</v>
      </c>
      <c r="D32" s="92" t="s">
        <v>134</v>
      </c>
      <c r="E32" s="159" t="s">
        <v>101</v>
      </c>
      <c r="F32" s="169" t="s">
        <v>332</v>
      </c>
      <c r="G32" s="24">
        <v>1013</v>
      </c>
      <c r="H32" s="25">
        <v>270</v>
      </c>
      <c r="I32" s="26">
        <v>250</v>
      </c>
      <c r="J32" s="26">
        <v>250</v>
      </c>
      <c r="K32" s="27">
        <v>243</v>
      </c>
      <c r="L32" s="34">
        <v>304</v>
      </c>
      <c r="M32" s="29">
        <v>438</v>
      </c>
      <c r="N32" s="35"/>
      <c r="O32" s="36"/>
      <c r="P32" s="70">
        <f t="shared" si="0"/>
        <v>1.125925925925926</v>
      </c>
      <c r="Q32" s="71">
        <f t="shared" si="1"/>
        <v>1.752</v>
      </c>
      <c r="R32" s="12"/>
      <c r="S32" s="12"/>
      <c r="T32" s="70">
        <f t="shared" si="4"/>
        <v>1.426923076923077</v>
      </c>
      <c r="U32" s="12"/>
      <c r="V32" s="12"/>
      <c r="W32" s="210" t="s">
        <v>488</v>
      </c>
    </row>
    <row r="33" spans="2:23" s="32" customFormat="1" ht="105" x14ac:dyDescent="0.25">
      <c r="B33" s="270" t="s">
        <v>37</v>
      </c>
      <c r="C33" s="272" t="s">
        <v>135</v>
      </c>
      <c r="D33" s="83" t="s">
        <v>136</v>
      </c>
      <c r="E33" s="159" t="s">
        <v>101</v>
      </c>
      <c r="F33" s="165" t="s">
        <v>333</v>
      </c>
      <c r="G33" s="24">
        <v>1975</v>
      </c>
      <c r="H33" s="25">
        <v>493</v>
      </c>
      <c r="I33" s="26">
        <v>495</v>
      </c>
      <c r="J33" s="26">
        <v>493</v>
      </c>
      <c r="K33" s="27">
        <v>494</v>
      </c>
      <c r="L33" s="28">
        <v>1108</v>
      </c>
      <c r="M33" s="29">
        <v>824</v>
      </c>
      <c r="N33" s="30"/>
      <c r="O33" s="31"/>
      <c r="P33" s="70">
        <f t="shared" si="0"/>
        <v>2.2474645030425964</v>
      </c>
      <c r="Q33" s="71">
        <f t="shared" si="1"/>
        <v>1.6646464646464647</v>
      </c>
      <c r="R33" s="12"/>
      <c r="S33" s="12"/>
      <c r="T33" s="70">
        <f t="shared" si="4"/>
        <v>1.9554655870445343</v>
      </c>
      <c r="U33" s="12"/>
      <c r="V33" s="12"/>
      <c r="W33" s="154" t="s">
        <v>489</v>
      </c>
    </row>
    <row r="34" spans="2:23" s="32" customFormat="1" ht="105" x14ac:dyDescent="0.25">
      <c r="B34" s="271"/>
      <c r="C34" s="273"/>
      <c r="D34" s="83" t="s">
        <v>137</v>
      </c>
      <c r="E34" s="159" t="s">
        <v>101</v>
      </c>
      <c r="F34" s="166" t="s">
        <v>334</v>
      </c>
      <c r="G34" s="24">
        <v>60</v>
      </c>
      <c r="H34" s="25">
        <v>15</v>
      </c>
      <c r="I34" s="26">
        <v>15</v>
      </c>
      <c r="J34" s="26">
        <v>15</v>
      </c>
      <c r="K34" s="27">
        <v>15</v>
      </c>
      <c r="L34" s="28">
        <v>14</v>
      </c>
      <c r="M34" s="29">
        <v>18</v>
      </c>
      <c r="N34" s="30"/>
      <c r="O34" s="31"/>
      <c r="P34" s="70">
        <f t="shared" si="0"/>
        <v>0.93333333333333335</v>
      </c>
      <c r="Q34" s="71">
        <f t="shared" si="1"/>
        <v>1.2</v>
      </c>
      <c r="R34" s="12"/>
      <c r="S34" s="12"/>
      <c r="T34" s="70">
        <f t="shared" si="4"/>
        <v>1.0666666666666667</v>
      </c>
      <c r="U34" s="12"/>
      <c r="V34" s="12"/>
      <c r="W34" s="154" t="s">
        <v>490</v>
      </c>
    </row>
    <row r="35" spans="2:23" s="32" customFormat="1" ht="102.75" x14ac:dyDescent="0.25">
      <c r="B35" s="136" t="s">
        <v>38</v>
      </c>
      <c r="C35" s="93" t="s">
        <v>138</v>
      </c>
      <c r="D35" s="86" t="s">
        <v>139</v>
      </c>
      <c r="E35" s="159" t="s">
        <v>101</v>
      </c>
      <c r="F35" s="168" t="s">
        <v>335</v>
      </c>
      <c r="G35" s="24">
        <v>2</v>
      </c>
      <c r="H35" s="25">
        <v>0</v>
      </c>
      <c r="I35" s="26">
        <v>1</v>
      </c>
      <c r="J35" s="26">
        <v>0</v>
      </c>
      <c r="K35" s="27">
        <v>1</v>
      </c>
      <c r="L35" s="34" t="s">
        <v>412</v>
      </c>
      <c r="M35" s="29">
        <v>1</v>
      </c>
      <c r="N35" s="35"/>
      <c r="O35" s="36"/>
      <c r="P35" s="70" t="str">
        <f t="shared" si="0"/>
        <v>100%</v>
      </c>
      <c r="Q35" s="71">
        <f t="shared" si="1"/>
        <v>1</v>
      </c>
      <c r="R35" s="12"/>
      <c r="S35" s="12"/>
      <c r="T35" s="70" t="str">
        <f t="shared" si="4"/>
        <v>100%</v>
      </c>
      <c r="U35" s="12"/>
      <c r="V35" s="12"/>
      <c r="W35" s="210" t="s">
        <v>491</v>
      </c>
    </row>
    <row r="36" spans="2:23" s="32" customFormat="1" ht="102.75" x14ac:dyDescent="0.25">
      <c r="B36" s="138" t="s">
        <v>39</v>
      </c>
      <c r="C36" s="82" t="s">
        <v>140</v>
      </c>
      <c r="D36" s="92" t="s">
        <v>141</v>
      </c>
      <c r="E36" s="159" t="s">
        <v>101</v>
      </c>
      <c r="F36" s="169" t="s">
        <v>336</v>
      </c>
      <c r="G36" s="24">
        <v>2200</v>
      </c>
      <c r="H36" s="25">
        <v>550</v>
      </c>
      <c r="I36" s="26">
        <v>550</v>
      </c>
      <c r="J36" s="26">
        <v>550</v>
      </c>
      <c r="K36" s="27">
        <v>550</v>
      </c>
      <c r="L36" s="28">
        <v>500</v>
      </c>
      <c r="M36" s="29">
        <v>561</v>
      </c>
      <c r="N36" s="30"/>
      <c r="O36" s="31"/>
      <c r="P36" s="70">
        <f t="shared" si="0"/>
        <v>0.90909090909090906</v>
      </c>
      <c r="Q36" s="71">
        <f t="shared" si="1"/>
        <v>1.02</v>
      </c>
      <c r="R36" s="12"/>
      <c r="S36" s="12"/>
      <c r="T36" s="70">
        <f t="shared" si="4"/>
        <v>0.96454545454545459</v>
      </c>
      <c r="U36" s="12"/>
      <c r="V36" s="12"/>
      <c r="W36" s="154" t="s">
        <v>492</v>
      </c>
    </row>
    <row r="37" spans="2:23" s="32" customFormat="1" ht="102.75" x14ac:dyDescent="0.25">
      <c r="B37" s="138" t="s">
        <v>40</v>
      </c>
      <c r="C37" s="82" t="s">
        <v>142</v>
      </c>
      <c r="D37" s="92" t="s">
        <v>143</v>
      </c>
      <c r="E37" s="159" t="s">
        <v>101</v>
      </c>
      <c r="F37" s="169" t="s">
        <v>337</v>
      </c>
      <c r="G37" s="24">
        <v>228</v>
      </c>
      <c r="H37" s="25">
        <v>57</v>
      </c>
      <c r="I37" s="26">
        <v>57</v>
      </c>
      <c r="J37" s="26">
        <v>57</v>
      </c>
      <c r="K37" s="27">
        <v>57</v>
      </c>
      <c r="L37" s="28">
        <v>51</v>
      </c>
      <c r="M37" s="29">
        <v>51</v>
      </c>
      <c r="N37" s="30"/>
      <c r="O37" s="31"/>
      <c r="P37" s="70">
        <f t="shared" si="0"/>
        <v>0.89473684210526316</v>
      </c>
      <c r="Q37" s="71">
        <f t="shared" si="1"/>
        <v>0.89473684210526316</v>
      </c>
      <c r="R37" s="12"/>
      <c r="S37" s="12"/>
      <c r="T37" s="70">
        <f t="shared" si="4"/>
        <v>0.89473684210526316</v>
      </c>
      <c r="U37" s="12"/>
      <c r="V37" s="12"/>
      <c r="W37" s="154" t="s">
        <v>413</v>
      </c>
    </row>
    <row r="38" spans="2:23" s="32" customFormat="1" ht="102.75" x14ac:dyDescent="0.25">
      <c r="B38" s="138" t="s">
        <v>41</v>
      </c>
      <c r="C38" s="82" t="s">
        <v>144</v>
      </c>
      <c r="D38" s="83" t="s">
        <v>145</v>
      </c>
      <c r="E38" s="159" t="s">
        <v>101</v>
      </c>
      <c r="F38" s="164" t="s">
        <v>338</v>
      </c>
      <c r="G38" s="24">
        <v>568</v>
      </c>
      <c r="H38" s="25">
        <v>143</v>
      </c>
      <c r="I38" s="26">
        <v>143</v>
      </c>
      <c r="J38" s="26">
        <v>143</v>
      </c>
      <c r="K38" s="27">
        <v>139</v>
      </c>
      <c r="L38" s="28">
        <v>181</v>
      </c>
      <c r="M38" s="29">
        <v>149</v>
      </c>
      <c r="N38" s="30"/>
      <c r="O38" s="31"/>
      <c r="P38" s="70">
        <f t="shared" si="0"/>
        <v>1.2657342657342658</v>
      </c>
      <c r="Q38" s="71">
        <f t="shared" si="1"/>
        <v>1.0419580419580419</v>
      </c>
      <c r="R38" s="12"/>
      <c r="S38" s="12"/>
      <c r="T38" s="70">
        <f t="shared" si="4"/>
        <v>1.1538461538461537</v>
      </c>
      <c r="U38" s="12"/>
      <c r="V38" s="12"/>
      <c r="W38" s="154" t="s">
        <v>493</v>
      </c>
    </row>
    <row r="39" spans="2:23" s="32" customFormat="1" ht="105" x14ac:dyDescent="0.25">
      <c r="B39" s="138" t="s">
        <v>42</v>
      </c>
      <c r="C39" s="94" t="s">
        <v>146</v>
      </c>
      <c r="D39" s="90" t="s">
        <v>147</v>
      </c>
      <c r="E39" s="159" t="s">
        <v>101</v>
      </c>
      <c r="F39" s="170" t="s">
        <v>339</v>
      </c>
      <c r="G39" s="24">
        <v>960</v>
      </c>
      <c r="H39" s="25">
        <v>230</v>
      </c>
      <c r="I39" s="26">
        <v>250</v>
      </c>
      <c r="J39" s="26">
        <v>250</v>
      </c>
      <c r="K39" s="27">
        <v>230</v>
      </c>
      <c r="L39" s="34">
        <v>261</v>
      </c>
      <c r="M39" s="29">
        <v>297</v>
      </c>
      <c r="N39" s="35"/>
      <c r="O39" s="36"/>
      <c r="P39" s="70">
        <f t="shared" si="0"/>
        <v>1.1347826086956523</v>
      </c>
      <c r="Q39" s="71">
        <f t="shared" si="1"/>
        <v>1.1879999999999999</v>
      </c>
      <c r="R39" s="12"/>
      <c r="S39" s="12"/>
      <c r="T39" s="70">
        <f t="shared" si="4"/>
        <v>1.1625000000000001</v>
      </c>
      <c r="U39" s="12"/>
      <c r="V39" s="12"/>
      <c r="W39" s="210" t="s">
        <v>494</v>
      </c>
    </row>
    <row r="40" spans="2:23" s="32" customFormat="1" ht="104.25" customHeight="1" x14ac:dyDescent="0.25">
      <c r="B40" s="135" t="s">
        <v>43</v>
      </c>
      <c r="C40" s="85" t="s">
        <v>148</v>
      </c>
      <c r="D40" s="95" t="s">
        <v>149</v>
      </c>
      <c r="E40" s="160" t="s">
        <v>101</v>
      </c>
      <c r="F40" s="171" t="s">
        <v>340</v>
      </c>
      <c r="G40" s="33">
        <v>824</v>
      </c>
      <c r="H40" s="25">
        <v>206</v>
      </c>
      <c r="I40" s="26">
        <v>206</v>
      </c>
      <c r="J40" s="26">
        <v>206</v>
      </c>
      <c r="K40" s="27">
        <v>206</v>
      </c>
      <c r="L40" s="28">
        <v>159</v>
      </c>
      <c r="M40" s="29">
        <v>173</v>
      </c>
      <c r="N40" s="30"/>
      <c r="O40" s="31"/>
      <c r="P40" s="70">
        <f t="shared" si="0"/>
        <v>0.77184466019417475</v>
      </c>
      <c r="Q40" s="71">
        <f t="shared" si="1"/>
        <v>0.83980582524271841</v>
      </c>
      <c r="R40" s="12"/>
      <c r="S40" s="12"/>
      <c r="T40" s="70">
        <f t="shared" si="4"/>
        <v>0.80582524271844658</v>
      </c>
      <c r="U40" s="12"/>
      <c r="V40" s="12"/>
      <c r="W40" s="209" t="s">
        <v>495</v>
      </c>
    </row>
    <row r="41" spans="2:23" s="32" customFormat="1" ht="102.75" x14ac:dyDescent="0.25">
      <c r="B41" s="138" t="s">
        <v>44</v>
      </c>
      <c r="C41" s="82" t="s">
        <v>150</v>
      </c>
      <c r="D41" s="83" t="s">
        <v>151</v>
      </c>
      <c r="E41" s="159" t="s">
        <v>101</v>
      </c>
      <c r="F41" s="164" t="s">
        <v>341</v>
      </c>
      <c r="G41" s="24">
        <v>3204</v>
      </c>
      <c r="H41" s="25">
        <v>801</v>
      </c>
      <c r="I41" s="26">
        <v>801</v>
      </c>
      <c r="J41" s="26">
        <v>801</v>
      </c>
      <c r="K41" s="27">
        <v>801</v>
      </c>
      <c r="L41" s="28">
        <v>659</v>
      </c>
      <c r="M41" s="29">
        <v>720</v>
      </c>
      <c r="N41" s="30"/>
      <c r="O41" s="31"/>
      <c r="P41" s="70">
        <f t="shared" si="0"/>
        <v>0.82272159800249689</v>
      </c>
      <c r="Q41" s="71">
        <f t="shared" si="1"/>
        <v>0.898876404494382</v>
      </c>
      <c r="R41" s="12"/>
      <c r="S41" s="12"/>
      <c r="T41" s="70">
        <f t="shared" si="4"/>
        <v>0.86079900124843944</v>
      </c>
      <c r="U41" s="12"/>
      <c r="V41" s="12"/>
      <c r="W41" s="154" t="s">
        <v>496</v>
      </c>
    </row>
    <row r="42" spans="2:23" s="32" customFormat="1" ht="159.75" x14ac:dyDescent="0.25">
      <c r="B42" s="136" t="s">
        <v>44</v>
      </c>
      <c r="C42" s="79" t="s">
        <v>152</v>
      </c>
      <c r="D42" s="96" t="s">
        <v>153</v>
      </c>
      <c r="E42" s="159" t="s">
        <v>101</v>
      </c>
      <c r="F42" s="164" t="s">
        <v>342</v>
      </c>
      <c r="G42" s="24">
        <v>270</v>
      </c>
      <c r="H42" s="25">
        <v>65</v>
      </c>
      <c r="I42" s="26">
        <v>68</v>
      </c>
      <c r="J42" s="26">
        <v>65</v>
      </c>
      <c r="K42" s="27">
        <v>72</v>
      </c>
      <c r="L42" s="28">
        <v>87</v>
      </c>
      <c r="M42" s="29">
        <v>58</v>
      </c>
      <c r="N42" s="30"/>
      <c r="O42" s="31"/>
      <c r="P42" s="70">
        <f t="shared" si="0"/>
        <v>1.3384615384615384</v>
      </c>
      <c r="Q42" s="71">
        <f t="shared" si="1"/>
        <v>0.8529411764705882</v>
      </c>
      <c r="R42" s="12"/>
      <c r="S42" s="12"/>
      <c r="T42" s="70">
        <f t="shared" si="4"/>
        <v>1.0902255639097744</v>
      </c>
      <c r="U42" s="12"/>
      <c r="V42" s="12"/>
      <c r="W42" s="154" t="s">
        <v>497</v>
      </c>
    </row>
    <row r="43" spans="2:23" s="32" customFormat="1" ht="128.25" customHeight="1" x14ac:dyDescent="0.25">
      <c r="B43" s="135" t="s">
        <v>45</v>
      </c>
      <c r="C43" s="97" t="s">
        <v>154</v>
      </c>
      <c r="D43" s="98" t="s">
        <v>155</v>
      </c>
      <c r="E43" s="160" t="s">
        <v>101</v>
      </c>
      <c r="F43" s="171" t="s">
        <v>411</v>
      </c>
      <c r="G43" s="33">
        <v>3500</v>
      </c>
      <c r="H43" s="25">
        <v>350</v>
      </c>
      <c r="I43" s="26">
        <v>550</v>
      </c>
      <c r="J43" s="26">
        <v>1600</v>
      </c>
      <c r="K43" s="27">
        <v>1000</v>
      </c>
      <c r="L43" s="28">
        <v>519</v>
      </c>
      <c r="M43" s="29">
        <v>387</v>
      </c>
      <c r="N43" s="30"/>
      <c r="O43" s="31"/>
      <c r="P43" s="70">
        <f t="shared" si="0"/>
        <v>1.4828571428571429</v>
      </c>
      <c r="Q43" s="71">
        <f t="shared" si="1"/>
        <v>0.70363636363636362</v>
      </c>
      <c r="R43" s="12"/>
      <c r="S43" s="12"/>
      <c r="T43" s="70">
        <f t="shared" si="4"/>
        <v>1.0066666666666666</v>
      </c>
      <c r="U43" s="12"/>
      <c r="V43" s="12"/>
      <c r="W43" s="209" t="s">
        <v>498</v>
      </c>
    </row>
    <row r="44" spans="2:23" s="32" customFormat="1" ht="135" x14ac:dyDescent="0.25">
      <c r="B44" s="139" t="s">
        <v>46</v>
      </c>
      <c r="C44" s="99" t="s">
        <v>156</v>
      </c>
      <c r="D44" s="100" t="s">
        <v>157</v>
      </c>
      <c r="E44" s="159" t="s">
        <v>101</v>
      </c>
      <c r="F44" s="172" t="s">
        <v>343</v>
      </c>
      <c r="G44" s="24">
        <v>330</v>
      </c>
      <c r="H44" s="25">
        <v>52</v>
      </c>
      <c r="I44" s="26">
        <v>85</v>
      </c>
      <c r="J44" s="26">
        <v>112</v>
      </c>
      <c r="K44" s="27">
        <v>81</v>
      </c>
      <c r="L44" s="28">
        <v>53</v>
      </c>
      <c r="M44" s="29">
        <v>19</v>
      </c>
      <c r="N44" s="30"/>
      <c r="O44" s="31"/>
      <c r="P44" s="70">
        <f t="shared" si="0"/>
        <v>1.0192307692307692</v>
      </c>
      <c r="Q44" s="71">
        <f t="shared" si="1"/>
        <v>0.22352941176470589</v>
      </c>
      <c r="R44" s="12"/>
      <c r="S44" s="12"/>
      <c r="T44" s="70">
        <f t="shared" si="4"/>
        <v>0.52554744525547448</v>
      </c>
      <c r="U44" s="12"/>
      <c r="V44" s="12"/>
      <c r="W44" s="154" t="s">
        <v>499</v>
      </c>
    </row>
    <row r="45" spans="2:23" s="32" customFormat="1" ht="102.75" x14ac:dyDescent="0.25">
      <c r="B45" s="135" t="s">
        <v>47</v>
      </c>
      <c r="C45" s="101" t="s">
        <v>158</v>
      </c>
      <c r="D45" s="102" t="s">
        <v>159</v>
      </c>
      <c r="E45" s="160" t="s">
        <v>101</v>
      </c>
      <c r="F45" s="171" t="s">
        <v>344</v>
      </c>
      <c r="G45" s="33">
        <v>22600</v>
      </c>
      <c r="H45" s="25">
        <v>4800</v>
      </c>
      <c r="I45" s="26">
        <v>4800</v>
      </c>
      <c r="J45" s="26">
        <v>6000</v>
      </c>
      <c r="K45" s="27">
        <v>7000</v>
      </c>
      <c r="L45" s="28">
        <v>5198</v>
      </c>
      <c r="M45" s="29">
        <v>6441</v>
      </c>
      <c r="N45" s="30"/>
      <c r="O45" s="31"/>
      <c r="P45" s="70">
        <f t="shared" si="0"/>
        <v>1.0829166666666667</v>
      </c>
      <c r="Q45" s="71">
        <f t="shared" si="1"/>
        <v>1.3418749999999999</v>
      </c>
      <c r="R45" s="12"/>
      <c r="S45" s="12"/>
      <c r="T45" s="70">
        <f t="shared" si="4"/>
        <v>1.2123958333333333</v>
      </c>
      <c r="U45" s="12"/>
      <c r="V45" s="12"/>
      <c r="W45" s="154" t="s">
        <v>500</v>
      </c>
    </row>
    <row r="46" spans="2:23" s="32" customFormat="1" ht="105" x14ac:dyDescent="0.25">
      <c r="B46" s="136" t="s">
        <v>48</v>
      </c>
      <c r="C46" s="103" t="s">
        <v>160</v>
      </c>
      <c r="D46" s="86" t="s">
        <v>161</v>
      </c>
      <c r="E46" s="159" t="s">
        <v>101</v>
      </c>
      <c r="F46" s="173" t="s">
        <v>345</v>
      </c>
      <c r="G46" s="24">
        <v>390</v>
      </c>
      <c r="H46" s="25">
        <v>75</v>
      </c>
      <c r="I46" s="26">
        <v>85</v>
      </c>
      <c r="J46" s="26">
        <v>105</v>
      </c>
      <c r="K46" s="27">
        <v>125</v>
      </c>
      <c r="L46" s="28">
        <v>117</v>
      </c>
      <c r="M46" s="29">
        <v>109</v>
      </c>
      <c r="N46" s="30"/>
      <c r="O46" s="31"/>
      <c r="P46" s="70">
        <f t="shared" si="0"/>
        <v>1.56</v>
      </c>
      <c r="Q46" s="71">
        <f t="shared" si="1"/>
        <v>1.2823529411764707</v>
      </c>
      <c r="R46" s="12"/>
      <c r="S46" s="12"/>
      <c r="T46" s="70">
        <f t="shared" si="4"/>
        <v>1.4125000000000001</v>
      </c>
      <c r="U46" s="12"/>
      <c r="V46" s="12"/>
      <c r="W46" s="154" t="s">
        <v>501</v>
      </c>
    </row>
    <row r="47" spans="2:23" s="32" customFormat="1" ht="117" x14ac:dyDescent="0.25">
      <c r="B47" s="136" t="s">
        <v>48</v>
      </c>
      <c r="C47" s="104" t="s">
        <v>162</v>
      </c>
      <c r="D47" s="105" t="s">
        <v>163</v>
      </c>
      <c r="E47" s="159" t="s">
        <v>101</v>
      </c>
      <c r="F47" s="162" t="s">
        <v>346</v>
      </c>
      <c r="G47" s="24">
        <v>920</v>
      </c>
      <c r="H47" s="25">
        <v>230</v>
      </c>
      <c r="I47" s="26">
        <v>230</v>
      </c>
      <c r="J47" s="26">
        <v>230</v>
      </c>
      <c r="K47" s="27">
        <v>230</v>
      </c>
      <c r="L47" s="28">
        <v>499</v>
      </c>
      <c r="M47" s="29">
        <v>462</v>
      </c>
      <c r="N47" s="30"/>
      <c r="O47" s="31"/>
      <c r="P47" s="70">
        <f t="shared" si="0"/>
        <v>2.1695652173913045</v>
      </c>
      <c r="Q47" s="71">
        <f t="shared" si="1"/>
        <v>2.008695652173913</v>
      </c>
      <c r="R47" s="12"/>
      <c r="S47" s="12"/>
      <c r="T47" s="70">
        <f t="shared" si="4"/>
        <v>2.0891304347826085</v>
      </c>
      <c r="U47" s="12"/>
      <c r="V47" s="12"/>
      <c r="W47" s="154" t="s">
        <v>502</v>
      </c>
    </row>
    <row r="48" spans="2:23" s="32" customFormat="1" ht="115.5" x14ac:dyDescent="0.25">
      <c r="B48" s="135" t="s">
        <v>49</v>
      </c>
      <c r="C48" s="97" t="s">
        <v>164</v>
      </c>
      <c r="D48" s="98" t="s">
        <v>165</v>
      </c>
      <c r="E48" s="160" t="s">
        <v>101</v>
      </c>
      <c r="F48" s="171" t="s">
        <v>347</v>
      </c>
      <c r="G48" s="33">
        <v>12000</v>
      </c>
      <c r="H48" s="25">
        <v>3000</v>
      </c>
      <c r="I48" s="26">
        <v>3000</v>
      </c>
      <c r="J48" s="26">
        <v>3000</v>
      </c>
      <c r="K48" s="27">
        <v>3000</v>
      </c>
      <c r="L48" s="28">
        <v>2515</v>
      </c>
      <c r="M48" s="29">
        <v>3260</v>
      </c>
      <c r="N48" s="30"/>
      <c r="O48" s="31"/>
      <c r="P48" s="70">
        <f t="shared" si="0"/>
        <v>0.83833333333333337</v>
      </c>
      <c r="Q48" s="71">
        <f t="shared" si="1"/>
        <v>1.0866666666666667</v>
      </c>
      <c r="R48" s="12"/>
      <c r="S48" s="12"/>
      <c r="T48" s="70">
        <f t="shared" si="4"/>
        <v>0.96250000000000002</v>
      </c>
      <c r="U48" s="12"/>
      <c r="V48" s="12"/>
      <c r="W48" s="154" t="s">
        <v>503</v>
      </c>
    </row>
    <row r="49" spans="2:23" s="32" customFormat="1" ht="102.75" x14ac:dyDescent="0.25">
      <c r="B49" s="138" t="s">
        <v>50</v>
      </c>
      <c r="C49" s="106" t="s">
        <v>166</v>
      </c>
      <c r="D49" s="107" t="s">
        <v>167</v>
      </c>
      <c r="E49" s="159" t="s">
        <v>101</v>
      </c>
      <c r="F49" s="169" t="s">
        <v>348</v>
      </c>
      <c r="G49" s="24">
        <v>1000</v>
      </c>
      <c r="H49" s="25">
        <v>200</v>
      </c>
      <c r="I49" s="26">
        <v>250</v>
      </c>
      <c r="J49" s="26">
        <v>350</v>
      </c>
      <c r="K49" s="27">
        <v>200</v>
      </c>
      <c r="L49" s="34">
        <v>528</v>
      </c>
      <c r="M49" s="29">
        <v>509</v>
      </c>
      <c r="N49" s="35"/>
      <c r="O49" s="36"/>
      <c r="P49" s="70">
        <f t="shared" si="0"/>
        <v>2.64</v>
      </c>
      <c r="Q49" s="71">
        <f t="shared" si="1"/>
        <v>2.036</v>
      </c>
      <c r="R49" s="12"/>
      <c r="S49" s="12"/>
      <c r="T49" s="70">
        <f t="shared" si="4"/>
        <v>2.3044444444444445</v>
      </c>
      <c r="U49" s="12"/>
      <c r="V49" s="12"/>
      <c r="W49" s="155" t="s">
        <v>504</v>
      </c>
    </row>
    <row r="50" spans="2:23" s="32" customFormat="1" ht="117" x14ac:dyDescent="0.25">
      <c r="B50" s="138" t="s">
        <v>50</v>
      </c>
      <c r="C50" s="106" t="s">
        <v>168</v>
      </c>
      <c r="D50" s="86" t="s">
        <v>169</v>
      </c>
      <c r="E50" s="159" t="s">
        <v>101</v>
      </c>
      <c r="F50" s="169" t="s">
        <v>349</v>
      </c>
      <c r="G50" s="24">
        <v>58</v>
      </c>
      <c r="H50" s="25">
        <v>15</v>
      </c>
      <c r="I50" s="26">
        <v>14</v>
      </c>
      <c r="J50" s="26">
        <v>15</v>
      </c>
      <c r="K50" s="27">
        <v>14</v>
      </c>
      <c r="L50" s="28">
        <v>12</v>
      </c>
      <c r="M50" s="29">
        <v>8</v>
      </c>
      <c r="N50" s="30"/>
      <c r="O50" s="31"/>
      <c r="P50" s="70">
        <f t="shared" si="0"/>
        <v>0.8</v>
      </c>
      <c r="Q50" s="71">
        <f t="shared" si="1"/>
        <v>0.5714285714285714</v>
      </c>
      <c r="R50" s="12"/>
      <c r="S50" s="12"/>
      <c r="T50" s="70">
        <f t="shared" si="4"/>
        <v>0.68965517241379315</v>
      </c>
      <c r="U50" s="12"/>
      <c r="V50" s="12"/>
      <c r="W50" s="154" t="s">
        <v>505</v>
      </c>
    </row>
    <row r="51" spans="2:23" s="32" customFormat="1" ht="105" x14ac:dyDescent="0.25">
      <c r="B51" s="135" t="s">
        <v>51</v>
      </c>
      <c r="C51" s="97" t="s">
        <v>170</v>
      </c>
      <c r="D51" s="98" t="s">
        <v>171</v>
      </c>
      <c r="E51" s="160" t="s">
        <v>101</v>
      </c>
      <c r="F51" s="171" t="s">
        <v>328</v>
      </c>
      <c r="G51" s="33">
        <v>689</v>
      </c>
      <c r="H51" s="25">
        <v>79</v>
      </c>
      <c r="I51" s="26">
        <v>375</v>
      </c>
      <c r="J51" s="26">
        <v>191</v>
      </c>
      <c r="K51" s="27">
        <v>44</v>
      </c>
      <c r="L51" s="28">
        <v>100</v>
      </c>
      <c r="M51" s="29">
        <v>69</v>
      </c>
      <c r="N51" s="30"/>
      <c r="O51" s="31"/>
      <c r="P51" s="70">
        <f t="shared" si="0"/>
        <v>1.2658227848101267</v>
      </c>
      <c r="Q51" s="71">
        <f t="shared" si="1"/>
        <v>0.184</v>
      </c>
      <c r="R51" s="12"/>
      <c r="S51" s="12"/>
      <c r="T51" s="70">
        <f t="shared" si="4"/>
        <v>0.3722466960352423</v>
      </c>
      <c r="U51" s="12"/>
      <c r="V51" s="12"/>
      <c r="W51" s="154" t="s">
        <v>506</v>
      </c>
    </row>
    <row r="52" spans="2:23" s="32" customFormat="1" ht="117" x14ac:dyDescent="0.25">
      <c r="B52" s="138" t="s">
        <v>52</v>
      </c>
      <c r="C52" s="106" t="s">
        <v>172</v>
      </c>
      <c r="D52" s="107" t="s">
        <v>173</v>
      </c>
      <c r="E52" s="159" t="s">
        <v>101</v>
      </c>
      <c r="F52" s="169" t="s">
        <v>350</v>
      </c>
      <c r="G52" s="24">
        <v>292</v>
      </c>
      <c r="H52" s="25">
        <v>66</v>
      </c>
      <c r="I52" s="26">
        <v>95</v>
      </c>
      <c r="J52" s="26">
        <v>30</v>
      </c>
      <c r="K52" s="27">
        <v>101</v>
      </c>
      <c r="L52" s="34">
        <v>94</v>
      </c>
      <c r="M52" s="29">
        <v>98</v>
      </c>
      <c r="N52" s="35"/>
      <c r="O52" s="36"/>
      <c r="P52" s="70">
        <f t="shared" si="0"/>
        <v>1.4242424242424243</v>
      </c>
      <c r="Q52" s="71">
        <f t="shared" si="1"/>
        <v>1.0315789473684212</v>
      </c>
      <c r="R52" s="12"/>
      <c r="S52" s="12"/>
      <c r="T52" s="70">
        <f t="shared" si="4"/>
        <v>1.1925465838509317</v>
      </c>
      <c r="U52" s="12"/>
      <c r="V52" s="12"/>
      <c r="W52" s="155" t="s">
        <v>507</v>
      </c>
    </row>
    <row r="53" spans="2:23" s="32" customFormat="1" ht="103.5" x14ac:dyDescent="0.25">
      <c r="B53" s="138" t="s">
        <v>52</v>
      </c>
      <c r="C53" s="106" t="s">
        <v>174</v>
      </c>
      <c r="D53" s="86" t="s">
        <v>175</v>
      </c>
      <c r="E53" s="159" t="s">
        <v>101</v>
      </c>
      <c r="F53" s="169" t="s">
        <v>351</v>
      </c>
      <c r="G53" s="24">
        <v>28556</v>
      </c>
      <c r="H53" s="25">
        <v>8955</v>
      </c>
      <c r="I53" s="26">
        <v>8260</v>
      </c>
      <c r="J53" s="26">
        <v>5541</v>
      </c>
      <c r="K53" s="27">
        <v>5800</v>
      </c>
      <c r="L53" s="28">
        <v>6921</v>
      </c>
      <c r="M53" s="29">
        <v>8705</v>
      </c>
      <c r="N53" s="30"/>
      <c r="O53" s="31"/>
      <c r="P53" s="70">
        <f t="shared" si="0"/>
        <v>0.77286432160804019</v>
      </c>
      <c r="Q53" s="71">
        <f t="shared" si="1"/>
        <v>1.0538740920096852</v>
      </c>
      <c r="R53" s="12"/>
      <c r="S53" s="12"/>
      <c r="T53" s="70">
        <f t="shared" si="4"/>
        <v>0.90769677606738308</v>
      </c>
      <c r="U53" s="12"/>
      <c r="V53" s="12"/>
      <c r="W53" s="154" t="s">
        <v>508</v>
      </c>
    </row>
    <row r="54" spans="2:23" s="32" customFormat="1" ht="115.5" x14ac:dyDescent="0.25">
      <c r="B54" s="138" t="s">
        <v>92</v>
      </c>
      <c r="C54" s="108" t="s">
        <v>176</v>
      </c>
      <c r="D54" s="109" t="s">
        <v>177</v>
      </c>
      <c r="E54" s="159" t="s">
        <v>101</v>
      </c>
      <c r="F54" s="174" t="s">
        <v>352</v>
      </c>
      <c r="G54" s="24">
        <v>358</v>
      </c>
      <c r="H54" s="25">
        <v>88</v>
      </c>
      <c r="I54" s="26">
        <v>91</v>
      </c>
      <c r="J54" s="26">
        <v>70</v>
      </c>
      <c r="K54" s="27">
        <v>109</v>
      </c>
      <c r="L54" s="28">
        <v>88</v>
      </c>
      <c r="M54" s="29">
        <v>79</v>
      </c>
      <c r="N54" s="30"/>
      <c r="O54" s="31"/>
      <c r="P54" s="70">
        <f t="shared" si="0"/>
        <v>1</v>
      </c>
      <c r="Q54" s="71">
        <f t="shared" si="1"/>
        <v>0.86813186813186816</v>
      </c>
      <c r="R54" s="12"/>
      <c r="S54" s="12"/>
      <c r="T54" s="70">
        <f t="shared" si="4"/>
        <v>0.93296089385474856</v>
      </c>
      <c r="U54" s="12"/>
      <c r="V54" s="12"/>
      <c r="W54" s="154" t="s">
        <v>509</v>
      </c>
    </row>
    <row r="55" spans="2:23" s="32" customFormat="1" ht="105" x14ac:dyDescent="0.25">
      <c r="B55" s="135" t="s">
        <v>53</v>
      </c>
      <c r="C55" s="97" t="s">
        <v>178</v>
      </c>
      <c r="D55" s="111" t="s">
        <v>179</v>
      </c>
      <c r="E55" s="160" t="s">
        <v>101</v>
      </c>
      <c r="F55" s="175" t="s">
        <v>329</v>
      </c>
      <c r="G55" s="33">
        <v>8640</v>
      </c>
      <c r="H55" s="25">
        <v>3240</v>
      </c>
      <c r="I55" s="26">
        <v>2160</v>
      </c>
      <c r="J55" s="26">
        <v>1080</v>
      </c>
      <c r="K55" s="27">
        <v>2160</v>
      </c>
      <c r="L55" s="28">
        <v>3395</v>
      </c>
      <c r="M55" s="29">
        <v>1310</v>
      </c>
      <c r="N55" s="30"/>
      <c r="O55" s="31"/>
      <c r="P55" s="70">
        <f t="shared" si="0"/>
        <v>1.0478395061728396</v>
      </c>
      <c r="Q55" s="71">
        <f t="shared" si="1"/>
        <v>0.60648148148148151</v>
      </c>
      <c r="R55" s="12"/>
      <c r="S55" s="12"/>
      <c r="T55" s="70">
        <f t="shared" si="4"/>
        <v>0.87129629629629635</v>
      </c>
      <c r="U55" s="12"/>
      <c r="V55" s="12"/>
      <c r="W55" s="154" t="s">
        <v>510</v>
      </c>
    </row>
    <row r="56" spans="2:23" s="32" customFormat="1" ht="105" x14ac:dyDescent="0.25">
      <c r="B56" s="138" t="s">
        <v>54</v>
      </c>
      <c r="C56" s="106" t="s">
        <v>180</v>
      </c>
      <c r="D56" s="86" t="s">
        <v>181</v>
      </c>
      <c r="E56" s="159" t="s">
        <v>101</v>
      </c>
      <c r="F56" s="169" t="s">
        <v>353</v>
      </c>
      <c r="G56" s="24">
        <v>128</v>
      </c>
      <c r="H56" s="25">
        <v>48</v>
      </c>
      <c r="I56" s="26">
        <v>32</v>
      </c>
      <c r="J56" s="26">
        <v>16</v>
      </c>
      <c r="K56" s="27">
        <v>32</v>
      </c>
      <c r="L56" s="28">
        <v>47</v>
      </c>
      <c r="M56" s="29">
        <v>25</v>
      </c>
      <c r="N56" s="30"/>
      <c r="O56" s="31"/>
      <c r="P56" s="70">
        <f t="shared" si="0"/>
        <v>0.97916666666666663</v>
      </c>
      <c r="Q56" s="71">
        <f t="shared" si="1"/>
        <v>0.78125</v>
      </c>
      <c r="R56" s="12"/>
      <c r="S56" s="12"/>
      <c r="T56" s="70">
        <f t="shared" si="4"/>
        <v>0.9</v>
      </c>
      <c r="U56" s="12"/>
      <c r="V56" s="12"/>
      <c r="W56" s="154" t="s">
        <v>511</v>
      </c>
    </row>
    <row r="57" spans="2:23" s="32" customFormat="1" ht="105" x14ac:dyDescent="0.25">
      <c r="B57" s="138" t="s">
        <v>54</v>
      </c>
      <c r="C57" s="110" t="s">
        <v>182</v>
      </c>
      <c r="D57" s="112" t="s">
        <v>183</v>
      </c>
      <c r="E57" s="159" t="s">
        <v>101</v>
      </c>
      <c r="F57" s="169" t="s">
        <v>315</v>
      </c>
      <c r="G57" s="24">
        <v>8</v>
      </c>
      <c r="H57" s="25">
        <v>3</v>
      </c>
      <c r="I57" s="26">
        <v>2</v>
      </c>
      <c r="J57" s="26">
        <v>1</v>
      </c>
      <c r="K57" s="27">
        <v>2</v>
      </c>
      <c r="L57" s="28">
        <v>3</v>
      </c>
      <c r="M57" s="29">
        <v>1</v>
      </c>
      <c r="N57" s="30"/>
      <c r="O57" s="31"/>
      <c r="P57" s="70">
        <f t="shared" si="0"/>
        <v>1</v>
      </c>
      <c r="Q57" s="71">
        <f t="shared" si="1"/>
        <v>0.5</v>
      </c>
      <c r="R57" s="12"/>
      <c r="S57" s="12"/>
      <c r="T57" s="70">
        <f t="shared" si="4"/>
        <v>0.8</v>
      </c>
      <c r="U57" s="12"/>
      <c r="V57" s="12"/>
      <c r="W57" s="154" t="s">
        <v>512</v>
      </c>
    </row>
    <row r="58" spans="2:23" s="32" customFormat="1" ht="105" x14ac:dyDescent="0.25">
      <c r="B58" s="135" t="s">
        <v>55</v>
      </c>
      <c r="C58" s="97" t="s">
        <v>184</v>
      </c>
      <c r="D58" s="78" t="s">
        <v>185</v>
      </c>
      <c r="E58" s="160" t="s">
        <v>101</v>
      </c>
      <c r="F58" s="175" t="s">
        <v>354</v>
      </c>
      <c r="G58" s="33">
        <v>14538</v>
      </c>
      <c r="H58" s="25">
        <v>3292</v>
      </c>
      <c r="I58" s="26">
        <v>3360</v>
      </c>
      <c r="J58" s="26">
        <v>3962</v>
      </c>
      <c r="K58" s="27">
        <v>3924</v>
      </c>
      <c r="L58" s="34">
        <v>2840</v>
      </c>
      <c r="M58" s="29">
        <v>3177</v>
      </c>
      <c r="N58" s="35"/>
      <c r="O58" s="36"/>
      <c r="P58" s="70">
        <f t="shared" si="0"/>
        <v>0.86269744835965978</v>
      </c>
      <c r="Q58" s="71">
        <f t="shared" si="1"/>
        <v>0.94553571428571426</v>
      </c>
      <c r="R58" s="12"/>
      <c r="S58" s="12"/>
      <c r="T58" s="70">
        <f t="shared" si="4"/>
        <v>0.90453998797354174</v>
      </c>
      <c r="U58" s="12"/>
      <c r="V58" s="12"/>
      <c r="W58" s="155" t="s">
        <v>513</v>
      </c>
    </row>
    <row r="59" spans="2:23" s="32" customFormat="1" ht="118.5" x14ac:dyDescent="0.25">
      <c r="B59" s="138" t="s">
        <v>56</v>
      </c>
      <c r="C59" s="108" t="s">
        <v>186</v>
      </c>
      <c r="D59" s="83" t="s">
        <v>187</v>
      </c>
      <c r="E59" s="159" t="s">
        <v>101</v>
      </c>
      <c r="F59" s="170" t="s">
        <v>355</v>
      </c>
      <c r="G59" s="24">
        <v>291</v>
      </c>
      <c r="H59" s="25">
        <v>58</v>
      </c>
      <c r="I59" s="26">
        <v>84</v>
      </c>
      <c r="J59" s="26">
        <v>76</v>
      </c>
      <c r="K59" s="27">
        <v>73</v>
      </c>
      <c r="L59" s="28">
        <v>97</v>
      </c>
      <c r="M59" s="29">
        <v>75</v>
      </c>
      <c r="N59" s="30"/>
      <c r="O59" s="31"/>
      <c r="P59" s="70">
        <f t="shared" si="0"/>
        <v>1.6724137931034482</v>
      </c>
      <c r="Q59" s="71">
        <f t="shared" si="1"/>
        <v>0.8928571428571429</v>
      </c>
      <c r="R59" s="12"/>
      <c r="S59" s="12"/>
      <c r="T59" s="70">
        <f t="shared" si="4"/>
        <v>1.2112676056338028</v>
      </c>
      <c r="U59" s="12"/>
      <c r="V59" s="12"/>
      <c r="W59" s="154" t="s">
        <v>514</v>
      </c>
    </row>
    <row r="60" spans="2:23" s="32" customFormat="1" ht="105" x14ac:dyDescent="0.25">
      <c r="B60" s="136" t="s">
        <v>56</v>
      </c>
      <c r="C60" s="110" t="s">
        <v>188</v>
      </c>
      <c r="D60" s="113" t="s">
        <v>189</v>
      </c>
      <c r="E60" s="159" t="s">
        <v>101</v>
      </c>
      <c r="F60" s="162" t="s">
        <v>356</v>
      </c>
      <c r="G60" s="24">
        <v>316</v>
      </c>
      <c r="H60" s="25">
        <v>88</v>
      </c>
      <c r="I60" s="26">
        <v>81</v>
      </c>
      <c r="J60" s="26">
        <v>74</v>
      </c>
      <c r="K60" s="27">
        <v>73</v>
      </c>
      <c r="L60" s="28">
        <v>104</v>
      </c>
      <c r="M60" s="29">
        <v>101</v>
      </c>
      <c r="N60" s="30"/>
      <c r="O60" s="31"/>
      <c r="P60" s="70">
        <f t="shared" si="0"/>
        <v>1.1818181818181819</v>
      </c>
      <c r="Q60" s="71">
        <f t="shared" si="1"/>
        <v>1.2469135802469136</v>
      </c>
      <c r="R60" s="12"/>
      <c r="S60" s="12"/>
      <c r="T60" s="70">
        <f t="shared" si="4"/>
        <v>1.2130177514792899</v>
      </c>
      <c r="U60" s="12"/>
      <c r="V60" s="12"/>
      <c r="W60" s="154" t="s">
        <v>515</v>
      </c>
    </row>
    <row r="61" spans="2:23" s="32" customFormat="1" ht="135" x14ac:dyDescent="0.25">
      <c r="B61" s="138" t="s">
        <v>56</v>
      </c>
      <c r="C61" s="106" t="s">
        <v>190</v>
      </c>
      <c r="D61" s="92" t="s">
        <v>191</v>
      </c>
      <c r="E61" s="159" t="s">
        <v>101</v>
      </c>
      <c r="F61" s="169" t="s">
        <v>357</v>
      </c>
      <c r="G61" s="24">
        <v>210</v>
      </c>
      <c r="H61" s="25">
        <v>53</v>
      </c>
      <c r="I61" s="26">
        <v>35</v>
      </c>
      <c r="J61" s="26">
        <v>61</v>
      </c>
      <c r="K61" s="27">
        <v>61</v>
      </c>
      <c r="L61" s="28">
        <v>40</v>
      </c>
      <c r="M61" s="29">
        <v>45</v>
      </c>
      <c r="N61" s="30"/>
      <c r="O61" s="31"/>
      <c r="P61" s="70">
        <f t="shared" si="0"/>
        <v>0.75471698113207553</v>
      </c>
      <c r="Q61" s="71">
        <f t="shared" si="1"/>
        <v>1.2857142857142858</v>
      </c>
      <c r="R61" s="12"/>
      <c r="S61" s="12"/>
      <c r="T61" s="70">
        <f t="shared" si="4"/>
        <v>0.96590909090909094</v>
      </c>
      <c r="U61" s="12"/>
      <c r="V61" s="12"/>
      <c r="W61" s="154" t="s">
        <v>516</v>
      </c>
    </row>
    <row r="62" spans="2:23" s="32" customFormat="1" ht="134.25" customHeight="1" x14ac:dyDescent="0.25">
      <c r="B62" s="138" t="s">
        <v>56</v>
      </c>
      <c r="C62" s="106" t="s">
        <v>192</v>
      </c>
      <c r="D62" s="92" t="s">
        <v>193</v>
      </c>
      <c r="E62" s="159" t="s">
        <v>101</v>
      </c>
      <c r="F62" s="169" t="s">
        <v>358</v>
      </c>
      <c r="G62" s="24">
        <v>1549</v>
      </c>
      <c r="H62" s="25">
        <v>231</v>
      </c>
      <c r="I62" s="26">
        <v>346</v>
      </c>
      <c r="J62" s="26">
        <v>486</v>
      </c>
      <c r="K62" s="27">
        <v>486</v>
      </c>
      <c r="L62" s="28">
        <v>520</v>
      </c>
      <c r="M62" s="29">
        <v>400</v>
      </c>
      <c r="N62" s="30"/>
      <c r="O62" s="31"/>
      <c r="P62" s="70">
        <f t="shared" si="0"/>
        <v>2.2510822510822512</v>
      </c>
      <c r="Q62" s="71">
        <f t="shared" si="1"/>
        <v>1.1560693641618498</v>
      </c>
      <c r="R62" s="12"/>
      <c r="S62" s="12"/>
      <c r="T62" s="70">
        <f t="shared" si="4"/>
        <v>1.5944540727902947</v>
      </c>
      <c r="U62" s="12"/>
      <c r="V62" s="12"/>
      <c r="W62" s="154" t="s">
        <v>517</v>
      </c>
    </row>
    <row r="63" spans="2:23" s="32" customFormat="1" ht="135" customHeight="1" x14ac:dyDescent="0.25">
      <c r="B63" s="138" t="s">
        <v>56</v>
      </c>
      <c r="C63" s="108" t="s">
        <v>194</v>
      </c>
      <c r="D63" s="83" t="s">
        <v>195</v>
      </c>
      <c r="E63" s="159" t="s">
        <v>101</v>
      </c>
      <c r="F63" s="169" t="s">
        <v>359</v>
      </c>
      <c r="G63" s="24">
        <v>757</v>
      </c>
      <c r="H63" s="25">
        <v>139</v>
      </c>
      <c r="I63" s="26">
        <v>121</v>
      </c>
      <c r="J63" s="26">
        <v>260</v>
      </c>
      <c r="K63" s="27">
        <v>237</v>
      </c>
      <c r="L63" s="34">
        <v>270</v>
      </c>
      <c r="M63" s="29">
        <v>345</v>
      </c>
      <c r="N63" s="35"/>
      <c r="O63" s="36"/>
      <c r="P63" s="70">
        <f t="shared" si="0"/>
        <v>1.9424460431654675</v>
      </c>
      <c r="Q63" s="71">
        <f t="shared" si="1"/>
        <v>2.8512396694214877</v>
      </c>
      <c r="R63" s="12"/>
      <c r="S63" s="12"/>
      <c r="T63" s="70">
        <f t="shared" si="4"/>
        <v>2.3653846153846154</v>
      </c>
      <c r="U63" s="12"/>
      <c r="V63" s="12"/>
      <c r="W63" s="155" t="s">
        <v>518</v>
      </c>
    </row>
    <row r="64" spans="2:23" s="32" customFormat="1" ht="120" x14ac:dyDescent="0.25">
      <c r="B64" s="138" t="s">
        <v>57</v>
      </c>
      <c r="C64" s="106" t="s">
        <v>196</v>
      </c>
      <c r="D64" s="92" t="s">
        <v>197</v>
      </c>
      <c r="E64" s="159" t="s">
        <v>101</v>
      </c>
      <c r="F64" s="169" t="s">
        <v>360</v>
      </c>
      <c r="G64" s="24">
        <v>3988</v>
      </c>
      <c r="H64" s="25">
        <v>949</v>
      </c>
      <c r="I64" s="26">
        <v>968</v>
      </c>
      <c r="J64" s="26">
        <v>1036</v>
      </c>
      <c r="K64" s="27">
        <v>1035</v>
      </c>
      <c r="L64" s="28">
        <v>897</v>
      </c>
      <c r="M64" s="29">
        <v>1262</v>
      </c>
      <c r="N64" s="30"/>
      <c r="O64" s="31"/>
      <c r="P64" s="70">
        <f t="shared" si="0"/>
        <v>0.9452054794520548</v>
      </c>
      <c r="Q64" s="71">
        <f t="shared" si="1"/>
        <v>1.3037190082644627</v>
      </c>
      <c r="R64" s="12"/>
      <c r="S64" s="12"/>
      <c r="T64" s="70">
        <f t="shared" si="4"/>
        <v>1.1262389149713092</v>
      </c>
      <c r="U64" s="12"/>
      <c r="V64" s="12"/>
      <c r="W64" s="154" t="s">
        <v>519</v>
      </c>
    </row>
    <row r="65" spans="2:23" s="32" customFormat="1" ht="132.75" customHeight="1" x14ac:dyDescent="0.25">
      <c r="B65" s="138" t="s">
        <v>57</v>
      </c>
      <c r="C65" s="114" t="s">
        <v>198</v>
      </c>
      <c r="D65" s="92" t="s">
        <v>199</v>
      </c>
      <c r="E65" s="159" t="s">
        <v>101</v>
      </c>
      <c r="F65" s="169" t="s">
        <v>361</v>
      </c>
      <c r="G65" s="24">
        <v>28</v>
      </c>
      <c r="H65" s="25">
        <v>6</v>
      </c>
      <c r="I65" s="26">
        <v>8</v>
      </c>
      <c r="J65" s="26">
        <v>8</v>
      </c>
      <c r="K65" s="27">
        <v>6</v>
      </c>
      <c r="L65" s="28">
        <v>3</v>
      </c>
      <c r="M65" s="29">
        <v>9</v>
      </c>
      <c r="N65" s="30"/>
      <c r="O65" s="31"/>
      <c r="P65" s="70">
        <f t="shared" si="0"/>
        <v>0.5</v>
      </c>
      <c r="Q65" s="71">
        <f t="shared" si="1"/>
        <v>1.125</v>
      </c>
      <c r="R65" s="12"/>
      <c r="S65" s="12"/>
      <c r="T65" s="70">
        <f t="shared" si="4"/>
        <v>0.8571428571428571</v>
      </c>
      <c r="U65" s="12"/>
      <c r="V65" s="12"/>
      <c r="W65" s="154" t="s">
        <v>520</v>
      </c>
    </row>
    <row r="66" spans="2:23" s="32" customFormat="1" ht="135" x14ac:dyDescent="0.25">
      <c r="B66" s="138" t="s">
        <v>58</v>
      </c>
      <c r="C66" s="103" t="s">
        <v>200</v>
      </c>
      <c r="D66" s="92" t="s">
        <v>201</v>
      </c>
      <c r="E66" s="159" t="s">
        <v>101</v>
      </c>
      <c r="F66" s="169" t="s">
        <v>362</v>
      </c>
      <c r="G66" s="24">
        <v>1604</v>
      </c>
      <c r="H66" s="25">
        <v>353</v>
      </c>
      <c r="I66" s="26">
        <v>411</v>
      </c>
      <c r="J66" s="26">
        <v>426</v>
      </c>
      <c r="K66" s="27">
        <v>414</v>
      </c>
      <c r="L66" s="28">
        <v>365</v>
      </c>
      <c r="M66" s="29">
        <v>321</v>
      </c>
      <c r="N66" s="30"/>
      <c r="O66" s="31"/>
      <c r="P66" s="70">
        <f t="shared" si="0"/>
        <v>1.0339943342776203</v>
      </c>
      <c r="Q66" s="71">
        <f t="shared" si="1"/>
        <v>0.78102189781021902</v>
      </c>
      <c r="R66" s="12"/>
      <c r="S66" s="12"/>
      <c r="T66" s="70">
        <f t="shared" si="4"/>
        <v>0.89790575916230364</v>
      </c>
      <c r="U66" s="12"/>
      <c r="V66" s="12"/>
      <c r="W66" s="154" t="s">
        <v>521</v>
      </c>
    </row>
    <row r="67" spans="2:23" s="32" customFormat="1" ht="146.25" x14ac:dyDescent="0.25">
      <c r="B67" s="140" t="s">
        <v>59</v>
      </c>
      <c r="C67" s="115" t="s">
        <v>202</v>
      </c>
      <c r="D67" s="116" t="s">
        <v>203</v>
      </c>
      <c r="E67" s="160" t="s">
        <v>101</v>
      </c>
      <c r="F67" s="176" t="s">
        <v>363</v>
      </c>
      <c r="G67" s="33">
        <v>2082</v>
      </c>
      <c r="H67" s="25">
        <v>513</v>
      </c>
      <c r="I67" s="26">
        <v>528</v>
      </c>
      <c r="J67" s="26">
        <v>513</v>
      </c>
      <c r="K67" s="27">
        <v>528</v>
      </c>
      <c r="L67" s="34">
        <v>514</v>
      </c>
      <c r="M67" s="29">
        <v>308</v>
      </c>
      <c r="N67" s="35"/>
      <c r="O67" s="36"/>
      <c r="P67" s="70">
        <f t="shared" si="0"/>
        <v>1.0019493177387915</v>
      </c>
      <c r="Q67" s="71">
        <f t="shared" si="1"/>
        <v>0.58333333333333337</v>
      </c>
      <c r="R67" s="12"/>
      <c r="S67" s="12"/>
      <c r="T67" s="70">
        <f t="shared" si="4"/>
        <v>0.78962536023054752</v>
      </c>
      <c r="U67" s="12"/>
      <c r="V67" s="12"/>
      <c r="W67" s="155" t="s">
        <v>522</v>
      </c>
    </row>
    <row r="68" spans="2:23" s="32" customFormat="1" ht="120" x14ac:dyDescent="0.25">
      <c r="B68" s="141" t="s">
        <v>60</v>
      </c>
      <c r="C68" s="117" t="s">
        <v>204</v>
      </c>
      <c r="D68" s="118" t="s">
        <v>205</v>
      </c>
      <c r="E68" s="159" t="s">
        <v>101</v>
      </c>
      <c r="F68" s="177" t="s">
        <v>364</v>
      </c>
      <c r="G68" s="24">
        <v>140</v>
      </c>
      <c r="H68" s="25">
        <v>34</v>
      </c>
      <c r="I68" s="26">
        <v>36</v>
      </c>
      <c r="J68" s="26">
        <v>34</v>
      </c>
      <c r="K68" s="27">
        <v>36</v>
      </c>
      <c r="L68" s="28">
        <v>16</v>
      </c>
      <c r="M68" s="29">
        <v>17</v>
      </c>
      <c r="N68" s="30"/>
      <c r="O68" s="31"/>
      <c r="P68" s="70">
        <f t="shared" si="0"/>
        <v>0.47058823529411764</v>
      </c>
      <c r="Q68" s="71">
        <f t="shared" si="1"/>
        <v>0.47222222222222221</v>
      </c>
      <c r="R68" s="12"/>
      <c r="S68" s="12"/>
      <c r="T68" s="70">
        <f t="shared" si="4"/>
        <v>0.47142857142857142</v>
      </c>
      <c r="U68" s="12"/>
      <c r="V68" s="12"/>
      <c r="W68" s="154" t="s">
        <v>523</v>
      </c>
    </row>
    <row r="69" spans="2:23" s="32" customFormat="1" ht="120" x14ac:dyDescent="0.25">
      <c r="B69" s="141" t="s">
        <v>60</v>
      </c>
      <c r="C69" s="117" t="s">
        <v>206</v>
      </c>
      <c r="D69" s="118" t="s">
        <v>207</v>
      </c>
      <c r="E69" s="159" t="s">
        <v>101</v>
      </c>
      <c r="F69" s="177" t="s">
        <v>365</v>
      </c>
      <c r="G69" s="24">
        <v>600</v>
      </c>
      <c r="H69" s="25">
        <v>144</v>
      </c>
      <c r="I69" s="26">
        <v>156</v>
      </c>
      <c r="J69" s="26">
        <v>144</v>
      </c>
      <c r="K69" s="27">
        <v>156</v>
      </c>
      <c r="L69" s="28">
        <v>137</v>
      </c>
      <c r="M69" s="29">
        <v>126</v>
      </c>
      <c r="N69" s="30"/>
      <c r="O69" s="31"/>
      <c r="P69" s="70">
        <f t="shared" si="0"/>
        <v>0.95138888888888884</v>
      </c>
      <c r="Q69" s="71">
        <f t="shared" si="1"/>
        <v>0.80769230769230771</v>
      </c>
      <c r="R69" s="12"/>
      <c r="S69" s="12"/>
      <c r="T69" s="70">
        <f t="shared" si="4"/>
        <v>0.87666666666666671</v>
      </c>
      <c r="U69" s="12"/>
      <c r="V69" s="12"/>
      <c r="W69" s="154" t="s">
        <v>524</v>
      </c>
    </row>
    <row r="70" spans="2:23" s="32" customFormat="1" ht="129.75" customHeight="1" x14ac:dyDescent="0.25">
      <c r="B70" s="141" t="s">
        <v>60</v>
      </c>
      <c r="C70" s="117" t="s">
        <v>208</v>
      </c>
      <c r="D70" s="118" t="s">
        <v>209</v>
      </c>
      <c r="E70" s="159" t="s">
        <v>101</v>
      </c>
      <c r="F70" s="177" t="s">
        <v>366</v>
      </c>
      <c r="G70" s="24">
        <v>140</v>
      </c>
      <c r="H70" s="25">
        <v>34</v>
      </c>
      <c r="I70" s="26">
        <v>36</v>
      </c>
      <c r="J70" s="26">
        <v>34</v>
      </c>
      <c r="K70" s="27">
        <v>36</v>
      </c>
      <c r="L70" s="28">
        <v>28</v>
      </c>
      <c r="M70" s="29">
        <v>23</v>
      </c>
      <c r="N70" s="30"/>
      <c r="O70" s="31"/>
      <c r="P70" s="70">
        <f t="shared" si="0"/>
        <v>0.82352941176470584</v>
      </c>
      <c r="Q70" s="71">
        <f t="shared" si="1"/>
        <v>0.63888888888888884</v>
      </c>
      <c r="R70" s="12"/>
      <c r="S70" s="12"/>
      <c r="T70" s="70">
        <f t="shared" si="4"/>
        <v>0.72857142857142854</v>
      </c>
      <c r="U70" s="12"/>
      <c r="V70" s="12"/>
      <c r="W70" s="154" t="s">
        <v>525</v>
      </c>
    </row>
    <row r="71" spans="2:23" s="32" customFormat="1" ht="132.75" customHeight="1" x14ac:dyDescent="0.25">
      <c r="B71" s="141" t="s">
        <v>60</v>
      </c>
      <c r="C71" s="117" t="s">
        <v>210</v>
      </c>
      <c r="D71" s="118" t="s">
        <v>211</v>
      </c>
      <c r="E71" s="159" t="s">
        <v>101</v>
      </c>
      <c r="F71" s="177" t="s">
        <v>367</v>
      </c>
      <c r="G71" s="24">
        <v>1482</v>
      </c>
      <c r="H71" s="25">
        <v>369</v>
      </c>
      <c r="I71" s="26">
        <v>372</v>
      </c>
      <c r="J71" s="26">
        <v>369</v>
      </c>
      <c r="K71" s="27">
        <v>372</v>
      </c>
      <c r="L71" s="28">
        <v>302</v>
      </c>
      <c r="M71" s="29">
        <v>204</v>
      </c>
      <c r="N71" s="30"/>
      <c r="O71" s="31"/>
      <c r="P71" s="70">
        <f t="shared" si="0"/>
        <v>0.81842818428184283</v>
      </c>
      <c r="Q71" s="71">
        <f t="shared" si="1"/>
        <v>0.54838709677419351</v>
      </c>
      <c r="R71" s="12"/>
      <c r="S71" s="12"/>
      <c r="T71" s="70">
        <f t="shared" si="4"/>
        <v>0.68286099865047234</v>
      </c>
      <c r="U71" s="12"/>
      <c r="V71" s="12"/>
      <c r="W71" s="154" t="s">
        <v>526</v>
      </c>
    </row>
    <row r="72" spans="2:23" s="32" customFormat="1" ht="120.75" customHeight="1" x14ac:dyDescent="0.25">
      <c r="B72" s="136" t="s">
        <v>60</v>
      </c>
      <c r="C72" s="104" t="s">
        <v>212</v>
      </c>
      <c r="D72" s="119" t="s">
        <v>213</v>
      </c>
      <c r="E72" s="159" t="s">
        <v>101</v>
      </c>
      <c r="F72" s="177" t="s">
        <v>368</v>
      </c>
      <c r="G72" s="24">
        <v>60</v>
      </c>
      <c r="H72" s="25">
        <v>17</v>
      </c>
      <c r="I72" s="26">
        <v>13</v>
      </c>
      <c r="J72" s="26">
        <v>17</v>
      </c>
      <c r="K72" s="27">
        <v>13</v>
      </c>
      <c r="L72" s="34">
        <v>11</v>
      </c>
      <c r="M72" s="29">
        <v>6</v>
      </c>
      <c r="N72" s="35"/>
      <c r="O72" s="36"/>
      <c r="P72" s="70">
        <f t="shared" si="0"/>
        <v>0.6470588235294118</v>
      </c>
      <c r="Q72" s="71">
        <f t="shared" si="1"/>
        <v>0.46153846153846156</v>
      </c>
      <c r="R72" s="12"/>
      <c r="S72" s="12"/>
      <c r="T72" s="70">
        <f t="shared" si="4"/>
        <v>0.56666666666666665</v>
      </c>
      <c r="U72" s="12"/>
      <c r="V72" s="12"/>
      <c r="W72" s="155" t="s">
        <v>527</v>
      </c>
    </row>
    <row r="73" spans="2:23" s="32" customFormat="1" ht="105" x14ac:dyDescent="0.25">
      <c r="B73" s="135" t="s">
        <v>61</v>
      </c>
      <c r="C73" s="97" t="s">
        <v>214</v>
      </c>
      <c r="D73" s="95" t="s">
        <v>215</v>
      </c>
      <c r="E73" s="160" t="s">
        <v>101</v>
      </c>
      <c r="F73" s="178" t="s">
        <v>365</v>
      </c>
      <c r="G73" s="33">
        <v>7597</v>
      </c>
      <c r="H73" s="25">
        <v>1727</v>
      </c>
      <c r="I73" s="26">
        <v>1895</v>
      </c>
      <c r="J73" s="26">
        <v>1987</v>
      </c>
      <c r="K73" s="27">
        <v>1988</v>
      </c>
      <c r="L73" s="28">
        <v>1600</v>
      </c>
      <c r="M73" s="29">
        <v>732</v>
      </c>
      <c r="N73" s="30"/>
      <c r="O73" s="31"/>
      <c r="P73" s="70">
        <f t="shared" si="0"/>
        <v>0.92646207295888827</v>
      </c>
      <c r="Q73" s="71">
        <f t="shared" si="1"/>
        <v>0.38627968337730872</v>
      </c>
      <c r="R73" s="12"/>
      <c r="S73" s="12"/>
      <c r="T73" s="70">
        <f t="shared" si="4"/>
        <v>0.64384318056322476</v>
      </c>
      <c r="U73" s="12"/>
      <c r="V73" s="12"/>
      <c r="W73" s="154" t="s">
        <v>528</v>
      </c>
    </row>
    <row r="74" spans="2:23" s="32" customFormat="1" ht="105" x14ac:dyDescent="0.25">
      <c r="B74" s="138" t="s">
        <v>62</v>
      </c>
      <c r="C74" s="108" t="s">
        <v>216</v>
      </c>
      <c r="D74" s="83" t="s">
        <v>217</v>
      </c>
      <c r="E74" s="159" t="s">
        <v>101</v>
      </c>
      <c r="F74" s="174" t="s">
        <v>369</v>
      </c>
      <c r="G74" s="24">
        <v>354</v>
      </c>
      <c r="H74" s="25">
        <v>95</v>
      </c>
      <c r="I74" s="26">
        <v>87</v>
      </c>
      <c r="J74" s="26">
        <v>86</v>
      </c>
      <c r="K74" s="27">
        <v>86</v>
      </c>
      <c r="L74" s="28">
        <v>58</v>
      </c>
      <c r="M74" s="29">
        <v>60</v>
      </c>
      <c r="N74" s="30"/>
      <c r="O74" s="31"/>
      <c r="P74" s="70">
        <f t="shared" si="0"/>
        <v>0.61052631578947369</v>
      </c>
      <c r="Q74" s="71">
        <f t="shared" si="1"/>
        <v>0.68965517241379315</v>
      </c>
      <c r="R74" s="12"/>
      <c r="S74" s="12"/>
      <c r="T74" s="70">
        <f t="shared" si="4"/>
        <v>0.64835164835164838</v>
      </c>
      <c r="U74" s="12"/>
      <c r="V74" s="12"/>
      <c r="W74" s="154" t="s">
        <v>529</v>
      </c>
    </row>
    <row r="75" spans="2:23" s="32" customFormat="1" ht="135" x14ac:dyDescent="0.25">
      <c r="B75" s="138" t="s">
        <v>62</v>
      </c>
      <c r="C75" s="108" t="s">
        <v>218</v>
      </c>
      <c r="D75" s="83" t="s">
        <v>219</v>
      </c>
      <c r="E75" s="159" t="s">
        <v>101</v>
      </c>
      <c r="F75" s="174" t="s">
        <v>370</v>
      </c>
      <c r="G75" s="24">
        <v>1405</v>
      </c>
      <c r="H75" s="25">
        <v>346</v>
      </c>
      <c r="I75" s="26">
        <v>325</v>
      </c>
      <c r="J75" s="26">
        <v>367</v>
      </c>
      <c r="K75" s="27">
        <v>367</v>
      </c>
      <c r="L75" s="28">
        <v>329</v>
      </c>
      <c r="M75" s="29">
        <v>197</v>
      </c>
      <c r="N75" s="30"/>
      <c r="O75" s="31"/>
      <c r="P75" s="70">
        <f t="shared" si="0"/>
        <v>0.95086705202312138</v>
      </c>
      <c r="Q75" s="71">
        <f t="shared" si="1"/>
        <v>0.60615384615384615</v>
      </c>
      <c r="R75" s="12"/>
      <c r="S75" s="12"/>
      <c r="T75" s="70">
        <f t="shared" si="4"/>
        <v>0.78390461997019378</v>
      </c>
      <c r="U75" s="12"/>
      <c r="V75" s="12"/>
      <c r="W75" s="154" t="s">
        <v>530</v>
      </c>
    </row>
    <row r="76" spans="2:23" s="32" customFormat="1" ht="105" x14ac:dyDescent="0.25">
      <c r="B76" s="138" t="s">
        <v>62</v>
      </c>
      <c r="C76" s="108" t="s">
        <v>220</v>
      </c>
      <c r="D76" s="83" t="s">
        <v>221</v>
      </c>
      <c r="E76" s="159" t="s">
        <v>101</v>
      </c>
      <c r="F76" s="174" t="s">
        <v>367</v>
      </c>
      <c r="G76" s="24">
        <v>5638</v>
      </c>
      <c r="H76" s="25">
        <v>1563</v>
      </c>
      <c r="I76" s="26">
        <v>1289</v>
      </c>
      <c r="J76" s="26">
        <v>1393</v>
      </c>
      <c r="K76" s="27">
        <v>1393</v>
      </c>
      <c r="L76" s="34">
        <v>1026</v>
      </c>
      <c r="M76" s="29">
        <v>443</v>
      </c>
      <c r="N76" s="35"/>
      <c r="O76" s="36"/>
      <c r="P76" s="70">
        <f t="shared" si="0"/>
        <v>0.65642994241842612</v>
      </c>
      <c r="Q76" s="71">
        <f t="shared" si="1"/>
        <v>0.34367726920093095</v>
      </c>
      <c r="R76" s="12"/>
      <c r="S76" s="12"/>
      <c r="T76" s="70">
        <f t="shared" si="4"/>
        <v>0.51507713884992989</v>
      </c>
      <c r="U76" s="12"/>
      <c r="V76" s="12"/>
      <c r="W76" s="155" t="s">
        <v>531</v>
      </c>
    </row>
    <row r="77" spans="2:23" s="32" customFormat="1" ht="103.5" x14ac:dyDescent="0.25">
      <c r="B77" s="138" t="s">
        <v>62</v>
      </c>
      <c r="C77" s="110" t="s">
        <v>222</v>
      </c>
      <c r="D77" s="83" t="s">
        <v>223</v>
      </c>
      <c r="E77" s="159" t="s">
        <v>101</v>
      </c>
      <c r="F77" s="174" t="s">
        <v>366</v>
      </c>
      <c r="G77" s="24">
        <v>1308</v>
      </c>
      <c r="H77" s="25">
        <v>318</v>
      </c>
      <c r="I77" s="26">
        <v>325</v>
      </c>
      <c r="J77" s="26">
        <v>333</v>
      </c>
      <c r="K77" s="27">
        <v>332</v>
      </c>
      <c r="L77" s="28">
        <v>283</v>
      </c>
      <c r="M77" s="29">
        <v>304</v>
      </c>
      <c r="N77" s="30"/>
      <c r="O77" s="31"/>
      <c r="P77" s="70">
        <f t="shared" ref="P77:Q122" si="7">IFERROR((L77/H77),"100%")</f>
        <v>0.88993710691823902</v>
      </c>
      <c r="Q77" s="71">
        <f t="shared" si="1"/>
        <v>0.93538461538461537</v>
      </c>
      <c r="R77" s="12"/>
      <c r="S77" s="12"/>
      <c r="T77" s="70">
        <f t="shared" si="4"/>
        <v>0.91290824261275272</v>
      </c>
      <c r="U77" s="12"/>
      <c r="V77" s="12"/>
      <c r="W77" s="154" t="s">
        <v>532</v>
      </c>
    </row>
    <row r="78" spans="2:23" s="32" customFormat="1" ht="104.25" x14ac:dyDescent="0.25">
      <c r="B78" s="138" t="s">
        <v>62</v>
      </c>
      <c r="C78" s="108" t="s">
        <v>224</v>
      </c>
      <c r="D78" s="83" t="s">
        <v>225</v>
      </c>
      <c r="E78" s="159" t="s">
        <v>101</v>
      </c>
      <c r="F78" s="174" t="s">
        <v>371</v>
      </c>
      <c r="G78" s="24">
        <v>266</v>
      </c>
      <c r="H78" s="25">
        <v>69</v>
      </c>
      <c r="I78" s="26">
        <v>65</v>
      </c>
      <c r="J78" s="26">
        <v>66</v>
      </c>
      <c r="K78" s="27">
        <v>66</v>
      </c>
      <c r="L78" s="28">
        <v>70</v>
      </c>
      <c r="M78" s="29">
        <v>68</v>
      </c>
      <c r="N78" s="30"/>
      <c r="O78" s="31"/>
      <c r="P78" s="70">
        <f t="shared" si="7"/>
        <v>1.0144927536231885</v>
      </c>
      <c r="Q78" s="71">
        <f t="shared" si="7"/>
        <v>1.0461538461538462</v>
      </c>
      <c r="R78" s="12"/>
      <c r="S78" s="12"/>
      <c r="T78" s="70">
        <f t="shared" ref="T78:T122" si="8">IFERROR(((L78+M78)/(H78+I78)),"100%")</f>
        <v>1.0298507462686568</v>
      </c>
      <c r="U78" s="12"/>
      <c r="V78" s="12"/>
      <c r="W78" s="154" t="s">
        <v>533</v>
      </c>
    </row>
    <row r="79" spans="2:23" s="32" customFormat="1" ht="130.5" customHeight="1" x14ac:dyDescent="0.25">
      <c r="B79" s="135" t="s">
        <v>63</v>
      </c>
      <c r="C79" s="97" t="s">
        <v>226</v>
      </c>
      <c r="D79" s="78" t="s">
        <v>227</v>
      </c>
      <c r="E79" s="160" t="s">
        <v>101</v>
      </c>
      <c r="F79" s="171" t="s">
        <v>372</v>
      </c>
      <c r="G79" s="33">
        <v>2869</v>
      </c>
      <c r="H79" s="25">
        <v>804</v>
      </c>
      <c r="I79" s="26">
        <v>642</v>
      </c>
      <c r="J79" s="26">
        <v>712</v>
      </c>
      <c r="K79" s="27">
        <v>711</v>
      </c>
      <c r="L79" s="28">
        <v>1181</v>
      </c>
      <c r="M79" s="29">
        <v>559</v>
      </c>
      <c r="N79" s="30"/>
      <c r="O79" s="31"/>
      <c r="P79" s="70">
        <f t="shared" si="7"/>
        <v>1.4689054726368158</v>
      </c>
      <c r="Q79" s="71">
        <f t="shared" si="7"/>
        <v>0.87071651090342683</v>
      </c>
      <c r="R79" s="12"/>
      <c r="S79" s="12"/>
      <c r="T79" s="70">
        <f t="shared" si="8"/>
        <v>1.2033195020746887</v>
      </c>
      <c r="U79" s="12"/>
      <c r="V79" s="12"/>
      <c r="W79" s="154" t="s">
        <v>534</v>
      </c>
    </row>
    <row r="80" spans="2:23" s="32" customFormat="1" ht="102.75" x14ac:dyDescent="0.25">
      <c r="B80" s="138" t="s">
        <v>64</v>
      </c>
      <c r="C80" s="106" t="s">
        <v>228</v>
      </c>
      <c r="D80" s="92" t="s">
        <v>229</v>
      </c>
      <c r="E80" s="159" t="s">
        <v>101</v>
      </c>
      <c r="F80" s="169" t="s">
        <v>373</v>
      </c>
      <c r="G80" s="24">
        <v>1910</v>
      </c>
      <c r="H80" s="25">
        <v>453</v>
      </c>
      <c r="I80" s="26">
        <v>491</v>
      </c>
      <c r="J80" s="26">
        <v>483</v>
      </c>
      <c r="K80" s="27">
        <v>483</v>
      </c>
      <c r="L80" s="28">
        <v>497</v>
      </c>
      <c r="M80" s="29">
        <v>433</v>
      </c>
      <c r="N80" s="30"/>
      <c r="O80" s="31"/>
      <c r="P80" s="70">
        <f t="shared" si="7"/>
        <v>1.0971302428256071</v>
      </c>
      <c r="Q80" s="71">
        <f t="shared" si="7"/>
        <v>0.88187372708757639</v>
      </c>
      <c r="R80" s="12"/>
      <c r="S80" s="12"/>
      <c r="T80" s="70">
        <f t="shared" si="8"/>
        <v>0.98516949152542377</v>
      </c>
      <c r="U80" s="12"/>
      <c r="V80" s="12"/>
      <c r="W80" s="154" t="s">
        <v>535</v>
      </c>
    </row>
    <row r="81" spans="2:23" s="32" customFormat="1" ht="102.75" x14ac:dyDescent="0.25">
      <c r="B81" s="136" t="s">
        <v>64</v>
      </c>
      <c r="C81" s="106" t="s">
        <v>230</v>
      </c>
      <c r="D81" s="92" t="s">
        <v>231</v>
      </c>
      <c r="E81" s="159" t="s">
        <v>101</v>
      </c>
      <c r="F81" s="169" t="s">
        <v>374</v>
      </c>
      <c r="G81" s="24">
        <v>24</v>
      </c>
      <c r="H81" s="25">
        <v>6</v>
      </c>
      <c r="I81" s="26">
        <v>5</v>
      </c>
      <c r="J81" s="26">
        <v>6</v>
      </c>
      <c r="K81" s="27">
        <v>7</v>
      </c>
      <c r="L81" s="28">
        <v>9</v>
      </c>
      <c r="M81" s="29">
        <v>2</v>
      </c>
      <c r="N81" s="30"/>
      <c r="O81" s="31"/>
      <c r="P81" s="70">
        <f t="shared" si="7"/>
        <v>1.5</v>
      </c>
      <c r="Q81" s="71">
        <f t="shared" si="7"/>
        <v>0.4</v>
      </c>
      <c r="R81" s="12"/>
      <c r="S81" s="12"/>
      <c r="T81" s="70">
        <f t="shared" si="8"/>
        <v>1</v>
      </c>
      <c r="U81" s="12"/>
      <c r="V81" s="12"/>
      <c r="W81" s="154" t="s">
        <v>536</v>
      </c>
    </row>
    <row r="82" spans="2:23" s="32" customFormat="1" ht="102.75" x14ac:dyDescent="0.25">
      <c r="B82" s="138" t="s">
        <v>64</v>
      </c>
      <c r="C82" s="106" t="s">
        <v>232</v>
      </c>
      <c r="D82" s="120" t="s">
        <v>233</v>
      </c>
      <c r="E82" s="159" t="s">
        <v>101</v>
      </c>
      <c r="F82" s="169" t="s">
        <v>375</v>
      </c>
      <c r="G82" s="24">
        <v>11</v>
      </c>
      <c r="H82" s="25">
        <v>2</v>
      </c>
      <c r="I82" s="26">
        <v>4</v>
      </c>
      <c r="J82" s="26">
        <v>3</v>
      </c>
      <c r="K82" s="27">
        <v>2</v>
      </c>
      <c r="L82" s="28">
        <v>2</v>
      </c>
      <c r="M82" s="29">
        <v>5</v>
      </c>
      <c r="N82" s="30"/>
      <c r="O82" s="31"/>
      <c r="P82" s="70">
        <f t="shared" si="7"/>
        <v>1</v>
      </c>
      <c r="Q82" s="71">
        <f t="shared" si="7"/>
        <v>1.25</v>
      </c>
      <c r="R82" s="12"/>
      <c r="S82" s="12"/>
      <c r="T82" s="70">
        <f t="shared" si="8"/>
        <v>1.1666666666666667</v>
      </c>
      <c r="U82" s="12"/>
      <c r="V82" s="12"/>
      <c r="W82" s="154" t="s">
        <v>537</v>
      </c>
    </row>
    <row r="83" spans="2:23" s="32" customFormat="1" ht="138" customHeight="1" x14ac:dyDescent="0.25">
      <c r="B83" s="135" t="s">
        <v>65</v>
      </c>
      <c r="C83" s="97" t="s">
        <v>234</v>
      </c>
      <c r="D83" s="78" t="s">
        <v>235</v>
      </c>
      <c r="E83" s="160" t="s">
        <v>101</v>
      </c>
      <c r="F83" s="167" t="s">
        <v>338</v>
      </c>
      <c r="G83" s="33">
        <v>4520</v>
      </c>
      <c r="H83" s="25">
        <v>1900</v>
      </c>
      <c r="I83" s="26">
        <v>800</v>
      </c>
      <c r="J83" s="26">
        <v>870</v>
      </c>
      <c r="K83" s="27">
        <v>950</v>
      </c>
      <c r="L83" s="28">
        <v>2413</v>
      </c>
      <c r="M83" s="29">
        <v>924</v>
      </c>
      <c r="N83" s="30"/>
      <c r="O83" s="31"/>
      <c r="P83" s="70">
        <f t="shared" si="7"/>
        <v>1.27</v>
      </c>
      <c r="Q83" s="71">
        <f t="shared" si="7"/>
        <v>1.155</v>
      </c>
      <c r="R83" s="12"/>
      <c r="S83" s="12"/>
      <c r="T83" s="70">
        <f t="shared" si="8"/>
        <v>1.2359259259259259</v>
      </c>
      <c r="U83" s="12"/>
      <c r="V83" s="12"/>
      <c r="W83" s="154" t="s">
        <v>538</v>
      </c>
    </row>
    <row r="84" spans="2:23" s="32" customFormat="1" ht="132.75" customHeight="1" x14ac:dyDescent="0.25">
      <c r="B84" s="138" t="s">
        <v>66</v>
      </c>
      <c r="C84" s="108" t="s">
        <v>236</v>
      </c>
      <c r="D84" s="83" t="s">
        <v>237</v>
      </c>
      <c r="E84" s="159" t="s">
        <v>101</v>
      </c>
      <c r="F84" s="164" t="s">
        <v>376</v>
      </c>
      <c r="G84" s="24">
        <v>15</v>
      </c>
      <c r="H84" s="25">
        <v>2</v>
      </c>
      <c r="I84" s="26">
        <v>4</v>
      </c>
      <c r="J84" s="26">
        <v>5</v>
      </c>
      <c r="K84" s="27">
        <v>4</v>
      </c>
      <c r="L84" s="28">
        <v>4</v>
      </c>
      <c r="M84" s="29">
        <v>3</v>
      </c>
      <c r="N84" s="30"/>
      <c r="O84" s="31"/>
      <c r="P84" s="70">
        <f t="shared" si="7"/>
        <v>2</v>
      </c>
      <c r="Q84" s="71">
        <f t="shared" si="7"/>
        <v>0.75</v>
      </c>
      <c r="R84" s="12"/>
      <c r="S84" s="12"/>
      <c r="T84" s="70">
        <f t="shared" si="8"/>
        <v>1.1666666666666667</v>
      </c>
      <c r="U84" s="12"/>
      <c r="V84" s="12"/>
      <c r="W84" s="154" t="s">
        <v>539</v>
      </c>
    </row>
    <row r="85" spans="2:23" s="32" customFormat="1" ht="149.25" customHeight="1" x14ac:dyDescent="0.25">
      <c r="B85" s="140" t="s">
        <v>67</v>
      </c>
      <c r="C85" s="115" t="s">
        <v>238</v>
      </c>
      <c r="D85" s="116" t="s">
        <v>239</v>
      </c>
      <c r="E85" s="160" t="s">
        <v>101</v>
      </c>
      <c r="F85" s="176" t="s">
        <v>377</v>
      </c>
      <c r="G85" s="33">
        <v>2604950</v>
      </c>
      <c r="H85" s="25">
        <v>775125</v>
      </c>
      <c r="I85" s="26">
        <v>690337</v>
      </c>
      <c r="J85" s="26">
        <v>364363</v>
      </c>
      <c r="K85" s="27">
        <v>775125</v>
      </c>
      <c r="L85" s="34">
        <v>371098</v>
      </c>
      <c r="M85" s="29">
        <v>1262839</v>
      </c>
      <c r="N85" s="35"/>
      <c r="O85" s="36"/>
      <c r="P85" s="70">
        <f t="shared" si="7"/>
        <v>0.47875890985324948</v>
      </c>
      <c r="Q85" s="71">
        <f t="shared" si="7"/>
        <v>1.8293080046412116</v>
      </c>
      <c r="R85" s="12"/>
      <c r="S85" s="12"/>
      <c r="T85" s="70">
        <f t="shared" si="8"/>
        <v>1.1149637452216434</v>
      </c>
      <c r="U85" s="12"/>
      <c r="V85" s="12"/>
      <c r="W85" s="155" t="s">
        <v>540</v>
      </c>
    </row>
    <row r="86" spans="2:23" s="32" customFormat="1" ht="133.5" customHeight="1" x14ac:dyDescent="0.25">
      <c r="B86" s="141" t="s">
        <v>68</v>
      </c>
      <c r="C86" s="117" t="s">
        <v>240</v>
      </c>
      <c r="D86" s="118" t="s">
        <v>241</v>
      </c>
      <c r="E86" s="159" t="s">
        <v>101</v>
      </c>
      <c r="F86" s="177" t="s">
        <v>378</v>
      </c>
      <c r="G86" s="24">
        <v>2477750</v>
      </c>
      <c r="H86" s="25">
        <v>743325</v>
      </c>
      <c r="I86" s="26">
        <v>658537</v>
      </c>
      <c r="J86" s="26">
        <v>332563</v>
      </c>
      <c r="K86" s="27">
        <v>743325</v>
      </c>
      <c r="L86" s="28">
        <v>351720</v>
      </c>
      <c r="M86" s="29">
        <v>1229090</v>
      </c>
      <c r="N86" s="30"/>
      <c r="O86" s="31"/>
      <c r="P86" s="70">
        <f t="shared" si="7"/>
        <v>0.47317122389264454</v>
      </c>
      <c r="Q86" s="71">
        <f t="shared" si="7"/>
        <v>1.8663947507884902</v>
      </c>
      <c r="R86" s="12"/>
      <c r="S86" s="12"/>
      <c r="T86" s="70">
        <f t="shared" si="8"/>
        <v>1.1276502252004834</v>
      </c>
      <c r="U86" s="12"/>
      <c r="V86" s="12"/>
      <c r="W86" s="154" t="s">
        <v>541</v>
      </c>
    </row>
    <row r="87" spans="2:23" s="32" customFormat="1" ht="102.75" x14ac:dyDescent="0.25">
      <c r="B87" s="141" t="s">
        <v>68</v>
      </c>
      <c r="C87" s="117" t="s">
        <v>242</v>
      </c>
      <c r="D87" s="121" t="s">
        <v>243</v>
      </c>
      <c r="E87" s="159" t="s">
        <v>101</v>
      </c>
      <c r="F87" s="179" t="s">
        <v>378</v>
      </c>
      <c r="G87" s="24">
        <v>120000</v>
      </c>
      <c r="H87" s="25">
        <v>30000</v>
      </c>
      <c r="I87" s="26">
        <v>30000</v>
      </c>
      <c r="J87" s="26">
        <v>30000</v>
      </c>
      <c r="K87" s="27">
        <v>30000</v>
      </c>
      <c r="L87" s="28">
        <v>25888</v>
      </c>
      <c r="M87" s="29">
        <v>30692</v>
      </c>
      <c r="N87" s="30"/>
      <c r="O87" s="31"/>
      <c r="P87" s="70">
        <f t="shared" si="7"/>
        <v>0.86293333333333333</v>
      </c>
      <c r="Q87" s="71">
        <f t="shared" si="7"/>
        <v>1.0230666666666666</v>
      </c>
      <c r="R87" s="12"/>
      <c r="S87" s="12"/>
      <c r="T87" s="70">
        <f t="shared" si="8"/>
        <v>0.94299999999999995</v>
      </c>
      <c r="U87" s="12"/>
      <c r="V87" s="12"/>
      <c r="W87" s="154" t="s">
        <v>542</v>
      </c>
    </row>
    <row r="88" spans="2:23" s="32" customFormat="1" ht="102.75" x14ac:dyDescent="0.25">
      <c r="B88" s="141" t="s">
        <v>68</v>
      </c>
      <c r="C88" s="117" t="s">
        <v>244</v>
      </c>
      <c r="D88" s="121" t="s">
        <v>245</v>
      </c>
      <c r="E88" s="159" t="s">
        <v>101</v>
      </c>
      <c r="F88" s="177" t="s">
        <v>379</v>
      </c>
      <c r="G88" s="24">
        <v>7200</v>
      </c>
      <c r="H88" s="25">
        <v>1800</v>
      </c>
      <c r="I88" s="26">
        <v>1800</v>
      </c>
      <c r="J88" s="26">
        <v>1800</v>
      </c>
      <c r="K88" s="27">
        <v>1800</v>
      </c>
      <c r="L88" s="28">
        <v>3000</v>
      </c>
      <c r="M88" s="29">
        <v>3046</v>
      </c>
      <c r="N88" s="30"/>
      <c r="O88" s="31"/>
      <c r="P88" s="70">
        <f t="shared" si="7"/>
        <v>1.6666666666666667</v>
      </c>
      <c r="Q88" s="71">
        <f t="shared" si="7"/>
        <v>1.6922222222222223</v>
      </c>
      <c r="R88" s="12"/>
      <c r="S88" s="12"/>
      <c r="T88" s="70">
        <f t="shared" si="8"/>
        <v>1.6794444444444445</v>
      </c>
      <c r="U88" s="12"/>
      <c r="V88" s="12"/>
      <c r="W88" s="154" t="s">
        <v>543</v>
      </c>
    </row>
    <row r="89" spans="2:23" s="32" customFormat="1" ht="117" x14ac:dyDescent="0.25">
      <c r="B89" s="141" t="s">
        <v>68</v>
      </c>
      <c r="C89" s="117" t="s">
        <v>246</v>
      </c>
      <c r="D89" s="118" t="s">
        <v>247</v>
      </c>
      <c r="E89" s="159" t="s">
        <v>101</v>
      </c>
      <c r="F89" s="177" t="s">
        <v>380</v>
      </c>
      <c r="G89" s="24">
        <v>193</v>
      </c>
      <c r="H89" s="25">
        <v>40</v>
      </c>
      <c r="I89" s="26">
        <v>51</v>
      </c>
      <c r="J89" s="26">
        <v>51</v>
      </c>
      <c r="K89" s="27">
        <v>51</v>
      </c>
      <c r="L89" s="28">
        <v>42</v>
      </c>
      <c r="M89" s="29">
        <v>41</v>
      </c>
      <c r="N89" s="30"/>
      <c r="O89" s="31"/>
      <c r="P89" s="70">
        <f t="shared" si="7"/>
        <v>1.05</v>
      </c>
      <c r="Q89" s="71">
        <f t="shared" si="7"/>
        <v>0.80392156862745101</v>
      </c>
      <c r="R89" s="12"/>
      <c r="S89" s="12"/>
      <c r="T89" s="70">
        <f t="shared" si="8"/>
        <v>0.91208791208791207</v>
      </c>
      <c r="U89" s="12"/>
      <c r="V89" s="12"/>
      <c r="W89" s="154" t="s">
        <v>544</v>
      </c>
    </row>
    <row r="90" spans="2:23" s="32" customFormat="1" ht="129.75" x14ac:dyDescent="0.25">
      <c r="B90" s="140" t="s">
        <v>69</v>
      </c>
      <c r="C90" s="115" t="s">
        <v>248</v>
      </c>
      <c r="D90" s="116" t="s">
        <v>249</v>
      </c>
      <c r="E90" s="160" t="s">
        <v>101</v>
      </c>
      <c r="F90" s="176" t="s">
        <v>381</v>
      </c>
      <c r="G90" s="33">
        <v>950</v>
      </c>
      <c r="H90" s="25">
        <v>180</v>
      </c>
      <c r="I90" s="26">
        <v>350</v>
      </c>
      <c r="J90" s="26">
        <v>320</v>
      </c>
      <c r="K90" s="27">
        <v>100</v>
      </c>
      <c r="L90" s="28">
        <v>268</v>
      </c>
      <c r="M90" s="29">
        <v>340</v>
      </c>
      <c r="N90" s="30"/>
      <c r="O90" s="31"/>
      <c r="P90" s="70">
        <f t="shared" si="7"/>
        <v>1.4888888888888889</v>
      </c>
      <c r="Q90" s="71">
        <f t="shared" si="7"/>
        <v>0.97142857142857142</v>
      </c>
      <c r="R90" s="12"/>
      <c r="S90" s="12"/>
      <c r="T90" s="70">
        <f t="shared" si="8"/>
        <v>1.1471698113207547</v>
      </c>
      <c r="U90" s="12"/>
      <c r="V90" s="12"/>
      <c r="W90" s="154" t="s">
        <v>545</v>
      </c>
    </row>
    <row r="91" spans="2:23" s="32" customFormat="1" ht="102.75" x14ac:dyDescent="0.25">
      <c r="B91" s="141" t="s">
        <v>70</v>
      </c>
      <c r="C91" s="117" t="s">
        <v>250</v>
      </c>
      <c r="D91" s="118" t="s">
        <v>251</v>
      </c>
      <c r="E91" s="159" t="s">
        <v>101</v>
      </c>
      <c r="F91" s="177" t="s">
        <v>382</v>
      </c>
      <c r="G91" s="24">
        <v>170</v>
      </c>
      <c r="H91" s="25">
        <v>35</v>
      </c>
      <c r="I91" s="26">
        <v>55</v>
      </c>
      <c r="J91" s="26">
        <v>55</v>
      </c>
      <c r="K91" s="27">
        <v>25</v>
      </c>
      <c r="L91" s="28">
        <v>41</v>
      </c>
      <c r="M91" s="29">
        <v>46</v>
      </c>
      <c r="N91" s="30"/>
      <c r="O91" s="31"/>
      <c r="P91" s="70">
        <f t="shared" si="7"/>
        <v>1.1714285714285715</v>
      </c>
      <c r="Q91" s="71">
        <f t="shared" si="7"/>
        <v>0.83636363636363631</v>
      </c>
      <c r="R91" s="12"/>
      <c r="S91" s="12"/>
      <c r="T91" s="70">
        <f t="shared" si="8"/>
        <v>0.96666666666666667</v>
      </c>
      <c r="U91" s="12"/>
      <c r="V91" s="12"/>
      <c r="W91" s="154" t="s">
        <v>546</v>
      </c>
    </row>
    <row r="92" spans="2:23" s="32" customFormat="1" ht="104.25" x14ac:dyDescent="0.25">
      <c r="B92" s="141" t="s">
        <v>70</v>
      </c>
      <c r="C92" s="117" t="s">
        <v>252</v>
      </c>
      <c r="D92" s="118" t="s">
        <v>253</v>
      </c>
      <c r="E92" s="159" t="s">
        <v>101</v>
      </c>
      <c r="F92" s="177" t="s">
        <v>383</v>
      </c>
      <c r="G92" s="24">
        <v>200</v>
      </c>
      <c r="H92" s="25">
        <v>0</v>
      </c>
      <c r="I92" s="26">
        <v>200</v>
      </c>
      <c r="J92" s="26">
        <v>0</v>
      </c>
      <c r="K92" s="27">
        <v>0</v>
      </c>
      <c r="L92" s="34" t="s">
        <v>412</v>
      </c>
      <c r="M92" s="29">
        <v>353</v>
      </c>
      <c r="N92" s="35"/>
      <c r="O92" s="36"/>
      <c r="P92" s="70" t="str">
        <f t="shared" si="7"/>
        <v>100%</v>
      </c>
      <c r="Q92" s="71">
        <f t="shared" si="7"/>
        <v>1.7649999999999999</v>
      </c>
      <c r="R92" s="12"/>
      <c r="S92" s="12"/>
      <c r="T92" s="70" t="str">
        <f t="shared" si="8"/>
        <v>100%</v>
      </c>
      <c r="U92" s="12"/>
      <c r="V92" s="12"/>
      <c r="W92" s="155" t="s">
        <v>547</v>
      </c>
    </row>
    <row r="93" spans="2:23" s="32" customFormat="1" ht="119.25" x14ac:dyDescent="0.25">
      <c r="B93" s="141" t="s">
        <v>70</v>
      </c>
      <c r="C93" s="117" t="s">
        <v>254</v>
      </c>
      <c r="D93" s="118" t="s">
        <v>255</v>
      </c>
      <c r="E93" s="159" t="s">
        <v>101</v>
      </c>
      <c r="F93" s="177" t="s">
        <v>384</v>
      </c>
      <c r="G93" s="24">
        <v>135</v>
      </c>
      <c r="H93" s="25">
        <v>30</v>
      </c>
      <c r="I93" s="26">
        <v>40</v>
      </c>
      <c r="J93" s="26">
        <v>40</v>
      </c>
      <c r="K93" s="27">
        <v>25</v>
      </c>
      <c r="L93" s="28">
        <v>34</v>
      </c>
      <c r="M93" s="29">
        <v>38</v>
      </c>
      <c r="N93" s="30"/>
      <c r="O93" s="31"/>
      <c r="P93" s="70">
        <f t="shared" si="7"/>
        <v>1.1333333333333333</v>
      </c>
      <c r="Q93" s="71">
        <f t="shared" si="7"/>
        <v>0.95</v>
      </c>
      <c r="R93" s="12"/>
      <c r="S93" s="12"/>
      <c r="T93" s="70">
        <f t="shared" si="8"/>
        <v>1.0285714285714285</v>
      </c>
      <c r="U93" s="12"/>
      <c r="V93" s="12"/>
      <c r="W93" s="154" t="s">
        <v>548</v>
      </c>
    </row>
    <row r="94" spans="2:23" s="32" customFormat="1" ht="118.5" x14ac:dyDescent="0.25">
      <c r="B94" s="141" t="s">
        <v>70</v>
      </c>
      <c r="C94" s="117" t="s">
        <v>256</v>
      </c>
      <c r="D94" s="118" t="s">
        <v>257</v>
      </c>
      <c r="E94" s="159" t="s">
        <v>101</v>
      </c>
      <c r="F94" s="177" t="s">
        <v>385</v>
      </c>
      <c r="G94" s="24">
        <v>165</v>
      </c>
      <c r="H94" s="25">
        <v>41</v>
      </c>
      <c r="I94" s="26">
        <v>42</v>
      </c>
      <c r="J94" s="26">
        <v>41</v>
      </c>
      <c r="K94" s="27">
        <v>41</v>
      </c>
      <c r="L94" s="28">
        <v>42</v>
      </c>
      <c r="M94" s="29">
        <v>42</v>
      </c>
      <c r="N94" s="30"/>
      <c r="O94" s="31"/>
      <c r="P94" s="70">
        <f t="shared" si="7"/>
        <v>1.024390243902439</v>
      </c>
      <c r="Q94" s="71">
        <f t="shared" si="7"/>
        <v>1</v>
      </c>
      <c r="R94" s="12"/>
      <c r="S94" s="12"/>
      <c r="T94" s="70">
        <f t="shared" si="8"/>
        <v>1.0120481927710843</v>
      </c>
      <c r="U94" s="12"/>
      <c r="V94" s="12"/>
      <c r="W94" s="154" t="s">
        <v>549</v>
      </c>
    </row>
    <row r="95" spans="2:23" s="32" customFormat="1" ht="135" x14ac:dyDescent="0.25">
      <c r="B95" s="140" t="s">
        <v>71</v>
      </c>
      <c r="C95" s="115" t="s">
        <v>258</v>
      </c>
      <c r="D95" s="116" t="s">
        <v>259</v>
      </c>
      <c r="E95" s="160" t="s">
        <v>101</v>
      </c>
      <c r="F95" s="176" t="s">
        <v>329</v>
      </c>
      <c r="G95" s="33">
        <v>190</v>
      </c>
      <c r="H95" s="25">
        <v>100</v>
      </c>
      <c r="I95" s="26">
        <v>30</v>
      </c>
      <c r="J95" s="26">
        <v>30</v>
      </c>
      <c r="K95" s="27">
        <v>30</v>
      </c>
      <c r="L95" s="28">
        <v>88</v>
      </c>
      <c r="M95" s="29">
        <v>17</v>
      </c>
      <c r="N95" s="30"/>
      <c r="O95" s="31"/>
      <c r="P95" s="70">
        <f t="shared" si="7"/>
        <v>0.88</v>
      </c>
      <c r="Q95" s="71">
        <f t="shared" si="7"/>
        <v>0.56666666666666665</v>
      </c>
      <c r="R95" s="12"/>
      <c r="S95" s="12"/>
      <c r="T95" s="70">
        <f t="shared" si="8"/>
        <v>0.80769230769230771</v>
      </c>
      <c r="U95" s="12"/>
      <c r="V95" s="12"/>
      <c r="W95" s="154" t="s">
        <v>550</v>
      </c>
    </row>
    <row r="96" spans="2:23" s="32" customFormat="1" ht="103.5" x14ac:dyDescent="0.25">
      <c r="B96" s="141" t="s">
        <v>72</v>
      </c>
      <c r="C96" s="117" t="s">
        <v>260</v>
      </c>
      <c r="D96" s="118" t="s">
        <v>261</v>
      </c>
      <c r="E96" s="159" t="s">
        <v>101</v>
      </c>
      <c r="F96" s="177" t="s">
        <v>386</v>
      </c>
      <c r="G96" s="24">
        <v>12</v>
      </c>
      <c r="H96" s="25">
        <v>3</v>
      </c>
      <c r="I96" s="26">
        <v>3</v>
      </c>
      <c r="J96" s="26">
        <v>3</v>
      </c>
      <c r="K96" s="27">
        <v>3</v>
      </c>
      <c r="L96" s="28">
        <v>3</v>
      </c>
      <c r="M96" s="29">
        <v>2</v>
      </c>
      <c r="N96" s="30"/>
      <c r="O96" s="31"/>
      <c r="P96" s="70">
        <f t="shared" si="7"/>
        <v>1</v>
      </c>
      <c r="Q96" s="71">
        <f t="shared" si="7"/>
        <v>0.66666666666666663</v>
      </c>
      <c r="R96" s="12"/>
      <c r="S96" s="12"/>
      <c r="T96" s="70">
        <f t="shared" si="8"/>
        <v>0.83333333333333337</v>
      </c>
      <c r="U96" s="12"/>
      <c r="V96" s="12"/>
      <c r="W96" s="154" t="s">
        <v>551</v>
      </c>
    </row>
    <row r="97" spans="2:23" s="32" customFormat="1" ht="102.75" x14ac:dyDescent="0.25">
      <c r="B97" s="141" t="s">
        <v>72</v>
      </c>
      <c r="C97" s="117" t="s">
        <v>262</v>
      </c>
      <c r="D97" s="118" t="s">
        <v>263</v>
      </c>
      <c r="E97" s="159" t="s">
        <v>101</v>
      </c>
      <c r="F97" s="177" t="s">
        <v>387</v>
      </c>
      <c r="G97" s="24">
        <v>36</v>
      </c>
      <c r="H97" s="25">
        <v>10</v>
      </c>
      <c r="I97" s="26">
        <v>8</v>
      </c>
      <c r="J97" s="26">
        <v>10</v>
      </c>
      <c r="K97" s="27">
        <v>8</v>
      </c>
      <c r="L97" s="28">
        <v>10</v>
      </c>
      <c r="M97" s="29">
        <v>6</v>
      </c>
      <c r="N97" s="30"/>
      <c r="O97" s="31"/>
      <c r="P97" s="70">
        <f t="shared" si="7"/>
        <v>1</v>
      </c>
      <c r="Q97" s="71">
        <f t="shared" si="7"/>
        <v>0.75</v>
      </c>
      <c r="R97" s="12"/>
      <c r="S97" s="12"/>
      <c r="T97" s="70">
        <f t="shared" si="8"/>
        <v>0.88888888888888884</v>
      </c>
      <c r="U97" s="12"/>
      <c r="V97" s="12"/>
      <c r="W97" s="154" t="s">
        <v>552</v>
      </c>
    </row>
    <row r="98" spans="2:23" s="32" customFormat="1" ht="117" x14ac:dyDescent="0.25">
      <c r="B98" s="141" t="s">
        <v>72</v>
      </c>
      <c r="C98" s="117" t="s">
        <v>264</v>
      </c>
      <c r="D98" s="118" t="s">
        <v>265</v>
      </c>
      <c r="E98" s="159" t="s">
        <v>101</v>
      </c>
      <c r="F98" s="177" t="s">
        <v>388</v>
      </c>
      <c r="G98" s="24">
        <v>48</v>
      </c>
      <c r="H98" s="25">
        <v>12</v>
      </c>
      <c r="I98" s="26">
        <v>12</v>
      </c>
      <c r="J98" s="26">
        <v>12</v>
      </c>
      <c r="K98" s="27">
        <v>12</v>
      </c>
      <c r="L98" s="34">
        <v>10</v>
      </c>
      <c r="M98" s="29">
        <v>12</v>
      </c>
      <c r="N98" s="35"/>
      <c r="O98" s="36"/>
      <c r="P98" s="70">
        <f t="shared" si="7"/>
        <v>0.83333333333333337</v>
      </c>
      <c r="Q98" s="71">
        <f t="shared" si="7"/>
        <v>1</v>
      </c>
      <c r="R98" s="12"/>
      <c r="S98" s="12"/>
      <c r="T98" s="70">
        <f t="shared" si="8"/>
        <v>0.91666666666666663</v>
      </c>
      <c r="U98" s="12"/>
      <c r="V98" s="12"/>
      <c r="W98" s="155" t="s">
        <v>553</v>
      </c>
    </row>
    <row r="99" spans="2:23" s="32" customFormat="1" ht="117" x14ac:dyDescent="0.25">
      <c r="B99" s="135" t="s">
        <v>71</v>
      </c>
      <c r="C99" s="97" t="s">
        <v>266</v>
      </c>
      <c r="D99" s="78" t="s">
        <v>267</v>
      </c>
      <c r="E99" s="160" t="s">
        <v>101</v>
      </c>
      <c r="F99" s="167" t="s">
        <v>389</v>
      </c>
      <c r="G99" s="33">
        <v>5240</v>
      </c>
      <c r="H99" s="25">
        <v>1380</v>
      </c>
      <c r="I99" s="26">
        <v>1440</v>
      </c>
      <c r="J99" s="26">
        <v>960</v>
      </c>
      <c r="K99" s="27">
        <v>1460</v>
      </c>
      <c r="L99" s="28">
        <v>1867</v>
      </c>
      <c r="M99" s="29">
        <v>1846</v>
      </c>
      <c r="N99" s="30"/>
      <c r="O99" s="31"/>
      <c r="P99" s="70">
        <f t="shared" si="7"/>
        <v>1.3528985507246376</v>
      </c>
      <c r="Q99" s="71">
        <f t="shared" si="7"/>
        <v>1.2819444444444446</v>
      </c>
      <c r="R99" s="12"/>
      <c r="S99" s="12"/>
      <c r="T99" s="70">
        <f t="shared" si="8"/>
        <v>1.3166666666666667</v>
      </c>
      <c r="U99" s="12"/>
      <c r="V99" s="12"/>
      <c r="W99" s="154" t="s">
        <v>554</v>
      </c>
    </row>
    <row r="100" spans="2:23" s="32" customFormat="1" ht="117" x14ac:dyDescent="0.25">
      <c r="B100" s="136" t="s">
        <v>73</v>
      </c>
      <c r="C100" s="104" t="s">
        <v>268</v>
      </c>
      <c r="D100" s="119" t="s">
        <v>269</v>
      </c>
      <c r="E100" s="159" t="s">
        <v>101</v>
      </c>
      <c r="F100" s="180" t="s">
        <v>390</v>
      </c>
      <c r="G100" s="24">
        <v>634</v>
      </c>
      <c r="H100" s="25">
        <v>220</v>
      </c>
      <c r="I100" s="26">
        <v>180</v>
      </c>
      <c r="J100" s="26">
        <v>84</v>
      </c>
      <c r="K100" s="27">
        <v>150</v>
      </c>
      <c r="L100" s="28">
        <v>212</v>
      </c>
      <c r="M100" s="29">
        <v>167</v>
      </c>
      <c r="N100" s="30"/>
      <c r="O100" s="31"/>
      <c r="P100" s="70">
        <f t="shared" si="7"/>
        <v>0.96363636363636362</v>
      </c>
      <c r="Q100" s="71">
        <f t="shared" si="7"/>
        <v>0.92777777777777781</v>
      </c>
      <c r="R100" s="12"/>
      <c r="S100" s="12"/>
      <c r="T100" s="70">
        <f t="shared" si="8"/>
        <v>0.94750000000000001</v>
      </c>
      <c r="U100" s="12"/>
      <c r="V100" s="12"/>
      <c r="W100" s="154" t="s">
        <v>555</v>
      </c>
    </row>
    <row r="101" spans="2:23" s="32" customFormat="1" ht="102.75" x14ac:dyDescent="0.25">
      <c r="B101" s="136" t="s">
        <v>72</v>
      </c>
      <c r="C101" s="110" t="s">
        <v>270</v>
      </c>
      <c r="D101" s="122" t="s">
        <v>271</v>
      </c>
      <c r="E101" s="159" t="s">
        <v>101</v>
      </c>
      <c r="F101" s="181" t="s">
        <v>391</v>
      </c>
      <c r="G101" s="24">
        <v>3</v>
      </c>
      <c r="H101" s="25">
        <v>0</v>
      </c>
      <c r="I101" s="26">
        <v>1</v>
      </c>
      <c r="J101" s="26">
        <v>1</v>
      </c>
      <c r="K101" s="27">
        <v>1</v>
      </c>
      <c r="L101" s="28" t="s">
        <v>412</v>
      </c>
      <c r="M101" s="29">
        <v>1</v>
      </c>
      <c r="N101" s="30"/>
      <c r="O101" s="31"/>
      <c r="P101" s="70" t="str">
        <f t="shared" si="7"/>
        <v>100%</v>
      </c>
      <c r="Q101" s="71">
        <f t="shared" si="7"/>
        <v>1</v>
      </c>
      <c r="R101" s="12"/>
      <c r="S101" s="12"/>
      <c r="T101" s="70" t="str">
        <f t="shared" si="8"/>
        <v>100%</v>
      </c>
      <c r="U101" s="12"/>
      <c r="V101" s="12"/>
      <c r="W101" s="154" t="s">
        <v>556</v>
      </c>
    </row>
    <row r="102" spans="2:23" s="32" customFormat="1" ht="104.25" x14ac:dyDescent="0.25">
      <c r="B102" s="135" t="s">
        <v>74</v>
      </c>
      <c r="C102" s="123" t="s">
        <v>272</v>
      </c>
      <c r="D102" s="124" t="s">
        <v>273</v>
      </c>
      <c r="E102" s="160" t="s">
        <v>101</v>
      </c>
      <c r="F102" s="182" t="s">
        <v>392</v>
      </c>
      <c r="G102" s="33">
        <v>24710</v>
      </c>
      <c r="H102" s="25">
        <v>6220</v>
      </c>
      <c r="I102" s="26">
        <v>6135</v>
      </c>
      <c r="J102" s="26">
        <v>6135</v>
      </c>
      <c r="K102" s="27">
        <v>6220</v>
      </c>
      <c r="L102" s="34">
        <v>5382</v>
      </c>
      <c r="M102" s="29">
        <v>5796</v>
      </c>
      <c r="N102" s="35"/>
      <c r="O102" s="36"/>
      <c r="P102" s="70">
        <f t="shared" si="7"/>
        <v>0.8652733118971061</v>
      </c>
      <c r="Q102" s="71">
        <f t="shared" si="7"/>
        <v>0.94474327628361854</v>
      </c>
      <c r="R102" s="12"/>
      <c r="S102" s="12"/>
      <c r="T102" s="70">
        <f t="shared" si="8"/>
        <v>0.90473492513152565</v>
      </c>
      <c r="U102" s="12"/>
      <c r="V102" s="12"/>
      <c r="W102" s="155" t="s">
        <v>557</v>
      </c>
    </row>
    <row r="103" spans="2:23" s="32" customFormat="1" ht="105" x14ac:dyDescent="0.25">
      <c r="B103" s="136" t="s">
        <v>75</v>
      </c>
      <c r="C103" s="125" t="s">
        <v>274</v>
      </c>
      <c r="D103" s="126" t="s">
        <v>275</v>
      </c>
      <c r="E103" s="159" t="s">
        <v>101</v>
      </c>
      <c r="F103" s="181" t="s">
        <v>393</v>
      </c>
      <c r="G103" s="24">
        <v>12300</v>
      </c>
      <c r="H103" s="25">
        <v>3075</v>
      </c>
      <c r="I103" s="26">
        <v>3075</v>
      </c>
      <c r="J103" s="26">
        <v>3075</v>
      </c>
      <c r="K103" s="27">
        <v>3075</v>
      </c>
      <c r="L103" s="28">
        <v>2671</v>
      </c>
      <c r="M103" s="29">
        <v>3659</v>
      </c>
      <c r="N103" s="30"/>
      <c r="O103" s="31"/>
      <c r="P103" s="70">
        <f t="shared" si="7"/>
        <v>0.86861788617886182</v>
      </c>
      <c r="Q103" s="71">
        <f t="shared" si="7"/>
        <v>1.1899186991869919</v>
      </c>
      <c r="R103" s="12"/>
      <c r="S103" s="12"/>
      <c r="T103" s="70">
        <f t="shared" si="8"/>
        <v>1.0292682926829269</v>
      </c>
      <c r="U103" s="12"/>
      <c r="V103" s="12"/>
      <c r="W103" s="154" t="s">
        <v>558</v>
      </c>
    </row>
    <row r="104" spans="2:23" s="32" customFormat="1" ht="102.75" x14ac:dyDescent="0.25">
      <c r="B104" s="138" t="s">
        <v>93</v>
      </c>
      <c r="C104" s="108" t="s">
        <v>276</v>
      </c>
      <c r="D104" s="88" t="s">
        <v>277</v>
      </c>
      <c r="E104" s="159" t="s">
        <v>101</v>
      </c>
      <c r="F104" s="183" t="s">
        <v>393</v>
      </c>
      <c r="G104" s="24">
        <v>1130</v>
      </c>
      <c r="H104" s="25">
        <v>325</v>
      </c>
      <c r="I104" s="26">
        <v>240</v>
      </c>
      <c r="J104" s="26">
        <v>240</v>
      </c>
      <c r="K104" s="27">
        <v>325</v>
      </c>
      <c r="L104" s="34">
        <v>361</v>
      </c>
      <c r="M104" s="29">
        <v>247</v>
      </c>
      <c r="N104" s="35"/>
      <c r="O104" s="36"/>
      <c r="P104" s="70">
        <f t="shared" si="7"/>
        <v>1.1107692307692307</v>
      </c>
      <c r="Q104" s="71">
        <f t="shared" si="7"/>
        <v>1.0291666666666666</v>
      </c>
      <c r="R104" s="12"/>
      <c r="S104" s="12"/>
      <c r="T104" s="70">
        <f t="shared" si="8"/>
        <v>1.0761061946902655</v>
      </c>
      <c r="U104" s="12"/>
      <c r="V104" s="12"/>
      <c r="W104" s="154" t="s">
        <v>559</v>
      </c>
    </row>
    <row r="105" spans="2:23" s="32" customFormat="1" ht="117.75" customHeight="1" x14ac:dyDescent="0.25">
      <c r="B105" s="138" t="s">
        <v>94</v>
      </c>
      <c r="C105" s="108" t="s">
        <v>278</v>
      </c>
      <c r="D105" s="88" t="s">
        <v>99</v>
      </c>
      <c r="E105" s="159" t="s">
        <v>101</v>
      </c>
      <c r="F105" s="183" t="s">
        <v>394</v>
      </c>
      <c r="G105" s="24">
        <v>11280</v>
      </c>
      <c r="H105" s="25">
        <v>2820</v>
      </c>
      <c r="I105" s="26">
        <v>2820</v>
      </c>
      <c r="J105" s="26">
        <v>2820</v>
      </c>
      <c r="K105" s="27">
        <v>2820</v>
      </c>
      <c r="L105" s="28">
        <v>2351</v>
      </c>
      <c r="M105" s="29">
        <v>1890</v>
      </c>
      <c r="N105" s="30"/>
      <c r="O105" s="31"/>
      <c r="P105" s="70">
        <f t="shared" si="7"/>
        <v>0.83368794326241136</v>
      </c>
      <c r="Q105" s="71">
        <f t="shared" si="7"/>
        <v>0.67021276595744683</v>
      </c>
      <c r="R105" s="12"/>
      <c r="S105" s="12"/>
      <c r="T105" s="70">
        <f t="shared" si="8"/>
        <v>0.75195035460992909</v>
      </c>
      <c r="U105" s="12"/>
      <c r="V105" s="12"/>
      <c r="W105" s="154" t="s">
        <v>560</v>
      </c>
    </row>
    <row r="106" spans="2:23" s="32" customFormat="1" ht="117.75" customHeight="1" x14ac:dyDescent="0.25">
      <c r="B106" s="135" t="s">
        <v>76</v>
      </c>
      <c r="C106" s="127" t="s">
        <v>279</v>
      </c>
      <c r="D106" s="128" t="s">
        <v>280</v>
      </c>
      <c r="E106" s="160" t="s">
        <v>101</v>
      </c>
      <c r="F106" s="184" t="s">
        <v>395</v>
      </c>
      <c r="G106" s="33">
        <v>29520</v>
      </c>
      <c r="H106" s="25">
        <v>7380</v>
      </c>
      <c r="I106" s="26">
        <v>7380</v>
      </c>
      <c r="J106" s="26">
        <v>7380</v>
      </c>
      <c r="K106" s="27">
        <v>7380</v>
      </c>
      <c r="L106" s="28">
        <v>6265</v>
      </c>
      <c r="M106" s="29">
        <v>6256</v>
      </c>
      <c r="N106" s="30"/>
      <c r="O106" s="31"/>
      <c r="P106" s="70">
        <f t="shared" si="7"/>
        <v>0.84891598915989164</v>
      </c>
      <c r="Q106" s="71">
        <f t="shared" si="7"/>
        <v>0.84769647696476969</v>
      </c>
      <c r="R106" s="12"/>
      <c r="S106" s="12"/>
      <c r="T106" s="70">
        <f t="shared" si="8"/>
        <v>0.84830623306233066</v>
      </c>
      <c r="U106" s="12"/>
      <c r="V106" s="12"/>
      <c r="W106" s="209" t="s">
        <v>561</v>
      </c>
    </row>
    <row r="107" spans="2:23" s="32" customFormat="1" ht="102.75" x14ac:dyDescent="0.25">
      <c r="B107" s="138" t="s">
        <v>77</v>
      </c>
      <c r="C107" s="129" t="s">
        <v>281</v>
      </c>
      <c r="D107" s="88" t="s">
        <v>282</v>
      </c>
      <c r="E107" s="159" t="s">
        <v>101</v>
      </c>
      <c r="F107" s="185" t="s">
        <v>396</v>
      </c>
      <c r="G107" s="24">
        <v>5760</v>
      </c>
      <c r="H107" s="25">
        <v>1400</v>
      </c>
      <c r="I107" s="26">
        <v>1580</v>
      </c>
      <c r="J107" s="26">
        <v>1580</v>
      </c>
      <c r="K107" s="27">
        <v>1200</v>
      </c>
      <c r="L107" s="28">
        <v>1259</v>
      </c>
      <c r="M107" s="29">
        <v>1538</v>
      </c>
      <c r="N107" s="30"/>
      <c r="O107" s="31"/>
      <c r="P107" s="70">
        <f t="shared" si="7"/>
        <v>0.89928571428571424</v>
      </c>
      <c r="Q107" s="71">
        <f t="shared" si="7"/>
        <v>0.97341772151898731</v>
      </c>
      <c r="R107" s="12"/>
      <c r="S107" s="12"/>
      <c r="T107" s="70">
        <f t="shared" si="8"/>
        <v>0.93859060402684569</v>
      </c>
      <c r="U107" s="12"/>
      <c r="V107" s="12"/>
      <c r="W107" s="154" t="s">
        <v>562</v>
      </c>
    </row>
    <row r="108" spans="2:23" s="32" customFormat="1" ht="117" x14ac:dyDescent="0.25">
      <c r="B108" s="138" t="s">
        <v>77</v>
      </c>
      <c r="C108" s="129" t="s">
        <v>283</v>
      </c>
      <c r="D108" s="130" t="s">
        <v>284</v>
      </c>
      <c r="E108" s="159" t="s">
        <v>101</v>
      </c>
      <c r="F108" s="185" t="s">
        <v>397</v>
      </c>
      <c r="G108" s="24">
        <v>6000</v>
      </c>
      <c r="H108" s="25">
        <v>1500</v>
      </c>
      <c r="I108" s="26">
        <v>1500</v>
      </c>
      <c r="J108" s="26">
        <v>1500</v>
      </c>
      <c r="K108" s="27">
        <v>1500</v>
      </c>
      <c r="L108" s="28">
        <v>1148</v>
      </c>
      <c r="M108" s="29">
        <v>1502</v>
      </c>
      <c r="N108" s="30"/>
      <c r="O108" s="31"/>
      <c r="P108" s="70">
        <f t="shared" si="7"/>
        <v>0.76533333333333331</v>
      </c>
      <c r="Q108" s="71">
        <f t="shared" si="7"/>
        <v>1.0013333333333334</v>
      </c>
      <c r="R108" s="12"/>
      <c r="S108" s="12"/>
      <c r="T108" s="70">
        <f t="shared" si="8"/>
        <v>0.8833333333333333</v>
      </c>
      <c r="U108" s="12"/>
      <c r="V108" s="12"/>
      <c r="W108" s="154" t="s">
        <v>563</v>
      </c>
    </row>
    <row r="109" spans="2:23" s="32" customFormat="1" ht="102.75" x14ac:dyDescent="0.25">
      <c r="B109" s="136" t="s">
        <v>77</v>
      </c>
      <c r="C109" s="108" t="s">
        <v>285</v>
      </c>
      <c r="D109" s="83" t="s">
        <v>286</v>
      </c>
      <c r="E109" s="159" t="s">
        <v>101</v>
      </c>
      <c r="F109" s="169" t="s">
        <v>398</v>
      </c>
      <c r="G109" s="24">
        <v>17760</v>
      </c>
      <c r="H109" s="25">
        <v>4350</v>
      </c>
      <c r="I109" s="26">
        <v>4540</v>
      </c>
      <c r="J109" s="26">
        <v>4540</v>
      </c>
      <c r="K109" s="27">
        <v>4330</v>
      </c>
      <c r="L109" s="34">
        <v>3858</v>
      </c>
      <c r="M109" s="29">
        <v>3216</v>
      </c>
      <c r="N109" s="35"/>
      <c r="O109" s="36"/>
      <c r="P109" s="70">
        <f t="shared" si="7"/>
        <v>0.88689655172413795</v>
      </c>
      <c r="Q109" s="71">
        <f t="shared" si="7"/>
        <v>0.70837004405286341</v>
      </c>
      <c r="R109" s="12"/>
      <c r="S109" s="12"/>
      <c r="T109" s="70">
        <f t="shared" si="8"/>
        <v>0.79572553430821147</v>
      </c>
      <c r="U109" s="12"/>
      <c r="V109" s="12"/>
      <c r="W109" s="210" t="s">
        <v>564</v>
      </c>
    </row>
    <row r="110" spans="2:23" s="32" customFormat="1" ht="103.5" x14ac:dyDescent="0.25">
      <c r="B110" s="135" t="s">
        <v>95</v>
      </c>
      <c r="C110" s="123" t="s">
        <v>287</v>
      </c>
      <c r="D110" s="124" t="s">
        <v>288</v>
      </c>
      <c r="E110" s="160" t="s">
        <v>101</v>
      </c>
      <c r="F110" s="186" t="s">
        <v>399</v>
      </c>
      <c r="G110" s="33">
        <v>20</v>
      </c>
      <c r="H110" s="25">
        <v>5</v>
      </c>
      <c r="I110" s="26">
        <v>5</v>
      </c>
      <c r="J110" s="26">
        <v>5</v>
      </c>
      <c r="K110" s="27">
        <v>5</v>
      </c>
      <c r="L110" s="28">
        <v>5</v>
      </c>
      <c r="M110" s="29">
        <v>5</v>
      </c>
      <c r="N110" s="30"/>
      <c r="O110" s="31"/>
      <c r="P110" s="70">
        <f t="shared" si="7"/>
        <v>1</v>
      </c>
      <c r="Q110" s="71">
        <f t="shared" si="7"/>
        <v>1</v>
      </c>
      <c r="R110" s="12"/>
      <c r="S110" s="12"/>
      <c r="T110" s="70">
        <f t="shared" si="8"/>
        <v>1</v>
      </c>
      <c r="U110" s="12"/>
      <c r="V110" s="12"/>
      <c r="W110" s="155" t="s">
        <v>414</v>
      </c>
    </row>
    <row r="111" spans="2:23" s="32" customFormat="1" ht="120" x14ac:dyDescent="0.25">
      <c r="B111" s="136" t="s">
        <v>96</v>
      </c>
      <c r="C111" s="125" t="s">
        <v>289</v>
      </c>
      <c r="D111" s="126" t="s">
        <v>290</v>
      </c>
      <c r="E111" s="159" t="s">
        <v>101</v>
      </c>
      <c r="F111" s="181" t="s">
        <v>400</v>
      </c>
      <c r="G111" s="24">
        <v>30</v>
      </c>
      <c r="H111" s="25">
        <v>6</v>
      </c>
      <c r="I111" s="26">
        <v>8</v>
      </c>
      <c r="J111" s="26">
        <v>8</v>
      </c>
      <c r="K111" s="27">
        <v>8</v>
      </c>
      <c r="L111" s="28">
        <v>9</v>
      </c>
      <c r="M111" s="29">
        <v>15</v>
      </c>
      <c r="N111" s="30"/>
      <c r="O111" s="31"/>
      <c r="P111" s="70">
        <f t="shared" si="7"/>
        <v>1.5</v>
      </c>
      <c r="Q111" s="71">
        <f t="shared" si="7"/>
        <v>1.875</v>
      </c>
      <c r="R111" s="12"/>
      <c r="S111" s="12"/>
      <c r="T111" s="70">
        <f t="shared" si="8"/>
        <v>1.7142857142857142</v>
      </c>
      <c r="U111" s="12"/>
      <c r="V111" s="12"/>
      <c r="W111" s="208" t="s">
        <v>565</v>
      </c>
    </row>
    <row r="112" spans="2:23" s="32" customFormat="1" ht="103.5" x14ac:dyDescent="0.25">
      <c r="B112" s="135" t="s">
        <v>78</v>
      </c>
      <c r="C112" s="123" t="s">
        <v>291</v>
      </c>
      <c r="D112" s="124" t="s">
        <v>292</v>
      </c>
      <c r="E112" s="160" t="s">
        <v>101</v>
      </c>
      <c r="F112" s="186" t="s">
        <v>401</v>
      </c>
      <c r="G112" s="33">
        <v>33879</v>
      </c>
      <c r="H112" s="25">
        <v>8375</v>
      </c>
      <c r="I112" s="26">
        <v>8440</v>
      </c>
      <c r="J112" s="26">
        <v>8497</v>
      </c>
      <c r="K112" s="27">
        <v>8567</v>
      </c>
      <c r="L112" s="28">
        <f>2537+2823+3054</f>
        <v>8414</v>
      </c>
      <c r="M112" s="29">
        <v>9095</v>
      </c>
      <c r="N112" s="30"/>
      <c r="O112" s="31"/>
      <c r="P112" s="70">
        <f t="shared" si="7"/>
        <v>1.0046567164179105</v>
      </c>
      <c r="Q112" s="71">
        <f t="shared" si="7"/>
        <v>1.07760663507109</v>
      </c>
      <c r="R112" s="12"/>
      <c r="S112" s="12"/>
      <c r="T112" s="70">
        <f t="shared" si="8"/>
        <v>1.0412726732084447</v>
      </c>
      <c r="U112" s="12"/>
      <c r="V112" s="12"/>
      <c r="W112" s="209" t="s">
        <v>566</v>
      </c>
    </row>
    <row r="113" spans="2:23" s="32" customFormat="1" ht="135" x14ac:dyDescent="0.25">
      <c r="B113" s="136" t="s">
        <v>79</v>
      </c>
      <c r="C113" s="125" t="s">
        <v>293</v>
      </c>
      <c r="D113" s="126" t="s">
        <v>294</v>
      </c>
      <c r="E113" s="159" t="s">
        <v>101</v>
      </c>
      <c r="F113" s="181" t="s">
        <v>402</v>
      </c>
      <c r="G113" s="24">
        <v>12710</v>
      </c>
      <c r="H113" s="25">
        <v>3170</v>
      </c>
      <c r="I113" s="26">
        <v>3175</v>
      </c>
      <c r="J113" s="26">
        <v>3180</v>
      </c>
      <c r="K113" s="27">
        <v>3185</v>
      </c>
      <c r="L113" s="34">
        <f>996+1073+1104</f>
        <v>3173</v>
      </c>
      <c r="M113" s="29">
        <v>3768</v>
      </c>
      <c r="N113" s="35"/>
      <c r="O113" s="36"/>
      <c r="P113" s="70">
        <f t="shared" si="7"/>
        <v>1.0009463722397476</v>
      </c>
      <c r="Q113" s="71">
        <f t="shared" si="7"/>
        <v>1.186771653543307</v>
      </c>
      <c r="R113" s="12"/>
      <c r="S113" s="12"/>
      <c r="T113" s="70">
        <f t="shared" si="8"/>
        <v>1.0939322301024428</v>
      </c>
      <c r="U113" s="12"/>
      <c r="V113" s="12"/>
      <c r="W113" s="210" t="s">
        <v>567</v>
      </c>
    </row>
    <row r="114" spans="2:23" s="32" customFormat="1" ht="105" x14ac:dyDescent="0.25">
      <c r="B114" s="136" t="s">
        <v>79</v>
      </c>
      <c r="C114" s="131" t="s">
        <v>295</v>
      </c>
      <c r="D114" s="126" t="s">
        <v>296</v>
      </c>
      <c r="E114" s="159" t="s">
        <v>101</v>
      </c>
      <c r="F114" s="181" t="s">
        <v>403</v>
      </c>
      <c r="G114" s="24">
        <v>2015</v>
      </c>
      <c r="H114" s="25">
        <v>500</v>
      </c>
      <c r="I114" s="26">
        <v>500</v>
      </c>
      <c r="J114" s="26">
        <v>500</v>
      </c>
      <c r="K114" s="27">
        <v>515</v>
      </c>
      <c r="L114" s="28">
        <f>100+152+116</f>
        <v>368</v>
      </c>
      <c r="M114" s="29">
        <v>396</v>
      </c>
      <c r="N114" s="30"/>
      <c r="O114" s="31"/>
      <c r="P114" s="70">
        <f t="shared" si="7"/>
        <v>0.73599999999999999</v>
      </c>
      <c r="Q114" s="71">
        <f t="shared" si="7"/>
        <v>0.79200000000000004</v>
      </c>
      <c r="R114" s="12"/>
      <c r="S114" s="12"/>
      <c r="T114" s="70">
        <f t="shared" si="8"/>
        <v>0.76400000000000001</v>
      </c>
      <c r="U114" s="12"/>
      <c r="V114" s="12"/>
      <c r="W114" s="154" t="s">
        <v>568</v>
      </c>
    </row>
    <row r="115" spans="2:23" s="32" customFormat="1" ht="102.75" x14ac:dyDescent="0.25">
      <c r="B115" s="136" t="s">
        <v>79</v>
      </c>
      <c r="C115" s="110" t="s">
        <v>297</v>
      </c>
      <c r="D115" s="113" t="s">
        <v>298</v>
      </c>
      <c r="E115" s="159" t="s">
        <v>101</v>
      </c>
      <c r="F115" s="162" t="s">
        <v>404</v>
      </c>
      <c r="G115" s="24">
        <v>7500</v>
      </c>
      <c r="H115" s="25">
        <v>1800</v>
      </c>
      <c r="I115" s="26">
        <v>1850</v>
      </c>
      <c r="J115" s="26">
        <v>1900</v>
      </c>
      <c r="K115" s="27">
        <v>1950</v>
      </c>
      <c r="L115" s="28">
        <f>422+659+743</f>
        <v>1824</v>
      </c>
      <c r="M115" s="29">
        <v>1856</v>
      </c>
      <c r="N115" s="30"/>
      <c r="O115" s="31"/>
      <c r="P115" s="70">
        <f t="shared" si="7"/>
        <v>1.0133333333333334</v>
      </c>
      <c r="Q115" s="71">
        <f t="shared" si="7"/>
        <v>1.0032432432432432</v>
      </c>
      <c r="R115" s="12"/>
      <c r="S115" s="12"/>
      <c r="T115" s="70">
        <f t="shared" si="8"/>
        <v>1.0082191780821919</v>
      </c>
      <c r="U115" s="12"/>
      <c r="V115" s="12"/>
      <c r="W115" s="154" t="s">
        <v>569</v>
      </c>
    </row>
    <row r="116" spans="2:23" s="32" customFormat="1" ht="105" x14ac:dyDescent="0.25">
      <c r="B116" s="135" t="s">
        <v>78</v>
      </c>
      <c r="C116" s="97" t="s">
        <v>299</v>
      </c>
      <c r="D116" s="78" t="s">
        <v>300</v>
      </c>
      <c r="E116" s="160" t="s">
        <v>101</v>
      </c>
      <c r="F116" s="167" t="s">
        <v>405</v>
      </c>
      <c r="G116" s="33">
        <v>44</v>
      </c>
      <c r="H116" s="25">
        <v>10</v>
      </c>
      <c r="I116" s="26">
        <v>10</v>
      </c>
      <c r="J116" s="26">
        <v>12</v>
      </c>
      <c r="K116" s="27">
        <v>12</v>
      </c>
      <c r="L116" s="28">
        <f>2+1+1</f>
        <v>4</v>
      </c>
      <c r="M116" s="29">
        <v>8</v>
      </c>
      <c r="N116" s="30"/>
      <c r="O116" s="31"/>
      <c r="P116" s="70">
        <f t="shared" si="7"/>
        <v>0.4</v>
      </c>
      <c r="Q116" s="71">
        <f t="shared" si="7"/>
        <v>0.8</v>
      </c>
      <c r="R116" s="12"/>
      <c r="S116" s="12"/>
      <c r="T116" s="70">
        <f t="shared" si="8"/>
        <v>0.6</v>
      </c>
      <c r="U116" s="12"/>
      <c r="V116" s="12"/>
      <c r="W116" s="209" t="s">
        <v>570</v>
      </c>
    </row>
    <row r="117" spans="2:23" s="32" customFormat="1" ht="117" x14ac:dyDescent="0.25">
      <c r="B117" s="136" t="s">
        <v>79</v>
      </c>
      <c r="C117" s="110" t="s">
        <v>301</v>
      </c>
      <c r="D117" s="113" t="s">
        <v>302</v>
      </c>
      <c r="E117" s="159" t="s">
        <v>101</v>
      </c>
      <c r="F117" s="162" t="s">
        <v>406</v>
      </c>
      <c r="G117" s="24">
        <v>260</v>
      </c>
      <c r="H117" s="25">
        <v>65</v>
      </c>
      <c r="I117" s="26">
        <v>70</v>
      </c>
      <c r="J117" s="26">
        <v>65</v>
      </c>
      <c r="K117" s="27">
        <v>60</v>
      </c>
      <c r="L117" s="28">
        <f>25+24+24</f>
        <v>73</v>
      </c>
      <c r="M117" s="29">
        <v>71</v>
      </c>
      <c r="N117" s="30"/>
      <c r="O117" s="31"/>
      <c r="P117" s="70">
        <f t="shared" si="7"/>
        <v>1.1230769230769231</v>
      </c>
      <c r="Q117" s="71">
        <f t="shared" si="7"/>
        <v>1.0142857142857142</v>
      </c>
      <c r="R117" s="12"/>
      <c r="S117" s="12"/>
      <c r="T117" s="70">
        <f t="shared" si="8"/>
        <v>1.0666666666666667</v>
      </c>
      <c r="U117" s="12"/>
      <c r="V117" s="12"/>
      <c r="W117" s="154" t="s">
        <v>571</v>
      </c>
    </row>
    <row r="118" spans="2:23" s="32" customFormat="1" ht="145.5" x14ac:dyDescent="0.25">
      <c r="B118" s="136" t="s">
        <v>79</v>
      </c>
      <c r="C118" s="110" t="s">
        <v>303</v>
      </c>
      <c r="D118" s="113" t="s">
        <v>304</v>
      </c>
      <c r="E118" s="159" t="s">
        <v>101</v>
      </c>
      <c r="F118" s="162" t="s">
        <v>407</v>
      </c>
      <c r="G118" s="24">
        <v>510</v>
      </c>
      <c r="H118" s="25">
        <v>120</v>
      </c>
      <c r="I118" s="26">
        <v>125</v>
      </c>
      <c r="J118" s="26">
        <v>130</v>
      </c>
      <c r="K118" s="27">
        <v>135</v>
      </c>
      <c r="L118" s="34">
        <f>42+55+44</f>
        <v>141</v>
      </c>
      <c r="M118" s="29">
        <v>135</v>
      </c>
      <c r="N118" s="35"/>
      <c r="O118" s="36"/>
      <c r="P118" s="70">
        <f t="shared" si="7"/>
        <v>1.175</v>
      </c>
      <c r="Q118" s="71">
        <f t="shared" si="7"/>
        <v>1.08</v>
      </c>
      <c r="R118" s="12"/>
      <c r="S118" s="12"/>
      <c r="T118" s="70">
        <f t="shared" si="8"/>
        <v>1.1265306122448979</v>
      </c>
      <c r="U118" s="12"/>
      <c r="V118" s="12"/>
      <c r="W118" s="210" t="s">
        <v>572</v>
      </c>
    </row>
    <row r="119" spans="2:23" s="32" customFormat="1" ht="102.75" x14ac:dyDescent="0.25">
      <c r="B119" s="136" t="s">
        <v>79</v>
      </c>
      <c r="C119" s="110" t="s">
        <v>305</v>
      </c>
      <c r="D119" s="113" t="s">
        <v>306</v>
      </c>
      <c r="E119" s="159" t="s">
        <v>101</v>
      </c>
      <c r="F119" s="162" t="s">
        <v>408</v>
      </c>
      <c r="G119" s="24">
        <v>11350</v>
      </c>
      <c r="H119" s="25">
        <v>2830</v>
      </c>
      <c r="I119" s="26">
        <v>2835</v>
      </c>
      <c r="J119" s="26">
        <v>2840</v>
      </c>
      <c r="K119" s="27">
        <v>2845</v>
      </c>
      <c r="L119" s="28">
        <f>950+859+1022</f>
        <v>2831</v>
      </c>
      <c r="M119" s="29">
        <v>2861</v>
      </c>
      <c r="N119" s="30"/>
      <c r="O119" s="31"/>
      <c r="P119" s="70">
        <f t="shared" si="7"/>
        <v>1.0003533568904595</v>
      </c>
      <c r="Q119" s="71">
        <f t="shared" si="7"/>
        <v>1.0091710758377426</v>
      </c>
      <c r="R119" s="12"/>
      <c r="S119" s="12"/>
      <c r="T119" s="70">
        <f t="shared" si="8"/>
        <v>1.0047661076787291</v>
      </c>
      <c r="U119" s="12"/>
      <c r="V119" s="12"/>
      <c r="W119" s="154" t="s">
        <v>573</v>
      </c>
    </row>
    <row r="120" spans="2:23" s="32" customFormat="1" ht="105" x14ac:dyDescent="0.25">
      <c r="B120" s="135" t="s">
        <v>80</v>
      </c>
      <c r="C120" s="97" t="s">
        <v>307</v>
      </c>
      <c r="D120" s="78" t="s">
        <v>308</v>
      </c>
      <c r="E120" s="160" t="s">
        <v>101</v>
      </c>
      <c r="F120" s="178" t="s">
        <v>409</v>
      </c>
      <c r="G120" s="33">
        <v>6000</v>
      </c>
      <c r="H120" s="25">
        <v>1500</v>
      </c>
      <c r="I120" s="26">
        <v>1500</v>
      </c>
      <c r="J120" s="26">
        <v>1500</v>
      </c>
      <c r="K120" s="27">
        <v>1500</v>
      </c>
      <c r="L120" s="28">
        <f>301+678+569</f>
        <v>1548</v>
      </c>
      <c r="M120" s="29">
        <v>2215</v>
      </c>
      <c r="N120" s="30"/>
      <c r="O120" s="31"/>
      <c r="P120" s="70">
        <f t="shared" si="7"/>
        <v>1.032</v>
      </c>
      <c r="Q120" s="71">
        <f t="shared" si="7"/>
        <v>1.4766666666666666</v>
      </c>
      <c r="R120" s="12"/>
      <c r="S120" s="12"/>
      <c r="T120" s="70">
        <f t="shared" si="8"/>
        <v>1.2543333333333333</v>
      </c>
      <c r="U120" s="12"/>
      <c r="V120" s="12"/>
      <c r="W120" s="209" t="s">
        <v>574</v>
      </c>
    </row>
    <row r="121" spans="2:23" s="32" customFormat="1" ht="103.5" x14ac:dyDescent="0.25">
      <c r="B121" s="136" t="s">
        <v>81</v>
      </c>
      <c r="C121" s="110" t="s">
        <v>309</v>
      </c>
      <c r="D121" s="113" t="s">
        <v>310</v>
      </c>
      <c r="E121" s="159" t="s">
        <v>101</v>
      </c>
      <c r="F121" s="180" t="s">
        <v>410</v>
      </c>
      <c r="G121" s="24">
        <v>72</v>
      </c>
      <c r="H121" s="25">
        <v>18</v>
      </c>
      <c r="I121" s="26">
        <v>18</v>
      </c>
      <c r="J121" s="26">
        <v>18</v>
      </c>
      <c r="K121" s="27">
        <v>18</v>
      </c>
      <c r="L121" s="28">
        <f>7+16+16</f>
        <v>39</v>
      </c>
      <c r="M121" s="29">
        <v>25</v>
      </c>
      <c r="N121" s="30"/>
      <c r="O121" s="31"/>
      <c r="P121" s="70">
        <f t="shared" si="7"/>
        <v>2.1666666666666665</v>
      </c>
      <c r="Q121" s="71">
        <f t="shared" si="7"/>
        <v>1.3888888888888888</v>
      </c>
      <c r="R121" s="12"/>
      <c r="S121" s="12"/>
      <c r="T121" s="70">
        <f t="shared" si="8"/>
        <v>1.7777777777777777</v>
      </c>
      <c r="U121" s="12"/>
      <c r="V121" s="12"/>
      <c r="W121" s="154" t="s">
        <v>575</v>
      </c>
    </row>
    <row r="122" spans="2:23" s="32" customFormat="1" ht="122.25" customHeight="1" thickBot="1" x14ac:dyDescent="0.3">
      <c r="B122" s="142" t="s">
        <v>81</v>
      </c>
      <c r="C122" s="143" t="s">
        <v>311</v>
      </c>
      <c r="D122" s="144" t="s">
        <v>312</v>
      </c>
      <c r="E122" s="187" t="s">
        <v>101</v>
      </c>
      <c r="F122" s="188" t="s">
        <v>386</v>
      </c>
      <c r="G122" s="189">
        <v>8</v>
      </c>
      <c r="H122" s="145">
        <v>2</v>
      </c>
      <c r="I122" s="146">
        <v>2</v>
      </c>
      <c r="J122" s="146">
        <v>2</v>
      </c>
      <c r="K122" s="147">
        <v>2</v>
      </c>
      <c r="L122" s="148">
        <f>0+1+2</f>
        <v>3</v>
      </c>
      <c r="M122" s="149">
        <v>1</v>
      </c>
      <c r="N122" s="150"/>
      <c r="O122" s="151"/>
      <c r="P122" s="70">
        <f t="shared" si="7"/>
        <v>1.5</v>
      </c>
      <c r="Q122" s="71">
        <f t="shared" si="7"/>
        <v>0.5</v>
      </c>
      <c r="R122" s="12"/>
      <c r="S122" s="12"/>
      <c r="T122" s="70">
        <f t="shared" si="8"/>
        <v>1</v>
      </c>
      <c r="U122" s="12"/>
      <c r="V122" s="12"/>
      <c r="W122" s="156" t="s">
        <v>576</v>
      </c>
    </row>
    <row r="123" spans="2:23" ht="19.5" thickTop="1" x14ac:dyDescent="0.25">
      <c r="P123" s="37">
        <f>AVERAGE(P17:P25,P27:P29,P31:P39,P41:P42,P44,P46:P47,P49:P50,P52:P54,P56:P57,P59:P66,P68:P72,P74:P78,P80:P82,P84:P84,P86:P89,P91:P94,P96:P98,P100:P101,P103:P105,P107:P109,P111:P111,P113:P115,P117:P120,P121:P122,)</f>
        <v>1.1053725713770526</v>
      </c>
      <c r="Q123" s="37">
        <f t="shared" ref="Q123:V123" si="9">AVERAGE(Q17:Q25,Q27:Q29,Q31:Q39,Q41:Q42,Q44,Q46:Q47,Q49:Q50,Q52:Q54,Q56:Q57,Q59:Q66,Q68:Q72,Q74:Q78,Q80:Q82,Q84:Q84,Q86:Q89,Q91:Q94,Q96:Q98,Q100:Q101,Q103:Q105,Q107:Q109,Q111:Q111,Q113:Q115,Q117:Q120,Q121:Q122,)</f>
        <v>1.0149133655129428</v>
      </c>
      <c r="R123" s="37">
        <f t="shared" si="9"/>
        <v>0</v>
      </c>
      <c r="S123" s="37">
        <f t="shared" si="9"/>
        <v>0</v>
      </c>
      <c r="T123" s="37">
        <f t="shared" si="9"/>
        <v>1.0483345332736971</v>
      </c>
      <c r="U123" s="37">
        <f t="shared" si="9"/>
        <v>0</v>
      </c>
      <c r="V123" s="37">
        <f t="shared" si="9"/>
        <v>0</v>
      </c>
    </row>
    <row r="124" spans="2:23" ht="18.75" x14ac:dyDescent="0.25">
      <c r="P124" s="38"/>
      <c r="Q124" s="38"/>
      <c r="R124" s="38"/>
      <c r="S124" s="38"/>
      <c r="T124" s="38"/>
      <c r="U124" s="38"/>
      <c r="V124" s="38"/>
    </row>
    <row r="125" spans="2:23" ht="18.75" x14ac:dyDescent="0.25">
      <c r="P125" s="38"/>
      <c r="Q125" s="38"/>
      <c r="R125" s="38"/>
      <c r="S125" s="38"/>
      <c r="T125" s="38"/>
      <c r="U125" s="38"/>
      <c r="V125" s="38"/>
    </row>
    <row r="126" spans="2:23" ht="18.75" x14ac:dyDescent="0.25">
      <c r="P126" s="38"/>
      <c r="Q126" s="38"/>
      <c r="R126" s="38"/>
      <c r="S126" s="38"/>
      <c r="T126" s="38"/>
      <c r="U126" s="38"/>
      <c r="V126" s="38"/>
    </row>
    <row r="127" spans="2:23" ht="18.75" x14ac:dyDescent="0.25">
      <c r="P127" s="38"/>
      <c r="Q127" s="38"/>
      <c r="R127" s="38"/>
      <c r="S127" s="38"/>
      <c r="T127" s="38"/>
      <c r="U127" s="38"/>
      <c r="V127" s="38"/>
    </row>
    <row r="128" spans="2:23" ht="18.75" x14ac:dyDescent="0.25">
      <c r="P128" s="38"/>
      <c r="Q128" s="38"/>
      <c r="R128" s="38"/>
      <c r="S128" s="38"/>
      <c r="T128" s="38"/>
      <c r="U128" s="38"/>
      <c r="V128" s="38"/>
    </row>
    <row r="136" spans="3:23" ht="94.5" customHeight="1" x14ac:dyDescent="0.25">
      <c r="C136" s="282" t="s">
        <v>83</v>
      </c>
      <c r="D136" s="283"/>
      <c r="E136" s="283"/>
      <c r="F136" s="283"/>
      <c r="L136" s="284" t="s">
        <v>87</v>
      </c>
      <c r="M136" s="285"/>
      <c r="N136" s="285"/>
      <c r="O136" s="285"/>
      <c r="P136" s="285"/>
      <c r="Q136" s="285"/>
      <c r="U136" s="282" t="s">
        <v>84</v>
      </c>
      <c r="V136" s="283"/>
      <c r="W136" s="283"/>
    </row>
    <row r="137" spans="3:23" ht="31.5" customHeight="1" x14ac:dyDescent="0.25"/>
    <row r="138" spans="3:23" ht="31.5" customHeight="1" x14ac:dyDescent="0.25"/>
    <row r="139" spans="3:23" ht="28.5" customHeight="1" x14ac:dyDescent="0.25"/>
    <row r="140" spans="3:23" ht="28.5" customHeight="1" x14ac:dyDescent="0.25"/>
    <row r="141" spans="3:23" ht="28.5" customHeight="1" thickBot="1" x14ac:dyDescent="0.3"/>
    <row r="142" spans="3:23" ht="32.450000000000003" customHeight="1" thickBot="1" x14ac:dyDescent="0.3">
      <c r="E142" s="279" t="s">
        <v>15</v>
      </c>
      <c r="F142" s="280"/>
      <c r="G142" s="280"/>
      <c r="H142" s="280"/>
      <c r="I142" s="280"/>
      <c r="J142" s="280"/>
      <c r="K142" s="280"/>
      <c r="L142" s="280"/>
      <c r="M142" s="280"/>
      <c r="N142" s="280"/>
      <c r="O142" s="280"/>
      <c r="P142" s="280"/>
      <c r="Q142" s="280"/>
      <c r="R142" s="280"/>
      <c r="S142" s="280"/>
      <c r="T142" s="280"/>
      <c r="U142" s="280"/>
      <c r="V142" s="280"/>
      <c r="W142" s="281"/>
    </row>
    <row r="143" spans="3:23" ht="15.75" customHeight="1" thickBot="1" x14ac:dyDescent="0.3">
      <c r="E143" s="257" t="s">
        <v>16</v>
      </c>
      <c r="F143" s="259" t="s">
        <v>10</v>
      </c>
      <c r="G143" s="274" t="s">
        <v>11</v>
      </c>
      <c r="H143" s="275"/>
      <c r="I143" s="275"/>
      <c r="J143" s="276"/>
      <c r="K143" s="274" t="s">
        <v>12</v>
      </c>
      <c r="L143" s="275"/>
      <c r="M143" s="275"/>
      <c r="N143" s="276"/>
      <c r="O143" s="274" t="s">
        <v>13</v>
      </c>
      <c r="P143" s="275"/>
      <c r="Q143" s="275"/>
      <c r="R143" s="276"/>
      <c r="S143" s="274" t="s">
        <v>14</v>
      </c>
      <c r="T143" s="275"/>
      <c r="U143" s="275"/>
      <c r="V143" s="276"/>
      <c r="W143" s="257" t="s">
        <v>426</v>
      </c>
    </row>
    <row r="144" spans="3:23" ht="33" customHeight="1" thickBot="1" x14ac:dyDescent="0.3">
      <c r="E144" s="258"/>
      <c r="F144" s="260"/>
      <c r="G144" s="39" t="s">
        <v>422</v>
      </c>
      <c r="H144" s="40" t="s">
        <v>423</v>
      </c>
      <c r="I144" s="41" t="s">
        <v>424</v>
      </c>
      <c r="J144" s="42" t="s">
        <v>425</v>
      </c>
      <c r="K144" s="39" t="s">
        <v>422</v>
      </c>
      <c r="L144" s="40" t="s">
        <v>423</v>
      </c>
      <c r="M144" s="41" t="s">
        <v>424</v>
      </c>
      <c r="N144" s="42" t="s">
        <v>425</v>
      </c>
      <c r="O144" s="39" t="s">
        <v>6</v>
      </c>
      <c r="P144" s="40" t="s">
        <v>7</v>
      </c>
      <c r="Q144" s="41" t="s">
        <v>8</v>
      </c>
      <c r="R144" s="42" t="s">
        <v>9</v>
      </c>
      <c r="S144" s="39" t="s">
        <v>6</v>
      </c>
      <c r="T144" s="40" t="s">
        <v>7</v>
      </c>
      <c r="U144" s="41" t="s">
        <v>8</v>
      </c>
      <c r="V144" s="42" t="s">
        <v>9</v>
      </c>
      <c r="W144" s="258"/>
    </row>
    <row r="145" spans="5:23" ht="15.75" hidden="1" customHeight="1" thickBot="1" x14ac:dyDescent="0.3">
      <c r="E145" s="277"/>
      <c r="F145" s="278"/>
      <c r="G145" s="16"/>
      <c r="H145" s="11"/>
      <c r="I145" s="11"/>
      <c r="J145" s="43"/>
      <c r="K145" s="16"/>
      <c r="L145" s="11"/>
      <c r="M145" s="11"/>
      <c r="N145" s="12"/>
      <c r="O145" s="15" t="str">
        <f>IFERROR((K145/G145),"100%")</f>
        <v>100%</v>
      </c>
      <c r="P145" s="14" t="str">
        <f t="shared" ref="O145:R160" si="10">IFERROR((L145/H145),"100%")</f>
        <v>100%</v>
      </c>
      <c r="Q145" s="14" t="str">
        <f t="shared" si="10"/>
        <v>100%</v>
      </c>
      <c r="R145" s="17" t="str">
        <f t="shared" si="10"/>
        <v>100%</v>
      </c>
      <c r="S145" s="13" t="str">
        <f>IFERROR(K145/F145,"100%")</f>
        <v>100%</v>
      </c>
      <c r="T145" s="44" t="str">
        <f>IFERROR(((K145+L145)/(G145+H145)),"100%")</f>
        <v>100%</v>
      </c>
      <c r="U145" s="69" t="str">
        <f>IFERROR(((G145+H145+I145)/(K145+L145+M145)),"100%")</f>
        <v>100%</v>
      </c>
      <c r="V145" s="17" t="str">
        <f>IFERROR(((L145+M145+N145+O145)/(H145+I145+J145+K145)),"100%")</f>
        <v>100%</v>
      </c>
      <c r="W145" s="45"/>
    </row>
    <row r="146" spans="5:23" ht="57" x14ac:dyDescent="0.25">
      <c r="E146" s="223" t="s">
        <v>431</v>
      </c>
      <c r="F146" s="224">
        <v>1405929</v>
      </c>
      <c r="G146" s="46">
        <v>806450</v>
      </c>
      <c r="H146" s="47">
        <v>185210</v>
      </c>
      <c r="I146" s="47">
        <v>192802</v>
      </c>
      <c r="J146" s="48">
        <v>221467</v>
      </c>
      <c r="K146" s="46">
        <v>602934.81000000006</v>
      </c>
      <c r="L146" s="49">
        <v>138294.06</v>
      </c>
      <c r="M146" s="64"/>
      <c r="N146" s="50"/>
      <c r="O146" s="15">
        <f t="shared" si="10"/>
        <v>0.74764065968131943</v>
      </c>
      <c r="P146" s="14">
        <f t="shared" si="10"/>
        <v>0.74668786782571139</v>
      </c>
      <c r="Q146" s="14"/>
      <c r="R146" s="17"/>
      <c r="S146" s="13"/>
      <c r="T146" s="14"/>
      <c r="U146" s="69"/>
      <c r="V146" s="17"/>
      <c r="W146" s="287" t="s">
        <v>578</v>
      </c>
    </row>
    <row r="147" spans="5:23" ht="57" x14ac:dyDescent="0.25">
      <c r="E147" s="225" t="s">
        <v>432</v>
      </c>
      <c r="F147" s="226">
        <v>405954</v>
      </c>
      <c r="G147" s="51">
        <v>82263</v>
      </c>
      <c r="H147" s="52">
        <v>79935</v>
      </c>
      <c r="I147" s="52">
        <v>101142</v>
      </c>
      <c r="J147" s="53">
        <v>142614</v>
      </c>
      <c r="K147" s="51">
        <v>107125.98</v>
      </c>
      <c r="L147" s="54">
        <v>120940.65999999999</v>
      </c>
      <c r="M147" s="65"/>
      <c r="N147" s="55"/>
      <c r="O147" s="15">
        <f t="shared" si="10"/>
        <v>1.3022377010320556</v>
      </c>
      <c r="P147" s="14">
        <f t="shared" si="10"/>
        <v>1.5129875523863137</v>
      </c>
      <c r="Q147" s="14"/>
      <c r="R147" s="17"/>
      <c r="S147" s="13"/>
      <c r="T147" s="14"/>
      <c r="U147" s="69"/>
      <c r="V147" s="17"/>
      <c r="W147" s="288" t="s">
        <v>579</v>
      </c>
    </row>
    <row r="148" spans="5:23" ht="57" x14ac:dyDescent="0.25">
      <c r="E148" s="225" t="s">
        <v>433</v>
      </c>
      <c r="F148" s="226">
        <v>663</v>
      </c>
      <c r="G148" s="51">
        <v>663</v>
      </c>
      <c r="H148" s="52">
        <v>0</v>
      </c>
      <c r="I148" s="52">
        <v>0</v>
      </c>
      <c r="J148" s="53">
        <v>0</v>
      </c>
      <c r="K148" s="51">
        <v>777.49</v>
      </c>
      <c r="L148" s="56">
        <v>820.41</v>
      </c>
      <c r="M148" s="66"/>
      <c r="N148" s="57"/>
      <c r="O148" s="15">
        <f t="shared" si="10"/>
        <v>1.1726847662141779</v>
      </c>
      <c r="P148" s="14" t="str">
        <f t="shared" si="10"/>
        <v>100%</v>
      </c>
      <c r="Q148" s="14"/>
      <c r="R148" s="17"/>
      <c r="S148" s="13"/>
      <c r="T148" s="14"/>
      <c r="U148" s="69"/>
      <c r="V148" s="17"/>
      <c r="W148" s="288" t="s">
        <v>580</v>
      </c>
    </row>
    <row r="149" spans="5:23" ht="57" x14ac:dyDescent="0.25">
      <c r="E149" s="225" t="s">
        <v>434</v>
      </c>
      <c r="F149" s="226">
        <v>24496</v>
      </c>
      <c r="G149" s="51">
        <v>6656</v>
      </c>
      <c r="H149" s="52">
        <v>5655</v>
      </c>
      <c r="I149" s="52">
        <v>6487</v>
      </c>
      <c r="J149" s="53">
        <v>5698</v>
      </c>
      <c r="K149" s="51">
        <v>3318.76</v>
      </c>
      <c r="L149" s="56">
        <v>9488.66</v>
      </c>
      <c r="M149" s="66"/>
      <c r="N149" s="57"/>
      <c r="O149" s="15">
        <f t="shared" si="10"/>
        <v>0.49861177884615387</v>
      </c>
      <c r="P149" s="14">
        <f t="shared" si="10"/>
        <v>1.6779239610963748</v>
      </c>
      <c r="Q149" s="14"/>
      <c r="R149" s="17"/>
      <c r="S149" s="13"/>
      <c r="T149" s="14"/>
      <c r="U149" s="69"/>
      <c r="V149" s="17"/>
      <c r="W149" s="288" t="s">
        <v>581</v>
      </c>
    </row>
    <row r="150" spans="5:23" ht="57" x14ac:dyDescent="0.25">
      <c r="E150" s="225" t="s">
        <v>435</v>
      </c>
      <c r="F150" s="226">
        <v>430870</v>
      </c>
      <c r="G150" s="51">
        <v>84848</v>
      </c>
      <c r="H150" s="52">
        <v>84360</v>
      </c>
      <c r="I150" s="52">
        <v>107721</v>
      </c>
      <c r="J150" s="53">
        <v>153941</v>
      </c>
      <c r="K150" s="51">
        <v>78118.070000000007</v>
      </c>
      <c r="L150" s="56">
        <v>89535.28</v>
      </c>
      <c r="M150" s="66"/>
      <c r="N150" s="57"/>
      <c r="O150" s="15">
        <f t="shared" si="10"/>
        <v>0.92068251461436934</v>
      </c>
      <c r="P150" s="14">
        <f t="shared" si="10"/>
        <v>1.0613475580844001</v>
      </c>
      <c r="Q150" s="14"/>
      <c r="R150" s="17"/>
      <c r="S150" s="13"/>
      <c r="T150" s="14"/>
      <c r="U150" s="69"/>
      <c r="V150" s="17"/>
      <c r="W150" s="288" t="s">
        <v>582</v>
      </c>
    </row>
    <row r="151" spans="5:23" ht="57" x14ac:dyDescent="0.25">
      <c r="E151" s="225" t="s">
        <v>436</v>
      </c>
      <c r="F151" s="226">
        <v>247810</v>
      </c>
      <c r="G151" s="51">
        <v>50511</v>
      </c>
      <c r="H151" s="52">
        <v>50515</v>
      </c>
      <c r="I151" s="52">
        <v>62028</v>
      </c>
      <c r="J151" s="53">
        <v>84756</v>
      </c>
      <c r="K151" s="51">
        <v>44155.82</v>
      </c>
      <c r="L151" s="56">
        <v>51754.1</v>
      </c>
      <c r="M151" s="66"/>
      <c r="N151" s="57"/>
      <c r="O151" s="15">
        <f t="shared" si="10"/>
        <v>0.87418225733008648</v>
      </c>
      <c r="P151" s="14">
        <f t="shared" si="10"/>
        <v>1.0245293477184994</v>
      </c>
      <c r="Q151" s="14"/>
      <c r="R151" s="17"/>
      <c r="S151" s="13"/>
      <c r="T151" s="14"/>
      <c r="U151" s="69"/>
      <c r="V151" s="17"/>
      <c r="W151" s="288" t="s">
        <v>583</v>
      </c>
    </row>
    <row r="152" spans="5:23" ht="57" x14ac:dyDescent="0.25">
      <c r="E152" s="225" t="s">
        <v>437</v>
      </c>
      <c r="F152" s="226">
        <v>262253</v>
      </c>
      <c r="G152" s="51">
        <v>53647</v>
      </c>
      <c r="H152" s="52">
        <v>52494</v>
      </c>
      <c r="I152" s="52">
        <v>66045</v>
      </c>
      <c r="J152" s="53">
        <v>90067</v>
      </c>
      <c r="K152" s="51">
        <v>64862.62</v>
      </c>
      <c r="L152" s="56">
        <v>54377.039999999986</v>
      </c>
      <c r="M152" s="66"/>
      <c r="N152" s="57"/>
      <c r="O152" s="15">
        <f t="shared" si="10"/>
        <v>1.2090633213413611</v>
      </c>
      <c r="P152" s="14">
        <f t="shared" si="10"/>
        <v>1.0358715281746482</v>
      </c>
      <c r="Q152" s="14"/>
      <c r="R152" s="17"/>
      <c r="S152" s="13"/>
      <c r="T152" s="14"/>
      <c r="U152" s="69"/>
      <c r="V152" s="17"/>
      <c r="W152" s="288" t="s">
        <v>584</v>
      </c>
    </row>
    <row r="153" spans="5:23" ht="57" x14ac:dyDescent="0.25">
      <c r="E153" s="225" t="s">
        <v>438</v>
      </c>
      <c r="F153" s="226">
        <v>353133</v>
      </c>
      <c r="G153" s="51">
        <v>11632</v>
      </c>
      <c r="H153" s="52">
        <v>318229</v>
      </c>
      <c r="I153" s="52">
        <v>11635</v>
      </c>
      <c r="J153" s="53">
        <v>11637</v>
      </c>
      <c r="K153" s="51">
        <v>25841.94</v>
      </c>
      <c r="L153" s="56">
        <v>345653.5</v>
      </c>
      <c r="M153" s="66"/>
      <c r="N153" s="57"/>
      <c r="O153" s="15">
        <f t="shared" si="10"/>
        <v>2.2216248280605226</v>
      </c>
      <c r="P153" s="14">
        <f t="shared" si="10"/>
        <v>1.0861785066728677</v>
      </c>
      <c r="Q153" s="14"/>
      <c r="R153" s="17"/>
      <c r="S153" s="13"/>
      <c r="T153" s="14"/>
      <c r="U153" s="69"/>
      <c r="V153" s="17"/>
      <c r="W153" s="288" t="s">
        <v>585</v>
      </c>
    </row>
    <row r="154" spans="5:23" ht="57" x14ac:dyDescent="0.25">
      <c r="E154" s="225" t="s">
        <v>439</v>
      </c>
      <c r="F154" s="226">
        <v>213196</v>
      </c>
      <c r="G154" s="51">
        <v>172852</v>
      </c>
      <c r="H154" s="52">
        <v>17281</v>
      </c>
      <c r="I154" s="52">
        <v>15579</v>
      </c>
      <c r="J154" s="53">
        <v>7484</v>
      </c>
      <c r="K154" s="51">
        <v>5141.57</v>
      </c>
      <c r="L154" s="56">
        <v>1996</v>
      </c>
      <c r="M154" s="66"/>
      <c r="N154" s="57"/>
      <c r="O154" s="15">
        <f t="shared" si="10"/>
        <v>2.9745504824936937E-2</v>
      </c>
      <c r="P154" s="14">
        <f t="shared" si="10"/>
        <v>0.11550257508246051</v>
      </c>
      <c r="Q154" s="14"/>
      <c r="R154" s="17"/>
      <c r="S154" s="13"/>
      <c r="T154" s="14"/>
      <c r="U154" s="69"/>
      <c r="V154" s="17"/>
      <c r="W154" s="288" t="s">
        <v>586</v>
      </c>
    </row>
    <row r="155" spans="5:23" ht="57" x14ac:dyDescent="0.25">
      <c r="E155" s="225" t="s">
        <v>440</v>
      </c>
      <c r="F155" s="226">
        <v>716411</v>
      </c>
      <c r="G155" s="51">
        <v>148177</v>
      </c>
      <c r="H155" s="52">
        <v>148069</v>
      </c>
      <c r="I155" s="52">
        <v>179526</v>
      </c>
      <c r="J155" s="53">
        <v>240639</v>
      </c>
      <c r="K155" s="51">
        <v>133737.29999999999</v>
      </c>
      <c r="L155" s="56">
        <v>134545.64000000001</v>
      </c>
      <c r="M155" s="66"/>
      <c r="N155" s="57"/>
      <c r="O155" s="15">
        <f t="shared" si="10"/>
        <v>0.90255100319212822</v>
      </c>
      <c r="P155" s="14">
        <f t="shared" si="10"/>
        <v>0.90866852616010108</v>
      </c>
      <c r="Q155" s="14"/>
      <c r="R155" s="17"/>
      <c r="S155" s="13"/>
      <c r="T155" s="14"/>
      <c r="U155" s="69"/>
      <c r="V155" s="17"/>
      <c r="W155" s="288" t="s">
        <v>587</v>
      </c>
    </row>
    <row r="156" spans="5:23" ht="57" x14ac:dyDescent="0.25">
      <c r="E156" s="225" t="s">
        <v>441</v>
      </c>
      <c r="F156" s="226">
        <v>1794617.25</v>
      </c>
      <c r="G156" s="51">
        <v>787980.25</v>
      </c>
      <c r="H156" s="52">
        <v>254510</v>
      </c>
      <c r="I156" s="52">
        <v>312901</v>
      </c>
      <c r="J156" s="53">
        <v>439226</v>
      </c>
      <c r="K156" s="51">
        <v>225524.93</v>
      </c>
      <c r="L156" s="56">
        <v>248339.66</v>
      </c>
      <c r="M156" s="66"/>
      <c r="N156" s="57"/>
      <c r="O156" s="15">
        <f t="shared" si="10"/>
        <v>0.28620632306456917</v>
      </c>
      <c r="P156" s="14">
        <f t="shared" si="10"/>
        <v>0.97575600172881227</v>
      </c>
      <c r="Q156" s="14"/>
      <c r="R156" s="17"/>
      <c r="S156" s="13"/>
      <c r="T156" s="14"/>
      <c r="U156" s="69"/>
      <c r="V156" s="17"/>
      <c r="W156" s="288" t="s">
        <v>588</v>
      </c>
    </row>
    <row r="157" spans="5:23" ht="57" x14ac:dyDescent="0.25">
      <c r="E157" s="225" t="s">
        <v>442</v>
      </c>
      <c r="F157" s="226">
        <v>250045.31</v>
      </c>
      <c r="G157" s="51">
        <v>157213.31</v>
      </c>
      <c r="H157" s="52">
        <v>67193</v>
      </c>
      <c r="I157" s="52">
        <v>12819</v>
      </c>
      <c r="J157" s="53">
        <v>12820</v>
      </c>
      <c r="K157" s="51">
        <v>135727.63</v>
      </c>
      <c r="L157" s="56">
        <v>80888.670000000013</v>
      </c>
      <c r="M157" s="66"/>
      <c r="N157" s="57"/>
      <c r="O157" s="15">
        <f t="shared" si="10"/>
        <v>0.86333421769441787</v>
      </c>
      <c r="P157" s="14">
        <f t="shared" si="10"/>
        <v>1.2038258449540877</v>
      </c>
      <c r="Q157" s="14"/>
      <c r="R157" s="17"/>
      <c r="S157" s="13"/>
      <c r="T157" s="14"/>
      <c r="U157" s="69"/>
      <c r="V157" s="17"/>
      <c r="W157" s="288" t="s">
        <v>589</v>
      </c>
    </row>
    <row r="158" spans="5:23" ht="57" x14ac:dyDescent="0.25">
      <c r="E158" s="225" t="s">
        <v>443</v>
      </c>
      <c r="F158" s="226">
        <v>1813384</v>
      </c>
      <c r="G158" s="51">
        <v>1774671</v>
      </c>
      <c r="H158" s="52">
        <v>32905</v>
      </c>
      <c r="I158" s="52">
        <v>2904</v>
      </c>
      <c r="J158" s="53">
        <v>2904</v>
      </c>
      <c r="K158" s="51">
        <v>1905.59</v>
      </c>
      <c r="L158" s="56">
        <v>73064.440000000031</v>
      </c>
      <c r="M158" s="66"/>
      <c r="N158" s="57"/>
      <c r="O158" s="15">
        <f t="shared" si="10"/>
        <v>1.0737708566827316E-3</v>
      </c>
      <c r="P158" s="14">
        <f t="shared" si="10"/>
        <v>2.2204661905485499</v>
      </c>
      <c r="Q158" s="14"/>
      <c r="R158" s="17"/>
      <c r="S158" s="13"/>
      <c r="T158" s="14"/>
      <c r="U158" s="69"/>
      <c r="V158" s="17"/>
      <c r="W158" s="288" t="s">
        <v>590</v>
      </c>
    </row>
    <row r="159" spans="5:23" ht="42.75" x14ac:dyDescent="0.25">
      <c r="E159" s="225" t="s">
        <v>444</v>
      </c>
      <c r="F159" s="226">
        <v>6135</v>
      </c>
      <c r="G159" s="51">
        <v>515</v>
      </c>
      <c r="H159" s="52">
        <v>5620</v>
      </c>
      <c r="I159" s="52">
        <v>0</v>
      </c>
      <c r="J159" s="53">
        <v>0</v>
      </c>
      <c r="K159" s="51">
        <v>0</v>
      </c>
      <c r="L159" s="56">
        <v>0</v>
      </c>
      <c r="M159" s="66"/>
      <c r="N159" s="57"/>
      <c r="O159" s="15">
        <f t="shared" si="10"/>
        <v>0</v>
      </c>
      <c r="P159" s="14">
        <f t="shared" si="10"/>
        <v>0</v>
      </c>
      <c r="Q159" s="14"/>
      <c r="R159" s="17"/>
      <c r="S159" s="13"/>
      <c r="T159" s="14"/>
      <c r="U159" s="69"/>
      <c r="V159" s="17"/>
      <c r="W159" s="288" t="s">
        <v>591</v>
      </c>
    </row>
    <row r="160" spans="5:23" ht="57" x14ac:dyDescent="0.25">
      <c r="E160" s="225" t="s">
        <v>445</v>
      </c>
      <c r="F160" s="226">
        <v>848899</v>
      </c>
      <c r="G160" s="51">
        <v>570294</v>
      </c>
      <c r="H160" s="52">
        <v>66824</v>
      </c>
      <c r="I160" s="52">
        <v>89398</v>
      </c>
      <c r="J160" s="53">
        <v>122383</v>
      </c>
      <c r="K160" s="51">
        <v>451406.25</v>
      </c>
      <c r="L160" s="56">
        <v>76107.649999999994</v>
      </c>
      <c r="M160" s="66"/>
      <c r="N160" s="57"/>
      <c r="O160" s="15">
        <f t="shared" si="10"/>
        <v>0.79153252532904084</v>
      </c>
      <c r="P160" s="14">
        <f t="shared" si="10"/>
        <v>1.138926882557165</v>
      </c>
      <c r="Q160" s="14"/>
      <c r="R160" s="17"/>
      <c r="S160" s="13"/>
      <c r="T160" s="14"/>
      <c r="U160" s="69"/>
      <c r="V160" s="17"/>
      <c r="W160" s="288" t="s">
        <v>592</v>
      </c>
    </row>
    <row r="161" spans="5:23" ht="57" x14ac:dyDescent="0.25">
      <c r="E161" s="225" t="s">
        <v>446</v>
      </c>
      <c r="F161" s="226">
        <v>2540257.3000000003</v>
      </c>
      <c r="G161" s="51">
        <v>947633.3</v>
      </c>
      <c r="H161" s="52">
        <v>511845</v>
      </c>
      <c r="I161" s="52">
        <v>524787</v>
      </c>
      <c r="J161" s="53">
        <v>555992</v>
      </c>
      <c r="K161" s="51">
        <v>451597.15</v>
      </c>
      <c r="L161" s="56">
        <v>886595.63999999978</v>
      </c>
      <c r="M161" s="66"/>
      <c r="N161" s="57"/>
      <c r="O161" s="15">
        <f t="shared" ref="O161:P187" si="11">IFERROR((K161/G161),"100%")</f>
        <v>0.47655263908518203</v>
      </c>
      <c r="P161" s="14">
        <f t="shared" si="11"/>
        <v>1.7321564926882158</v>
      </c>
      <c r="Q161" s="14"/>
      <c r="R161" s="17"/>
      <c r="S161" s="13"/>
      <c r="T161" s="14"/>
      <c r="U161" s="69"/>
      <c r="V161" s="17"/>
      <c r="W161" s="288" t="s">
        <v>593</v>
      </c>
    </row>
    <row r="162" spans="5:23" ht="57" x14ac:dyDescent="0.25">
      <c r="E162" s="225" t="s">
        <v>447</v>
      </c>
      <c r="F162" s="226">
        <v>297978</v>
      </c>
      <c r="G162" s="51">
        <v>60751</v>
      </c>
      <c r="H162" s="52">
        <v>58244</v>
      </c>
      <c r="I162" s="52">
        <v>73657</v>
      </c>
      <c r="J162" s="53">
        <v>105326</v>
      </c>
      <c r="K162" s="51">
        <v>104114.08</v>
      </c>
      <c r="L162" s="56">
        <v>60273.39</v>
      </c>
      <c r="M162" s="66"/>
      <c r="N162" s="57"/>
      <c r="O162" s="15">
        <f t="shared" si="11"/>
        <v>1.7137838060278843</v>
      </c>
      <c r="P162" s="14">
        <f t="shared" si="11"/>
        <v>1.0348429022731955</v>
      </c>
      <c r="Q162" s="14"/>
      <c r="R162" s="17"/>
      <c r="S162" s="13"/>
      <c r="T162" s="14"/>
      <c r="U162" s="69"/>
      <c r="V162" s="17"/>
      <c r="W162" s="288" t="s">
        <v>594</v>
      </c>
    </row>
    <row r="163" spans="5:23" ht="57" x14ac:dyDescent="0.25">
      <c r="E163" s="225" t="s">
        <v>448</v>
      </c>
      <c r="F163" s="226">
        <v>186931</v>
      </c>
      <c r="G163" s="51">
        <v>48639</v>
      </c>
      <c r="H163" s="52">
        <v>46646</v>
      </c>
      <c r="I163" s="52">
        <v>46646</v>
      </c>
      <c r="J163" s="53">
        <v>45000</v>
      </c>
      <c r="K163" s="51">
        <v>57757.26</v>
      </c>
      <c r="L163" s="56">
        <v>59327.959999999992</v>
      </c>
      <c r="M163" s="66"/>
      <c r="N163" s="57"/>
      <c r="O163" s="15">
        <f t="shared" si="11"/>
        <v>1.187468081169432</v>
      </c>
      <c r="P163" s="14">
        <f t="shared" si="11"/>
        <v>1.2718766882476524</v>
      </c>
      <c r="Q163" s="14"/>
      <c r="R163" s="17"/>
      <c r="S163" s="13"/>
      <c r="T163" s="14"/>
      <c r="U163" s="69"/>
      <c r="V163" s="17"/>
      <c r="W163" s="288" t="s">
        <v>595</v>
      </c>
    </row>
    <row r="164" spans="5:23" ht="57" x14ac:dyDescent="0.25">
      <c r="E164" s="225" t="s">
        <v>449</v>
      </c>
      <c r="F164" s="226">
        <v>380060</v>
      </c>
      <c r="G164" s="51">
        <v>124959</v>
      </c>
      <c r="H164" s="52">
        <v>74961</v>
      </c>
      <c r="I164" s="52">
        <v>82809</v>
      </c>
      <c r="J164" s="53">
        <v>97331</v>
      </c>
      <c r="K164" s="51">
        <v>63167.19</v>
      </c>
      <c r="L164" s="56">
        <v>126056.41</v>
      </c>
      <c r="M164" s="66"/>
      <c r="N164" s="57"/>
      <c r="O164" s="15">
        <f t="shared" si="11"/>
        <v>0.50550332509062978</v>
      </c>
      <c r="P164" s="14">
        <f t="shared" si="11"/>
        <v>1.6816265791544938</v>
      </c>
      <c r="Q164" s="14"/>
      <c r="R164" s="17"/>
      <c r="S164" s="13"/>
      <c r="T164" s="14"/>
      <c r="U164" s="69"/>
      <c r="V164" s="17"/>
      <c r="W164" s="288" t="s">
        <v>596</v>
      </c>
    </row>
    <row r="165" spans="5:23" ht="57" x14ac:dyDescent="0.25">
      <c r="E165" s="225" t="s">
        <v>450</v>
      </c>
      <c r="F165" s="226">
        <v>1273704</v>
      </c>
      <c r="G165" s="51">
        <v>274743</v>
      </c>
      <c r="H165" s="52">
        <v>292746</v>
      </c>
      <c r="I165" s="52">
        <v>338252</v>
      </c>
      <c r="J165" s="53">
        <v>367963</v>
      </c>
      <c r="K165" s="51">
        <v>249881.7</v>
      </c>
      <c r="L165" s="56">
        <v>257811.36</v>
      </c>
      <c r="M165" s="66"/>
      <c r="N165" s="57"/>
      <c r="O165" s="15">
        <f t="shared" si="11"/>
        <v>0.90951070636922515</v>
      </c>
      <c r="P165" s="14">
        <f t="shared" si="11"/>
        <v>0.88066569654239502</v>
      </c>
      <c r="Q165" s="14"/>
      <c r="R165" s="17"/>
      <c r="S165" s="13"/>
      <c r="T165" s="14"/>
      <c r="U165" s="69"/>
      <c r="V165" s="17"/>
      <c r="W165" s="288" t="s">
        <v>597</v>
      </c>
    </row>
    <row r="166" spans="5:23" ht="57" x14ac:dyDescent="0.25">
      <c r="E166" s="225" t="s">
        <v>451</v>
      </c>
      <c r="F166" s="226">
        <v>17612</v>
      </c>
      <c r="G166" s="51">
        <v>5561</v>
      </c>
      <c r="H166" s="52">
        <v>4152</v>
      </c>
      <c r="I166" s="52">
        <v>4257</v>
      </c>
      <c r="J166" s="53">
        <v>3642</v>
      </c>
      <c r="K166" s="51">
        <v>3639.25</v>
      </c>
      <c r="L166" s="56">
        <v>1894.86</v>
      </c>
      <c r="M166" s="66"/>
      <c r="N166" s="57"/>
      <c r="O166" s="15">
        <f t="shared" si="11"/>
        <v>0.65442366480848768</v>
      </c>
      <c r="P166" s="14">
        <f>IFERROR((L166/H166),"100%")</f>
        <v>0.45637283236994219</v>
      </c>
      <c r="Q166" s="14"/>
      <c r="R166" s="17"/>
      <c r="S166" s="13"/>
      <c r="T166" s="14"/>
      <c r="U166" s="69"/>
      <c r="V166" s="17"/>
      <c r="W166" s="288" t="s">
        <v>598</v>
      </c>
    </row>
    <row r="167" spans="5:23" ht="57" x14ac:dyDescent="0.25">
      <c r="E167" s="225" t="s">
        <v>452</v>
      </c>
      <c r="F167" s="226">
        <v>232982</v>
      </c>
      <c r="G167" s="51">
        <v>50909</v>
      </c>
      <c r="H167" s="52">
        <v>49378</v>
      </c>
      <c r="I167" s="52">
        <v>58092</v>
      </c>
      <c r="J167" s="53">
        <v>74603</v>
      </c>
      <c r="K167" s="51">
        <v>41034.29</v>
      </c>
      <c r="L167" s="56">
        <v>102417.01999999999</v>
      </c>
      <c r="M167" s="66"/>
      <c r="N167" s="57"/>
      <c r="O167" s="15">
        <f t="shared" si="11"/>
        <v>0.80603213577167099</v>
      </c>
      <c r="P167" s="14">
        <f t="shared" si="11"/>
        <v>2.0741427356312525</v>
      </c>
      <c r="Q167" s="14"/>
      <c r="R167" s="17"/>
      <c r="S167" s="13"/>
      <c r="T167" s="14"/>
      <c r="U167" s="69"/>
      <c r="V167" s="17"/>
      <c r="W167" s="288" t="s">
        <v>599</v>
      </c>
    </row>
    <row r="168" spans="5:23" ht="57" x14ac:dyDescent="0.25">
      <c r="E168" s="225" t="s">
        <v>453</v>
      </c>
      <c r="F168" s="226">
        <v>448824</v>
      </c>
      <c r="G168" s="51">
        <v>88371</v>
      </c>
      <c r="H168" s="52">
        <v>85239</v>
      </c>
      <c r="I168" s="52">
        <v>130668</v>
      </c>
      <c r="J168" s="53">
        <v>144546</v>
      </c>
      <c r="K168" s="51">
        <v>71455.350000000006</v>
      </c>
      <c r="L168" s="56">
        <v>260309.30999999994</v>
      </c>
      <c r="M168" s="66"/>
      <c r="N168" s="57"/>
      <c r="O168" s="15">
        <f t="shared" si="11"/>
        <v>0.80858369827205767</v>
      </c>
      <c r="P168" s="14">
        <f t="shared" si="11"/>
        <v>3.0538756907049582</v>
      </c>
      <c r="Q168" s="14"/>
      <c r="R168" s="17"/>
      <c r="S168" s="13"/>
      <c r="T168" s="14"/>
      <c r="U168" s="69"/>
      <c r="V168" s="17"/>
      <c r="W168" s="288" t="s">
        <v>600</v>
      </c>
    </row>
    <row r="169" spans="5:23" ht="57" x14ac:dyDescent="0.25">
      <c r="E169" s="225" t="s">
        <v>454</v>
      </c>
      <c r="F169" s="226">
        <v>2512202</v>
      </c>
      <c r="G169" s="51">
        <v>696731</v>
      </c>
      <c r="H169" s="52">
        <v>696680</v>
      </c>
      <c r="I169" s="52">
        <v>527013</v>
      </c>
      <c r="J169" s="53">
        <v>591778</v>
      </c>
      <c r="K169" s="51">
        <v>432965.07</v>
      </c>
      <c r="L169" s="56">
        <v>1029059.73</v>
      </c>
      <c r="M169" s="66"/>
      <c r="N169" s="57"/>
      <c r="O169" s="15">
        <f t="shared" si="11"/>
        <v>0.62142357667449843</v>
      </c>
      <c r="P169" s="14">
        <f t="shared" si="11"/>
        <v>1.4770909599816271</v>
      </c>
      <c r="Q169" s="14"/>
      <c r="R169" s="17"/>
      <c r="S169" s="13"/>
      <c r="T169" s="14"/>
      <c r="U169" s="69"/>
      <c r="V169" s="17"/>
      <c r="W169" s="288" t="s">
        <v>601</v>
      </c>
    </row>
    <row r="170" spans="5:23" ht="57" x14ac:dyDescent="0.25">
      <c r="E170" s="225" t="s">
        <v>455</v>
      </c>
      <c r="F170" s="226">
        <v>132950</v>
      </c>
      <c r="G170" s="51">
        <v>26684</v>
      </c>
      <c r="H170" s="52">
        <v>26687</v>
      </c>
      <c r="I170" s="52">
        <v>33518</v>
      </c>
      <c r="J170" s="53">
        <v>46061</v>
      </c>
      <c r="K170" s="51">
        <v>24833.39</v>
      </c>
      <c r="L170" s="56">
        <v>34327.950000000004</v>
      </c>
      <c r="M170" s="66"/>
      <c r="N170" s="57"/>
      <c r="O170" s="15">
        <f t="shared" si="11"/>
        <v>0.93064720431719383</v>
      </c>
      <c r="P170" s="14">
        <f t="shared" si="11"/>
        <v>1.28631730805261</v>
      </c>
      <c r="Q170" s="14"/>
      <c r="R170" s="17"/>
      <c r="S170" s="13"/>
      <c r="T170" s="14"/>
      <c r="U170" s="69"/>
      <c r="V170" s="17"/>
      <c r="W170" s="288" t="s">
        <v>602</v>
      </c>
    </row>
    <row r="171" spans="5:23" ht="57" x14ac:dyDescent="0.25">
      <c r="E171" s="225" t="s">
        <v>456</v>
      </c>
      <c r="F171" s="226">
        <v>1235434</v>
      </c>
      <c r="G171" s="51">
        <v>253403</v>
      </c>
      <c r="H171" s="52">
        <v>256195</v>
      </c>
      <c r="I171" s="52">
        <v>311687</v>
      </c>
      <c r="J171" s="53">
        <v>414149</v>
      </c>
      <c r="K171" s="51">
        <v>258496.88</v>
      </c>
      <c r="L171" s="56">
        <v>233771.71000000005</v>
      </c>
      <c r="M171" s="66"/>
      <c r="N171" s="57"/>
      <c r="O171" s="15">
        <f t="shared" si="11"/>
        <v>1.0201018930320478</v>
      </c>
      <c r="P171" s="14">
        <f t="shared" si="11"/>
        <v>0.91247569234372272</v>
      </c>
      <c r="Q171" s="14"/>
      <c r="R171" s="17"/>
      <c r="S171" s="13"/>
      <c r="T171" s="14"/>
      <c r="U171" s="69"/>
      <c r="V171" s="17"/>
      <c r="W171" s="288" t="s">
        <v>603</v>
      </c>
    </row>
    <row r="172" spans="5:23" ht="57" x14ac:dyDescent="0.25">
      <c r="E172" s="225" t="s">
        <v>457</v>
      </c>
      <c r="F172" s="226">
        <v>524995</v>
      </c>
      <c r="G172" s="51">
        <v>105780</v>
      </c>
      <c r="H172" s="52">
        <v>105782</v>
      </c>
      <c r="I172" s="52">
        <v>131950</v>
      </c>
      <c r="J172" s="53">
        <v>181483</v>
      </c>
      <c r="K172" s="51">
        <v>128805.48</v>
      </c>
      <c r="L172" s="56">
        <v>101487.14000000001</v>
      </c>
      <c r="M172" s="66"/>
      <c r="N172" s="57"/>
      <c r="O172" s="15">
        <f t="shared" si="11"/>
        <v>1.2176732841747022</v>
      </c>
      <c r="P172" s="14">
        <f t="shared" si="11"/>
        <v>0.95939895256281804</v>
      </c>
      <c r="Q172" s="14"/>
      <c r="R172" s="17"/>
      <c r="S172" s="13"/>
      <c r="T172" s="14"/>
      <c r="U172" s="69"/>
      <c r="V172" s="17"/>
      <c r="W172" s="288" t="s">
        <v>604</v>
      </c>
    </row>
    <row r="173" spans="5:23" ht="57" x14ac:dyDescent="0.25">
      <c r="E173" s="225" t="s">
        <v>458</v>
      </c>
      <c r="F173" s="226">
        <v>476391</v>
      </c>
      <c r="G173" s="51">
        <v>93753</v>
      </c>
      <c r="H173" s="52">
        <v>93754</v>
      </c>
      <c r="I173" s="52">
        <v>119808</v>
      </c>
      <c r="J173" s="53">
        <v>169076</v>
      </c>
      <c r="K173" s="51">
        <v>88065.2</v>
      </c>
      <c r="L173" s="56">
        <v>96744.140000000014</v>
      </c>
      <c r="M173" s="66"/>
      <c r="N173" s="57"/>
      <c r="O173" s="15">
        <f t="shared" si="11"/>
        <v>0.93933207470694269</v>
      </c>
      <c r="P173" s="14">
        <f t="shared" si="11"/>
        <v>1.0318934658787893</v>
      </c>
      <c r="Q173" s="14"/>
      <c r="R173" s="17"/>
      <c r="S173" s="13"/>
      <c r="T173" s="14"/>
      <c r="U173" s="69"/>
      <c r="V173" s="17"/>
      <c r="W173" s="288" t="s">
        <v>605</v>
      </c>
    </row>
    <row r="174" spans="5:23" ht="57" x14ac:dyDescent="0.25">
      <c r="E174" s="225" t="s">
        <v>459</v>
      </c>
      <c r="F174" s="226">
        <v>3218163</v>
      </c>
      <c r="G174" s="51">
        <v>676990</v>
      </c>
      <c r="H174" s="52">
        <v>688092</v>
      </c>
      <c r="I174" s="52">
        <v>787497</v>
      </c>
      <c r="J174" s="53">
        <v>1065584</v>
      </c>
      <c r="K174" s="51">
        <v>537978.77</v>
      </c>
      <c r="L174" s="56">
        <v>609330.59000000008</v>
      </c>
      <c r="M174" s="66"/>
      <c r="N174" s="57"/>
      <c r="O174" s="15">
        <f t="shared" si="11"/>
        <v>0.79466280151848623</v>
      </c>
      <c r="P174" s="14">
        <f t="shared" si="11"/>
        <v>0.88553651255936716</v>
      </c>
      <c r="Q174" s="14"/>
      <c r="R174" s="17"/>
      <c r="S174" s="13"/>
      <c r="T174" s="14"/>
      <c r="U174" s="69"/>
      <c r="V174" s="17"/>
      <c r="W174" s="288" t="s">
        <v>606</v>
      </c>
    </row>
    <row r="175" spans="5:23" ht="42.75" x14ac:dyDescent="0.25">
      <c r="E175" s="225" t="s">
        <v>460</v>
      </c>
      <c r="F175" s="226">
        <v>11376731</v>
      </c>
      <c r="G175" s="51">
        <v>2534842</v>
      </c>
      <c r="H175" s="52">
        <v>2524660</v>
      </c>
      <c r="I175" s="52">
        <v>2805359</v>
      </c>
      <c r="J175" s="53">
        <v>3511870</v>
      </c>
      <c r="K175" s="51">
        <v>2136125.5</v>
      </c>
      <c r="L175" s="56">
        <v>2524668.9899999984</v>
      </c>
      <c r="M175" s="66"/>
      <c r="N175" s="57"/>
      <c r="O175" s="15">
        <f t="shared" si="11"/>
        <v>0.84270558086066116</v>
      </c>
      <c r="P175" s="14">
        <f t="shared" si="11"/>
        <v>1.0000035608755231</v>
      </c>
      <c r="Q175" s="14"/>
      <c r="R175" s="17"/>
      <c r="S175" s="13"/>
      <c r="T175" s="14"/>
      <c r="U175" s="69"/>
      <c r="V175" s="17"/>
      <c r="W175" s="288" t="s">
        <v>607</v>
      </c>
    </row>
    <row r="176" spans="5:23" ht="57" x14ac:dyDescent="0.25">
      <c r="E176" s="225" t="s">
        <v>461</v>
      </c>
      <c r="F176" s="226">
        <v>560061.07999999996</v>
      </c>
      <c r="G176" s="51">
        <v>121090.08</v>
      </c>
      <c r="H176" s="52">
        <v>106922</v>
      </c>
      <c r="I176" s="52">
        <v>136977</v>
      </c>
      <c r="J176" s="53">
        <v>195072</v>
      </c>
      <c r="K176" s="51">
        <v>113579.38</v>
      </c>
      <c r="L176" s="56">
        <v>130370.53</v>
      </c>
      <c r="M176" s="66"/>
      <c r="N176" s="57"/>
      <c r="O176" s="15">
        <f t="shared" si="11"/>
        <v>0.93797427501906017</v>
      </c>
      <c r="P176" s="14">
        <f t="shared" si="11"/>
        <v>1.2193050073885636</v>
      </c>
      <c r="Q176" s="14"/>
      <c r="R176" s="17"/>
      <c r="S176" s="13"/>
      <c r="T176" s="14"/>
      <c r="U176" s="69"/>
      <c r="V176" s="17"/>
      <c r="W176" s="288" t="s">
        <v>608</v>
      </c>
    </row>
    <row r="177" spans="5:23" ht="57" x14ac:dyDescent="0.25">
      <c r="E177" s="225" t="s">
        <v>462</v>
      </c>
      <c r="F177" s="226">
        <v>1732552</v>
      </c>
      <c r="G177" s="51">
        <v>1358597</v>
      </c>
      <c r="H177" s="52">
        <v>13572</v>
      </c>
      <c r="I177" s="52">
        <v>13572</v>
      </c>
      <c r="J177" s="53">
        <v>346811</v>
      </c>
      <c r="K177" s="51">
        <v>2035583.94</v>
      </c>
      <c r="L177" s="56">
        <v>11626.79</v>
      </c>
      <c r="M177" s="66"/>
      <c r="N177" s="57"/>
      <c r="O177" s="15">
        <f t="shared" si="11"/>
        <v>1.4982985683024472</v>
      </c>
      <c r="P177" s="14">
        <f t="shared" si="11"/>
        <v>0.85667477158856475</v>
      </c>
      <c r="Q177" s="14"/>
      <c r="R177" s="17"/>
      <c r="S177" s="13"/>
      <c r="T177" s="14"/>
      <c r="U177" s="69"/>
      <c r="V177" s="17"/>
      <c r="W177" s="288" t="s">
        <v>609</v>
      </c>
    </row>
    <row r="178" spans="5:23" ht="57" x14ac:dyDescent="0.25">
      <c r="E178" s="225" t="s">
        <v>463</v>
      </c>
      <c r="F178" s="226">
        <v>3249445.96</v>
      </c>
      <c r="G178" s="51">
        <v>1406996.96</v>
      </c>
      <c r="H178" s="52">
        <v>784335</v>
      </c>
      <c r="I178" s="52">
        <v>418532.5</v>
      </c>
      <c r="J178" s="53">
        <v>639581.5</v>
      </c>
      <c r="K178" s="51">
        <v>491060.04</v>
      </c>
      <c r="L178" s="56">
        <v>600244.57000000007</v>
      </c>
      <c r="M178" s="66"/>
      <c r="N178" s="57"/>
      <c r="O178" s="15">
        <f t="shared" si="11"/>
        <v>0.34901286496027684</v>
      </c>
      <c r="P178" s="14">
        <f t="shared" si="11"/>
        <v>0.76529106822977433</v>
      </c>
      <c r="Q178" s="14"/>
      <c r="R178" s="17"/>
      <c r="S178" s="13"/>
      <c r="T178" s="14"/>
      <c r="U178" s="69"/>
      <c r="V178" s="17"/>
      <c r="W178" s="288" t="s">
        <v>610</v>
      </c>
    </row>
    <row r="179" spans="5:23" ht="57" x14ac:dyDescent="0.25">
      <c r="E179" s="225" t="s">
        <v>464</v>
      </c>
      <c r="F179" s="226">
        <v>893482</v>
      </c>
      <c r="G179" s="51">
        <v>258000.5</v>
      </c>
      <c r="H179" s="52">
        <v>189484.5</v>
      </c>
      <c r="I179" s="52">
        <v>191914.5</v>
      </c>
      <c r="J179" s="53">
        <v>254082.5</v>
      </c>
      <c r="K179" s="51">
        <v>177808.47</v>
      </c>
      <c r="L179" s="56">
        <v>178909.8</v>
      </c>
      <c r="M179" s="66"/>
      <c r="N179" s="57"/>
      <c r="O179" s="15">
        <f t="shared" si="11"/>
        <v>0.6891787806612778</v>
      </c>
      <c r="P179" s="14">
        <f t="shared" si="11"/>
        <v>0.94419226902464315</v>
      </c>
      <c r="Q179" s="14"/>
      <c r="R179" s="17"/>
      <c r="S179" s="13"/>
      <c r="T179" s="14"/>
      <c r="U179" s="69"/>
      <c r="V179" s="17"/>
      <c r="W179" s="288" t="s">
        <v>611</v>
      </c>
    </row>
    <row r="180" spans="5:23" ht="57" x14ac:dyDescent="0.25">
      <c r="E180" s="225" t="s">
        <v>465</v>
      </c>
      <c r="F180" s="226">
        <v>538398</v>
      </c>
      <c r="G180" s="51">
        <v>107528</v>
      </c>
      <c r="H180" s="52">
        <v>104749</v>
      </c>
      <c r="I180" s="52">
        <v>134481</v>
      </c>
      <c r="J180" s="53">
        <v>191640</v>
      </c>
      <c r="K180" s="51">
        <v>115219.6</v>
      </c>
      <c r="L180" s="56">
        <v>107366.26</v>
      </c>
      <c r="M180" s="66"/>
      <c r="N180" s="57"/>
      <c r="O180" s="15">
        <f t="shared" si="11"/>
        <v>1.0715311360761848</v>
      </c>
      <c r="P180" s="14">
        <f t="shared" si="11"/>
        <v>1.024986014186293</v>
      </c>
      <c r="Q180" s="14"/>
      <c r="R180" s="17"/>
      <c r="S180" s="13"/>
      <c r="T180" s="14"/>
      <c r="U180" s="69"/>
      <c r="V180" s="17"/>
      <c r="W180" s="288" t="s">
        <v>612</v>
      </c>
    </row>
    <row r="181" spans="5:23" ht="57" x14ac:dyDescent="0.25">
      <c r="E181" s="225" t="s">
        <v>466</v>
      </c>
      <c r="F181" s="226">
        <v>1140931</v>
      </c>
      <c r="G181" s="51">
        <v>245723</v>
      </c>
      <c r="H181" s="52">
        <v>241165</v>
      </c>
      <c r="I181" s="52">
        <v>292851</v>
      </c>
      <c r="J181" s="53">
        <v>361192</v>
      </c>
      <c r="K181" s="51">
        <v>205976.2</v>
      </c>
      <c r="L181" s="56">
        <v>261911.94</v>
      </c>
      <c r="M181" s="66"/>
      <c r="N181" s="57"/>
      <c r="O181" s="15">
        <f t="shared" si="11"/>
        <v>0.83824550408386689</v>
      </c>
      <c r="P181" s="14">
        <f t="shared" si="11"/>
        <v>1.0860279891360687</v>
      </c>
      <c r="Q181" s="14"/>
      <c r="R181" s="17"/>
      <c r="S181" s="13"/>
      <c r="T181" s="14"/>
      <c r="U181" s="69"/>
      <c r="V181" s="17"/>
      <c r="W181" s="288" t="s">
        <v>613</v>
      </c>
    </row>
    <row r="182" spans="5:23" ht="57" x14ac:dyDescent="0.25">
      <c r="E182" s="225" t="s">
        <v>467</v>
      </c>
      <c r="F182" s="226">
        <v>191767</v>
      </c>
      <c r="G182" s="51">
        <v>1452</v>
      </c>
      <c r="H182" s="52">
        <v>1452</v>
      </c>
      <c r="I182" s="52">
        <v>188863</v>
      </c>
      <c r="J182" s="53">
        <v>0</v>
      </c>
      <c r="K182" s="51">
        <v>74078.789999999994</v>
      </c>
      <c r="L182" s="56">
        <v>4051.71</v>
      </c>
      <c r="M182" s="66"/>
      <c r="N182" s="57"/>
      <c r="O182" s="15">
        <f t="shared" si="11"/>
        <v>51.018450413223135</v>
      </c>
      <c r="P182" s="14">
        <f t="shared" si="11"/>
        <v>2.7904338842975207</v>
      </c>
      <c r="Q182" s="14"/>
      <c r="R182" s="17"/>
      <c r="S182" s="13"/>
      <c r="T182" s="14"/>
      <c r="U182" s="69"/>
      <c r="V182" s="17"/>
      <c r="W182" s="288" t="s">
        <v>614</v>
      </c>
    </row>
    <row r="183" spans="5:23" ht="57" x14ac:dyDescent="0.25">
      <c r="E183" s="225" t="s">
        <v>468</v>
      </c>
      <c r="F183" s="226">
        <v>932379</v>
      </c>
      <c r="G183" s="51">
        <v>215473</v>
      </c>
      <c r="H183" s="52">
        <v>215991</v>
      </c>
      <c r="I183" s="52">
        <v>250633</v>
      </c>
      <c r="J183" s="53">
        <v>250282</v>
      </c>
      <c r="K183" s="51">
        <v>203300.36</v>
      </c>
      <c r="L183" s="56">
        <v>269088.93</v>
      </c>
      <c r="M183" s="66"/>
      <c r="N183" s="57"/>
      <c r="O183" s="15">
        <f t="shared" si="11"/>
        <v>0.94350735358954485</v>
      </c>
      <c r="P183" s="14">
        <f t="shared" si="11"/>
        <v>1.2458339930830451</v>
      </c>
      <c r="Q183" s="14"/>
      <c r="R183" s="17"/>
      <c r="S183" s="13"/>
      <c r="T183" s="14"/>
      <c r="U183" s="69"/>
      <c r="V183" s="17"/>
      <c r="W183" s="288" t="s">
        <v>615</v>
      </c>
    </row>
    <row r="184" spans="5:23" ht="57" x14ac:dyDescent="0.25">
      <c r="E184" s="225" t="s">
        <v>469</v>
      </c>
      <c r="F184" s="226">
        <v>2543354.84</v>
      </c>
      <c r="G184" s="51">
        <v>556429.84</v>
      </c>
      <c r="H184" s="52">
        <v>566236</v>
      </c>
      <c r="I184" s="52">
        <v>661972</v>
      </c>
      <c r="J184" s="53">
        <v>758717</v>
      </c>
      <c r="K184" s="51">
        <v>441403.78</v>
      </c>
      <c r="L184" s="56">
        <v>549307.6</v>
      </c>
      <c r="M184" s="66"/>
      <c r="N184" s="57"/>
      <c r="O184" s="15">
        <f t="shared" si="11"/>
        <v>0.79327841224331186</v>
      </c>
      <c r="P184" s="14">
        <f t="shared" si="11"/>
        <v>0.97010363170126934</v>
      </c>
      <c r="Q184" s="14"/>
      <c r="R184" s="17"/>
      <c r="S184" s="13"/>
      <c r="T184" s="14"/>
      <c r="U184" s="69"/>
      <c r="V184" s="17"/>
      <c r="W184" s="288" t="s">
        <v>616</v>
      </c>
    </row>
    <row r="185" spans="5:23" ht="57" x14ac:dyDescent="0.25">
      <c r="E185" s="225" t="s">
        <v>470</v>
      </c>
      <c r="F185" s="226">
        <v>40000</v>
      </c>
      <c r="G185" s="51">
        <v>10000</v>
      </c>
      <c r="H185" s="52">
        <v>10000</v>
      </c>
      <c r="I185" s="52">
        <v>10000</v>
      </c>
      <c r="J185" s="53">
        <v>10000</v>
      </c>
      <c r="K185" s="51">
        <v>0</v>
      </c>
      <c r="L185" s="56">
        <v>1873.6899999999998</v>
      </c>
      <c r="M185" s="66"/>
      <c r="N185" s="57"/>
      <c r="O185" s="15">
        <f t="shared" si="11"/>
        <v>0</v>
      </c>
      <c r="P185" s="14">
        <f t="shared" si="11"/>
        <v>0.18736899999999998</v>
      </c>
      <c r="Q185" s="14"/>
      <c r="R185" s="17"/>
      <c r="S185" s="13"/>
      <c r="T185" s="14"/>
      <c r="U185" s="69"/>
      <c r="V185" s="17"/>
      <c r="W185" s="288" t="s">
        <v>617</v>
      </c>
    </row>
    <row r="186" spans="5:23" ht="57" x14ac:dyDescent="0.25">
      <c r="E186" s="225" t="s">
        <v>471</v>
      </c>
      <c r="F186" s="226">
        <v>3745928</v>
      </c>
      <c r="G186" s="51">
        <v>817587</v>
      </c>
      <c r="H186" s="52">
        <v>815491</v>
      </c>
      <c r="I186" s="52">
        <v>907701</v>
      </c>
      <c r="J186" s="53">
        <v>1205149</v>
      </c>
      <c r="K186" s="51">
        <v>761220.56</v>
      </c>
      <c r="L186" s="56">
        <v>904919.81000000017</v>
      </c>
      <c r="M186" s="66"/>
      <c r="N186" s="57"/>
      <c r="O186" s="15">
        <f t="shared" si="11"/>
        <v>0.93105756329295852</v>
      </c>
      <c r="P186" s="14">
        <f t="shared" si="11"/>
        <v>1.1096625345957223</v>
      </c>
      <c r="Q186" s="14"/>
      <c r="R186" s="17"/>
      <c r="S186" s="13"/>
      <c r="T186" s="14"/>
      <c r="U186" s="69"/>
      <c r="V186" s="17"/>
      <c r="W186" s="288" t="s">
        <v>618</v>
      </c>
    </row>
    <row r="187" spans="5:23" ht="57.75" thickBot="1" x14ac:dyDescent="0.3">
      <c r="E187" s="227" t="s">
        <v>472</v>
      </c>
      <c r="F187" s="228">
        <v>387292</v>
      </c>
      <c r="G187" s="58">
        <v>104825</v>
      </c>
      <c r="H187" s="59">
        <v>76139</v>
      </c>
      <c r="I187" s="59">
        <v>85638</v>
      </c>
      <c r="J187" s="60">
        <v>120690</v>
      </c>
      <c r="K187" s="58">
        <v>119318.13</v>
      </c>
      <c r="L187" s="61">
        <v>68684.300000000017</v>
      </c>
      <c r="M187" s="67"/>
      <c r="N187" s="62"/>
      <c r="O187" s="230">
        <f t="shared" si="11"/>
        <v>1.1382602432625806</v>
      </c>
      <c r="P187" s="63">
        <f t="shared" si="11"/>
        <v>0.90209091267287489</v>
      </c>
      <c r="Q187" s="63"/>
      <c r="R187" s="231"/>
      <c r="S187" s="68"/>
      <c r="T187" s="63"/>
      <c r="U187" s="232"/>
      <c r="V187" s="233"/>
      <c r="W187" s="289" t="s">
        <v>619</v>
      </c>
    </row>
    <row r="188" spans="5:23" x14ac:dyDescent="0.25">
      <c r="L188" s="229"/>
    </row>
  </sheetData>
  <mergeCells count="29">
    <mergeCell ref="E145:F145"/>
    <mergeCell ref="E142:W142"/>
    <mergeCell ref="C136:F136"/>
    <mergeCell ref="L136:Q136"/>
    <mergeCell ref="U136:W136"/>
    <mergeCell ref="K143:N143"/>
    <mergeCell ref="O143:R143"/>
    <mergeCell ref="S143:V143"/>
    <mergeCell ref="W143:W144"/>
    <mergeCell ref="B14:F14"/>
    <mergeCell ref="E143:E144"/>
    <mergeCell ref="F143:F144"/>
    <mergeCell ref="E2:U2"/>
    <mergeCell ref="E3:U3"/>
    <mergeCell ref="E4:U4"/>
    <mergeCell ref="E5:U5"/>
    <mergeCell ref="E6:U6"/>
    <mergeCell ref="B33:B34"/>
    <mergeCell ref="C33:C34"/>
    <mergeCell ref="G143:J143"/>
    <mergeCell ref="W10:W12"/>
    <mergeCell ref="B11:B12"/>
    <mergeCell ref="C11:C12"/>
    <mergeCell ref="D11:F11"/>
    <mergeCell ref="H10:V10"/>
    <mergeCell ref="H11:K11"/>
    <mergeCell ref="L11:O11"/>
    <mergeCell ref="P11:S11"/>
    <mergeCell ref="T11:V11"/>
  </mergeCells>
  <phoneticPr fontId="11" type="noConversion"/>
  <conditionalFormatting sqref="H15:K122">
    <cfRule type="containsBlanks" dxfId="57" priority="186">
      <formula>LEN(TRIM(H15))=0</formula>
    </cfRule>
  </conditionalFormatting>
  <conditionalFormatting sqref="G145:J145">
    <cfRule type="containsBlanks" dxfId="56" priority="1387">
      <formula>LEN(TRIM(G145))=0</formula>
    </cfRule>
  </conditionalFormatting>
  <conditionalFormatting sqref="G14:K14">
    <cfRule type="containsBlanks" dxfId="55" priority="1450">
      <formula>LEN(TRIM(G14))=0</formula>
    </cfRule>
  </conditionalFormatting>
  <conditionalFormatting sqref="K145:N145 N146:N187 T14:V14 L14:P14 L16:P122 M15:P15 T15:T122">
    <cfRule type="containsBlanks" dxfId="54" priority="132">
      <formula>LEN(TRIM(K14))=0</formula>
    </cfRule>
  </conditionalFormatting>
  <conditionalFormatting sqref="O145:O187">
    <cfRule type="cellIs" dxfId="53" priority="187" stopIfTrue="1" operator="equal">
      <formula>"100%"</formula>
    </cfRule>
    <cfRule type="cellIs" dxfId="52" priority="188" stopIfTrue="1" operator="lessThan">
      <formula>0.5</formula>
    </cfRule>
    <cfRule type="cellIs" dxfId="51" priority="189" stopIfTrue="1" operator="between">
      <formula>0.5</formula>
      <formula>0.7</formula>
    </cfRule>
    <cfRule type="cellIs" dxfId="50" priority="190" stopIfTrue="1" operator="between">
      <formula>0.7</formula>
      <formula>1.2</formula>
    </cfRule>
    <cfRule type="cellIs" dxfId="49" priority="191" stopIfTrue="1" operator="greaterThanOrEqual">
      <formula>1.2</formula>
    </cfRule>
    <cfRule type="containsBlanks" dxfId="48" priority="192" stopIfTrue="1">
      <formula>LEN(TRIM(O145))=0</formula>
    </cfRule>
  </conditionalFormatting>
  <conditionalFormatting sqref="P145:R187">
    <cfRule type="cellIs" dxfId="47" priority="177" stopIfTrue="1" operator="equal">
      <formula>"100%"</formula>
    </cfRule>
    <cfRule type="cellIs" dxfId="46" priority="178" stopIfTrue="1" operator="lessThan">
      <formula>0.5</formula>
    </cfRule>
    <cfRule type="cellIs" dxfId="45" priority="179" stopIfTrue="1" operator="between">
      <formula>0.5</formula>
      <formula>0.7</formula>
    </cfRule>
    <cfRule type="cellIs" dxfId="44" priority="180" stopIfTrue="1" operator="between">
      <formula>0.7</formula>
      <formula>1.2</formula>
    </cfRule>
    <cfRule type="cellIs" dxfId="43" priority="181" stopIfTrue="1" operator="greaterThanOrEqual">
      <formula>1.2</formula>
    </cfRule>
    <cfRule type="containsBlanks" dxfId="42" priority="182" stopIfTrue="1">
      <formula>LEN(TRIM(P145))=0</formula>
    </cfRule>
  </conditionalFormatting>
  <conditionalFormatting sqref="S145:S187">
    <cfRule type="cellIs" dxfId="41" priority="151" stopIfTrue="1" operator="equal">
      <formula>"100%"</formula>
    </cfRule>
    <cfRule type="cellIs" dxfId="40" priority="152" stopIfTrue="1" operator="lessThan">
      <formula>0.5</formula>
    </cfRule>
    <cfRule type="cellIs" dxfId="39" priority="153" stopIfTrue="1" operator="between">
      <formula>0.5</formula>
      <formula>0.7</formula>
    </cfRule>
    <cfRule type="cellIs" dxfId="38" priority="154" stopIfTrue="1" operator="between">
      <formula>0.7</formula>
      <formula>1.2</formula>
    </cfRule>
    <cfRule type="cellIs" dxfId="37" priority="155" stopIfTrue="1" operator="greaterThanOrEqual">
      <formula>1.2</formula>
    </cfRule>
    <cfRule type="containsBlanks" dxfId="36" priority="156" stopIfTrue="1">
      <formula>LEN(TRIM(S145))=0</formula>
    </cfRule>
  </conditionalFormatting>
  <conditionalFormatting sqref="T145:T187 V145:V187">
    <cfRule type="cellIs" dxfId="35" priority="164" stopIfTrue="1" operator="equal">
      <formula>"100%"</formula>
    </cfRule>
    <cfRule type="cellIs" dxfId="34" priority="165" stopIfTrue="1" operator="lessThan">
      <formula>0.5</formula>
    </cfRule>
    <cfRule type="cellIs" dxfId="33" priority="166" stopIfTrue="1" operator="between">
      <formula>0.5</formula>
      <formula>0.7</formula>
    </cfRule>
    <cfRule type="cellIs" dxfId="32" priority="167" stopIfTrue="1" operator="between">
      <formula>0.7</formula>
      <formula>1.2</formula>
    </cfRule>
    <cfRule type="cellIs" dxfId="31" priority="168" stopIfTrue="1" operator="greaterThanOrEqual">
      <formula>1.2</formula>
    </cfRule>
    <cfRule type="containsBlanks" dxfId="30" priority="169" stopIfTrue="1">
      <formula>LEN(TRIM(T145))=0</formula>
    </cfRule>
  </conditionalFormatting>
  <conditionalFormatting sqref="T145:T187 V145:V187">
    <cfRule type="containsBlanks" dxfId="29" priority="163">
      <formula>LEN(TRIM(T145))=0</formula>
    </cfRule>
  </conditionalFormatting>
  <conditionalFormatting sqref="M146:M148">
    <cfRule type="containsBlanks" dxfId="28" priority="84">
      <formula>LEN(TRIM(M146))=0</formula>
    </cfRule>
  </conditionalFormatting>
  <conditionalFormatting sqref="M149:M187">
    <cfRule type="containsBlanks" dxfId="27" priority="83">
      <formula>LEN(TRIM(M149))=0</formula>
    </cfRule>
  </conditionalFormatting>
  <conditionalFormatting sqref="U145:U187">
    <cfRule type="containsBlanks" dxfId="26" priority="76">
      <formula>LEN(TRIM(U145))=0</formula>
    </cfRule>
    <cfRule type="cellIs" dxfId="25" priority="77" stopIfTrue="1" operator="equal">
      <formula>"100%"</formula>
    </cfRule>
    <cfRule type="cellIs" dxfId="24" priority="78" stopIfTrue="1" operator="lessThan">
      <formula>0.5</formula>
    </cfRule>
    <cfRule type="cellIs" dxfId="23" priority="79" stopIfTrue="1" operator="between">
      <formula>0.5</formula>
      <formula>0.7</formula>
    </cfRule>
    <cfRule type="cellIs" dxfId="22" priority="80" stopIfTrue="1" operator="between">
      <formula>0.7</formula>
      <formula>1.2</formula>
    </cfRule>
    <cfRule type="cellIs" dxfId="21" priority="81" stopIfTrue="1" operator="greaterThanOrEqual">
      <formula>1.2</formula>
    </cfRule>
    <cfRule type="containsBlanks" dxfId="20" priority="82" stopIfTrue="1">
      <formula>LEN(TRIM(U145))=0</formula>
    </cfRule>
  </conditionalFormatting>
  <conditionalFormatting sqref="P14:V14 P15:Q122 T15:T122">
    <cfRule type="cellIs" dxfId="19" priority="70" stopIfTrue="1" operator="equal">
      <formula>"100%"</formula>
    </cfRule>
    <cfRule type="cellIs" dxfId="18" priority="71" stopIfTrue="1" operator="lessThan">
      <formula>0.5</formula>
    </cfRule>
    <cfRule type="cellIs" dxfId="17" priority="72" stopIfTrue="1" operator="between">
      <formula>0.5</formula>
      <formula>0.7</formula>
    </cfRule>
    <cfRule type="cellIs" dxfId="16" priority="73" stopIfTrue="1" operator="between">
      <formula>0.7</formula>
      <formula>1.2</formula>
    </cfRule>
    <cfRule type="cellIs" dxfId="15" priority="74" stopIfTrue="1" operator="greaterThanOrEqual">
      <formula>1.2</formula>
    </cfRule>
    <cfRule type="containsBlanks" dxfId="14" priority="75" stopIfTrue="1">
      <formula>LEN(TRIM(P14))=0</formula>
    </cfRule>
  </conditionalFormatting>
  <conditionalFormatting sqref="R15:S122 U15:V122">
    <cfRule type="containsBlanks" dxfId="13" priority="15">
      <formula>LEN(TRIM(R15))=0</formula>
    </cfRule>
  </conditionalFormatting>
  <conditionalFormatting sqref="L13:O13">
    <cfRule type="cellIs" priority="6" operator="equal">
      <formula>"NO DISPONIBLE"</formula>
    </cfRule>
  </conditionalFormatting>
  <conditionalFormatting sqref="P13:S13">
    <cfRule type="cellIs" dxfId="12" priority="11" stopIfTrue="1" operator="equal">
      <formula>"NO DISPONIBLE"</formula>
    </cfRule>
    <cfRule type="cellIs" dxfId="11" priority="12" stopIfTrue="1" operator="lessThanOrEqual">
      <formula>0</formula>
    </cfRule>
    <cfRule type="cellIs" dxfId="10" priority="13" stopIfTrue="1" operator="greaterThanOrEqual">
      <formula>0.15</formula>
    </cfRule>
    <cfRule type="cellIs" dxfId="9" priority="14" stopIfTrue="1" operator="between">
      <formula>0</formula>
      <formula>0.15</formula>
    </cfRule>
  </conditionalFormatting>
  <conditionalFormatting sqref="T13:V13">
    <cfRule type="cellIs" dxfId="8" priority="7" operator="equal">
      <formula>"NO DISPONIBLE"</formula>
    </cfRule>
    <cfRule type="cellIs" dxfId="7" priority="8" stopIfTrue="1" operator="greaterThanOrEqual">
      <formula>0.7</formula>
    </cfRule>
    <cfRule type="cellIs" dxfId="6" priority="9" stopIfTrue="1" operator="between">
      <formula>0.5</formula>
      <formula>0.7</formula>
    </cfRule>
    <cfRule type="cellIs" dxfId="5" priority="10" stopIfTrue="1" operator="lessThanOrEqual">
      <formula>0.5</formula>
    </cfRule>
  </conditionalFormatting>
  <conditionalFormatting sqref="L15">
    <cfRule type="containsBlanks" dxfId="4" priority="5">
      <formula>LEN(TRIM(L15))=0</formula>
    </cfRule>
  </conditionalFormatting>
  <conditionalFormatting sqref="F146:F187">
    <cfRule type="containsBlanks" dxfId="3" priority="4">
      <formula>LEN(TRIM(F146))=0</formula>
    </cfRule>
  </conditionalFormatting>
  <conditionalFormatting sqref="G146:J187">
    <cfRule type="containsBlanks" dxfId="2" priority="3">
      <formula>LEN(TRIM(G146))=0</formula>
    </cfRule>
  </conditionalFormatting>
  <conditionalFormatting sqref="K146:K187">
    <cfRule type="containsBlanks" dxfId="1" priority="2">
      <formula>LEN(TRIM(K146))=0</formula>
    </cfRule>
  </conditionalFormatting>
  <conditionalFormatting sqref="L146:L187">
    <cfRule type="containsBlanks" dxfId="0" priority="1">
      <formula>LEN(TRIM(L146))=0</formula>
    </cfRule>
  </conditionalFormatting>
  <pageMargins left="0.19685039370078741" right="0.70866141732283472" top="0.35433070866141736" bottom="0.39370078740157483" header="0.31496062992125984" footer="0.31496062992125984"/>
  <pageSetup paperSize="5" scale="32" fitToHeight="0" orientation="landscape" r:id="rId1"/>
  <rowBreaks count="1" manualBreakCount="1">
    <brk id="138" min="1" max="2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6"/>
  <sheetViews>
    <sheetView workbookViewId="0">
      <selection activeCell="L3" sqref="L3"/>
    </sheetView>
  </sheetViews>
  <sheetFormatPr baseColWidth="10" defaultRowHeight="15" x14ac:dyDescent="0.25"/>
  <cols>
    <col min="1" max="1" width="20.28515625" customWidth="1"/>
    <col min="2" max="2" width="34.7109375" customWidth="1"/>
  </cols>
  <sheetData>
    <row r="1" spans="1:2" x14ac:dyDescent="0.25">
      <c r="A1" s="1" t="s">
        <v>18</v>
      </c>
    </row>
    <row r="3" spans="1:2" ht="120" customHeight="1" x14ac:dyDescent="0.25">
      <c r="A3" s="286" t="s">
        <v>19</v>
      </c>
      <c r="B3" s="286"/>
    </row>
    <row r="5" spans="1:2" ht="45" x14ac:dyDescent="0.25">
      <c r="A5" s="2"/>
      <c r="B5" s="3" t="s">
        <v>20</v>
      </c>
    </row>
    <row r="6" spans="1:2" ht="60" x14ac:dyDescent="0.25">
      <c r="A6" s="4"/>
      <c r="B6" s="3" t="s">
        <v>21</v>
      </c>
    </row>
  </sheetData>
  <mergeCells count="1">
    <mergeCell ref="A3:B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SEGUIMIENTO EJE 2 2023</vt:lpstr>
      <vt:lpstr>Instrucciones</vt:lpstr>
      <vt:lpstr>'SEGUIMIENTO EJE 2 2023'!Área_de_impresión</vt:lpstr>
      <vt:lpstr>'SEGUIMIENTO EJE 2 2023'!Títulos_a_imprimir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AGAA DPM</dc:creator>
  <cp:lastModifiedBy>UEVALUACION5</cp:lastModifiedBy>
  <cp:lastPrinted>2024-07-12T15:55:53Z</cp:lastPrinted>
  <dcterms:created xsi:type="dcterms:W3CDTF">2021-02-22T21:43:21Z</dcterms:created>
  <dcterms:modified xsi:type="dcterms:W3CDTF">2024-07-12T15:56:35Z</dcterms:modified>
</cp:coreProperties>
</file>