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mc:AlternateContent xmlns:mc="http://schemas.openxmlformats.org/markup-compatibility/2006">
    <mc:Choice Requires="x15">
      <x15ac:absPath xmlns:x15ac="http://schemas.microsoft.com/office/spreadsheetml/2010/11/ac" url="C:\Users\Propietario\Desktop\CORREGIR\"/>
    </mc:Choice>
  </mc:AlternateContent>
  <xr:revisionPtr revIDLastSave="0" documentId="13_ncr:1_{71F74B10-E58E-42CA-8ADC-736CAE159FE6}" xr6:coauthVersionLast="47" xr6:coauthVersionMax="47" xr10:uidLastSave="{00000000-0000-0000-0000-000000000000}"/>
  <bookViews>
    <workbookView xWindow="-120" yWindow="-120" windowWidth="29040" windowHeight="15720" xr2:uid="{00000000-000D-0000-FFFF-FFFF00000000}"/>
  </bookViews>
  <sheets>
    <sheet name="SEGUIMIENTO EJE 2 2024" sheetId="1" r:id="rId1"/>
    <sheet name="Instrucciones" sheetId="3" r:id="rId2"/>
  </sheets>
  <definedNames>
    <definedName name="ADFASDF">#REF!</definedName>
    <definedName name="_xlnm.Print_Area" localSheetId="0">'SEGUIMIENTO EJE 2 2024'!$B$1:$W$137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2024'!$10:$12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3" i="1" l="1"/>
  <c r="R123" i="1"/>
  <c r="S123" i="1"/>
  <c r="T123" i="1"/>
  <c r="U123" i="1"/>
  <c r="V123" i="1"/>
  <c r="P123" i="1"/>
  <c r="V13" i="1" l="1"/>
  <c r="U13" i="1"/>
  <c r="T13" i="1"/>
  <c r="S13" i="1"/>
  <c r="R13" i="1"/>
  <c r="Q13" i="1"/>
  <c r="P13" i="1"/>
  <c r="L27" i="1" l="1"/>
  <c r="P27" i="1" s="1"/>
  <c r="L28" i="1"/>
  <c r="L29" i="1"/>
  <c r="P29" i="1" s="1"/>
  <c r="L26" i="1"/>
  <c r="P26" i="1" s="1"/>
  <c r="L25" i="1"/>
  <c r="P25" i="1" s="1"/>
  <c r="L18" i="1"/>
  <c r="P18" i="1" s="1"/>
  <c r="L122" i="1"/>
  <c r="P122" i="1" s="1"/>
  <c r="L121" i="1"/>
  <c r="L120" i="1"/>
  <c r="P120" i="1" s="1"/>
  <c r="L119" i="1"/>
  <c r="P119" i="1" s="1"/>
  <c r="L118" i="1"/>
  <c r="P118" i="1" s="1"/>
  <c r="L117" i="1"/>
  <c r="P117" i="1" s="1"/>
  <c r="L116" i="1"/>
  <c r="P116" i="1" s="1"/>
  <c r="L115" i="1"/>
  <c r="P115" i="1" s="1"/>
  <c r="L114" i="1"/>
  <c r="P114" i="1" s="1"/>
  <c r="L113" i="1"/>
  <c r="P113" i="1" s="1"/>
  <c r="L112" i="1"/>
  <c r="P101" i="1"/>
  <c r="P15" i="1"/>
  <c r="P16" i="1"/>
  <c r="P17" i="1"/>
  <c r="P19" i="1"/>
  <c r="P20" i="1"/>
  <c r="P21" i="1"/>
  <c r="P22" i="1"/>
  <c r="P23" i="1"/>
  <c r="P24" i="1"/>
  <c r="P28"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2" i="1"/>
  <c r="P103" i="1"/>
  <c r="P104" i="1"/>
  <c r="P105" i="1"/>
  <c r="P106" i="1"/>
  <c r="P107" i="1"/>
  <c r="P108" i="1"/>
  <c r="P109" i="1"/>
  <c r="P110" i="1"/>
  <c r="P111" i="1"/>
  <c r="P112" i="1"/>
  <c r="P121" i="1"/>
  <c r="V14" i="1" l="1"/>
  <c r="U14" i="1"/>
  <c r="T14" i="1"/>
  <c r="S14" i="1"/>
  <c r="R14" i="1"/>
  <c r="P14" i="1"/>
  <c r="Q14" i="1"/>
  <c r="U142" i="1" l="1"/>
  <c r="T142" i="1" l="1"/>
  <c r="S142" i="1" l="1"/>
  <c r="R142" i="1" l="1"/>
  <c r="Q142" i="1"/>
  <c r="P142" i="1"/>
  <c r="O142" i="1"/>
  <c r="V142" i="1" s="1"/>
</calcChain>
</file>

<file path=xl/sharedStrings.xml><?xml version="1.0" encoding="utf-8"?>
<sst xmlns="http://schemas.openxmlformats.org/spreadsheetml/2006/main" count="719" uniqueCount="534">
  <si>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</si>
  <si>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</si>
  <si>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</si>
  <si>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</si>
  <si>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</si>
  <si>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</si>
  <si>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</si>
  <si>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</si>
  <si>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</si>
  <si>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</si>
  <si>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</si>
  <si>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</si>
  <si>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</si>
  <si>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</si>
  <si>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</si>
  <si>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A LA EJECUCIÓN DEL PRESUPUESTO AUTORIZADO</t>
  </si>
  <si>
    <t>UNIDAD ADMINISTRATIVA</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</si>
  <si>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</si>
  <si>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</si>
  <si>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</si>
  <si>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</si>
  <si>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Propósito
(Sistema para el Desarrollo Integral de la Familia)</t>
  </si>
  <si>
    <t>Componente (Dirección General)</t>
  </si>
  <si>
    <t>Actividad
(Dirección General)</t>
  </si>
  <si>
    <t>Actividad
(Unidad Jurídica)</t>
  </si>
  <si>
    <t>Actividad
(Coordinación de Transparencia, Datos Personales y Gestión Documental)</t>
  </si>
  <si>
    <t>Actividad 
(Coordinación de Relaciones Públicas)</t>
  </si>
  <si>
    <t>Actividad
(Coordinación de Planeación y Evaluación)</t>
  </si>
  <si>
    <t>Actividad
(Coordinación de Comunicación Social)</t>
  </si>
  <si>
    <t>Componente
(Coordinación de Asistencia Social y Atención Ciudadana)</t>
  </si>
  <si>
    <t>Actividad
(Coordinación de Asistencia Social y Atención Ciudadana)</t>
  </si>
  <si>
    <t>Actividad
(Coordinación del Voluntariado)</t>
  </si>
  <si>
    <t>Actividad
(Coordinación Operativa y Logística de Eventos)</t>
  </si>
  <si>
    <t>Componente (Dirección Administrativa y de Finanzas)</t>
  </si>
  <si>
    <t>Actividad
(Coordinación de Recursos Financieros)</t>
  </si>
  <si>
    <t>Actividad
(Coordinación de Recursos Humanos)</t>
  </si>
  <si>
    <t>Actividad
(Jefatura de Capacitación)</t>
  </si>
  <si>
    <t>Actividad
(Coordinación de Patrimonio)</t>
  </si>
  <si>
    <t>Actividad 
(Coordinación de Suministros)</t>
  </si>
  <si>
    <t xml:space="preserve">Actividad 
(Jefatura de Parque Vehicular)                     </t>
  </si>
  <si>
    <t>Actividad
(Coordinación de Sistemas)</t>
  </si>
  <si>
    <t>Actividad
(Coordinación de Mantenimiento)</t>
  </si>
  <si>
    <t>Componente (Coordinación de Donativos)</t>
  </si>
  <si>
    <t>Actividad
(Coordinación de Donativos)</t>
  </si>
  <si>
    <t>Componente
(Dirección de Prevención de Riesgos Psicosociales de Niñas, Niños y Adolescentes)</t>
  </si>
  <si>
    <t>Actividad
(Dirección de Prevención de Riesgos Psicosociales de Niñas, Niños y Adolescentes)</t>
  </si>
  <si>
    <t>Componente
(Coordinación de Prevención de Riesgos Psicosociales)</t>
  </si>
  <si>
    <t>Actividad
(Coordinación de Prevención de Riesgos Psicosociales)</t>
  </si>
  <si>
    <t>Componente
(Coordinación de Recreación, Cultura y Deportes)</t>
  </si>
  <si>
    <t>Actividad
(Coordinación de Recreación, Cultura y Deportes)</t>
  </si>
  <si>
    <t xml:space="preserve">Componente
(Coordinación de Centros Asistenciales de Desarrollo Infantil)    </t>
  </si>
  <si>
    <t xml:space="preserve">Actividad
(Coordinación de Centros Asistenciales de Desarrollo Infantil)    </t>
  </si>
  <si>
    <t>Componente
(Coordinación de la Cultura de la Legalidad)</t>
  </si>
  <si>
    <t>Actividad
(Coordinación de la Cultura de la Legalidad)</t>
  </si>
  <si>
    <t>Componente
(Delegación de la Procuraduría de Protección de Niñas, Niños, Adolescentes y la Familia)</t>
  </si>
  <si>
    <t>Actividad
(Delegación de la Procuraduría de Protección de Niñas, Niños, Adolescentes y la Familia)</t>
  </si>
  <si>
    <t>Actividad
(Coordinación de Trabajo Social)</t>
  </si>
  <si>
    <t>Actividad
(Coordinación de Psicología Jurídica)</t>
  </si>
  <si>
    <t>Componente 
(Coordinación del Centro de Asistencia Social de NNA Migrantes)</t>
  </si>
  <si>
    <t>Actividad
(Coordinación del Centro de Asistencia Social de NNA Migrantes)</t>
  </si>
  <si>
    <t>Componente
(Coordinación de la Casa de Asistencia Temporal de NNA)</t>
  </si>
  <si>
    <t>Actividad
(Coordinación de la Casa de Asistencia Temporal de NNA)</t>
  </si>
  <si>
    <t>Componente
(Coordinación del Centro Especializado para la Atención a la Violencia)</t>
  </si>
  <si>
    <t>Actividad
(Coordinación del Centro Especializado Para la Atención a la Violencia)</t>
  </si>
  <si>
    <t>Componente (Dirección de Desarrollo Social Comunitario)</t>
  </si>
  <si>
    <t>Actividad
(Dirección de Desarrollo Social Comunitario)</t>
  </si>
  <si>
    <t>Componente (Coordinación de Programas de Asistencia Alimentaria)</t>
  </si>
  <si>
    <t>Actividad
(Coordinación de Programas de Asistencia Alimentaria)</t>
  </si>
  <si>
    <t>Componente
(Coordinación de Centros de Desarrollo Comunitario)</t>
  </si>
  <si>
    <t>Actividad
(Coordinación de Centros de Desarrollo Comunitario)</t>
  </si>
  <si>
    <t>Componente
(Coordinación de Programas Sociales)</t>
  </si>
  <si>
    <t>Actividad (Coordinación de Programas Sociales)</t>
  </si>
  <si>
    <t>Actividad
(Coordinación de Programas Sociales)</t>
  </si>
  <si>
    <t>Componente
(Dirección de Servicios de Salud)</t>
  </si>
  <si>
    <t>Actividad
(Coordinación de Servicios Médicos)</t>
  </si>
  <si>
    <t>Componente
(Coordinación de Atención a la Discapacidad)</t>
  </si>
  <si>
    <t>Actividad
(Coordinación de Atención a la Discapacidad)</t>
  </si>
  <si>
    <t>Componente (Coordinación para las Personas Adultas Mayores)</t>
  </si>
  <si>
    <t>Actividad
(Coordinación para las Personas Adultas Mayores)</t>
  </si>
  <si>
    <t>Componente
(Coordinación del Buen Trato en Familia)</t>
  </si>
  <si>
    <t>Actividad
(Coordinación del Buen Trato en Familia)</t>
  </si>
  <si>
    <t>ANUAL</t>
  </si>
  <si>
    <t>ELABORÓ
C. Minelia del Rosario Villanueva Aguilar
Coordinación de Planeación y Evaluación del Sistema
para el Desarrollo Integral de la Familia de Benito Juárez</t>
  </si>
  <si>
    <t>AUTORIZÓ
C. Doris Marisol Sendo Rodríguez
Dirección General del Sistema para el Desarrollo
Integral de la Familia de Benito Juárez</t>
  </si>
  <si>
    <t>EJE 2: PROSPERIDAD COMPARTIDA</t>
  </si>
  <si>
    <t>REVISÓ
Mtro. Enrique E. Encalada Sánchez
Dirección de Planeación de la Dirección General 
de Planeación Municipal</t>
  </si>
  <si>
    <t>Fin
(Dirección de Planeación Municipal)</t>
  </si>
  <si>
    <r>
      <rPr>
        <b/>
        <sz val="11"/>
        <color theme="1"/>
        <rFont val="Arial"/>
        <family val="2"/>
      </rPr>
      <t xml:space="preserve">2.2.1  </t>
    </r>
    <r>
      <rPr>
        <sz val="11"/>
        <color theme="1"/>
        <rFont val="Arial"/>
        <family val="2"/>
      </rPr>
      <t xml:space="preserve">Contribuir a cerrar las brechas de desigualdad reactivando y diversificando la economía y poner fin a la exclusión social para fortalecer a las familias y mejorar la calidad de vida de la población  mediantes </t>
    </r>
    <r>
      <rPr>
        <b/>
        <sz val="11"/>
        <color theme="1"/>
        <rFont val="Arial"/>
        <family val="2"/>
      </rPr>
      <t>mediante</t>
    </r>
    <r>
      <rPr>
        <sz val="11"/>
        <color theme="1"/>
        <rFont val="Arial"/>
        <family val="2"/>
      </rPr>
      <t xml:space="preserve"> la atención a los grupos vulnerables otorgándoles asistencia, apoyo y protección para su desarrollo integral.</t>
    </r>
  </si>
  <si>
    <r>
      <rPr>
        <b/>
        <sz val="11"/>
        <color rgb="FFFFFFFF"/>
        <rFont val="Arial"/>
        <family val="2"/>
      </rPr>
      <t>2.2.1.1.</t>
    </r>
    <r>
      <rPr>
        <sz val="11"/>
        <color rgb="FFFFFFFF"/>
        <rFont val="Arial"/>
        <family val="2"/>
      </rPr>
      <t xml:space="preserve"> Los grupos en situación prioritaria del Municipio  de Benito Juárez reciben atención, asistencia, apoyo y protección para su desarrollo integral.</t>
    </r>
  </si>
  <si>
    <t>Actividad (Secretaría Particular)</t>
  </si>
  <si>
    <t>Actividad
(Coordinación de Centros Asistenciales de Desarrollo Infantil)</t>
  </si>
  <si>
    <t>Actividad (Coordinación de Programas Médicos Especiales)</t>
  </si>
  <si>
    <t>Actividad
(Coordinación Salud Mental)</t>
  </si>
  <si>
    <t>Componente (Dirección de la Familia)</t>
  </si>
  <si>
    <t>Actividad
(Dirección de la Familia)</t>
  </si>
  <si>
    <t>PPA: Porcentaje de Personas en situación prioritaria Atendidas por el SMDIF de BJ.
SMDIF: Sistema Municipal para el Desarrollo Integral de la Familia.
BJ: Benito Juárez</t>
  </si>
  <si>
    <t>PAERP: Porcentaje de Apoyos Económicos, Donativos y de Recursos para el SMDIF BJ Procurados.</t>
  </si>
  <si>
    <t>PASMO: Porcentaje de Atenciones de Salud Mental Otorgados.</t>
  </si>
  <si>
    <t>Anual</t>
  </si>
  <si>
    <t>Trimestral</t>
  </si>
  <si>
    <r>
      <rPr>
        <b/>
        <sz val="11"/>
        <rFont val="Arial"/>
        <family val="2"/>
      </rPr>
      <t>2.2.1.1.1.</t>
    </r>
    <r>
      <rPr>
        <sz val="11"/>
        <rFont val="Arial"/>
        <family val="2"/>
      </rPr>
      <t xml:space="preserve"> Propuestas, políticas, acuerdos, planes y programas que en la Junta Directiva, Comités y Consejos fueron presentados.</t>
    </r>
  </si>
  <si>
    <r>
      <rPr>
        <b/>
        <sz val="11"/>
        <rFont val="Arial"/>
        <family val="2"/>
      </rPr>
      <t>PPAPPP</t>
    </r>
    <r>
      <rPr>
        <sz val="11"/>
        <rFont val="Arial"/>
        <family val="2"/>
      </rPr>
      <t>: Porcentaje de Políticas, Acuerdos, Planes y Programas Presentados.</t>
    </r>
  </si>
  <si>
    <r>
      <rPr>
        <b/>
        <sz val="11"/>
        <rFont val="Arial"/>
        <family val="2"/>
      </rPr>
      <t>2.2.1.1.1.1</t>
    </r>
    <r>
      <rPr>
        <sz val="11"/>
        <rFont val="Arial"/>
        <family val="2"/>
      </rPr>
      <t>. Realización de actividades de representación, coordinación, gestión, vinculación y supervisión por parte de la Dirección General del  SMDIF de BJ.</t>
    </r>
  </si>
  <si>
    <r>
      <rPr>
        <b/>
        <sz val="11"/>
        <rFont val="Arial"/>
        <family val="2"/>
      </rPr>
      <t>PADGR:</t>
    </r>
    <r>
      <rPr>
        <sz val="11"/>
        <rFont val="Arial"/>
        <family val="2"/>
      </rPr>
      <t xml:space="preserve"> Porcentaje de  Actividades de la Dirección General Realizadas.</t>
    </r>
  </si>
  <si>
    <r>
      <rPr>
        <b/>
        <sz val="11"/>
        <rFont val="Arial"/>
        <family val="2"/>
      </rPr>
      <t>2.2.1.1.1.2.</t>
    </r>
    <r>
      <rPr>
        <sz val="11"/>
        <rFont val="Arial"/>
        <family val="2"/>
      </rPr>
      <t xml:space="preserve"> Elaboración de contratos, lineamientos, convenios, acuerdos y actas con empresas públicas y privadas, personas físicas, instituciones municipales, estatales, federales e internacionales, así como la realización de actos jurídicos para el cumplimiento de los objetivos del SMDIF de BJ.</t>
    </r>
  </si>
  <si>
    <r>
      <rPr>
        <b/>
        <sz val="11"/>
        <rFont val="Arial"/>
        <family val="2"/>
      </rPr>
      <t>PCLC</t>
    </r>
    <r>
      <rPr>
        <sz val="11"/>
        <rFont val="Arial"/>
        <family val="2"/>
      </rPr>
      <t>: Porcentaje de Contratos, Lineamientos, Convenios, Acuerdos, Actas</t>
    </r>
    <r>
      <rPr>
        <b/>
        <sz val="11"/>
        <rFont val="Arial"/>
        <family val="2"/>
      </rPr>
      <t xml:space="preserve"> </t>
    </r>
    <r>
      <rPr>
        <sz val="11"/>
        <rFont val="Arial"/>
        <family val="2"/>
      </rPr>
      <t>y Actos Jurídicos realizados.</t>
    </r>
  </si>
  <si>
    <r>
      <t xml:space="preserve">2.2.1.1.1.3. </t>
    </r>
    <r>
      <rPr>
        <sz val="11"/>
        <rFont val="Arial"/>
        <family val="2"/>
      </rPr>
      <t>Realización de Procesos de Transparencia, Acceso a la Información Pública, Protección de Datos Personales, Archivo y Gestión Documental, y Cuentas Claras.</t>
    </r>
  </si>
  <si>
    <r>
      <rPr>
        <b/>
        <sz val="11"/>
        <rFont val="Arial"/>
        <family val="2"/>
      </rPr>
      <t>PPR:</t>
    </r>
    <r>
      <rPr>
        <sz val="11"/>
        <rFont val="Arial"/>
        <family val="2"/>
      </rPr>
      <t xml:space="preserve"> Porcentaje de Procesos Realizados.</t>
    </r>
  </si>
  <si>
    <r>
      <rPr>
        <b/>
        <sz val="11"/>
        <rFont val="Arial"/>
        <family val="2"/>
      </rPr>
      <t>2.2.1.1.1.4.</t>
    </r>
    <r>
      <rPr>
        <sz val="11"/>
        <rFont val="Arial"/>
        <family val="2"/>
      </rPr>
      <t xml:space="preserve"> Realización de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t>
    </r>
  </si>
  <si>
    <r>
      <rPr>
        <b/>
        <sz val="11"/>
        <rFont val="Arial"/>
        <family val="2"/>
      </rPr>
      <t>PAIR:</t>
    </r>
    <r>
      <rPr>
        <sz val="11"/>
        <rFont val="Arial"/>
        <family val="2"/>
      </rPr>
      <t xml:space="preserve"> Porcentaje de Acciones Integrales Realizadas.</t>
    </r>
  </si>
  <si>
    <r>
      <rPr>
        <b/>
        <sz val="11"/>
        <rFont val="Arial"/>
        <family val="2"/>
      </rPr>
      <t xml:space="preserve">2.2.1.1.1.5. </t>
    </r>
    <r>
      <rPr>
        <sz val="11"/>
        <rFont val="Arial"/>
        <family val="2"/>
      </rPr>
      <t>Realización de</t>
    </r>
    <r>
      <rPr>
        <b/>
        <sz val="11"/>
        <rFont val="Arial"/>
        <family val="2"/>
      </rPr>
      <t xml:space="preserve"> </t>
    </r>
    <r>
      <rPr>
        <sz val="11"/>
        <rFont val="Arial"/>
        <family val="2"/>
      </rPr>
      <t>informes de planeación, programación, seguimiento, evaluación y rendición de cuentas alineados al modelo de Presupuesto Basado en Resultados y del Sistema de Evaluación del Desempeño.</t>
    </r>
  </si>
  <si>
    <r>
      <rPr>
        <b/>
        <sz val="11"/>
        <rFont val="Arial"/>
        <family val="2"/>
      </rPr>
      <t>PIR:</t>
    </r>
    <r>
      <rPr>
        <sz val="11"/>
        <rFont val="Arial"/>
        <family val="2"/>
      </rPr>
      <t xml:space="preserve"> Porcentaje de Informes  Realizados.</t>
    </r>
  </si>
  <si>
    <r>
      <rPr>
        <b/>
        <sz val="11"/>
        <rFont val="Arial"/>
        <family val="2"/>
      </rPr>
      <t xml:space="preserve">2.2.1.1.1.6. </t>
    </r>
    <r>
      <rPr>
        <sz val="11"/>
        <rFont val="Arial"/>
        <family val="2"/>
      </rPr>
      <t xml:space="preserve">Difusión de los Programas y Acciones del Sistema Municipal DIF Benito Juárez. </t>
    </r>
  </si>
  <si>
    <r>
      <rPr>
        <b/>
        <sz val="11"/>
        <rFont val="Arial"/>
        <family val="2"/>
      </rPr>
      <t xml:space="preserve">PPAD: </t>
    </r>
    <r>
      <rPr>
        <sz val="11"/>
        <rFont val="Arial"/>
        <family val="2"/>
      </rPr>
      <t>Porcentaje de Programas y Acciones del Sistema DIF de Benito Juárez Difundidas.</t>
    </r>
  </si>
  <si>
    <r>
      <rPr>
        <b/>
        <sz val="11"/>
        <rFont val="Arial"/>
        <family val="2"/>
      </rPr>
      <t>2.2.1.1.1.7.</t>
    </r>
    <r>
      <rPr>
        <sz val="11"/>
        <rFont val="Arial"/>
        <family val="2"/>
      </rPr>
      <t xml:space="preserve"> Atención a las solicitudes de logística para los eventos institucionales del SMDIF BJ, así como municipales y estatales.</t>
    </r>
  </si>
  <si>
    <r>
      <t xml:space="preserve">PSLEA: </t>
    </r>
    <r>
      <rPr>
        <sz val="11"/>
        <rFont val="Arial"/>
        <family val="2"/>
      </rPr>
      <t>Porcentaje de Solicitudes de Logística de Eventos Atendidos.</t>
    </r>
  </si>
  <si>
    <r>
      <rPr>
        <b/>
        <sz val="11"/>
        <rFont val="Arial"/>
        <family val="2"/>
      </rPr>
      <t xml:space="preserve">2.2.1.1.1.8. </t>
    </r>
    <r>
      <rPr>
        <sz val="11"/>
        <rFont val="Arial"/>
        <family val="2"/>
      </rPr>
      <t>Planeación y coordinación de la calendarización de las actividades del Patronato y el Voluntariado, en coordinación con la Dirección General. 
Representación e interrelación con  autoridades, organismos, entre otros, para llevar a cabo gestiones y mesas de trabajo.</t>
    </r>
  </si>
  <si>
    <r>
      <rPr>
        <b/>
        <sz val="11"/>
        <rFont val="Arial"/>
        <family val="2"/>
      </rPr>
      <t>PAPC:</t>
    </r>
    <r>
      <rPr>
        <sz val="11"/>
        <rFont val="Arial"/>
        <family val="2"/>
      </rPr>
      <t xml:space="preserve"> Porcentaje de  Actividades Planeadas y Coordinadas</t>
    </r>
  </si>
  <si>
    <r>
      <rPr>
        <b/>
        <sz val="11"/>
        <rFont val="Arial"/>
        <family val="2"/>
      </rPr>
      <t>2.2.1.1.1.9</t>
    </r>
    <r>
      <rPr>
        <sz val="11"/>
        <rFont val="Arial"/>
        <family val="2"/>
      </rPr>
      <t xml:space="preserve"> Procuración de apoyos económicos, donativos y de recursos, mediante gestiones del Voluntariado ante instituciones públicas, privadas, asociaciones, entre otros, así como la organización de eventos para coadyuvar al mejoramiento de los programas y servicios del SMDIF BJ. </t>
    </r>
  </si>
  <si>
    <r>
      <rPr>
        <b/>
        <sz val="11"/>
        <rFont val="Arial"/>
        <family val="2"/>
      </rPr>
      <t xml:space="preserve">2.2.1.1.2. </t>
    </r>
    <r>
      <rPr>
        <sz val="11"/>
        <rFont val="Arial"/>
        <family val="2"/>
      </rPr>
      <t>Servicios y apoyos de asistencia social a los sujetos y grupos de atención prioritaria del municipio de Benito Juárez otorgados.</t>
    </r>
  </si>
  <si>
    <r>
      <rPr>
        <b/>
        <sz val="11"/>
        <rFont val="Arial"/>
        <family val="2"/>
      </rPr>
      <t>PSAO:</t>
    </r>
    <r>
      <rPr>
        <sz val="11"/>
        <rFont val="Arial"/>
        <family val="2"/>
      </rPr>
      <t xml:space="preserve"> Porcentaje de Servicios  y Apoyos de Asistencia Social Otorgados.</t>
    </r>
  </si>
  <si>
    <r>
      <rPr>
        <b/>
        <sz val="11"/>
        <rFont val="Arial"/>
        <family val="2"/>
      </rPr>
      <t>2.2.1.1.2.1</t>
    </r>
    <r>
      <rPr>
        <sz val="11"/>
        <rFont val="Arial"/>
        <family val="2"/>
      </rPr>
      <t>. Entrega de apoyos de asistencia social  a personas de atención prioritaria.</t>
    </r>
  </si>
  <si>
    <r>
      <rPr>
        <b/>
        <sz val="11"/>
        <rFont val="Arial"/>
        <family val="2"/>
      </rPr>
      <t xml:space="preserve">PASE: </t>
    </r>
    <r>
      <rPr>
        <sz val="11"/>
        <rFont val="Arial"/>
        <family val="2"/>
      </rPr>
      <t>Porcentaje de Apoyos de Asistencia Social Entregados.</t>
    </r>
  </si>
  <si>
    <r>
      <rPr>
        <b/>
        <sz val="11"/>
        <rFont val="Arial"/>
        <family val="2"/>
      </rPr>
      <t>2.2.1.1.2.2.</t>
    </r>
    <r>
      <rPr>
        <sz val="11"/>
        <rFont val="Arial"/>
        <family val="2"/>
      </rPr>
      <t xml:space="preserve"> Realización de estudios socioeconómicos  a personas de atención prioritaria.</t>
    </r>
  </si>
  <si>
    <r>
      <rPr>
        <b/>
        <sz val="11"/>
        <rFont val="Arial"/>
        <family val="2"/>
      </rPr>
      <t xml:space="preserve">PESR: </t>
    </r>
    <r>
      <rPr>
        <sz val="11"/>
        <rFont val="Arial"/>
        <family val="2"/>
      </rPr>
      <t>Porcentaje de Estudios Socioeconómicos Realizados.</t>
    </r>
  </si>
  <si>
    <r>
      <rPr>
        <b/>
        <sz val="11"/>
        <color theme="1"/>
        <rFont val="Arial"/>
        <family val="2"/>
      </rPr>
      <t>2.2.1.1.2.3.</t>
    </r>
    <r>
      <rPr>
        <sz val="11"/>
        <color theme="1"/>
        <rFont val="Arial"/>
        <family val="2"/>
      </rPr>
      <t xml:space="preserve"> Recepcionar y brindar orientaciones de los trámites y servicios a las y los usuarios que acuden al SMDIF BJ y atenciones en general.</t>
    </r>
  </si>
  <si>
    <r>
      <rPr>
        <b/>
        <sz val="11"/>
        <color theme="1"/>
        <rFont val="Arial"/>
        <family val="2"/>
      </rPr>
      <t>POAB:</t>
    </r>
    <r>
      <rPr>
        <sz val="11"/>
        <color theme="1"/>
        <rFont val="Arial"/>
        <family val="2"/>
      </rPr>
      <t xml:space="preserve"> Porcentaje de Orientaciones y Atenciones Brindadas.</t>
    </r>
  </si>
  <si>
    <r>
      <rPr>
        <b/>
        <sz val="11"/>
        <rFont val="Arial"/>
        <family val="2"/>
      </rPr>
      <t>2.2.1.1.3.</t>
    </r>
    <r>
      <rPr>
        <sz val="11"/>
        <rFont val="Arial"/>
        <family val="2"/>
      </rPr>
      <t xml:space="preserve"> Procedimientos administrativos para las diferentes Unidades Administrativas del SMDIF BJ realizados.</t>
    </r>
  </si>
  <si>
    <r>
      <rPr>
        <b/>
        <sz val="11"/>
        <rFont val="Arial"/>
        <family val="2"/>
      </rPr>
      <t xml:space="preserve">PPAR: </t>
    </r>
    <r>
      <rPr>
        <sz val="11"/>
        <rFont val="Arial"/>
        <family val="2"/>
      </rPr>
      <t>Porcentaje de Procedimientos Administrativos  Realizados.</t>
    </r>
  </si>
  <si>
    <r>
      <t xml:space="preserve">2.2.1.1.3.1. </t>
    </r>
    <r>
      <rPr>
        <sz val="11"/>
        <rFont val="Arial"/>
        <family val="2"/>
      </rPr>
      <t>Realización de reportes contables, presupuestarios y financieros para la integración de la cuenta pública.</t>
    </r>
  </si>
  <si>
    <r>
      <t>PRCPFE:</t>
    </r>
    <r>
      <rPr>
        <sz val="11"/>
        <rFont val="Arial"/>
        <family val="2"/>
      </rPr>
      <t xml:space="preserve"> Porcentaje de Reportes Contables, Presupuestarios y Financieros Elaborados</t>
    </r>
    <r>
      <rPr>
        <b/>
        <sz val="11"/>
        <rFont val="Arial"/>
        <family val="2"/>
      </rPr>
      <t>.</t>
    </r>
  </si>
  <si>
    <r>
      <rPr>
        <b/>
        <sz val="11"/>
        <rFont val="Arial"/>
        <family val="2"/>
      </rPr>
      <t>2.2.1.1.3.2.</t>
    </r>
    <r>
      <rPr>
        <sz val="11"/>
        <rFont val="Arial"/>
        <family val="2"/>
      </rPr>
      <t xml:space="preserve"> Elaboración de cédulas nominales quincenales por medio de un control de incidencias.</t>
    </r>
  </si>
  <si>
    <r>
      <rPr>
        <b/>
        <sz val="11"/>
        <rFont val="Arial"/>
        <family val="2"/>
      </rPr>
      <t>PCNE:</t>
    </r>
    <r>
      <rPr>
        <sz val="11"/>
        <rFont val="Arial"/>
        <family val="2"/>
      </rPr>
      <t xml:space="preserve"> Porcentaje de Cédulas Nominales Elaboradas.</t>
    </r>
  </si>
  <si>
    <r>
      <rPr>
        <b/>
        <sz val="11"/>
        <rFont val="Arial"/>
        <family val="2"/>
      </rPr>
      <t>2.2.1.1.3.3.</t>
    </r>
    <r>
      <rPr>
        <sz val="11"/>
        <rFont val="Arial"/>
        <family val="2"/>
      </rPr>
      <t xml:space="preserve"> Capacitación interna al personal de conformidad a la legislación aplicable en el Sistema Municipal DIF Benito Juárez.</t>
    </r>
  </si>
  <si>
    <r>
      <rPr>
        <b/>
        <sz val="11"/>
        <rFont val="Arial"/>
        <family val="2"/>
      </rPr>
      <t>PCC:</t>
    </r>
    <r>
      <rPr>
        <sz val="11"/>
        <rFont val="Arial"/>
        <family val="2"/>
      </rPr>
      <t xml:space="preserve"> Porcentaje de Colaboradores Capacitados.</t>
    </r>
  </si>
  <si>
    <r>
      <rPr>
        <b/>
        <sz val="11"/>
        <rFont val="Arial"/>
        <family val="2"/>
      </rPr>
      <t>PCB:</t>
    </r>
    <r>
      <rPr>
        <sz val="11"/>
        <rFont val="Arial"/>
        <family val="2"/>
      </rPr>
      <t xml:space="preserve"> Porcentaje de Capacitaciones Brindadas.</t>
    </r>
  </si>
  <si>
    <r>
      <rPr>
        <b/>
        <sz val="11"/>
        <rFont val="Arial"/>
        <family val="2"/>
      </rPr>
      <t xml:space="preserve">2.2.1.1.3.4. </t>
    </r>
    <r>
      <rPr>
        <sz val="11"/>
        <rFont val="Arial"/>
        <family val="2"/>
      </rPr>
      <t>Elaboración de inventarios de bienes, muebles e inmuebles del Sistema Municipal DIF Benito Juárez para su adecuado control y verificación.</t>
    </r>
  </si>
  <si>
    <r>
      <rPr>
        <b/>
        <sz val="11"/>
        <rFont val="Arial"/>
        <family val="2"/>
      </rPr>
      <t>PIE:</t>
    </r>
    <r>
      <rPr>
        <sz val="11"/>
        <rFont val="Arial"/>
        <family val="2"/>
      </rPr>
      <t xml:space="preserve"> Porcentaje de Inventarios de bienes, muebles e inmuebles Elaborados.</t>
    </r>
  </si>
  <si>
    <r>
      <rPr>
        <b/>
        <sz val="11"/>
        <rFont val="Arial"/>
        <family val="2"/>
      </rPr>
      <t>2.2.1.1.3.5.</t>
    </r>
    <r>
      <rPr>
        <sz val="11"/>
        <rFont val="Arial"/>
        <family val="2"/>
      </rPr>
      <t xml:space="preserve"> Adquisición de suministros de bienes, insumos, materiales y servicios para la operación del Sistema Municipal DIF Benito Juárez.</t>
    </r>
  </si>
  <si>
    <r>
      <rPr>
        <b/>
        <sz val="11"/>
        <rFont val="Arial"/>
        <family val="2"/>
      </rPr>
      <t>PSE:</t>
    </r>
    <r>
      <rPr>
        <sz val="11"/>
        <rFont val="Arial"/>
        <family val="2"/>
      </rPr>
      <t xml:space="preserve"> Porcentaje de  Suministros  Entregados.</t>
    </r>
  </si>
  <si>
    <r>
      <rPr>
        <b/>
        <sz val="11"/>
        <rFont val="Arial"/>
        <family val="2"/>
      </rPr>
      <t>2.2.1.1.3.6.</t>
    </r>
    <r>
      <rPr>
        <sz val="11"/>
        <rFont val="Arial"/>
        <family val="2"/>
      </rPr>
      <t xml:space="preserve"> Realización de servicios de mantenimiento y reparación del parque vehicular  del Sistema DIF de Benito Juárez para  la preservación, cuidado, control y verificación del parque vehicular.</t>
    </r>
  </si>
  <si>
    <r>
      <rPr>
        <b/>
        <sz val="11"/>
        <rFont val="Arial"/>
        <family val="2"/>
      </rPr>
      <t>PSPVR:</t>
    </r>
    <r>
      <rPr>
        <sz val="11"/>
        <rFont val="Arial"/>
        <family val="2"/>
      </rPr>
      <t xml:space="preserve"> Porcentaje de Servicios de mantenimiento y reparación del Parque Vehicular Realizados.</t>
    </r>
  </si>
  <si>
    <r>
      <rPr>
        <b/>
        <sz val="11"/>
        <rFont val="Arial"/>
        <family val="2"/>
      </rPr>
      <t>2.2.1.1.3.7</t>
    </r>
    <r>
      <rPr>
        <sz val="11"/>
        <rFont val="Arial"/>
        <family val="2"/>
      </rPr>
      <t xml:space="preserve"> Atención a las necesidades de mantenimiento y reparación de equipos de cómputo, líneas telefónicas y red informática para su correcto funcionamiento  y operación.</t>
    </r>
  </si>
  <si>
    <r>
      <rPr>
        <b/>
        <sz val="11"/>
        <rFont val="Arial"/>
        <family val="2"/>
      </rPr>
      <t xml:space="preserve">PMRA: </t>
    </r>
    <r>
      <rPr>
        <sz val="11"/>
        <rFont val="Arial"/>
        <family val="2"/>
      </rPr>
      <t>Porcentaje de Mantenimientos y Reparaciones de equipos de cómputo, líneas telefónicas y red informática, Atendidas.</t>
    </r>
  </si>
  <si>
    <r>
      <rPr>
        <b/>
        <sz val="11"/>
        <rFont val="Arial"/>
        <family val="2"/>
      </rPr>
      <t xml:space="preserve">2.2.1.1.3.8 </t>
    </r>
    <r>
      <rPr>
        <sz val="11"/>
        <rFont val="Arial"/>
        <family val="2"/>
      </rPr>
      <t>Realización de servicios de mantenimiento, reparación, remodelación, intendencia y vigilancia de las instalaciones del Sistema Municipal DIF Benito Juárez.</t>
    </r>
  </si>
  <si>
    <r>
      <t xml:space="preserve">PSMR: </t>
    </r>
    <r>
      <rPr>
        <sz val="11"/>
        <rFont val="Arial"/>
        <family val="2"/>
      </rPr>
      <t>Porcentaje de Servicios  de mantenimiento, limpieza, reparación, remodelación y vigilancia Realizados.</t>
    </r>
  </si>
  <si>
    <r>
      <rPr>
        <b/>
        <sz val="11"/>
        <rFont val="Arial"/>
        <family val="2"/>
      </rPr>
      <t>2.2.1.1.4.</t>
    </r>
    <r>
      <rPr>
        <sz val="11"/>
        <rFont val="Arial"/>
        <family val="2"/>
      </rPr>
      <t xml:space="preserve"> Donativos a las áreas del Sistema Municipal DIF BJ entregados.</t>
    </r>
  </si>
  <si>
    <r>
      <t xml:space="preserve">PDE: </t>
    </r>
    <r>
      <rPr>
        <sz val="11"/>
        <rFont val="Arial"/>
        <family val="2"/>
      </rPr>
      <t>Porcentaje de Donativos Entregados.</t>
    </r>
  </si>
  <si>
    <r>
      <rPr>
        <b/>
        <sz val="11"/>
        <rFont val="Arial"/>
        <family val="2"/>
      </rPr>
      <t>2.2.1.1.4.1.</t>
    </r>
    <r>
      <rPr>
        <sz val="11"/>
        <rFont val="Arial"/>
        <family val="2"/>
      </rPr>
      <t xml:space="preserve"> Recepción de donativos en especie o monetario</t>
    </r>
  </si>
  <si>
    <r>
      <rPr>
        <b/>
        <sz val="11"/>
        <rFont val="Arial"/>
        <family val="2"/>
      </rPr>
      <t>PDR:</t>
    </r>
    <r>
      <rPr>
        <sz val="11"/>
        <rFont val="Arial"/>
        <family val="2"/>
      </rPr>
      <t xml:space="preserve"> Porcentaje de Donativos Recibidos.</t>
    </r>
  </si>
  <si>
    <r>
      <rPr>
        <b/>
        <sz val="11"/>
        <rFont val="Arial"/>
        <family val="2"/>
      </rPr>
      <t>2.2.1.1.4.2</t>
    </r>
    <r>
      <rPr>
        <sz val="11"/>
        <rFont val="Arial"/>
        <family val="2"/>
      </rPr>
      <t>. Participación de Instituciones públicas, privadas, fundaciones, asociaciones, empresas socialmente responsables y sociedad civil que entregan donativos al SMDIF BJ.</t>
    </r>
  </si>
  <si>
    <r>
      <rPr>
        <b/>
        <sz val="11"/>
        <rFont val="Arial"/>
        <family val="2"/>
      </rPr>
      <t xml:space="preserve">PIFAESP: </t>
    </r>
    <r>
      <rPr>
        <sz val="11"/>
        <rFont val="Arial"/>
        <family val="2"/>
      </rPr>
      <t>Porcentaje de Instituciones Públicas y Privadas, Fundaciones, Asociaciones, Empresas Socialmente Responsables y la Sociedad Civil Participantes.</t>
    </r>
  </si>
  <si>
    <r>
      <rPr>
        <b/>
        <sz val="11"/>
        <rFont val="Arial"/>
        <family val="2"/>
      </rPr>
      <t>2.2.1.1.5.</t>
    </r>
    <r>
      <rPr>
        <sz val="11"/>
        <rFont val="Arial"/>
        <family val="2"/>
      </rPr>
      <t xml:space="preserve"> Atenciones de fortalecimiento en la solución de conflictos y prevención de riesgos psicosociales a través de la cultura de la paz y los derechos de las niñas, niños y adolescentes brindadas.</t>
    </r>
  </si>
  <si>
    <r>
      <t xml:space="preserve">PASCB: </t>
    </r>
    <r>
      <rPr>
        <sz val="11"/>
        <rFont val="Arial"/>
        <family val="2"/>
      </rPr>
      <t>Porcentaje de Atenciones para la Solución de Conflictos Brindadas.</t>
    </r>
  </si>
  <si>
    <r>
      <t xml:space="preserve">2.2.1.1.5.1. </t>
    </r>
    <r>
      <rPr>
        <sz val="11"/>
        <rFont val="Arial"/>
        <family val="2"/>
      </rPr>
      <t>Realización de acciones de la cultura de la paz para mejorar la comunicación y las relaciones familiares y sociales, así como acciones educativas enfocadas en los derechos de las niñas, niños y adolescentes de la "Red de Impulsores de la Transformación".</t>
    </r>
  </si>
  <si>
    <r>
      <t xml:space="preserve">PACDR:  </t>
    </r>
    <r>
      <rPr>
        <sz val="11"/>
        <rFont val="Arial"/>
        <family val="2"/>
      </rPr>
      <t>Porcentaje de Acciones de la Cultura de la Paz y Derechos de las Niñas, Niños y Adolescentes Realizadas.</t>
    </r>
  </si>
  <si>
    <r>
      <rPr>
        <b/>
        <sz val="11"/>
        <color rgb="FF000000"/>
        <rFont val="Arial"/>
        <family val="2"/>
      </rPr>
      <t xml:space="preserve">2.2.1.1.6. </t>
    </r>
    <r>
      <rPr>
        <sz val="11"/>
        <color rgb="FF000000"/>
        <rFont val="Arial"/>
        <family val="2"/>
      </rPr>
      <t>Atenciones de Prevención de Riesgos Psicosociales para Niñas Niños y Adolescentes, brindadas.</t>
    </r>
  </si>
  <si>
    <r>
      <t>PARPB:</t>
    </r>
    <r>
      <rPr>
        <sz val="11"/>
        <color rgb="FF000000"/>
        <rFont val="Arial"/>
        <family val="2"/>
      </rPr>
      <t xml:space="preserve"> Porcentaje de Atenciones de Prevención en Riesgos Psicosociales, Brindadas.</t>
    </r>
  </si>
  <si>
    <r>
      <rPr>
        <b/>
        <sz val="11"/>
        <rFont val="Arial"/>
        <family val="2"/>
      </rPr>
      <t>2.2.1.1.6.1.</t>
    </r>
    <r>
      <rPr>
        <sz val="11"/>
        <rFont val="Arial"/>
        <family val="2"/>
      </rPr>
      <t xml:space="preserve"> Realización de actividades de prevención de riesgos psicosociales dirigido a niñas, niños, adolescentes y adultos y que viven en el municipio de Benito Juárez en situación prioritaria.</t>
    </r>
  </si>
  <si>
    <r>
      <rPr>
        <b/>
        <sz val="11"/>
        <rFont val="Arial"/>
        <family val="2"/>
      </rPr>
      <t>PAPRPR:</t>
    </r>
    <r>
      <rPr>
        <sz val="11"/>
        <rFont val="Arial"/>
        <family val="2"/>
      </rPr>
      <t xml:space="preserve"> Porcentaje de Actividades de Prevención de Riesgos Psicosociales, Realizadas.</t>
    </r>
  </si>
  <si>
    <r>
      <t xml:space="preserve">2.2.1.1.6.2. </t>
    </r>
    <r>
      <rPr>
        <sz val="11"/>
        <rFont val="Arial"/>
        <family val="2"/>
      </rPr>
      <t>Realización de</t>
    </r>
    <r>
      <rPr>
        <b/>
        <sz val="11"/>
        <rFont val="Arial"/>
        <family val="2"/>
      </rPr>
      <t xml:space="preserve"> </t>
    </r>
    <r>
      <rPr>
        <sz val="11"/>
        <rFont val="Arial"/>
        <family val="2"/>
      </rPr>
      <t>entregas de estímulo a la educación, alimentación y salud.</t>
    </r>
  </si>
  <si>
    <r>
      <rPr>
        <b/>
        <sz val="11"/>
        <rFont val="Arial"/>
        <family val="2"/>
      </rPr>
      <t>PEEAS</t>
    </r>
    <r>
      <rPr>
        <sz val="11"/>
        <rFont val="Arial"/>
        <family val="2"/>
      </rPr>
      <t>: Porcentaje Realización de Entregas de Estímulo a la Educación, Alimentación y Salud Entregados.</t>
    </r>
  </si>
  <si>
    <r>
      <rPr>
        <b/>
        <sz val="11"/>
        <rFont val="Arial"/>
        <family val="2"/>
      </rPr>
      <t>2.2.1.1.7.</t>
    </r>
    <r>
      <rPr>
        <sz val="11"/>
        <rFont val="Arial"/>
        <family val="2"/>
      </rPr>
      <t xml:space="preserve">  Atenciones para impulsar un sano desarrollo a través de clases, actividades, eventos y concursos de recreación, cultura y deportes para niñas, niños, adolescentes y personas adultas, brindadas.</t>
    </r>
  </si>
  <si>
    <r>
      <t xml:space="preserve">PARCDB: </t>
    </r>
    <r>
      <rPr>
        <sz val="11"/>
        <rFont val="Arial"/>
        <family val="2"/>
      </rPr>
      <t>Porcentaje de Atenciones de Recreación, Cultura y Deportes Brindadas.</t>
    </r>
  </si>
  <si>
    <r>
      <rPr>
        <b/>
        <sz val="11"/>
        <rFont val="Arial"/>
        <family val="2"/>
      </rPr>
      <t>2.2.1.1.7.1.</t>
    </r>
    <r>
      <rPr>
        <sz val="11"/>
        <rFont val="Arial"/>
        <family val="2"/>
      </rPr>
      <t xml:space="preserve"> Realización de clases de recreación, cultura y deportes, para niñas, niños, adolescentes y personas adultas.</t>
    </r>
  </si>
  <si>
    <r>
      <t xml:space="preserve">PCR: </t>
    </r>
    <r>
      <rPr>
        <sz val="11"/>
        <rFont val="Arial"/>
        <family val="2"/>
      </rPr>
      <t>Porcentaje de Clases Realizadas.</t>
    </r>
  </si>
  <si>
    <r>
      <rPr>
        <b/>
        <sz val="11"/>
        <rFont val="Arial"/>
        <family val="2"/>
      </rPr>
      <t>2.2.1.1.7.2.</t>
    </r>
    <r>
      <rPr>
        <sz val="11"/>
        <rFont val="Arial"/>
        <family val="2"/>
      </rPr>
      <t xml:space="preserve"> Realización de Actividades, eventos y concursos de recreación, cultura y deportes para niñas, niños, adolescentes y personas adultas.</t>
    </r>
  </si>
  <si>
    <r>
      <rPr>
        <b/>
        <sz val="11"/>
        <rFont val="Arial"/>
        <family val="2"/>
      </rPr>
      <t>PAEC:</t>
    </r>
    <r>
      <rPr>
        <sz val="11"/>
        <rFont val="Arial"/>
        <family val="2"/>
      </rPr>
      <t xml:space="preserve"> Porcentaje de Actividades, Eventos y Concursos Realizados.</t>
    </r>
  </si>
  <si>
    <r>
      <rPr>
        <b/>
        <sz val="11"/>
        <rFont val="Arial"/>
        <family val="2"/>
      </rPr>
      <t>2.2.1.1.8.</t>
    </r>
    <r>
      <rPr>
        <sz val="11"/>
        <rFont val="Arial"/>
        <family val="2"/>
      </rPr>
      <t xml:space="preserve"> Servicios de escuelas de tiempo completo con atención educativa, asistencial, psicológica, alimentaria, trabajo social y de salud  brindados</t>
    </r>
  </si>
  <si>
    <r>
      <t xml:space="preserve">PSCADIB: </t>
    </r>
    <r>
      <rPr>
        <sz val="11"/>
        <rFont val="Arial"/>
        <family val="2"/>
      </rPr>
      <t>Porcentaje de Servicios en los Centros Asistenciales de Desarrollo Infantil Brindados.</t>
    </r>
  </si>
  <si>
    <r>
      <rPr>
        <b/>
        <sz val="11"/>
        <rFont val="Arial"/>
        <family val="2"/>
      </rPr>
      <t>2.2.1.1.8.1.</t>
    </r>
    <r>
      <rPr>
        <sz val="11"/>
        <rFont val="Arial"/>
        <family val="2"/>
      </rPr>
      <t xml:space="preserve"> Realización de actividades sociales, culturales, deportivas en los Centros Asistenciales de Desarrollo Infantil.</t>
    </r>
  </si>
  <si>
    <r>
      <t xml:space="preserve">PAR: </t>
    </r>
    <r>
      <rPr>
        <sz val="11"/>
        <rFont val="Arial"/>
        <family val="2"/>
      </rPr>
      <t>Porcentaje de Actividades sociales, culturales, deportivas y recreativas Realizadas.</t>
    </r>
  </si>
  <si>
    <r>
      <rPr>
        <b/>
        <sz val="11"/>
        <rFont val="Arial"/>
        <family val="2"/>
      </rPr>
      <t>2.2.1.1.8.2.</t>
    </r>
    <r>
      <rPr>
        <sz val="11"/>
        <rFont val="Arial"/>
        <family val="2"/>
      </rPr>
      <t xml:space="preserve"> Realización de entregas de raciones de comida para las niñas y niños inscritos en los Centros Asistenciales de Desarrollo Infantil.</t>
    </r>
  </si>
  <si>
    <r>
      <rPr>
        <b/>
        <sz val="11"/>
        <rFont val="Arial"/>
        <family val="2"/>
      </rPr>
      <t>PRE:</t>
    </r>
    <r>
      <rPr>
        <sz val="11"/>
        <rFont val="Arial"/>
        <family val="2"/>
      </rPr>
      <t xml:space="preserve"> Porcentaje de Raciones de Comida Entregadas.</t>
    </r>
  </si>
  <si>
    <r>
      <rPr>
        <b/>
        <sz val="11"/>
        <rFont val="Arial"/>
        <family val="2"/>
      </rPr>
      <t xml:space="preserve">2.2.1.1.8.3. </t>
    </r>
    <r>
      <rPr>
        <sz val="11"/>
        <rFont val="Arial"/>
        <family val="2"/>
      </rPr>
      <t xml:space="preserve">Verificación y registro de los Centros para la Atención, Cuidado y Desarrollo Integral Infantil del RENCAI en el Municipio de Benito Juárez.                                                 
</t>
    </r>
    <r>
      <rPr>
        <b/>
        <sz val="11"/>
        <rFont val="Arial"/>
        <family val="2"/>
      </rPr>
      <t>RENCAI</t>
    </r>
    <r>
      <rPr>
        <sz val="11"/>
        <rFont val="Arial"/>
        <family val="2"/>
      </rPr>
      <t xml:space="preserve"> Registro Nacional de los Centros de atención .</t>
    </r>
  </si>
  <si>
    <r>
      <t>PRNCAIR:</t>
    </r>
    <r>
      <rPr>
        <sz val="11"/>
        <rFont val="Arial"/>
        <family val="2"/>
      </rPr>
      <t xml:space="preserve"> Porcentaje de Registro Nacional de Centros de Atención Infantil Realizados.
</t>
    </r>
    <r>
      <rPr>
        <b/>
        <sz val="11"/>
        <rFont val="Arial"/>
        <family val="2"/>
      </rPr>
      <t>RENCAI:</t>
    </r>
    <r>
      <rPr>
        <sz val="11"/>
        <rFont val="Arial"/>
        <family val="2"/>
      </rPr>
      <t xml:space="preserve"> Registro Nacional de Centros de Atención Infantil.</t>
    </r>
  </si>
  <si>
    <r>
      <rPr>
        <b/>
        <sz val="11"/>
        <rFont val="Arial"/>
        <family val="2"/>
      </rPr>
      <t>2.2.1.1.9.</t>
    </r>
    <r>
      <rPr>
        <sz val="11"/>
        <rFont val="Arial"/>
        <family val="2"/>
      </rPr>
      <t xml:space="preserve"> Atención en la prevención del delito en niñas, niños, adolescentes y personas adultas fomentando la cultura de la legalidad, brindados</t>
    </r>
  </si>
  <si>
    <r>
      <rPr>
        <b/>
        <sz val="11"/>
        <rFont val="Arial"/>
        <family val="2"/>
      </rPr>
      <t>PAPDB</t>
    </r>
    <r>
      <rPr>
        <sz val="11"/>
        <rFont val="Arial"/>
        <family val="2"/>
      </rPr>
      <t>: Porcentaje de Atenciones en la Prevención del Delito, Brindadas.</t>
    </r>
  </si>
  <si>
    <r>
      <rPr>
        <b/>
        <sz val="11"/>
        <rFont val="Arial"/>
        <family val="2"/>
      </rPr>
      <t>2.2.1.1.9.1.</t>
    </r>
    <r>
      <rPr>
        <sz val="11"/>
        <rFont val="Arial"/>
        <family val="2"/>
      </rPr>
      <t xml:space="preserve"> Impartición de pláticas de  prevención del delito dirigido a niñas, niños, adolescentes y personas adultas fomentando la cultura de la legalidad. 
</t>
    </r>
  </si>
  <si>
    <r>
      <rPr>
        <b/>
        <sz val="11"/>
        <rFont val="Arial"/>
        <family val="2"/>
      </rPr>
      <t>PPI:</t>
    </r>
    <r>
      <rPr>
        <sz val="11"/>
        <rFont val="Arial"/>
        <family val="2"/>
      </rPr>
      <t xml:space="preserve"> Porcentaje de Pláticas de prevención del delito Impartidas.</t>
    </r>
  </si>
  <si>
    <r>
      <rPr>
        <b/>
        <sz val="11"/>
        <rFont val="Arial"/>
        <family val="2"/>
      </rPr>
      <t>2.2.1.1.9.2</t>
    </r>
    <r>
      <rPr>
        <sz val="11"/>
        <rFont val="Arial"/>
        <family val="2"/>
      </rPr>
      <t>. Realización de eventos para la prevención del delito en niñas, niños, adolescentes y personas adultas fomentando la cultura de la legalidad.</t>
    </r>
  </si>
  <si>
    <r>
      <rPr>
        <b/>
        <sz val="11"/>
        <rFont val="Arial"/>
        <family val="2"/>
      </rPr>
      <t>PEPR:</t>
    </r>
    <r>
      <rPr>
        <sz val="11"/>
        <rFont val="Arial"/>
        <family val="2"/>
      </rPr>
      <t xml:space="preserve"> Porcentaje de Eventos de Prevención del delito Realizadas.</t>
    </r>
  </si>
  <si>
    <r>
      <rPr>
        <b/>
        <sz val="11"/>
        <rFont val="Arial"/>
        <family val="2"/>
      </rPr>
      <t xml:space="preserve">2.2.1.1.10. </t>
    </r>
    <r>
      <rPr>
        <sz val="11"/>
        <rFont val="Arial"/>
        <family val="2"/>
      </rPr>
      <t>Servicios jurídicos dirigidos a niñas, niños, adolescentes,  víctimas de maltrato y mujeres y hombres en situación de violencia familiar brindados.</t>
    </r>
  </si>
  <si>
    <r>
      <rPr>
        <b/>
        <sz val="11"/>
        <rFont val="Arial"/>
        <family val="2"/>
      </rPr>
      <t>PSJB:</t>
    </r>
    <r>
      <rPr>
        <sz val="11"/>
        <rFont val="Arial"/>
        <family val="2"/>
      </rPr>
      <t xml:space="preserve"> Porcentaje de Servicios Jurídicos Brindados.</t>
    </r>
  </si>
  <si>
    <r>
      <rPr>
        <b/>
        <sz val="11"/>
        <rFont val="Arial"/>
        <family val="2"/>
      </rPr>
      <t>2.2.1.1.10.1.</t>
    </r>
    <r>
      <rPr>
        <sz val="11"/>
        <rFont val="Arial"/>
        <family val="2"/>
      </rPr>
      <t xml:space="preserve"> Realización de planes de restitución de derechos para niñas, niños, adolescentes que se encuentran en situación de atención prioritaria.</t>
    </r>
  </si>
  <si>
    <r>
      <rPr>
        <b/>
        <sz val="11"/>
        <rFont val="Arial"/>
        <family val="2"/>
      </rPr>
      <t>PPRDR:</t>
    </r>
    <r>
      <rPr>
        <sz val="11"/>
        <rFont val="Arial"/>
        <family val="2"/>
      </rPr>
      <t xml:space="preserve"> Porcentaje de Planes de Restitución de Derechos Realizados.</t>
    </r>
  </si>
  <si>
    <r>
      <rPr>
        <b/>
        <sz val="11"/>
        <rFont val="Arial"/>
        <family val="2"/>
      </rPr>
      <t>2.2.1.1.10.2.</t>
    </r>
    <r>
      <rPr>
        <sz val="11"/>
        <rFont val="Arial"/>
        <family val="2"/>
      </rPr>
      <t xml:space="preserve"> Elaboración de diagnósticos de vulneración de derechos de niñas, niños y adolescentes.</t>
    </r>
  </si>
  <si>
    <r>
      <rPr>
        <b/>
        <sz val="11"/>
        <rFont val="Arial"/>
        <family val="2"/>
      </rPr>
      <t xml:space="preserve">PDVDR: </t>
    </r>
    <r>
      <rPr>
        <sz val="11"/>
        <rFont val="Arial"/>
        <family val="2"/>
      </rPr>
      <t>Porcentaje de Diagnósticos de Vulneración de Derechos Realizados.</t>
    </r>
  </si>
  <si>
    <r>
      <rPr>
        <b/>
        <sz val="11"/>
        <rFont val="Arial"/>
        <family val="2"/>
      </rPr>
      <t>2.2.1.1.10.3.</t>
    </r>
    <r>
      <rPr>
        <sz val="11"/>
        <rFont val="Arial"/>
        <family val="2"/>
      </rPr>
      <t xml:space="preserve"> Elaboración de convenios de pensión alimenticia a familias en situación prioritaria para mediación ante controversias familiares.</t>
    </r>
  </si>
  <si>
    <r>
      <rPr>
        <b/>
        <sz val="11"/>
        <rFont val="Arial"/>
        <family val="2"/>
      </rPr>
      <t>PCPAR:</t>
    </r>
    <r>
      <rPr>
        <sz val="11"/>
        <rFont val="Arial"/>
        <family val="2"/>
      </rPr>
      <t xml:space="preserve"> Porcentaje Convenios de Pensión Alimenticia Realizados.</t>
    </r>
  </si>
  <si>
    <r>
      <rPr>
        <b/>
        <sz val="11"/>
        <rFont val="Arial"/>
        <family val="2"/>
      </rPr>
      <t xml:space="preserve">2.2.1.1.10.4. </t>
    </r>
    <r>
      <rPr>
        <sz val="11"/>
        <rFont val="Arial"/>
        <family val="2"/>
      </rPr>
      <t>Realización de acompañamientos a niñas, niños y adolescentes a diferentes órganos institucionales (juzgados orales, tradicionales, familiares, penales y la fiscalía general).</t>
    </r>
  </si>
  <si>
    <r>
      <rPr>
        <b/>
        <sz val="11"/>
        <rFont val="Arial"/>
        <family val="2"/>
      </rPr>
      <t>PANNAR:</t>
    </r>
    <r>
      <rPr>
        <sz val="11"/>
        <rFont val="Arial"/>
        <family val="2"/>
      </rPr>
      <t xml:space="preserve"> Porcentaje de Acompañamientos de  Niñas, Niños y Adolescentes Realizados.</t>
    </r>
  </si>
  <si>
    <r>
      <rPr>
        <b/>
        <sz val="11"/>
        <rFont val="Arial"/>
        <family val="2"/>
      </rPr>
      <t>2.2.1.1.10.5.</t>
    </r>
    <r>
      <rPr>
        <sz val="11"/>
        <rFont val="Arial"/>
        <family val="2"/>
      </rPr>
      <t xml:space="preserve"> Realización de comparecencias de hechos a familias en situación prioritaria para mediación ante controversias familiares.</t>
    </r>
  </si>
  <si>
    <r>
      <rPr>
        <b/>
        <sz val="11"/>
        <rFont val="Arial"/>
        <family val="2"/>
      </rPr>
      <t>PCHR:</t>
    </r>
    <r>
      <rPr>
        <sz val="11"/>
        <rFont val="Arial"/>
        <family val="2"/>
      </rPr>
      <t xml:space="preserve"> Porcentaje Comparecencias de Hechos Realizados.</t>
    </r>
  </si>
  <si>
    <r>
      <rPr>
        <b/>
        <sz val="11"/>
        <rFont val="Arial"/>
        <family val="2"/>
      </rPr>
      <t>2.2.1.1.10.6.</t>
    </r>
    <r>
      <rPr>
        <sz val="11"/>
        <rFont val="Arial"/>
        <family val="2"/>
      </rPr>
      <t xml:space="preserve"> Realización de visitas domiciliarias e institucionales para investigaciones sociales, de Juzgados Orales, Familiares, Penales, Fiscalía, DIF Estatales, Asociaciones Civiles, de la Procuraduría y el área que lo requiera.</t>
    </r>
  </si>
  <si>
    <r>
      <rPr>
        <b/>
        <sz val="11"/>
        <rFont val="Arial"/>
        <family val="2"/>
      </rPr>
      <t>PVDR:</t>
    </r>
    <r>
      <rPr>
        <sz val="11"/>
        <rFont val="Arial"/>
        <family val="2"/>
      </rPr>
      <t xml:space="preserve"> Porcentaje de Visitas Domiciliarias Realizadas.</t>
    </r>
  </si>
  <si>
    <r>
      <rPr>
        <b/>
        <sz val="11"/>
        <rFont val="Arial"/>
        <family val="2"/>
      </rPr>
      <t>2.2.1.1.10.7.</t>
    </r>
    <r>
      <rPr>
        <sz val="11"/>
        <rFont val="Arial"/>
        <family val="2"/>
      </rPr>
      <t xml:space="preserve"> Realización de acompañamientos de niños, niñas y adolescentes a las instancias jurídicas foráneas.</t>
    </r>
  </si>
  <si>
    <r>
      <rPr>
        <b/>
        <sz val="11"/>
        <rFont val="Arial"/>
        <family val="2"/>
      </rPr>
      <t>PAR</t>
    </r>
    <r>
      <rPr>
        <sz val="11"/>
        <rFont val="Arial"/>
        <family val="2"/>
      </rPr>
      <t>: Porcentaje de Acompañamientos Realizados.</t>
    </r>
  </si>
  <si>
    <r>
      <rPr>
        <b/>
        <sz val="11"/>
        <rFont val="Arial"/>
        <family val="2"/>
      </rPr>
      <t>2.2.1.1.10.8.</t>
    </r>
    <r>
      <rPr>
        <sz val="11"/>
        <rFont val="Arial"/>
        <family val="2"/>
      </rPr>
      <t xml:space="preserve"> Atención psicológica a familias, personas; víctimas o generadoras de violencia y acompañamiento psicológico en atención a instancias jurídicas foráneas.</t>
    </r>
  </si>
  <si>
    <r>
      <rPr>
        <b/>
        <sz val="11"/>
        <rFont val="Arial"/>
        <family val="2"/>
      </rPr>
      <t>PAAR:</t>
    </r>
    <r>
      <rPr>
        <sz val="11"/>
        <rFont val="Arial"/>
        <family val="2"/>
      </rPr>
      <t xml:space="preserve"> Porcentaje de Atenciones y acompañamientos Psicológicos Realizadas.</t>
    </r>
  </si>
  <si>
    <r>
      <t xml:space="preserve">2.2.1.1.11. </t>
    </r>
    <r>
      <rPr>
        <sz val="11"/>
        <rFont val="Arial"/>
        <family val="2"/>
      </rPr>
      <t>Servicios integrales del Centro de Asistencia Social para la protección de los derechos de las niñas, niños y adolescentes migrantes, acompañados, no acompañados, separados otorgados.</t>
    </r>
    <r>
      <rPr>
        <b/>
        <sz val="11"/>
        <rFont val="Arial"/>
        <family val="2"/>
      </rPr>
      <t xml:space="preserve">
NNA: </t>
    </r>
    <r>
      <rPr>
        <sz val="11"/>
        <rFont val="Arial"/>
        <family val="2"/>
      </rPr>
      <t>Niñas, Niños y Adolescentes.</t>
    </r>
    <r>
      <rPr>
        <b/>
        <sz val="11"/>
        <rFont val="Arial"/>
        <family val="2"/>
      </rPr>
      <t xml:space="preserve">
CAS: </t>
    </r>
    <r>
      <rPr>
        <sz val="11"/>
        <rFont val="Arial"/>
        <family val="2"/>
      </rPr>
      <t>Centro de Asistencia Social.</t>
    </r>
  </si>
  <si>
    <r>
      <t xml:space="preserve">PSICASO: </t>
    </r>
    <r>
      <rPr>
        <sz val="11"/>
        <rFont val="Arial"/>
        <family val="2"/>
      </rPr>
      <t>Porcentaje de Servicios Integrales del Centro de Asistencia Social Otorgados.</t>
    </r>
  </si>
  <si>
    <r>
      <t>2.2.1.1.11.1.</t>
    </r>
    <r>
      <rPr>
        <sz val="11"/>
        <rFont val="Arial"/>
        <family val="2"/>
      </rPr>
      <t xml:space="preserve"> Control de los ingresos de las niñas, niños y adolescentes migrantes y acompañantes albergados en el Centro de Asistencia Social.</t>
    </r>
  </si>
  <si>
    <r>
      <t xml:space="preserve">PIC: </t>
    </r>
    <r>
      <rPr>
        <sz val="11"/>
        <rFont val="Arial"/>
        <family val="2"/>
      </rPr>
      <t>Porcentaje de Ingresos al Centro de Asistencia Social Elaborados.</t>
    </r>
  </si>
  <si>
    <r>
      <t>2.2.1.1.11.2.</t>
    </r>
    <r>
      <rPr>
        <sz val="11"/>
        <rFont val="Arial"/>
        <family val="2"/>
      </rPr>
      <t xml:space="preserve"> Realización de atenciones médicas, psicológicas y de trabajo social para las niñas, niños, adolescentes y acompañantes migrantes albergados en el Centro de Asistencia Social.</t>
    </r>
  </si>
  <si>
    <r>
      <t>PAMPTR:</t>
    </r>
    <r>
      <rPr>
        <sz val="11"/>
        <rFont val="Arial"/>
        <family val="2"/>
      </rPr>
      <t xml:space="preserve"> Porcentaje de Atenciones Médicas, Psicológicas y de Trabajo Social Realizadas.</t>
    </r>
  </si>
  <si>
    <r>
      <t xml:space="preserve">2.2.1.1.11.3. </t>
    </r>
    <r>
      <rPr>
        <sz val="11"/>
        <rFont val="Arial"/>
        <family val="2"/>
      </rPr>
      <t>Realización de entregas de insumos para uso y consumo para las niñas, niños, adolescentes migrantes y acompañantes del Centro de Asistencia Social.</t>
    </r>
  </si>
  <si>
    <r>
      <t>PIUC:</t>
    </r>
    <r>
      <rPr>
        <sz val="11"/>
        <rFont val="Arial"/>
        <family val="2"/>
      </rPr>
      <t xml:space="preserve"> Porcentaje de Insumos de uso y consumo Entregados.</t>
    </r>
  </si>
  <si>
    <r>
      <t xml:space="preserve">2.2.1.1.11.4. </t>
    </r>
    <r>
      <rPr>
        <sz val="11"/>
        <rFont val="Arial"/>
        <family val="2"/>
      </rPr>
      <t>Ejecución de actividades recreativas, lúdicas, deportivas, educativas y formativas para las niñas, niños y adolescentes migrantes y acompañantes del Centro de Asistencia Social.</t>
    </r>
  </si>
  <si>
    <r>
      <t xml:space="preserve">PAR: </t>
    </r>
    <r>
      <rPr>
        <sz val="11"/>
        <rFont val="Arial"/>
        <family val="2"/>
      </rPr>
      <t>Porcentaje de Actividades recreativas, lúdicas, deportivas, educativas y formativas Realizadas.</t>
    </r>
  </si>
  <si>
    <r>
      <t xml:space="preserve">2.2.1.1.11.5. </t>
    </r>
    <r>
      <rPr>
        <sz val="11"/>
        <rFont val="Arial"/>
        <family val="2"/>
      </rPr>
      <t>Realización de servicios de mantenimiento y reparación para la conservación y el buen funcionamiento del Centro de Asistencia Social.</t>
    </r>
  </si>
  <si>
    <r>
      <t>PSCASR:</t>
    </r>
    <r>
      <rPr>
        <sz val="11"/>
        <rFont val="Arial"/>
        <family val="2"/>
      </rPr>
      <t xml:space="preserve"> Porcentaje de Servicios de mantenimiento y reparación para el Centro de Asistencia Social Realizados.</t>
    </r>
  </si>
  <si>
    <r>
      <rPr>
        <b/>
        <sz val="11"/>
        <rFont val="Arial"/>
        <family val="2"/>
      </rPr>
      <t xml:space="preserve">2.2.1.1.12. </t>
    </r>
    <r>
      <rPr>
        <sz val="11"/>
        <rFont val="Arial"/>
        <family val="2"/>
      </rPr>
      <t xml:space="preserve">Atenciones integrales para niñas, niños y adolescentes en la Casa de Asistencia Temporal, brindados.
</t>
    </r>
    <r>
      <rPr>
        <b/>
        <sz val="11"/>
        <rFont val="Arial"/>
        <family val="2"/>
      </rPr>
      <t xml:space="preserve">NNA: </t>
    </r>
    <r>
      <rPr>
        <sz val="11"/>
        <rFont val="Arial"/>
        <family val="2"/>
      </rPr>
      <t xml:space="preserve">Niñas, Niños y Adolescentes.
</t>
    </r>
    <r>
      <rPr>
        <b/>
        <sz val="11"/>
        <rFont val="Arial"/>
        <family val="2"/>
      </rPr>
      <t>CAT:</t>
    </r>
    <r>
      <rPr>
        <sz val="11"/>
        <rFont val="Arial"/>
        <family val="2"/>
      </rPr>
      <t xml:space="preserve"> Casa de Asistencia Temporal.</t>
    </r>
  </si>
  <si>
    <r>
      <t xml:space="preserve">PAB: </t>
    </r>
    <r>
      <rPr>
        <sz val="11"/>
        <rFont val="Arial"/>
        <family val="2"/>
      </rPr>
      <t>Porcentaje de Atenciones  físicas, mentales y jurídicos Brindados.</t>
    </r>
  </si>
  <si>
    <r>
      <rPr>
        <b/>
        <sz val="11"/>
        <rFont val="Arial"/>
        <family val="2"/>
      </rPr>
      <t>2.2.1.1.12.1.</t>
    </r>
    <r>
      <rPr>
        <sz val="11"/>
        <rFont val="Arial"/>
        <family val="2"/>
      </rPr>
      <t xml:space="preserve"> Integración de Expedientes para control de ingresos de niñas, niños y adolescentes en la Casa de Asistencia Temporal.</t>
    </r>
  </si>
  <si>
    <r>
      <rPr>
        <b/>
        <sz val="11"/>
        <rFont val="Arial"/>
        <family val="2"/>
      </rPr>
      <t xml:space="preserve">PEI: </t>
    </r>
    <r>
      <rPr>
        <sz val="11"/>
        <rFont val="Arial"/>
        <family val="2"/>
      </rPr>
      <t>Porcentaje de Expedientes para control de Ingresos Integrados.</t>
    </r>
  </si>
  <si>
    <r>
      <rPr>
        <b/>
        <sz val="11"/>
        <rFont val="Arial"/>
        <family val="2"/>
      </rPr>
      <t>2.2.1.1.12.2.</t>
    </r>
    <r>
      <rPr>
        <sz val="11"/>
        <rFont val="Arial"/>
        <family val="2"/>
      </rPr>
      <t xml:space="preserve"> Realización de acompañamientos a niñas, niños y adolescentes a diferentes órganos institucionales (Juzgados Orales, Tradicionales, Familiares, Penales y la Fiscalía General), de salud y otros.</t>
    </r>
  </si>
  <si>
    <r>
      <rPr>
        <b/>
        <sz val="11"/>
        <rFont val="Arial"/>
        <family val="2"/>
      </rPr>
      <t>PAR:</t>
    </r>
    <r>
      <rPr>
        <sz val="11"/>
        <rFont val="Arial"/>
        <family val="2"/>
      </rPr>
      <t xml:space="preserve"> Porcentaje de Acompañamientos Realizados.</t>
    </r>
  </si>
  <si>
    <r>
      <rPr>
        <b/>
        <sz val="11"/>
        <rFont val="Arial"/>
        <family val="2"/>
      </rPr>
      <t xml:space="preserve">2.2.1.1.12.3. </t>
    </r>
    <r>
      <rPr>
        <sz val="11"/>
        <rFont val="Arial"/>
        <family val="2"/>
      </rPr>
      <t>Realización de actividades recreativas, lúdicas, deportivas, educativas y formativas para las niñas, niños y adolescentes de la Casa de Asistencia Temporal.</t>
    </r>
  </si>
  <si>
    <r>
      <rPr>
        <b/>
        <sz val="11"/>
        <rFont val="Arial"/>
        <family val="2"/>
      </rPr>
      <t xml:space="preserve">PALDEFR: </t>
    </r>
    <r>
      <rPr>
        <sz val="11"/>
        <rFont val="Arial"/>
        <family val="2"/>
      </rPr>
      <t>Porcentaje de Actividades Recreativas, Lúdicas, Deportivas, Educativas y Formativas Realizadas.</t>
    </r>
  </si>
  <si>
    <r>
      <rPr>
        <b/>
        <sz val="11"/>
        <rFont val="Arial"/>
        <family val="2"/>
      </rPr>
      <t xml:space="preserve">2.2.1.1.12.4. </t>
    </r>
    <r>
      <rPr>
        <sz val="11"/>
        <rFont val="Arial"/>
        <family val="2"/>
      </rPr>
      <t>Realización de entrega de insumos para uso o consumo a las niñas, niños y adolescentes de la Casa de Asistencia Temporal.</t>
    </r>
  </si>
  <si>
    <r>
      <rPr>
        <b/>
        <sz val="11"/>
        <rFont val="Arial"/>
        <family val="2"/>
      </rPr>
      <t>PIUCE:</t>
    </r>
    <r>
      <rPr>
        <sz val="11"/>
        <rFont val="Arial"/>
        <family val="2"/>
      </rPr>
      <t xml:space="preserve"> Porcentaje de Insumos para Uso o Consumos Entregados.</t>
    </r>
  </si>
  <si>
    <r>
      <rPr>
        <b/>
        <sz val="11"/>
        <rFont val="Arial"/>
        <family val="2"/>
      </rPr>
      <t>2.2.1.1.12.5.</t>
    </r>
    <r>
      <rPr>
        <sz val="11"/>
        <rFont val="Arial"/>
        <family val="2"/>
      </rPr>
      <t xml:space="preserve"> Realización de servicios de mantenimiento para la conservación y el buen funcionamiento de la Casa de Asistencia Temporal.</t>
    </r>
  </si>
  <si>
    <r>
      <rPr>
        <b/>
        <sz val="11"/>
        <rFont val="Arial"/>
        <family val="2"/>
      </rPr>
      <t>PSMCATR:</t>
    </r>
    <r>
      <rPr>
        <sz val="11"/>
        <rFont val="Arial"/>
        <family val="2"/>
      </rPr>
      <t xml:space="preserve"> Porcentaje de Servicios de Mantenimiento a la Casa de Asistencia Temporal Realizados.</t>
    </r>
  </si>
  <si>
    <r>
      <rPr>
        <b/>
        <sz val="11"/>
        <rFont val="Arial"/>
        <family val="2"/>
      </rPr>
      <t>2.2.1.1.13.</t>
    </r>
    <r>
      <rPr>
        <sz val="11"/>
        <rFont val="Arial"/>
        <family val="2"/>
      </rPr>
      <t xml:space="preserve"> Servicios de prevención y atención para un entorno libre de violencia en mujeres y hombres generadores o víctimas de violencia realizadas en el Centro Especializado Para la Atención a la Violencia, Brindados.</t>
    </r>
  </si>
  <si>
    <r>
      <rPr>
        <b/>
        <sz val="11"/>
        <rFont val="Arial"/>
        <family val="2"/>
      </rPr>
      <t>PSPAR</t>
    </r>
    <r>
      <rPr>
        <sz val="11"/>
        <rFont val="Arial"/>
        <family val="2"/>
      </rPr>
      <t>: Porcentaje de Servicios en Prevención y Atención para un Entorno Libre de Violencia Realizados.</t>
    </r>
  </si>
  <si>
    <r>
      <rPr>
        <b/>
        <sz val="11"/>
        <rFont val="Arial"/>
        <family val="2"/>
      </rPr>
      <t>2.2.1.1.13.1.</t>
    </r>
    <r>
      <rPr>
        <sz val="11"/>
        <rFont val="Arial"/>
        <family val="2"/>
      </rPr>
      <t xml:space="preserve"> Realización de atenciones multidisciplinarias a personas generadoras o víctimas de violencia en el Centro Especializado para la Atención a la Violencia.</t>
    </r>
  </si>
  <si>
    <r>
      <rPr>
        <b/>
        <sz val="11"/>
        <rFont val="Arial"/>
        <family val="2"/>
      </rPr>
      <t xml:space="preserve">PAMR: </t>
    </r>
    <r>
      <rPr>
        <sz val="11"/>
        <rFont val="Arial"/>
        <family val="2"/>
      </rPr>
      <t>Porcentaje de Atenciones Multidisciplinarias Realizadas.</t>
    </r>
  </si>
  <si>
    <r>
      <rPr>
        <b/>
        <sz val="11"/>
        <rFont val="Arial"/>
        <family val="2"/>
      </rPr>
      <t>2.2.1.1.13.2.</t>
    </r>
    <r>
      <rPr>
        <sz val="11"/>
        <rFont val="Arial"/>
        <family val="2"/>
      </rPr>
      <t xml:space="preserve"> Impartición de pláticas y talleres con temas para la prevención de la violencia.</t>
    </r>
  </si>
  <si>
    <r>
      <rPr>
        <b/>
        <sz val="11"/>
        <rFont val="Arial"/>
        <family val="2"/>
      </rPr>
      <t>PPTVPI:</t>
    </r>
    <r>
      <rPr>
        <sz val="11"/>
        <rFont val="Arial"/>
        <family val="2"/>
      </rPr>
      <t xml:space="preserve"> Porcentaje de Pláticas y Talleres para la Prevención de Violencia Impartidos.</t>
    </r>
  </si>
  <si>
    <r>
      <rPr>
        <b/>
        <sz val="11"/>
        <rFont val="Arial"/>
        <family val="2"/>
      </rPr>
      <t>2.2.1.1.13.3.</t>
    </r>
    <r>
      <rPr>
        <sz val="11"/>
        <rFont val="Arial"/>
        <family val="2"/>
      </rPr>
      <t xml:space="preserve"> Impartición de capacitación para el autoempleo a mujeres receptoras de violencia en cualquiera de sus modalidades.</t>
    </r>
  </si>
  <si>
    <r>
      <rPr>
        <b/>
        <sz val="11"/>
        <rFont val="Arial"/>
        <family val="2"/>
      </rPr>
      <t>PCI:</t>
    </r>
    <r>
      <rPr>
        <sz val="11"/>
        <rFont val="Arial"/>
        <family val="2"/>
      </rPr>
      <t xml:space="preserve"> Porcentaje de Capacitaciones para el Autoempleo Impartidas.</t>
    </r>
  </si>
  <si>
    <r>
      <rPr>
        <b/>
        <sz val="11"/>
        <rFont val="Arial"/>
        <family val="2"/>
      </rPr>
      <t>2.2.1.1.14.</t>
    </r>
    <r>
      <rPr>
        <sz val="11"/>
        <rFont val="Arial"/>
        <family val="2"/>
      </rPr>
      <t xml:space="preserve"> Atenciones en actividades sociales, brigadas y eventos  que contribuyen al  desarrollo y el mejoramiento de las condiciones de vida de los benitojuarenses realizados.</t>
    </r>
  </si>
  <si>
    <r>
      <rPr>
        <b/>
        <sz val="11"/>
        <rFont val="Arial"/>
        <family val="2"/>
      </rPr>
      <t xml:space="preserve">PAASBER:  </t>
    </r>
    <r>
      <rPr>
        <sz val="11"/>
        <rFont val="Arial"/>
        <family val="2"/>
      </rPr>
      <t>Porcentaje  de Atenciones en Actividades sociales, Brigadas y Eventos, Realizados.</t>
    </r>
  </si>
  <si>
    <r>
      <rPr>
        <b/>
        <sz val="11"/>
        <rFont val="Arial"/>
        <family val="2"/>
      </rPr>
      <t>2.2.1.1.14.1.</t>
    </r>
    <r>
      <rPr>
        <sz val="11"/>
        <rFont val="Arial"/>
        <family val="2"/>
      </rPr>
      <t xml:space="preserve"> Realización de actividades, brigadas y eventos que fomentan el fortalecimiento del desarrollo social y el desarrollo comunitario a niñas, niños, adolescentes y la familia.</t>
    </r>
  </si>
  <si>
    <r>
      <rPr>
        <b/>
        <sz val="11"/>
        <rFont val="Arial"/>
        <family val="2"/>
      </rPr>
      <t>PABEFR:</t>
    </r>
    <r>
      <rPr>
        <sz val="11"/>
        <rFont val="Arial"/>
        <family val="2"/>
      </rPr>
      <t xml:space="preserve"> Porcentaje de Actividades, Brigadas y Eventos que Fomentan el Fortalecimiento del Desarrollo Social y el Desarrollo Comunitario Realizados.</t>
    </r>
  </si>
  <si>
    <r>
      <t xml:space="preserve">2.2.1.1.15. </t>
    </r>
    <r>
      <rPr>
        <sz val="11"/>
        <rFont val="Arial"/>
        <family val="2"/>
      </rPr>
      <t>Apoyos de asistencia alimentaria a la población en general lo cual contribuye a revertir las tendencias y las cifras crecientes de los problemas de una mala nutrición, entregados.</t>
    </r>
  </si>
  <si>
    <r>
      <t xml:space="preserve">PAAAE: </t>
    </r>
    <r>
      <rPr>
        <sz val="11"/>
        <rFont val="Arial"/>
        <family val="2"/>
      </rPr>
      <t>Porcentaje de Apoyos de Asistencia Alimentaria, Entregados.</t>
    </r>
  </si>
  <si>
    <r>
      <t xml:space="preserve">2.2.1.1.15.1.  </t>
    </r>
    <r>
      <rPr>
        <sz val="11"/>
        <rFont val="Arial"/>
        <family val="2"/>
      </rPr>
      <t>Recepción y distribución de raciones  de desayunos fríos y  calientes a niñas y niños de las escuelas inscritas al programa.</t>
    </r>
  </si>
  <si>
    <r>
      <t xml:space="preserve">PRDFCE: </t>
    </r>
    <r>
      <rPr>
        <sz val="11"/>
        <rFont val="Arial"/>
        <family val="2"/>
      </rPr>
      <t>Porcentaje de Raciones de Desayunos Fríos y Calientes Entregados.</t>
    </r>
  </si>
  <si>
    <r>
      <t xml:space="preserve">2.2.1.1.15.2  </t>
    </r>
    <r>
      <rPr>
        <sz val="11"/>
        <rFont val="Arial"/>
        <family val="2"/>
      </rPr>
      <t>Entrega de raciones alimentarias diseñados con base en los Criterios de Calidad Nutricia en el Comedor Comunitario de la región 235 a personas de atención prioritaria.</t>
    </r>
  </si>
  <si>
    <r>
      <t>PRAE:</t>
    </r>
    <r>
      <rPr>
        <sz val="11"/>
        <rFont val="Arial"/>
        <family val="2"/>
      </rPr>
      <t xml:space="preserve"> Porcentaje de Raciones Alimentarias en el comedor comunitario Entregadas.</t>
    </r>
  </si>
  <si>
    <r>
      <t>2.2.1.1.15.3.</t>
    </r>
    <r>
      <rPr>
        <sz val="11"/>
        <rFont val="Arial"/>
        <family val="2"/>
      </rPr>
      <t xml:space="preserve"> Entrega de apoyos  de asistencia alimentaria a sujetos de atención prioritaria.</t>
    </r>
  </si>
  <si>
    <r>
      <t xml:space="preserve">PAASE: </t>
    </r>
    <r>
      <rPr>
        <sz val="11"/>
        <rFont val="Arial"/>
        <family val="2"/>
      </rPr>
      <t>Porcentaje de Apoyos Alimentarios a Sujetos de atención prioritaria Entregados.</t>
    </r>
  </si>
  <si>
    <r>
      <t>2.2.1.1.15.4.</t>
    </r>
    <r>
      <rPr>
        <sz val="11"/>
        <rFont val="Arial"/>
        <family val="2"/>
      </rPr>
      <t xml:space="preserve"> Realización de servicios administrativos, habilitación y mantenimiento para la operación y buen funcionamiento del Comedor Comunitario de la región 235 y Comedores Escolares.</t>
    </r>
  </si>
  <si>
    <r>
      <t>PSAHR:</t>
    </r>
    <r>
      <rPr>
        <sz val="11"/>
        <rFont val="Arial"/>
        <family val="2"/>
      </rPr>
      <t xml:space="preserve"> Porcentaje de Servicios Administrativos, Habilitación y  Mantenimiento, Realizados.</t>
    </r>
  </si>
  <si>
    <r>
      <t>2.2.1.1.16.</t>
    </r>
    <r>
      <rPr>
        <sz val="11"/>
        <rFont val="Arial"/>
        <family val="2"/>
      </rPr>
      <t xml:space="preserve"> Atenciones para el autoempleo en los Centros de Desarrollo Comunitario y en el Centro de Emprendimiento y Desarrollo Humano para las Juventudes, Realizadas.
</t>
    </r>
    <r>
      <rPr>
        <b/>
        <sz val="11"/>
        <rFont val="Arial"/>
        <family val="2"/>
      </rPr>
      <t xml:space="preserve">CDC: </t>
    </r>
    <r>
      <rPr>
        <sz val="11"/>
        <rFont val="Arial"/>
        <family val="2"/>
      </rPr>
      <t>Centros de Desarrollo Comunitario.</t>
    </r>
  </si>
  <si>
    <r>
      <t>PAAR:</t>
    </r>
    <r>
      <rPr>
        <sz val="11"/>
        <rFont val="Arial"/>
        <family val="2"/>
      </rPr>
      <t xml:space="preserve"> Porcentaje de Atenciones para el Autoempleo, Realizadas.</t>
    </r>
  </si>
  <si>
    <r>
      <t xml:space="preserve">2.2.1.1.16.1. </t>
    </r>
    <r>
      <rPr>
        <sz val="11"/>
        <rFont val="Arial"/>
        <family val="2"/>
      </rPr>
      <t>Realización de Cursos de capacitación para el autoempleo en los CDC.</t>
    </r>
  </si>
  <si>
    <r>
      <t>PCAR:</t>
    </r>
    <r>
      <rPr>
        <sz val="11"/>
        <rFont val="Arial"/>
        <family val="2"/>
      </rPr>
      <t xml:space="preserve"> Porcentaje de Cursos de Capacitación para el Autoempleo Realizadas.</t>
    </r>
  </si>
  <si>
    <r>
      <t xml:space="preserve">2.2.1.1.16.2. </t>
    </r>
    <r>
      <rPr>
        <sz val="11"/>
        <rFont val="Arial"/>
        <family val="2"/>
      </rPr>
      <t>Realización de entregas de constancias con validez oficial por clausura de cursos que fomentan el autoempleo.</t>
    </r>
  </si>
  <si>
    <r>
      <t xml:space="preserve">PCCE: </t>
    </r>
    <r>
      <rPr>
        <sz val="11"/>
        <rFont val="Arial"/>
        <family val="2"/>
      </rPr>
      <t>Porcentaje de Constancias  de Cursos de Capacitación Entregados.</t>
    </r>
  </si>
  <si>
    <r>
      <t>2.2.1.1.16.3.</t>
    </r>
    <r>
      <rPr>
        <sz val="11"/>
        <rFont val="Arial"/>
        <family val="2"/>
      </rPr>
      <t xml:space="preserve"> Actividades recreativas y educativas que contribuyen al desarrollo social y bienestar económico de la ciudadanía, brindados.</t>
    </r>
  </si>
  <si>
    <r>
      <t xml:space="preserve">PAREB: </t>
    </r>
    <r>
      <rPr>
        <sz val="11"/>
        <rFont val="Arial"/>
        <family val="2"/>
      </rPr>
      <t>Porcentaje de Actividades Recreativas y Educativas, Brindados.</t>
    </r>
  </si>
  <si>
    <r>
      <t>2.2.1.1.16.4.</t>
    </r>
    <r>
      <rPr>
        <sz val="11"/>
        <rFont val="Arial"/>
        <family val="2"/>
      </rPr>
      <t xml:space="preserve"> Realización de servicios  administrativos y de mantenimiento, para la operación y buen funcionamiento de los CDC.</t>
    </r>
  </si>
  <si>
    <r>
      <t xml:space="preserve">PSAMR: </t>
    </r>
    <r>
      <rPr>
        <sz val="11"/>
        <rFont val="Arial"/>
        <family val="2"/>
      </rPr>
      <t>Porcentaje de Servicios Administrativos y de Mantenimiento en los CDC Realizadas.</t>
    </r>
  </si>
  <si>
    <r>
      <t>2.2.1.1.17.</t>
    </r>
    <r>
      <rPr>
        <sz val="11"/>
        <rFont val="Arial"/>
        <family val="2"/>
      </rPr>
      <t xml:space="preserve"> Atenciones del fomento del autoempleo para desarrollar y ejecutar proyectos de emprendimiento a beneficio de las personas que son capacitadas en los CDC realizadas.</t>
    </r>
  </si>
  <si>
    <r>
      <t xml:space="preserve">PAFB: </t>
    </r>
    <r>
      <rPr>
        <sz val="11"/>
        <rFont val="Arial"/>
        <family val="2"/>
      </rPr>
      <t>Porcentaje de Atenciones del Fomento al autoempleo Brindadas</t>
    </r>
  </si>
  <si>
    <r>
      <t>2.2.1.1.17.1.</t>
    </r>
    <r>
      <rPr>
        <sz val="11"/>
        <rFont val="Arial"/>
        <family val="2"/>
      </rPr>
      <t xml:space="preserve"> Realización de eventos que fomentan el autoempleo.</t>
    </r>
  </si>
  <si>
    <r>
      <t xml:space="preserve">PEAR: </t>
    </r>
    <r>
      <rPr>
        <sz val="11"/>
        <rFont val="Arial"/>
        <family val="2"/>
      </rPr>
      <t>Porcentaje de Eventos que fomentan el Autoempleo, Realizados.</t>
    </r>
  </si>
  <si>
    <r>
      <t>2.2.1.1.17.2.</t>
    </r>
    <r>
      <rPr>
        <sz val="11"/>
        <rFont val="Arial"/>
        <family val="2"/>
      </rPr>
      <t xml:space="preserve"> Implementación de  talleres  para el autoempleo para personas adultas mayores.</t>
    </r>
  </si>
  <si>
    <r>
      <t>PTAR:</t>
    </r>
    <r>
      <rPr>
        <sz val="11"/>
        <rFont val="Arial"/>
        <family val="2"/>
      </rPr>
      <t xml:space="preserve"> Porcentaje de Talleres de capacitación para el Autoempleo Realizados.</t>
    </r>
  </si>
  <si>
    <r>
      <t xml:space="preserve">2.2.1.1.17.3. </t>
    </r>
    <r>
      <rPr>
        <sz val="11"/>
        <rFont val="Arial"/>
        <family val="2"/>
      </rPr>
      <t>Realización de servicios de habilitación y de mantenimiento del Centro de Emprendimiento y Desarrollo Humano para Personas Adultas Mayores.</t>
    </r>
  </si>
  <si>
    <r>
      <t>PSHMR:</t>
    </r>
    <r>
      <rPr>
        <sz val="11"/>
        <rFont val="Arial"/>
        <family val="2"/>
      </rPr>
      <t xml:space="preserve"> Porcentaje de Servicios de Habilitación y de Mantenimiento Realizados.</t>
    </r>
  </si>
  <si>
    <r>
      <rPr>
        <b/>
        <sz val="11"/>
        <rFont val="Arial"/>
        <family val="2"/>
      </rPr>
      <t xml:space="preserve">2.2.1.1.18. </t>
    </r>
    <r>
      <rPr>
        <sz val="11"/>
        <rFont val="Arial"/>
        <family val="2"/>
      </rPr>
      <t>Atenciones a niñas y niños de 6 a 12 años inscritos en "La llave es la clave" que habitan zonas prioritarias con  actividades de aprendizaje, físicas, lúdicas, recreativas y de regularización, brindadas.</t>
    </r>
  </si>
  <si>
    <r>
      <rPr>
        <b/>
        <sz val="11"/>
        <rFont val="Arial"/>
        <family val="2"/>
      </rPr>
      <t xml:space="preserve">PAPLCR: </t>
    </r>
    <r>
      <rPr>
        <sz val="11"/>
        <rFont val="Arial"/>
        <family val="2"/>
      </rPr>
      <t>Porcentaje de Atenciones del Programa la Llave es la Clave Realizadas.</t>
    </r>
  </si>
  <si>
    <r>
      <t xml:space="preserve">2.2.1.1.18.1 </t>
    </r>
    <r>
      <rPr>
        <sz val="11"/>
        <rFont val="Arial"/>
        <family val="2"/>
      </rPr>
      <t>Realización de Actividades de aprendizaje, físicas, lúdicas, recreativas y  de regularización a niñas y niños de "La llave es la clave" en zonas prioritarias.</t>
    </r>
  </si>
  <si>
    <r>
      <t xml:space="preserve">PAR: </t>
    </r>
    <r>
      <rPr>
        <sz val="11"/>
        <rFont val="Arial"/>
        <family val="2"/>
      </rPr>
      <t>Porcentaje de Actividades  de aprendizaje, físicas, lúdicas, recreativas y  de regularización Realizadas.</t>
    </r>
  </si>
  <si>
    <r>
      <rPr>
        <b/>
        <sz val="11"/>
        <rFont val="Arial"/>
        <family val="2"/>
      </rPr>
      <t>2.2.1.1.18.2.</t>
    </r>
    <r>
      <rPr>
        <sz val="11"/>
        <rFont val="Arial"/>
        <family val="2"/>
      </rPr>
      <t xml:space="preserve"> Realización de cursos vacacionales a niñas y niños en zonas prioritarias.</t>
    </r>
  </si>
  <si>
    <r>
      <rPr>
        <b/>
        <sz val="11"/>
        <rFont val="Arial"/>
        <family val="2"/>
      </rPr>
      <t>PCVI</t>
    </r>
    <r>
      <rPr>
        <sz val="11"/>
        <rFont val="Arial"/>
        <family val="2"/>
      </rPr>
      <t>: Porcentaje de Cursos Vacacionales Impartidos.</t>
    </r>
  </si>
  <si>
    <r>
      <rPr>
        <b/>
        <sz val="11"/>
        <color theme="1"/>
        <rFont val="Arial"/>
        <family val="2"/>
      </rPr>
      <t>2.2.1.1.19.</t>
    </r>
    <r>
      <rPr>
        <sz val="11"/>
        <color theme="1"/>
        <rFont val="Arial"/>
        <family val="2"/>
      </rPr>
      <t xml:space="preserve"> Servicios integrales de Salud  para la población de atención prioritaria otorgados.</t>
    </r>
  </si>
  <si>
    <r>
      <rPr>
        <b/>
        <sz val="11"/>
        <color theme="1"/>
        <rFont val="Arial"/>
        <family val="2"/>
      </rPr>
      <t>PSSO:</t>
    </r>
    <r>
      <rPr>
        <sz val="11"/>
        <color theme="1"/>
        <rFont val="Arial"/>
        <family val="2"/>
      </rPr>
      <t xml:space="preserve"> Porcentaje de Servicios de Salud Otorgados.</t>
    </r>
  </si>
  <si>
    <r>
      <rPr>
        <b/>
        <sz val="11"/>
        <color theme="1"/>
        <rFont val="Arial"/>
        <family val="2"/>
      </rPr>
      <t xml:space="preserve">2.2.1.1.19.1. </t>
    </r>
    <r>
      <rPr>
        <sz val="11"/>
        <color theme="1"/>
        <rFont val="Arial"/>
        <family val="2"/>
      </rPr>
      <t>Realización de Atenciones médicas, odontologicas y preventivas de salud a la población de situación prioritaria.</t>
    </r>
  </si>
  <si>
    <r>
      <rPr>
        <b/>
        <sz val="11"/>
        <color theme="1"/>
        <rFont val="Arial"/>
        <family val="2"/>
      </rPr>
      <t>PAMPR:</t>
    </r>
    <r>
      <rPr>
        <sz val="11"/>
        <color theme="1"/>
        <rFont val="Arial"/>
        <family val="2"/>
      </rPr>
      <t xml:space="preserve"> Porcentaje de Atenciones Médicas,odontologicas y Preventivas Realizadas.</t>
    </r>
  </si>
  <si>
    <r>
      <rPr>
        <b/>
        <sz val="11"/>
        <rFont val="Arial"/>
        <family val="2"/>
      </rPr>
      <t>2.2.1.1.19.2.</t>
    </r>
    <r>
      <rPr>
        <sz val="11"/>
        <rFont val="Arial"/>
        <family val="2"/>
      </rPr>
      <t xml:space="preserve"> Realización de atenciones en programas médicos especiales para las personas de atención prioritaria.</t>
    </r>
  </si>
  <si>
    <r>
      <rPr>
        <b/>
        <sz val="11"/>
        <color theme="1"/>
        <rFont val="Arial"/>
        <family val="2"/>
      </rPr>
      <t>PAMO:</t>
    </r>
    <r>
      <rPr>
        <sz val="11"/>
        <color theme="1"/>
        <rFont val="Arial"/>
        <family val="2"/>
      </rPr>
      <t xml:space="preserve"> Porcentaje de Atenciones Médicos Especiales Otorgados.</t>
    </r>
  </si>
  <si>
    <r>
      <rPr>
        <b/>
        <sz val="11"/>
        <rFont val="Arial"/>
        <family val="2"/>
      </rPr>
      <t>2.2.1.1.19.3</t>
    </r>
    <r>
      <rPr>
        <sz val="11"/>
        <rFont val="Arial"/>
        <family val="2"/>
      </rPr>
      <t xml:space="preserve"> Realización de atenciones de Salud Mental para la población benitojuarense.</t>
    </r>
  </si>
  <si>
    <r>
      <t>2.2.1.1.20.</t>
    </r>
    <r>
      <rPr>
        <sz val="11"/>
        <color theme="1"/>
        <rFont val="Arial"/>
        <family val="2"/>
      </rPr>
      <t xml:space="preserve"> Servicios Integrales a personas con discapacidad o en riesgo potencial de presentarlo en el Centro de Rehabilitación Integral Municipal, brindados.
</t>
    </r>
    <r>
      <rPr>
        <b/>
        <sz val="11"/>
        <color theme="1"/>
        <rFont val="Arial"/>
        <family val="2"/>
      </rPr>
      <t xml:space="preserve">CRIM: </t>
    </r>
    <r>
      <rPr>
        <sz val="11"/>
        <color theme="1"/>
        <rFont val="Arial"/>
        <family val="2"/>
      </rPr>
      <t>Centro de Rehabilitación Integral Municipal.</t>
    </r>
  </si>
  <si>
    <r>
      <t>PSIB:</t>
    </r>
    <r>
      <rPr>
        <sz val="11"/>
        <color theme="1"/>
        <rFont val="Arial"/>
        <family val="2"/>
      </rPr>
      <t xml:space="preserve"> Porcentaje de Servicios Integrales en el CRIM, Brindados.</t>
    </r>
  </si>
  <si>
    <r>
      <rPr>
        <b/>
        <sz val="11"/>
        <color theme="1"/>
        <rFont val="Arial"/>
        <family val="2"/>
      </rPr>
      <t>2.2.1.1.20.1.</t>
    </r>
    <r>
      <rPr>
        <sz val="11"/>
        <color theme="1"/>
        <rFont val="Arial"/>
        <family val="2"/>
      </rPr>
      <t xml:space="preserve"> Realización de terapias de rehabilitación para personas con discapacidad temporal y/o permanente.</t>
    </r>
  </si>
  <si>
    <r>
      <rPr>
        <b/>
        <sz val="11"/>
        <color theme="1"/>
        <rFont val="Arial"/>
        <family val="2"/>
      </rPr>
      <t>PTRR:</t>
    </r>
    <r>
      <rPr>
        <sz val="11"/>
        <color theme="1"/>
        <rFont val="Arial"/>
        <family val="2"/>
      </rPr>
      <t xml:space="preserve"> Porcentaje de Terapias de Rehabilitación Realizadas.</t>
    </r>
  </si>
  <si>
    <r>
      <rPr>
        <b/>
        <sz val="11"/>
        <color theme="1"/>
        <rFont val="Arial"/>
        <family val="2"/>
      </rPr>
      <t xml:space="preserve">2.2.1.1.20.2. </t>
    </r>
    <r>
      <rPr>
        <sz val="11"/>
        <color theme="1"/>
        <rFont val="Arial"/>
        <family val="2"/>
      </rPr>
      <t>Brindar Servicio de transporte inclusivo UNEDIF.</t>
    </r>
  </si>
  <si>
    <r>
      <rPr>
        <b/>
        <sz val="11"/>
        <color theme="1"/>
        <rFont val="Arial"/>
        <family val="2"/>
      </rPr>
      <t>PSTIB:</t>
    </r>
    <r>
      <rPr>
        <sz val="11"/>
        <color theme="1"/>
        <rFont val="Arial"/>
        <family val="2"/>
      </rPr>
      <t xml:space="preserve"> Porcentaje de Servicios de Transporte Inclusivo UNEDIF Brindados.</t>
    </r>
  </si>
  <si>
    <r>
      <rPr>
        <b/>
        <sz val="11"/>
        <rFont val="Arial"/>
        <family val="2"/>
      </rPr>
      <t>2.2.1.1.20.3.</t>
    </r>
    <r>
      <rPr>
        <sz val="11"/>
        <rFont val="Arial"/>
        <family val="2"/>
      </rPr>
      <t xml:space="preserve"> Realización de Servicios de Inclusión.</t>
    </r>
  </si>
  <si>
    <r>
      <rPr>
        <b/>
        <sz val="11"/>
        <rFont val="Arial"/>
        <family val="2"/>
      </rPr>
      <t xml:space="preserve">PSIR: </t>
    </r>
    <r>
      <rPr>
        <sz val="11"/>
        <rFont val="Arial"/>
        <family val="2"/>
      </rPr>
      <t>Porcentaje de Servicios de Inclusión Realizados.</t>
    </r>
  </si>
  <si>
    <r>
      <rPr>
        <b/>
        <sz val="11"/>
        <color theme="1"/>
        <rFont val="Arial"/>
        <family val="2"/>
      </rPr>
      <t>2.2.1.1.21</t>
    </r>
    <r>
      <rPr>
        <sz val="11"/>
        <color theme="1"/>
        <rFont val="Arial"/>
        <family val="2"/>
      </rPr>
      <t xml:space="preserve">. Planear, Coordinar, y Supervisar, Eventos y Actividades, </t>
    </r>
    <r>
      <rPr>
        <sz val="11"/>
        <rFont val="Arial"/>
        <family val="2"/>
      </rPr>
      <t>que fomenten el Buen Trato en Familia y la Atención a las Personas Adultas Mayore</t>
    </r>
    <r>
      <rPr>
        <sz val="11"/>
        <color theme="1"/>
        <rFont val="Arial"/>
        <family val="2"/>
      </rPr>
      <t>s realizadas.</t>
    </r>
  </si>
  <si>
    <r>
      <rPr>
        <b/>
        <sz val="11"/>
        <color theme="1"/>
        <rFont val="Arial"/>
        <family val="2"/>
      </rPr>
      <t xml:space="preserve">PEAS: </t>
    </r>
    <r>
      <rPr>
        <sz val="11"/>
        <color theme="1"/>
        <rFont val="Arial"/>
        <family val="2"/>
      </rPr>
      <t>Porcentaje de Eventos y Actividades Coordinados y Supervisados.</t>
    </r>
  </si>
  <si>
    <r>
      <rPr>
        <b/>
        <sz val="11"/>
        <color theme="1"/>
        <rFont val="Arial"/>
        <family val="2"/>
      </rPr>
      <t>2.2.1.1.21.1.</t>
    </r>
    <r>
      <rPr>
        <sz val="11"/>
        <color theme="1"/>
        <rFont val="Arial"/>
        <family val="2"/>
      </rPr>
      <t xml:space="preserve">  Participación en actividades, brigadas y eventos, que fomenten la sana convivencia en el núcleo familiar y su comunidad. </t>
    </r>
  </si>
  <si>
    <r>
      <rPr>
        <b/>
        <sz val="11"/>
        <color theme="1"/>
        <rFont val="Arial"/>
        <family val="2"/>
      </rPr>
      <t xml:space="preserve">PPBER: </t>
    </r>
    <r>
      <rPr>
        <sz val="11"/>
        <color theme="1"/>
        <rFont val="Arial"/>
        <family val="2"/>
      </rPr>
      <t>Porcentaje  de Participación en Actividades, Brigadas y Eventos Realizados</t>
    </r>
  </si>
  <si>
    <r>
      <rPr>
        <b/>
        <sz val="11"/>
        <color theme="1"/>
        <rFont val="Arial"/>
        <family val="2"/>
      </rPr>
      <t>2.2.1.1.22</t>
    </r>
    <r>
      <rPr>
        <sz val="11"/>
        <color theme="1"/>
        <rFont val="Arial"/>
        <family val="2"/>
      </rPr>
      <t xml:space="preserve">. Servicios integrales para personas adultas mayores, otorgados. </t>
    </r>
  </si>
  <si>
    <r>
      <rPr>
        <b/>
        <sz val="11"/>
        <color theme="1"/>
        <rFont val="Arial"/>
        <family val="2"/>
      </rPr>
      <t xml:space="preserve">PSAMO: </t>
    </r>
    <r>
      <rPr>
        <sz val="11"/>
        <color theme="1"/>
        <rFont val="Arial"/>
        <family val="2"/>
      </rPr>
      <t>Porcentaje de Servicios integrales a personas Adultas Mayores Otorgados.</t>
    </r>
  </si>
  <si>
    <r>
      <rPr>
        <b/>
        <sz val="11"/>
        <color theme="1"/>
        <rFont val="Arial"/>
        <family val="2"/>
      </rPr>
      <t>2.2.1.1.22.1.</t>
    </r>
    <r>
      <rPr>
        <sz val="11"/>
        <color theme="1"/>
        <rFont val="Arial"/>
        <family val="2"/>
      </rPr>
      <t xml:space="preserve"> Realización de servicios psicológicos,  nutricionales, jurídicos, laborales y de trabajo social para mejorar el bienestar físico, emocional y social de las personas adultas mayores.</t>
    </r>
  </si>
  <si>
    <r>
      <rPr>
        <b/>
        <sz val="11"/>
        <color theme="1"/>
        <rFont val="Arial"/>
        <family val="2"/>
      </rPr>
      <t xml:space="preserve">PSR: </t>
    </r>
    <r>
      <rPr>
        <sz val="11"/>
        <color theme="1"/>
        <rFont val="Arial"/>
        <family val="2"/>
      </rPr>
      <t xml:space="preserve">Porcentaje de Servicios Psicológicos,  Nutricionales, Jurídicos,  laborales y de tTrabajo Social Realizados. </t>
    </r>
  </si>
  <si>
    <r>
      <t xml:space="preserve">2.2.1.1.22.2 </t>
    </r>
    <r>
      <rPr>
        <sz val="11"/>
        <color theme="1"/>
        <rFont val="Arial"/>
        <family val="2"/>
      </rPr>
      <t>Realización de actividades culturales, deportivas y sociales en los diferentes club´s de personas adultas mayores para fomentar la sana convivencia entre sus integrantes.</t>
    </r>
  </si>
  <si>
    <r>
      <rPr>
        <b/>
        <sz val="11"/>
        <color theme="1"/>
        <rFont val="Arial"/>
        <family val="2"/>
      </rPr>
      <t>PAAMR:</t>
    </r>
    <r>
      <rPr>
        <sz val="11"/>
        <color theme="1"/>
        <rFont val="Arial"/>
        <family val="2"/>
      </rPr>
      <t xml:space="preserve"> Porcentaje de Actividades para personas Adultas Mayores Realizados. </t>
    </r>
  </si>
  <si>
    <r>
      <rPr>
        <b/>
        <sz val="11"/>
        <rFont val="Arial"/>
        <family val="2"/>
      </rPr>
      <t>2.2.1.1.22.3</t>
    </r>
    <r>
      <rPr>
        <sz val="11"/>
        <rFont val="Arial"/>
        <family val="2"/>
      </rPr>
      <t xml:space="preserve"> Realización de entrega de raciones de alimentos para las personas adultas mayores en la estancia de día y club de la esperanza.</t>
    </r>
  </si>
  <si>
    <r>
      <rPr>
        <b/>
        <sz val="11"/>
        <rFont val="Arial"/>
        <family val="2"/>
      </rPr>
      <t>PRAE:</t>
    </r>
    <r>
      <rPr>
        <sz val="11"/>
        <rFont val="Arial"/>
        <family val="2"/>
      </rPr>
      <t xml:space="preserve"> Porcentaje de Raciones Alimenticias Entregadas.</t>
    </r>
  </si>
  <si>
    <r>
      <rPr>
        <b/>
        <sz val="11"/>
        <rFont val="Arial"/>
        <family val="2"/>
      </rPr>
      <t>2.2.1.1.23.</t>
    </r>
    <r>
      <rPr>
        <sz val="11"/>
        <rFont val="Arial"/>
        <family val="2"/>
      </rPr>
      <t xml:space="preserve"> Servicios de alojamiento temporal en la Casa Transitoria "Grandes Corazones" a personas adultas mayores en estado de abandono realizadas.</t>
    </r>
  </si>
  <si>
    <r>
      <rPr>
        <b/>
        <sz val="11"/>
        <rFont val="Arial"/>
        <family val="2"/>
      </rPr>
      <t>PAAMR:</t>
    </r>
    <r>
      <rPr>
        <sz val="11"/>
        <rFont val="Arial"/>
        <family val="2"/>
      </rPr>
      <t xml:space="preserve"> Porcentaje de Atenciones a personas Adultas Mayores Realizadas.</t>
    </r>
  </si>
  <si>
    <r>
      <rPr>
        <b/>
        <sz val="11"/>
        <rFont val="Arial"/>
        <family val="2"/>
      </rPr>
      <t>2.2.1.1.23.1.</t>
    </r>
    <r>
      <rPr>
        <sz val="11"/>
        <rFont val="Arial"/>
        <family val="2"/>
      </rPr>
      <t xml:space="preserve"> Realización de actividades recreativas y lúdicas para las personas adultas mayores albergados en la Casa Transitoria.</t>
    </r>
  </si>
  <si>
    <r>
      <rPr>
        <b/>
        <sz val="11"/>
        <rFont val="Arial"/>
        <family val="2"/>
      </rPr>
      <t>PARLR:</t>
    </r>
    <r>
      <rPr>
        <sz val="11"/>
        <rFont val="Arial"/>
        <family val="2"/>
      </rPr>
      <t xml:space="preserve"> Porcentaje de Actividades Recreativas y Lúdicas Realizadas</t>
    </r>
  </si>
  <si>
    <r>
      <rPr>
        <b/>
        <sz val="11"/>
        <rFont val="Arial"/>
        <family val="2"/>
      </rPr>
      <t>2.2.1.1.23.2.</t>
    </r>
    <r>
      <rPr>
        <sz val="11"/>
        <rFont val="Arial"/>
        <family val="2"/>
      </rPr>
      <t xml:space="preserve"> Realización de servicios psicológicos,  nutricionales, jurídicos, de trabajo social para mejorar el bienestar físico, emocional y social de las personas adultas mayores ingresadas en la Casa Transitoria.  </t>
    </r>
  </si>
  <si>
    <r>
      <rPr>
        <b/>
        <sz val="11"/>
        <rFont val="Arial"/>
        <family val="2"/>
      </rPr>
      <t xml:space="preserve">PSR: </t>
    </r>
    <r>
      <rPr>
        <sz val="11"/>
        <rFont val="Arial"/>
        <family val="2"/>
      </rPr>
      <t>Porcentaje de</t>
    </r>
    <r>
      <rPr>
        <b/>
        <sz val="11"/>
        <rFont val="Arial"/>
        <family val="2"/>
      </rPr>
      <t xml:space="preserve"> </t>
    </r>
    <r>
      <rPr>
        <sz val="11"/>
        <rFont val="Arial"/>
        <family val="2"/>
      </rPr>
      <t xml:space="preserve">Servicios Psicológicos,  Nutricionales, Jurídicos, trabajo social , realizados.
</t>
    </r>
  </si>
  <si>
    <r>
      <rPr>
        <b/>
        <sz val="11"/>
        <rFont val="Arial"/>
        <family val="2"/>
      </rPr>
      <t>2.2.1.1.23.3.</t>
    </r>
    <r>
      <rPr>
        <sz val="11"/>
        <rFont val="Arial"/>
        <family val="2"/>
      </rPr>
      <t xml:space="preserve"> Realización de entrega de insumos de uso y consumo para las personas adultas mayores ingresadas a la Casa Transitoria "Grandes Corazones".</t>
    </r>
  </si>
  <si>
    <r>
      <rPr>
        <b/>
        <sz val="11"/>
        <rFont val="Arial"/>
        <family val="2"/>
      </rPr>
      <t>PIUCE:</t>
    </r>
    <r>
      <rPr>
        <sz val="11"/>
        <rFont val="Arial"/>
        <family val="2"/>
      </rPr>
      <t xml:space="preserve"> Porcentaje de Insumos de Uso y Consumo Entregados.</t>
    </r>
  </si>
  <si>
    <r>
      <rPr>
        <b/>
        <sz val="11"/>
        <rFont val="Arial"/>
        <family val="2"/>
      </rPr>
      <t xml:space="preserve">2.2.1.1.24. </t>
    </r>
    <r>
      <rPr>
        <sz val="11"/>
        <rFont val="Arial"/>
        <family val="2"/>
      </rPr>
      <t>Sensibilización con acciones  sobre buen trato de la no violencia dirigido a las familias benitojuareses realizadas.</t>
    </r>
  </si>
  <si>
    <r>
      <rPr>
        <b/>
        <sz val="11"/>
        <rFont val="Arial"/>
        <family val="2"/>
      </rPr>
      <t>PSABR</t>
    </r>
    <r>
      <rPr>
        <sz val="11"/>
        <rFont val="Arial"/>
        <family val="2"/>
      </rPr>
      <t>: Porcentaje de Sensibilizaciones con Acciones del Buen trato de la no violencia Realizadas.</t>
    </r>
  </si>
  <si>
    <r>
      <rPr>
        <b/>
        <sz val="11"/>
        <rFont val="Arial"/>
        <family val="2"/>
      </rPr>
      <t>2.2.1.1.24.1.</t>
    </r>
    <r>
      <rPr>
        <sz val="11"/>
        <rFont val="Arial"/>
        <family val="2"/>
      </rPr>
      <t xml:space="preserve"> Impartición de capacitaciones sobre el buen trato en familia para población en general.</t>
    </r>
  </si>
  <si>
    <r>
      <rPr>
        <b/>
        <sz val="11"/>
        <rFont val="Arial"/>
        <family val="2"/>
      </rPr>
      <t>PCBTI</t>
    </r>
    <r>
      <rPr>
        <sz val="11"/>
        <rFont val="Arial"/>
        <family val="2"/>
      </rPr>
      <t xml:space="preserve">: Porcentaje de Capacitaciones de Buen Trato Impartidas. </t>
    </r>
  </si>
  <si>
    <r>
      <rPr>
        <b/>
        <sz val="11"/>
        <rFont val="Arial"/>
        <family val="2"/>
      </rPr>
      <t>2.2.1.1.24.2.</t>
    </r>
    <r>
      <rPr>
        <sz val="11"/>
        <rFont val="Arial"/>
        <family val="2"/>
      </rPr>
      <t xml:space="preserve"> Realización de eventos que promueven el fortalecimiento de los valores y la integración familiar de los benitojuareses. </t>
    </r>
  </si>
  <si>
    <r>
      <rPr>
        <b/>
        <sz val="11"/>
        <rFont val="Arial"/>
        <family val="2"/>
      </rPr>
      <t>PEFVIR:</t>
    </r>
    <r>
      <rPr>
        <sz val="11"/>
        <rFont val="Arial"/>
        <family val="2"/>
      </rPr>
      <t xml:space="preserve"> Porcentaje de Eventos que promueven el Fortalecimiento de los Valores y la Integración familiar Realizados.</t>
    </r>
  </si>
  <si>
    <t xml:space="preserve">UNIDAD DE MEDIDA DEL INDICADOR:
Porcentaje.
UNIDAD DE MEDIDA DE LAS VARIABLES:
Personas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</si>
  <si>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Políticas, Acuerdos, Planes y Programas.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</si>
  <si>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</si>
  <si>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Contratos, Lineamientos, Convenios, Acuerdos, Actas y Actos Jurídicos.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</si>
  <si>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Procesos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</si>
  <si>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 Integrales.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</si>
  <si>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Reportes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</si>
  <si>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Programas y acciones difundidas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</si>
  <si>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Solicitudes de Logística</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</si>
  <si>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Actividades Planeadas y Coordinadas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</si>
  <si>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económicos, donativos y de recursos.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</si>
  <si>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y apoyos de asistencia social.</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</si>
  <si>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de asistencia social.</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</si>
  <si>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Estudios socioeconómicos.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</si>
  <si>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Orientaciones y Atenciones.</t>
    </r>
  </si>
  <si>
    <t xml:space="preserve">UNIDAD DE MEDIDA DEL INDICADOR:
Porcentaje.
UNIDAD DE MEDIDA DE LAS VARIABLES:
Servicios. </t>
  </si>
  <si>
    <r>
      <t xml:space="preserve">UNIDAD DE MEDIDA DEL INDICADOR:
</t>
    </r>
    <r>
      <rPr>
        <sz val="11"/>
        <rFont val="Arial"/>
        <family val="2"/>
      </rPr>
      <t>Porcentaje.</t>
    </r>
    <r>
      <rPr>
        <b/>
        <sz val="11"/>
        <rFont val="Arial"/>
        <family val="2"/>
      </rPr>
      <t xml:space="preserve">
UNIDAD DE MEDIDA DE LAS VARIABLES:
</t>
    </r>
    <r>
      <rPr>
        <sz val="11"/>
        <rFont val="Arial"/>
        <family val="2"/>
      </rPr>
      <t>Atenciones.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</si>
  <si>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Procedimientos Administrativos.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</si>
  <si>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Reportes Contables, Presupuestarios y Financieros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</si>
  <si>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Cédulas nominales.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</si>
  <si>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Colaboradores.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</si>
  <si>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Capacitaciones.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</si>
  <si>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Inventarios.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</si>
  <si>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Suministros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</si>
  <si>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</si>
  <si>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</si>
  <si>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t>UNIDAD DE MEDIDA DEL INDICADOR:</t>
    </r>
    <r>
      <rPr>
        <sz val="11"/>
        <rFont val="Arial"/>
        <family val="2"/>
      </rPr>
      <t xml:space="preserve">
Porcentaje.
</t>
    </r>
    <r>
      <rPr>
        <b/>
        <sz val="11"/>
        <rFont val="Arial"/>
        <family val="2"/>
      </rPr>
      <t>UNIDAD DE MEDIDA DE LAS VARIABLES:</t>
    </r>
    <r>
      <rPr>
        <sz val="11"/>
        <rFont val="Arial"/>
        <family val="2"/>
      </rPr>
      <t xml:space="preserve">
Servicios.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</si>
  <si>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</si>
  <si>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Recibidos.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</si>
  <si>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Instituciones públicas y privadas, Fundaciones, Asociaciones, Empresas Socialmente Responsables y la Sociedad Civil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</si>
  <si>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</si>
  <si>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Atenciones.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</si>
  <si>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</si>
  <si>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Estímulos de educación, alimentación y salud.</t>
    </r>
  </si>
  <si>
    <r>
      <t xml:space="preserve">UNIDAD DE MEDIDA DEL INDICADOR:
Porcentaje.
</t>
    </r>
    <r>
      <rPr>
        <b/>
        <sz val="11"/>
        <rFont val="Arial"/>
        <family val="2"/>
      </rPr>
      <t>UNIDAD DE MEDIDA DE LAS VARIABLES:</t>
    </r>
    <r>
      <rPr>
        <sz val="11"/>
        <rFont val="Arial"/>
        <family val="2"/>
      </rPr>
      <t xml:space="preserve">
Atenciones de Recreación, Cultura y Deportes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</si>
  <si>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Clases.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</si>
  <si>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Eventos y Concursos.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</si>
  <si>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sociales, culturales, deportivas y recreativas</t>
    </r>
  </si>
  <si>
    <r>
      <rPr>
        <b/>
        <sz val="11"/>
        <rFont val="Arial"/>
        <family val="2"/>
      </rP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
Raciones.</t>
    </r>
  </si>
  <si>
    <r>
      <t>UNIDAD DE MEDIDA DEL INDICADOR:</t>
    </r>
    <r>
      <rPr>
        <sz val="11"/>
        <rFont val="Arial"/>
        <family val="2"/>
      </rPr>
      <t xml:space="preserve"> 
Porcentaje.
</t>
    </r>
    <r>
      <rPr>
        <b/>
        <sz val="11"/>
        <rFont val="Arial"/>
        <family val="2"/>
      </rPr>
      <t xml:space="preserve">UNIDAD DE MEDIDA DE LAS VARIABLES:
</t>
    </r>
    <r>
      <rPr>
        <sz val="11"/>
        <rFont val="Arial"/>
        <family val="2"/>
      </rPr>
      <t>Registros.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</si>
  <si>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Pláticas.</t>
    </r>
  </si>
  <si>
    <r>
      <t xml:space="preserve">UNIDAD DE MEDIDA DEL INDICADOR: 
</t>
    </r>
    <r>
      <rPr>
        <sz val="11"/>
        <rFont val="Arial"/>
        <family val="2"/>
      </rPr>
      <t>Porcentaje.</t>
    </r>
    <r>
      <rPr>
        <b/>
        <sz val="11"/>
        <rFont val="Arial"/>
        <family val="2"/>
      </rPr>
      <t xml:space="preserve">
UNIDAD DE MEDIA DE LAS VARIABLES: 
</t>
    </r>
    <r>
      <rPr>
        <sz val="11"/>
        <rFont val="Arial"/>
        <family val="2"/>
      </rPr>
      <t>Servicios.</t>
    </r>
  </si>
  <si>
    <r>
      <t xml:space="preserve">UNIDAD DE MEDIDA DEL INDICADOR: 
</t>
    </r>
    <r>
      <rPr>
        <sz val="11"/>
        <rFont val="Arial"/>
        <family val="2"/>
      </rPr>
      <t>Porcentaje.</t>
    </r>
    <r>
      <rPr>
        <b/>
        <sz val="11"/>
        <rFont val="Arial"/>
        <family val="2"/>
      </rPr>
      <t xml:space="preserve">
UNIDAD DE MEDIA DE LAS VARIABLES: 
</t>
    </r>
    <r>
      <rPr>
        <sz val="11"/>
        <rFont val="Arial"/>
        <family val="2"/>
      </rPr>
      <t>Planes de Restitución de Derechos.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</si>
  <si>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Diagnósticos.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</si>
  <si>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Convenios.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</si>
  <si>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Acompañamientos.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</si>
  <si>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Comparecencias de Hechos.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</si>
  <si>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Visitas Domiciliarias.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</si>
  <si>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acompañamientos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</si>
  <si>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y Acompañamientos Psicológicos.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</si>
  <si>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Servicios Integrales.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</si>
  <si>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Ingresos.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</si>
  <si>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Atenciones.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</si>
  <si>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Insumos.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</si>
  <si>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Actividades.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</si>
  <si>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Servicios de mantenimiento.</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</si>
  <si>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Expedientes.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</si>
  <si>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Acompañamientos.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</si>
  <si>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Servicios de mantenimiento.</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</si>
  <si>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Servicios.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</si>
  <si>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Atenciones.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</si>
  <si>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Pláticas y talleres.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</si>
  <si>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Capacitaciones.</t>
    </r>
  </si>
  <si>
    <r>
      <rPr>
        <b/>
        <sz val="11"/>
        <rFont val="Arial"/>
        <family val="2"/>
      </rPr>
      <t>UNIDAD DE MEDIDA DEL INDICADOR:</t>
    </r>
    <r>
      <rPr>
        <sz val="11"/>
        <rFont val="Arial"/>
        <family val="2"/>
      </rPr>
      <t xml:space="preserve">
Porcentaje.
</t>
    </r>
    <r>
      <rPr>
        <b/>
        <sz val="11"/>
        <rFont val="Arial"/>
        <family val="2"/>
      </rPr>
      <t xml:space="preserve">
UNIDAD DE MEDIDA DE LAS VARIABLES:</t>
    </r>
    <r>
      <rPr>
        <sz val="11"/>
        <rFont val="Arial"/>
        <family val="2"/>
      </rPr>
      <t xml:space="preserve">
Actividades, brigadas eventos.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</si>
  <si>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Apoyos de asistencia alimentaria.</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</si>
  <si>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Raciones.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</si>
  <si>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Apoyos alimentarios.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</si>
  <si>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Servicios Administrativos, Habilitación y de Mantenimiento.</t>
    </r>
  </si>
  <si>
    <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</si>
  <si>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t>UNIDAD DE MEDIDA DEL INDICADOR:</t>
    </r>
    <r>
      <rPr>
        <sz val="11"/>
        <rFont val="Arial"/>
        <family val="2"/>
      </rPr>
      <t xml:space="preserve">
Porcentaje.
</t>
    </r>
    <r>
      <rPr>
        <b/>
        <sz val="11"/>
        <rFont val="Arial"/>
        <family val="2"/>
      </rPr>
      <t>UNIDAD DE MEDIDA DE LAS VARIABLES</t>
    </r>
    <r>
      <rPr>
        <sz val="11"/>
        <rFont val="Arial"/>
        <family val="2"/>
      </rPr>
      <t xml:space="preserve">
Cursos de capacitación.</t>
    </r>
  </si>
  <si>
    <r>
      <t xml:space="preserve">UNIDAD DE MEDIDA DEL INDICADOR:
</t>
    </r>
    <r>
      <rPr>
        <sz val="11"/>
        <rFont val="Arial"/>
        <family val="2"/>
      </rPr>
      <t>Porcentaje.</t>
    </r>
    <r>
      <rPr>
        <b/>
        <sz val="11"/>
        <rFont val="Arial"/>
        <family val="2"/>
      </rPr>
      <t xml:space="preserve">
UNIDAD DE MEDIDA DE LAS VARIABLES
</t>
    </r>
    <r>
      <rPr>
        <sz val="11"/>
        <rFont val="Arial"/>
        <family val="2"/>
      </rPr>
      <t>Constancias.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</si>
  <si>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 recreativas y educativas</t>
    </r>
    <r>
      <rPr>
        <b/>
        <sz val="11"/>
        <rFont val="Arial"/>
        <family val="2"/>
      </rPr>
      <t>.</t>
    </r>
  </si>
  <si>
    <r>
      <t xml:space="preserve">UNIDAD DE MEDIDA DEL INDICADOR:
</t>
    </r>
    <r>
      <rPr>
        <sz val="11"/>
        <rFont val="Arial"/>
        <family val="2"/>
      </rPr>
      <t>Porcentaje.</t>
    </r>
    <r>
      <rPr>
        <b/>
        <sz val="11"/>
        <rFont val="Arial"/>
        <family val="2"/>
      </rPr>
      <t xml:space="preserve">
UNIDAD DE MEDIDA DE LAS VARIABLES
</t>
    </r>
    <r>
      <rPr>
        <sz val="11"/>
        <rFont val="Arial"/>
        <family val="2"/>
      </rPr>
      <t>Servicios administrativos y de mantenimiento.</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</si>
  <si>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Eventos.</t>
    </r>
  </si>
  <si>
    <r>
      <t>UNIDAD DE MEDIDA DEL INDICADOR:</t>
    </r>
    <r>
      <rPr>
        <sz val="11"/>
        <rFont val="Arial"/>
        <family val="2"/>
      </rPr>
      <t xml:space="preserve">
Porcentaje.
</t>
    </r>
    <r>
      <rPr>
        <b/>
        <sz val="11"/>
        <rFont val="Arial"/>
        <family val="2"/>
      </rPr>
      <t>UNIDAD DE MEDIDA DE LAS VARIABLES:</t>
    </r>
    <r>
      <rPr>
        <sz val="11"/>
        <rFont val="Arial"/>
        <family val="2"/>
      </rPr>
      <t xml:space="preserve"> 
Talleres.</t>
    </r>
  </si>
  <si>
    <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habilitación y de mantenimiento.</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</si>
  <si>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Atenciones.</t>
    </r>
  </si>
  <si>
    <r>
      <t>UNIDAD DE MEDIDA DEL INDICADOR:</t>
    </r>
    <r>
      <rPr>
        <sz val="11"/>
        <rFont val="Arial"/>
        <family val="2"/>
      </rPr>
      <t xml:space="preserve">
Porcentaje.
</t>
    </r>
    <r>
      <rPr>
        <b/>
        <sz val="11"/>
        <rFont val="Arial"/>
        <family val="2"/>
      </rPr>
      <t xml:space="preserve">UNIDAD DE MEDIDA DE LAS VARIABLES: 
</t>
    </r>
    <r>
      <rPr>
        <sz val="11"/>
        <rFont val="Arial"/>
        <family val="2"/>
      </rPr>
      <t>Actividades.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</si>
  <si>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Cursos vacacionales.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</si>
  <si>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Salud.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</si>
  <si>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t>
    </r>
  </si>
  <si>
    <r>
      <t>UNIDAD DE MEDIDA DEL INDICADOR:
Porcentaje.</t>
    </r>
    <r>
      <rPr>
        <b/>
        <sz val="11"/>
        <color theme="1"/>
        <rFont val="Arial"/>
        <family val="2"/>
      </rPr>
      <t xml:space="preserve">
UNIDAD DE MEDIDA DE LAS VARIABLES:
</t>
    </r>
    <r>
      <rPr>
        <sz val="11"/>
        <color theme="1"/>
        <rFont val="Arial"/>
        <family val="2"/>
      </rPr>
      <t>Atenciones.</t>
    </r>
  </si>
  <si>
    <r>
      <t xml:space="preserve">UNIDAD DE MEDIA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integrales.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</si>
  <si>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Terapias de rehabilitación.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</si>
  <si>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Transporte Inclusivo.</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</si>
  <si>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inclusión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</si>
  <si>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y Actividades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</si>
  <si>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Participaciones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</si>
  <si>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Servicios Integrales.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</si>
  <si>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Servicios Psicológicos,  Nutricionales, Jurídicos, laborales y de trabajo social.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</si>
  <si>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Actividades.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</si>
  <si>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Raciones alimenticias.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</si>
  <si>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</si>
  <si>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 recreativas y lúdicas.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</si>
  <si>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psicologicos, nutriconales, juridicos, trabajo social, traslados y visitas de seguimiento.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</si>
  <si>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Insumos de uso y consumo.</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</si>
  <si>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Sensibilización.</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</si>
  <si>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Capacitaciones.</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</si>
  <si>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Atenciones.</t>
    </r>
  </si>
  <si>
    <t>NA</t>
  </si>
  <si>
    <r>
      <t xml:space="preserve">Meta Trimestral: </t>
    </r>
    <r>
      <rPr>
        <sz val="11"/>
        <rFont val="Calibri"/>
        <family val="2"/>
        <scheme val="minor"/>
      </rPr>
      <t>Se realizaron 84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los 84 programados, lo que representó un avance del 100.00% respecto a la meta trimestral programada.</t>
    </r>
  </si>
  <si>
    <r>
      <t xml:space="preserve">Meta Trimestral: </t>
    </r>
    <r>
      <rPr>
        <sz val="11"/>
        <rFont val="Calibri"/>
        <family val="2"/>
        <scheme val="minor"/>
      </rPr>
      <t>Para el primer trimestre no se programaron inventarios de bienes muebles e inmuebles del Sistema Municipal DIF Benito Juárez.</t>
    </r>
  </si>
  <si>
    <r>
      <t xml:space="preserve">Meta Trimestral: </t>
    </r>
    <r>
      <rPr>
        <sz val="11"/>
        <rFont val="Calibri"/>
        <family val="2"/>
        <scheme val="minor"/>
      </rPr>
      <t>Se realizaron 11  políticas, acuerdos, planes y programas , de los 12 programados, lo que representó un avance del 91.67% respecto a la meta trimestral programada.</t>
    </r>
  </si>
  <si>
    <r>
      <t xml:space="preserve">Meta Trimestral: </t>
    </r>
    <r>
      <rPr>
        <sz val="11"/>
        <rFont val="Calibri"/>
        <family val="2"/>
        <scheme val="minor"/>
      </rPr>
      <t>Se realizaron 208  actividades de representación, coordinación, gestión, vinculación y supervisión por parte de la Dirección General del  SMDIF de BJ, de los 206 programados, lo que representó un avance del 100.97% respecto a la meta trimestral programada.</t>
    </r>
  </si>
  <si>
    <r>
      <t xml:space="preserve">Meta Trimestral: </t>
    </r>
    <r>
      <rPr>
        <sz val="11"/>
        <rFont val="Calibri"/>
        <family val="2"/>
        <scheme val="minor"/>
      </rPr>
      <t>Se realizaron 180  contratos, lineamientos, convenios, acuerdos y actas con empresas públicas y privadas, personas físicas, instituciones municipales, estatales, federales e internacionales, así como la realización de actos jurídicos para el cumplimiento de los objetivos del SMDIF de BJ., de los 211 programados, lo que representó un avance del 85.31% respecto a la meta trimestral programada.</t>
    </r>
  </si>
  <si>
    <r>
      <t xml:space="preserve">Meta Trimestral: </t>
    </r>
    <r>
      <rPr>
        <sz val="11"/>
        <rFont val="Calibri"/>
        <family val="2"/>
        <scheme val="minor"/>
      </rPr>
      <t>Se realizaron 127  difusiones de los Programas y Acciones del Sistema Municipal DIF Benito Juárez, de los 100 programados, lo que representó un avance del 127.00% respecto a la meta trimestral programada.</t>
    </r>
    <r>
      <rPr>
        <b/>
        <sz val="11"/>
        <rFont val="Calibri"/>
        <family val="2"/>
        <scheme val="minor"/>
      </rPr>
      <t xml:space="preserve"> </t>
    </r>
    <r>
      <rPr>
        <sz val="11"/>
        <rFont val="Calibri"/>
        <family val="2"/>
        <scheme val="minor"/>
      </rPr>
      <t>Se supero la meta debido a que los titulares de la diversas áreas promocionaron y difundieron sus programas y campañas en redes sociales a traves de boletines, diseños entrevistas, etc.</t>
    </r>
  </si>
  <si>
    <r>
      <t xml:space="preserve">Meta Trimestral: </t>
    </r>
    <r>
      <rPr>
        <sz val="11"/>
        <rFont val="Calibri"/>
        <family val="2"/>
        <scheme val="minor"/>
      </rPr>
      <t>Se realizaron 113  Atenciones a las solicitudes de logística para los eventos institucionales del SMDIF BJ, así como municipales y estatales, de los 120 programados, lo que representó un avance del 94.17% respecto a la meta trimestral programada.</t>
    </r>
  </si>
  <si>
    <r>
      <t xml:space="preserve">Meta Trimestral: </t>
    </r>
    <r>
      <rPr>
        <sz val="11"/>
        <rFont val="Calibri"/>
        <family val="2"/>
        <scheme val="minor"/>
      </rPr>
      <t>Se realizaron 21  Planeaciones y coordinación de la calendarización de las actividades del Patronato y el Voluntariado, en coordinación con la Dirección General.  Representación e interrelación con  autoridades, organismos, entre otros, para llevar a cabo gestiones y mesas de trabajo, de los 16 programados, lo que representó un avance del 131.25% respecto a la meta trimestral programada. Se supero la meta debido a que los titulares de la diversas áreas gestionaron apoyos y eventos adicionales a los programados.</t>
    </r>
  </si>
  <si>
    <r>
      <t xml:space="preserve">Meta Trimestral: </t>
    </r>
    <r>
      <rPr>
        <sz val="11"/>
        <rFont val="Calibri"/>
        <family val="2"/>
        <scheme val="minor"/>
      </rPr>
      <t>Se realizaron 20 Procuración de apoyos económicos, donativos y de recursos, mediante gestiones del Voluntariado ante instituciones públicas, privadas, asociaciones, entre otros, así como la organización de eventos para coadyuvar al mejoramiento de los programas y servicios del SMDIF BJ, de los 20 programados, lo que representó un avance del 100.00% respecto a la meta trimestral programada.</t>
    </r>
  </si>
  <si>
    <r>
      <t xml:space="preserve">Meta Trimestral: </t>
    </r>
    <r>
      <rPr>
        <sz val="11"/>
        <rFont val="Calibri"/>
        <family val="2"/>
        <scheme val="minor"/>
      </rPr>
      <t>Se realizaron 4,700  Servicios y apoyos de asistencia social a los sujetos y grupos de atención prioritaria del municipio de Benito Juárez, de los 3,605 programados, lo que representó un avance del 130.37% respecto a la meta trimestral programada. Se supero la meta debido a alta afluencia de la ciudadania que solicita los tramites y servicios que ofrece este Sistema.</t>
    </r>
  </si>
  <si>
    <r>
      <t xml:space="preserve">Meta Trimestral: </t>
    </r>
    <r>
      <rPr>
        <sz val="11"/>
        <rFont val="Calibri"/>
        <family val="2"/>
        <scheme val="minor"/>
      </rPr>
      <t>Se realizaron 616 Entrega de apoyos de asistencia social  a personas de atención prioritaria, de los 580 programados, lo que representó un avance del 106.21% respecto a la meta trimestral programada.</t>
    </r>
  </si>
  <si>
    <r>
      <t xml:space="preserve">Meta Trimestral: </t>
    </r>
    <r>
      <rPr>
        <sz val="11"/>
        <rFont val="Calibri"/>
        <family val="2"/>
        <scheme val="minor"/>
      </rPr>
      <t>Se realizaron 389  estudios socioeconómicos  a personas de atención prioritaria, de los 295 programados, lo que representó un avance del 131.86% respecto a la meta trimestral programada. Se supero la meta debido a que durante el mes de febrero se realizaron mas estudios socieconómicos ya que la ciudadania solicitó apoyos a Sistema.</t>
    </r>
  </si>
  <si>
    <r>
      <t xml:space="preserve">Meta Trimestral: </t>
    </r>
    <r>
      <rPr>
        <sz val="11"/>
        <rFont val="Calibri"/>
        <family val="2"/>
        <scheme val="minor"/>
      </rPr>
      <t>Se realizaron 3,695  recepciones y se brindaron orientaciones de los trámites y servicios a las y los usuarios que acuden al SMDIF BJ y atenciones en general, de los 2,730 programados, lo que representó un avance del 135.35% respecto a la meta trimestral programada. Se supero la meta debido a la alta afluencia de la ciudadanía quienes solicitan informes de los trámites y servicios que ofrece el Sistema DIF Municipal.</t>
    </r>
  </si>
  <si>
    <r>
      <t xml:space="preserve">Meta Trimestral: </t>
    </r>
    <r>
      <rPr>
        <sz val="11"/>
        <rFont val="Calibri"/>
        <family val="2"/>
        <scheme val="minor"/>
      </rPr>
      <t>Se realizaron 3,284   Procedimientos administrativos para las diferentes Unidades Administrativas del SMDIF BJ, de los 2,769 programados, lo que representó un avance del 118.60% respecto a la meta trimestral programada. Se supero la meta debido a la realización de algunos procedimientos no programados y los cuales eran indispensables ejecutar.</t>
    </r>
  </si>
  <si>
    <r>
      <t xml:space="preserve">Meta Trimestral: </t>
    </r>
    <r>
      <rPr>
        <sz val="11"/>
        <rFont val="Calibri"/>
        <family val="2"/>
        <scheme val="minor"/>
      </rPr>
      <t>Se realizaron 25  reportes contables, presupuestarios y financieros para la integración de la cuenta pública, de los 25 programados, lo que representó un avance del 100.00% respecto a la meta trimestral programada.</t>
    </r>
  </si>
  <si>
    <r>
      <t xml:space="preserve">Meta Trimestral: </t>
    </r>
    <r>
      <rPr>
        <sz val="11"/>
        <rFont val="Calibri"/>
        <family val="2"/>
        <scheme val="minor"/>
      </rPr>
      <t>Se realizaron 304   cédulas nominales quincenales por medio de un control de incidencias, de las 270 programadas, lo que representó un avance del 112.59% respecto a la meta trimestral programada. Se supero la meta debido que los colaboradores tomaron días que tenían pendientes por disfrutar.</t>
    </r>
  </si>
  <si>
    <r>
      <t xml:space="preserve">Meta Trimestral: </t>
    </r>
    <r>
      <rPr>
        <sz val="11"/>
        <rFont val="Calibri"/>
        <family val="2"/>
        <scheme val="minor"/>
      </rPr>
      <t>Se realizaron 1,108   Capacitaciones internas al personal de conformidad a la legislación aplicable en el Sistema Municipal DIF Benito Juárez, de las 493 programadas, lo que representó un avance del 224.75% respecto a la meta trimestral programada. La meta fue superada debido a la implementación de cursos abiertos conocidos como MOOC.</t>
    </r>
  </si>
  <si>
    <r>
      <t xml:space="preserve">Meta Trimestral: </t>
    </r>
    <r>
      <rPr>
        <sz val="11"/>
        <rFont val="Calibri"/>
        <family val="2"/>
        <scheme val="minor"/>
      </rPr>
      <t>Se realizaron 14  Capacitaciones internas al personal de conformidad a la legislación aplicable en el Sistema Municipal DIF Benito Juárez, de los 15 programados, lo que representó un avance del 93.33% respecto a la meta trimestral programada.</t>
    </r>
  </si>
  <si>
    <r>
      <t>Meta Trimestral:</t>
    </r>
    <r>
      <rPr>
        <sz val="11"/>
        <rFont val="Calibri"/>
        <family val="2"/>
        <scheme val="minor"/>
      </rPr>
      <t xml:space="preserve"> Se realizaron 500  Adquisiciones de suministros de bienes, insumos, materiales y servicios para la operación del Sistema Municipal DIF Benito Juárez, de los 550 programados, lo que representó un avance del 90.91% respecto a la meta trimestral programada.</t>
    </r>
  </si>
  <si>
    <r>
      <t xml:space="preserve">Meta Trimestral: </t>
    </r>
    <r>
      <rPr>
        <sz val="11"/>
        <rFont val="Calibri"/>
        <family val="2"/>
        <scheme val="minor"/>
      </rPr>
      <t>Se realizaron 51  servicios de mantenimiento y reparación del parque vehicular  del Sistema DIF de Benito Juárez para  la preservación, cuidado, control y verificación del parque vehicular, de los 57 programados, lo que representó un avance del 89.47% respecto a la meta trimestral programada.</t>
    </r>
  </si>
  <si>
    <r>
      <t xml:space="preserve">Meta Trimestral: </t>
    </r>
    <r>
      <rPr>
        <sz val="11"/>
        <rFont val="Calibri"/>
        <family val="2"/>
        <scheme val="minor"/>
      </rPr>
      <t>Se realizaron 181  Atenciones de Mantenimientos y Reparaciones de equipos de cómputo, líneas telefónicas y red informática, de las 143 programadas, lo que representó un avance del 126.57% respecto a la meta trimestral programada. La meta fue superada debido a que se estuvieron revisando los equipos de computo para el mantenimiento adecuado.</t>
    </r>
  </si>
  <si>
    <r>
      <t xml:space="preserve">Meta Trimestral: </t>
    </r>
    <r>
      <rPr>
        <sz val="11"/>
        <rFont val="Calibri"/>
        <family val="2"/>
        <scheme val="minor"/>
      </rPr>
      <t>Se realizaron 261  servicios de mantenimiento, reparación, remodelación, intendencia y vigilancia de las instalaciones del Sistema Municipal DIF Benito Juárez, de los 230 programados, lo que representó un avance del 113.48% respecto a la meta trimestral programada. La meta fue superada debido a las actividades pendientes que se tenian en CAD con respecto a la remodelación.</t>
    </r>
  </si>
  <si>
    <r>
      <t xml:space="preserve">Meta Trimestral: </t>
    </r>
    <r>
      <rPr>
        <sz val="11"/>
        <rFont val="Calibri"/>
        <family val="2"/>
        <scheme val="minor"/>
      </rPr>
      <t>Se realizaron 159 Entregas de Donativos a las áreas del Sistema Municipal DIF BJ, de los 206 programados, lo que representó un avance del 77.18% respecto a la meta trimestral programada. La meta no fue superada debido a que los donativos fueron usados para diferentes actividades de la Institución.</t>
    </r>
  </si>
  <si>
    <r>
      <t xml:space="preserve">Meta Trimestral: </t>
    </r>
    <r>
      <rPr>
        <sz val="11"/>
        <rFont val="Calibri"/>
        <family val="2"/>
        <scheme val="minor"/>
      </rPr>
      <t>Se realizaron 5,382 servicios integrales de Salud  para la población de atención prioritaria, de los 6,220 programados, lo que representó un avance del 86.53% respecto a la meta trimestral programada.</t>
    </r>
  </si>
  <si>
    <r>
      <t xml:space="preserve">Meta Trimestral: </t>
    </r>
    <r>
      <rPr>
        <sz val="11"/>
        <rFont val="Calibri"/>
        <family val="2"/>
        <scheme val="minor"/>
      </rPr>
      <t>Se realizaron 2,671 Atenciones médicas, odontologicas y preventivas de salud a la población de situación prioritaria, de los 3,075 programados, lo que representó un avance del 86.86% respecto a la meta trimestral programada.</t>
    </r>
  </si>
  <si>
    <r>
      <t xml:space="preserve">Meta Trimestral: </t>
    </r>
    <r>
      <rPr>
        <sz val="11"/>
        <rFont val="Calibri"/>
        <family val="2"/>
        <scheme val="minor"/>
      </rPr>
      <t>Se realizaron 361 atenciones en programas médicos especiales para las personas de atención prioritaria, de los 325 programados, lo que representó un avance del 111.08% respecto a la meta trimestral programada. La meta fue superada debido a que los apoyos médicos han tenido buenas respuesta entre la ciudadania, principalmente en las prótesis oculares.</t>
    </r>
  </si>
  <si>
    <r>
      <t xml:space="preserve">Meta Trimestral: </t>
    </r>
    <r>
      <rPr>
        <sz val="11"/>
        <rFont val="Calibri"/>
        <family val="2"/>
        <scheme val="minor"/>
      </rPr>
      <t>Se realizaron 2,351 atenciones de Salud Mental para la población benitojuarense, de los 2,820 programados, lo que representó un avance del 83.37% respecto a la meta trimestral programada. La meta no fue superada debido a que se tuvo que cerrar un grupo de adolescentes que necesitaban terapia individual por diversas afectaciones emocionales que presentaban.</t>
    </r>
  </si>
  <si>
    <r>
      <t xml:space="preserve">Meta Trimestral: </t>
    </r>
    <r>
      <rPr>
        <sz val="11"/>
        <rFont val="Calibri"/>
        <family val="2"/>
        <scheme val="minor"/>
      </rPr>
      <t>Se realizaron 6,265 Servicios Integrales a personas con discapacidad o en riesgo potencial de presentarlo en el Centro de Rehabilitación Integral Municipal, de los 7,380 programados, lo que representó un avance del 84.89% respecto a la meta trimestral programada. La meta no fue superada debido a que algunas unidades estuvieron fuera de servicio por encontrarse en reparación.</t>
    </r>
  </si>
  <si>
    <r>
      <t xml:space="preserve">Meta Trimestral: </t>
    </r>
    <r>
      <rPr>
        <sz val="11"/>
        <rFont val="Calibri"/>
        <family val="2"/>
        <scheme val="minor"/>
      </rPr>
      <t>Se realizaron 1,259 terapias de rehabilitación para personas con discapacidad temporal y/o permanente, de los 1,400 programados, lo que representó un avance del 89.93% respecto a la meta trimestral programada.</t>
    </r>
  </si>
  <si>
    <r>
      <t xml:space="preserve">Meta Trimestral: </t>
    </r>
    <r>
      <rPr>
        <sz val="11"/>
        <rFont val="Calibri"/>
        <family val="2"/>
        <scheme val="minor"/>
      </rPr>
      <t>Se realizaron 1,148  Servicio de transporte inclusivo UNEDIF, de los 1,500 programados, lo que representó un avance del 76.53% respecto a la meta trimestral programada. La meta no fue superada debido a que algunas unidades estuvieron fuera de servicio por encontrarse en reparación.</t>
    </r>
  </si>
  <si>
    <r>
      <t xml:space="preserve">Meta Trimestral: </t>
    </r>
    <r>
      <rPr>
        <sz val="11"/>
        <rFont val="Calibri"/>
        <family val="2"/>
        <scheme val="minor"/>
      </rPr>
      <t>Se realizaron 8,414 Servicios integrales para personas adultas mayores, de los 8,375 programados, lo que representó un avance del 100.47% respecto a la meta trimestral programada.</t>
    </r>
  </si>
  <si>
    <r>
      <t xml:space="preserve">Meta Trimestral: </t>
    </r>
    <r>
      <rPr>
        <sz val="11"/>
        <rFont val="Calibri"/>
        <family val="2"/>
        <scheme val="minor"/>
      </rPr>
      <t>Se realizaron 5 Planeaciones, Coordinar, y Supervisar, Eventos y Actividades, que fomenten el Buen Trato en Familia y la Atención a las Personas Adultas Mayores, de los 5 programados, lo que representó un avance del 100.00% respecto a la meta trimestral programada.</t>
    </r>
  </si>
  <si>
    <r>
      <t xml:space="preserve">Meta Trimestral: </t>
    </r>
    <r>
      <rPr>
        <sz val="11"/>
        <rFont val="Calibri"/>
        <family val="2"/>
        <scheme val="minor"/>
      </rPr>
      <t>Se realizaron 3,858 Servicios de Inclusión, de los 4,350 programados, lo que representó un avance del 88.69% respecto a la meta trimestral programada.</t>
    </r>
  </si>
  <si>
    <r>
      <t xml:space="preserve">Meta Trimestral: </t>
    </r>
    <r>
      <rPr>
        <sz val="11"/>
        <rFont val="Calibri"/>
        <family val="2"/>
        <scheme val="minor"/>
      </rPr>
      <t>Se realizaron 3,173 servicios psicológicos,  nutricionales, jurídicos, laborales y de trabajo social para mejorar el bienestar físico, emocional y social de las personas adultas mayores, de los 3,170 programados, lo que representó un avance del 100.09% respecto a la meta trimestral programada.</t>
    </r>
  </si>
  <si>
    <r>
      <t xml:space="preserve">Meta Trimestral: </t>
    </r>
    <r>
      <rPr>
        <sz val="11"/>
        <rFont val="Calibri"/>
        <family val="2"/>
        <scheme val="minor"/>
      </rPr>
      <t>Se realizaron 368 actividades culturales, deportivas y sociales en los diferentes club´s de personas adultas mayores para fomentar la sana convivencia entre sus integrantes, de las 500 programadas, lo que representó un avance del 73.60% respecto a la meta trimestral programada. No se supero la meta debido a que los espacios solicitados para llevar las actividades del club móvil, fueron suspendidos por cuestion de tiempo de los responsables.</t>
    </r>
  </si>
  <si>
    <r>
      <t xml:space="preserve">Meta Trimestral: </t>
    </r>
    <r>
      <rPr>
        <sz val="11"/>
        <rFont val="Calibri"/>
        <family val="2"/>
        <scheme val="minor"/>
      </rPr>
      <t>Se realizaron 1,824 entrega de raciones de alimentos para las personas adultas mayores en la estancia de día y club de la esperanza, de los 1,800 programados, lo que representó un avance del 101.33% respecto a la meta trimestral programada.</t>
    </r>
  </si>
  <si>
    <r>
      <t xml:space="preserve">Meta Trimestral: </t>
    </r>
    <r>
      <rPr>
        <sz val="11"/>
        <rFont val="Calibri"/>
        <family val="2"/>
        <scheme val="minor"/>
      </rPr>
      <t>Se realizaron 4 Servicios de alojamiento temporal en la Casa Transitoria "Grandes Corazones" a personas adultas mayores en estado de abandono, de las 10 programadas, lo que representó un avance del 40.00% respecto a la meta trimestral programada. No se supero la meta debido a que los posibles candidatos despues de la investigación de trabajo social su familia fue localizada y en otros casos no fue posible su ingreso debido a sus condiciones de salud.</t>
    </r>
  </si>
  <si>
    <r>
      <t xml:space="preserve">Meta Trimestral: </t>
    </r>
    <r>
      <rPr>
        <sz val="11"/>
        <rFont val="Calibri"/>
        <family val="2"/>
        <scheme val="minor"/>
      </rPr>
      <t>Se realizaron 73 actividades recreativas y lúdicas para las personas adultas mayores albergados en la Casa Transitoria, de las 65 programadas, lo que representó un avance del 112.31% respecto a la meta trimestral programada. Se supero la meta debido la buena disposición de las personas adultas mayores en las actividades que se realizan. .</t>
    </r>
  </si>
  <si>
    <r>
      <t xml:space="preserve">Meta Trimestral: </t>
    </r>
    <r>
      <rPr>
        <sz val="11"/>
        <rFont val="Calibri"/>
        <family val="2"/>
        <scheme val="minor"/>
      </rPr>
      <t>Se realizaron 141 servicios psicológicos,  nutricionales, jurídicos, de trabajo social para mejorar el bienestar físico, emocional y social de las personas adultas mayores ingresadas en la Casa Transitoria, de las 120 programadas, lo que representó un avance del 117.50% respecto a la meta trimestral programada. Se supero la meta debido la buena disposición de las personas adultas mayores en recibir terapias psicológicas, seguimientos de trabajo social para tener una vida digna durante su estadía.</t>
    </r>
  </si>
  <si>
    <r>
      <t xml:space="preserve">Meta Trimestral: </t>
    </r>
    <r>
      <rPr>
        <sz val="11"/>
        <rFont val="Calibri"/>
        <family val="2"/>
        <scheme val="minor"/>
      </rPr>
      <t>Se realizaron 2,831 entregas de insumos de uso y consumo para las personas adultas mayores ingresadas a la Casa Transitoria "Grandes Corazones", de los 2,830 programados, lo que representó un avance del 100.04% respecto a la meta trimestral programada.</t>
    </r>
  </si>
  <si>
    <r>
      <t xml:space="preserve">Meta Trimestral: </t>
    </r>
    <r>
      <rPr>
        <sz val="11"/>
        <rFont val="Calibri"/>
        <family val="2"/>
        <scheme val="minor"/>
      </rPr>
      <t>Se realizaron 1,548 Sensibilizaciones con acciones  sobre buen trato de la no violencia dirigido a las familias benitojuareses, de los 1,500 programados, lo que representó un avance del 103.20% respecto a la meta trimestral programada.</t>
    </r>
  </si>
  <si>
    <r>
      <t xml:space="preserve">Meta Trimestral: </t>
    </r>
    <r>
      <rPr>
        <sz val="11"/>
        <rFont val="Calibri"/>
        <family val="2"/>
        <scheme val="minor"/>
      </rPr>
      <t>Se realizaron 39 Impartición de capacitaciones sobre el buen trato en familia para población en general, de las 18 programadas, lo que representó un avance del 216.67% respecto a la meta trimestral programada. Se supero la meta debido la implementación de pláticas en prevención del acoso escolar en el colegio In House, Primaria Enríquez Méndez y platicas del Taller Familia transformando Familias en el Jardín de Niños Chacmol.</t>
    </r>
  </si>
  <si>
    <r>
      <t xml:space="preserve">Meta Trimestral: </t>
    </r>
    <r>
      <rPr>
        <sz val="11"/>
        <rFont val="Calibri"/>
        <family val="2"/>
        <scheme val="minor"/>
      </rPr>
      <t>Se realizaron 3 eventos que promueven el fortalecimiento de los valores y la integración familiar de los benitojuareses, de los 2 programados, lo que representó un avance del 150.00% respecto a la meta trimestral programada. Se supero la meta debido a que se atendio una solicitud de una preparatoria no programada para promocionar los valores en conmemoración del día del amor y la amistad.</t>
    </r>
  </si>
  <si>
    <r>
      <t xml:space="preserve">Meta Trimestral: </t>
    </r>
    <r>
      <rPr>
        <sz val="11"/>
        <rFont val="Calibri"/>
        <family val="2"/>
        <scheme val="minor"/>
      </rPr>
      <t>Se realizaron 47  Procesos de Transparencia, Acceso a la Información Pública, Protección de Datos Personales, Archivo y Gestión Documental, y Cuentas Claras, de los 48 programados, lo que representó un avance del 97.92% respecto a la meta trimestral programada.</t>
    </r>
  </si>
  <si>
    <r>
      <t xml:space="preserve">Meta Trimestral: </t>
    </r>
    <r>
      <rPr>
        <sz val="11"/>
        <rFont val="Calibri"/>
        <family val="2"/>
        <scheme val="minor"/>
      </rPr>
      <t>Se realizaron 30 informes de planeación, programación, seguimiento, evaluación y rendición de cuentas alineados al modelo de Presupuesto Basado en Resultados y del Sistema de Evaluación del Desempeño, de los 30 programados, lo que representó un avance del 100.00% respecto a la meta trimestral programada.</t>
    </r>
  </si>
  <si>
    <r>
      <t xml:space="preserve">Meta Trimestral: </t>
    </r>
    <r>
      <rPr>
        <sz val="11"/>
        <rFont val="Calibri"/>
        <family val="2"/>
        <scheme val="minor"/>
      </rPr>
      <t xml:space="preserve">Se realizaron 2,840 Servicios jurídicos dirigidos a niñas, niños, adolescentes,  víctimas de maltrato y mujeres y hombres en situación de violencia familiar, de los 3,292 programados, lo que representó un avance del 86.27% respecto a la meta trimestral programada. </t>
    </r>
  </si>
  <si>
    <r>
      <t xml:space="preserve">Meta Trimestral: </t>
    </r>
    <r>
      <rPr>
        <sz val="11"/>
        <rFont val="Calibri"/>
        <family val="2"/>
        <scheme val="minor"/>
      </rPr>
      <t>Se realizaron 97 planes de restitución de derechos para niñas, niños, adolescentes que se encuentran en situación de atención prioritaria, de los 58 programados, lo que representó un avance del 167.24% respecto a la meta trimestral programada. Se supero la meta debido a la respuesta positiva por parte de la red de apoyo, cuidando el principio del interes superior del niño, niña y adolescente.</t>
    </r>
  </si>
  <si>
    <r>
      <t xml:space="preserve">Meta Trimestral: </t>
    </r>
    <r>
      <rPr>
        <sz val="11"/>
        <rFont val="Calibri"/>
        <family val="2"/>
        <scheme val="minor"/>
      </rPr>
      <t>Se realizaron 104 diagnósticos de vulneración de derechos de niñas, niños y adolescentes, de los 88 programados, lo que representó un avance del 118.18% respecto a la meta trimestral programada.</t>
    </r>
  </si>
  <si>
    <r>
      <t xml:space="preserve">Meta Trimestral: </t>
    </r>
    <r>
      <rPr>
        <sz val="11"/>
        <rFont val="Calibri"/>
        <family val="2"/>
        <scheme val="minor"/>
      </rPr>
      <t>Se realizaron 40 convenios de pensión alimenticia a familias en situación prioritaria para mediación ante controversias familiares, de los 53 programados, lo que representó un avance del 75.47% respecto a la meta trimestral programada. No se logró la meta programada debido a que se ha tenido que persuadir a las familias en situación prioritaria en contar con la certeza jurídica en defensoría pública mediante los juzgados familiares orales, garantizando una pensión alimenticia estable.</t>
    </r>
  </si>
  <si>
    <r>
      <t xml:space="preserve">Meta Trimestral: </t>
    </r>
    <r>
      <rPr>
        <sz val="11"/>
        <rFont val="Calibri"/>
        <family val="2"/>
        <scheme val="minor"/>
      </rPr>
      <t>Se realizaron 520 acompañamientos a niñas, niños y adolescentes a diferentes órganos institucionales (juzgados orales, tradicionales, familiares, penales y la fiscalía general), de los 231 programados, lo que representó un avance del 225.11% respecto a la meta trimestral programada. La meta programada tubo un incremento debido a que los protocolos en las audiencias orales se cuido el principio del interés superior del niño, niña y adolescentes.</t>
    </r>
  </si>
  <si>
    <r>
      <t xml:space="preserve">Meta Trimestral: </t>
    </r>
    <r>
      <rPr>
        <sz val="11"/>
        <rFont val="Calibri"/>
        <family val="2"/>
        <scheme val="minor"/>
      </rPr>
      <t>Se realizaron 270 comparecencias de hechos a familias en situación prioritaria para mediación ante controversias familiares, de los 139 programados, lo que representó un avance del 194.24% respecto a la meta trimestral programada. La meta programada tubo un incremento debido a que se obruvo respuesta favorable a los programas municipales de registro filial de NNA y personas adultas, así como para tramites escolares como becas ante la SEP.</t>
    </r>
  </si>
  <si>
    <r>
      <t xml:space="preserve">Meta Trimestral: </t>
    </r>
    <r>
      <rPr>
        <sz val="11"/>
        <rFont val="Calibri"/>
        <family val="2"/>
        <scheme val="minor"/>
      </rPr>
      <t>Se realizaron 897 visitas domiciliarias e institucionales para investigaciones sociales, de Juzgados Orales, Familiares, Penales, Fiscalía, DIF Estatales, Asociaciones Civiles, de la Procuraduría y el área que lo requiera, de los 949 programados, lo que representó un avance del 94.52% respecto a la meta trimestral programada.</t>
    </r>
  </si>
  <si>
    <r>
      <t xml:space="preserve">Meta Trimestral: </t>
    </r>
    <r>
      <rPr>
        <sz val="11"/>
        <rFont val="Calibri"/>
        <family val="2"/>
        <scheme val="minor"/>
      </rPr>
      <t>Se realizaron 3 acompañamientos de niños, niñas y adolescentes a las instancias jurídicas foráneas, de los 6 programados, lo que representó un avance del 50.00% respecto a la meta trimestral programada. No se logró la meta programada devido a la operatividad de visitas domiciliarias que se tuvieron, por lo que la Delegación programo el acompañamiento con trabajadores sociales que llevan entrevistas de NNA ante los juzgados.</t>
    </r>
  </si>
  <si>
    <r>
      <t xml:space="preserve">Meta Trimestral: </t>
    </r>
    <r>
      <rPr>
        <sz val="11"/>
        <rFont val="Calibri"/>
        <family val="2"/>
        <scheme val="minor"/>
      </rPr>
      <t xml:space="preserve">Se realizaron 365 Atención psicológica a familias, personas; víctimas o generadoras de violencia y acompañamiento psicológico en atención a instancias jurídicas foráneas, de los 353 programados, lo que representó un avance del 103.40% respecto a la meta trimestral programada. </t>
    </r>
  </si>
  <si>
    <r>
      <t xml:space="preserve">Meta Trimestral: </t>
    </r>
    <r>
      <rPr>
        <sz val="11"/>
        <rFont val="Calibri"/>
        <family val="2"/>
        <scheme val="minor"/>
      </rPr>
      <t xml:space="preserve">Se realizaron 514 Servicios integrales del Centro de Asistencia Social para la protección de los derechos de las niñas, niños y adolescentes migrantes, acompañados, no acompañados, separados, de los 513 programados, lo que representó un avance del 100.19% respecto a la meta trimestral programada. </t>
    </r>
  </si>
  <si>
    <r>
      <t xml:space="preserve">Meta Trimestral: </t>
    </r>
    <r>
      <rPr>
        <sz val="11"/>
        <rFont val="Calibri"/>
        <family val="2"/>
        <scheme val="minor"/>
      </rPr>
      <t>Se realizaron 16 Control de los ingresos de las niñas, niños y adolescentes migrantes y acompañantes albergados en el Centro de Asistencia Social, de los 34 programados, lo que representó un avance del 47.06% respecto a la meta trimestral programada. No fue posible lograr la meta debido a que no se detectaron NNAM viajeros que  se encuentren en situación migratoria para poderles brindar alojamiento temporal.</t>
    </r>
  </si>
  <si>
    <r>
      <t xml:space="preserve">Meta Trimestral: </t>
    </r>
    <r>
      <rPr>
        <sz val="11"/>
        <rFont val="Calibri"/>
        <family val="2"/>
        <scheme val="minor"/>
      </rPr>
      <t xml:space="preserve">Se realizaron 137 atenciones médicas, psicológicas y de trabajo social para las niñas, niños, adolescentes y acompañantes migrantes albergados en el Centro de Asistencia Social, de los 144 programados, lo que representó un avance del 95.14% respecto a la meta trimestral programada. </t>
    </r>
  </si>
  <si>
    <r>
      <t xml:space="preserve">Meta Trimestral: </t>
    </r>
    <r>
      <rPr>
        <sz val="11"/>
        <rFont val="Calibri"/>
        <family val="2"/>
        <scheme val="minor"/>
      </rPr>
      <t>Se realizaron 302 actividades recreativas, lúdicas, deportivas, educativas y formativas para las niñas, niños y adolescentes migrantes y acompañantes del Centro de Asistencia Social, de los 369 programados, lo que representó un avance del 81.84% respecto a la meta trimestral programada.  No fue posible lograr la meta debido a que no se detectaron NNAM viajeros que  se encuentren en situación migratoria para poderles brindar alojamiento temporal.</t>
    </r>
  </si>
  <si>
    <r>
      <t xml:space="preserve">Meta Trimestral: </t>
    </r>
    <r>
      <rPr>
        <sz val="11"/>
        <rFont val="Calibri"/>
        <family val="2"/>
        <scheme val="minor"/>
      </rPr>
      <t xml:space="preserve">Se realizaron 28 entregas de insumos para uso y consumo para las niñas, niños, adolescentes migrantes y acompañantes del Centro de Asistencia Social, de los 34 programados, lo que representó un avance del 82.35% respecto a la meta trimestral programada. </t>
    </r>
    <r>
      <rPr>
        <b/>
        <sz val="11"/>
        <rFont val="Calibri"/>
        <family val="2"/>
        <scheme val="minor"/>
      </rPr>
      <t xml:space="preserve"> </t>
    </r>
    <r>
      <rPr>
        <sz val="11"/>
        <rFont val="Calibri"/>
        <family val="2"/>
        <scheme val="minor"/>
      </rPr>
      <t>No fue posible lograr la meta debido a que no se detectaron NNAM viajeros que  se encuentren en situación migratoria para poderles brindar alojamiento temporal.</t>
    </r>
  </si>
  <si>
    <r>
      <t xml:space="preserve">Meta Trimestral: </t>
    </r>
    <r>
      <rPr>
        <sz val="11"/>
        <rFont val="Calibri"/>
        <family val="2"/>
        <scheme val="minor"/>
      </rPr>
      <t>Se realizaron 11 servicios de mantenimiento y reparación para la conservación y el buen funcionamiento del Centro de Asistencia Social, de los 17 programados, lo que representó un avance del 64.71% respecto a la meta trimestral programada.  No fue posible lograr la meta debido a que los materiales requeridos para realizar los trabajos de mantenimiento se encuentran en proceso de validación.</t>
    </r>
  </si>
  <si>
    <r>
      <t xml:space="preserve">Meta Trimestral: </t>
    </r>
    <r>
      <rPr>
        <sz val="11"/>
        <rFont val="Calibri"/>
        <family val="2"/>
        <scheme val="minor"/>
      </rPr>
      <t xml:space="preserve">Se realizaron 1,600 Atenciones integrales para niñas, niños y adolescentes en la Casa de Asistencia Temporal, de los 1,727 programados, lo que representó un avance del 92.65% respecto a la meta trimestral programada. </t>
    </r>
  </si>
  <si>
    <r>
      <t xml:space="preserve">Meta Trimestral: </t>
    </r>
    <r>
      <rPr>
        <sz val="11"/>
        <rFont val="Calibri"/>
        <family val="2"/>
        <scheme val="minor"/>
      </rPr>
      <t>Se realizaron 58 Integración de Expedientes para control de ingresos de niñas, niños y adolescentes en la Casa de Asistencia Temporal, de los 95 programados, lo que representó un avance del 61.05% respecto a la meta trimestral programada. No se logro la meta proyectada toda vez que no se detectaron NNA que se encuentren en situación de vulnerabilidad para brindar alojamiento temporal.</t>
    </r>
  </si>
  <si>
    <r>
      <t xml:space="preserve">Meta Trimestral: </t>
    </r>
    <r>
      <rPr>
        <sz val="11"/>
        <rFont val="Calibri"/>
        <family val="2"/>
        <scheme val="minor"/>
      </rPr>
      <t xml:space="preserve">Se realizaron 329 acompañamientos a niñas, niños y adolescentes a diferentes órganos institucionales (Juzgados Orales, Tradicionales, Familiares, Penales y la Fiscalía General), de salud y otros, de los 346 programados, lo que representó un avance del 95.09% respecto a la meta trimestral programada. </t>
    </r>
  </si>
  <si>
    <r>
      <t xml:space="preserve">Meta Trimestral: </t>
    </r>
    <r>
      <rPr>
        <sz val="11"/>
        <rFont val="Calibri"/>
        <family val="2"/>
        <scheme val="minor"/>
      </rPr>
      <t xml:space="preserve">Se realizaron 1,026 actividades recreativas, lúdicas, deportivas, educativas y formativas para las niñas, niños y adolescentes de la Casa de Asistencia Temporal, de los 1,563 programados, lo que representó un avance del 65.64% respecto a la meta trimestral programada. No se logro la meta proyectada debido a que los cambios climatológicos afectaron las actividades al aire libre por lo que no se realizaron. </t>
    </r>
  </si>
  <si>
    <r>
      <t xml:space="preserve">Meta Trimestral: </t>
    </r>
    <r>
      <rPr>
        <sz val="11"/>
        <rFont val="Calibri"/>
        <family val="2"/>
        <scheme val="minor"/>
      </rPr>
      <t xml:space="preserve">Se realizaron 283 entrega de insumos para uso o consumo a las niñas, niños y adolescentes de la Casa de Asistencia Temporal, de los 318 programados, lo que representó un avance del 88.99% respecto a la meta trimestral programada. </t>
    </r>
  </si>
  <si>
    <r>
      <t xml:space="preserve">Meta Trimestral: </t>
    </r>
    <r>
      <rPr>
        <sz val="11"/>
        <rFont val="Calibri"/>
        <family val="2"/>
        <scheme val="minor"/>
      </rPr>
      <t>Se realizaron 70 servicios de mantenimiento para la conservación y el buen funcionamiento de la Casa de Asistencia Temporal, de los 69 programados, lo que representó un avance del 101.45% respecto a la meta trimestral programada.</t>
    </r>
  </si>
  <si>
    <r>
      <t xml:space="preserve">Meta Trimestral: </t>
    </r>
    <r>
      <rPr>
        <sz val="11"/>
        <rFont val="Calibri"/>
        <family val="2"/>
        <scheme val="minor"/>
      </rPr>
      <t>Se realizaron 1,181 Servicios de prevención y atención para un entorno libre de violencia en mujeres y hombres generadores o víctimas de violencia realizadas en el Centro Especializado Para la Atención a la Violencia, de los 804 programados, lo que representó un avance del 146.89% respecto a la meta trimestral programada. La meta fue superada debido a que se fortalecieron los servicios en conmemoración al 8 de marzo "Día Internacional de la mujer"</t>
    </r>
  </si>
  <si>
    <r>
      <t>Meta Trimestral:</t>
    </r>
    <r>
      <rPr>
        <sz val="11"/>
        <rFont val="Calibri"/>
        <family val="2"/>
        <scheme val="minor"/>
      </rPr>
      <t xml:space="preserve"> Se realizaron 497 atenciones multidisciplinarias a personas generadoras o víctimas de violencia en el Centro Especializado para la Atención a la Violencia, de los 453 programados, lo que representó un avance del 109.71% respecto a la meta trimestral programada.</t>
    </r>
  </si>
  <si>
    <r>
      <t xml:space="preserve">Meta Trimestral: </t>
    </r>
    <r>
      <rPr>
        <sz val="11"/>
        <rFont val="Calibri"/>
        <family val="2"/>
        <scheme val="minor"/>
      </rPr>
      <t>Se impartieron 9  pláticas y talleres con temas para la prevención de la violencia, de los 6 programados, lo que representó un avance del 150.00% respecto a la meta trimestral programada. La meta fue superada debido a que las atenciones fueron fortalecidas durante la conmemoración del 8 de marzo "Día internacional de la mujer".</t>
    </r>
  </si>
  <si>
    <r>
      <t xml:space="preserve">Meta Trimestral: </t>
    </r>
    <r>
      <rPr>
        <sz val="11"/>
        <rFont val="Calibri"/>
        <family val="2"/>
        <scheme val="minor"/>
      </rPr>
      <t xml:space="preserve">Se impartieron 2  capacitaciones para el autoempleo a mujeres receptoras de violencia en cualquiera de sus modalidades, de los 2 programados, lo que representó un avance del 100.00% respecto a la meta trimestral programada. </t>
    </r>
  </si>
  <si>
    <r>
      <t>Meta Trimestral:</t>
    </r>
    <r>
      <rPr>
        <sz val="11"/>
        <rFont val="Calibri"/>
        <family val="2"/>
        <scheme val="minor"/>
      </rPr>
      <t xml:space="preserve"> Se realizaron 4  actividades, brigadas y eventos que fomentan el fortalecimiento del desarrollo social y el desarrollo comunitario a niñas, niños, adolescentes y la familia, de los 2 programados, lo que representó un avance del 200.00% respecto a la meta trimestral programada. Se supero la meta debido a que a petición de la población se realizaron dos brigadas asistenciales, así como la realización del evento de las Bodas Colectivas 2024.</t>
    </r>
  </si>
  <si>
    <r>
      <t xml:space="preserve">Meta Trimestral: </t>
    </r>
    <r>
      <rPr>
        <sz val="11"/>
        <rFont val="Calibri"/>
        <family val="2"/>
        <scheme val="minor"/>
      </rPr>
      <t>Se realizaron 371,098  Apoyos de asistencia alimentaria a la población en general lo cual contribuye a revertir las tendencias y las cifras crecientes de los problemas de una mala nutrición, entregados, de los 775,125 programados, lo que representó un avance del 47.88% respecto a la meta trimestral programada. No se logró la meta debido a los acuerdos de licitación por parte del Sistema Estatal DIF, los programas de desayunos escolares en su modalidad fríos y calientes serán demorados hasta el mes de abril.</t>
    </r>
  </si>
  <si>
    <r>
      <t xml:space="preserve">Meta Trimestral: </t>
    </r>
    <r>
      <rPr>
        <sz val="11"/>
        <rFont val="Calibri"/>
        <family val="2"/>
        <scheme val="minor"/>
      </rPr>
      <t>Se realizaron 351,720 Recepción y distribución de raciones  de desayunos fríos y  calientes a niñas y niños de las escuelas inscritas al programa, de los 743,325 programados, lo que representó un avance del 47.32% respecto a la meta trimestral programada. No se logró la meta debido a los acuerdos de licitación por parte del Sistema Estatal DIF, los programas de desayunos escolares en su modalidad fríos y calientes serán demorados hasta el mes de abril.</t>
    </r>
  </si>
  <si>
    <r>
      <t xml:space="preserve">Meta Trimestral: </t>
    </r>
    <r>
      <rPr>
        <sz val="11"/>
        <rFont val="Calibri"/>
        <family val="2"/>
        <scheme val="minor"/>
      </rPr>
      <t xml:space="preserve">Se realizaron 25,888 Entrega de raciones alimentarias diseñados con base en los Criterios de Calidad Nutricia en el Comedor Comunitario de la región 235 a personas de atención prioritaria, de los 30,000 programados, lo que representó un avance del 86.29% respecto a la meta trimestral programada. </t>
    </r>
  </si>
  <si>
    <r>
      <t xml:space="preserve">Meta Trimestral: </t>
    </r>
    <r>
      <rPr>
        <sz val="11"/>
        <rFont val="Calibri"/>
        <family val="2"/>
        <scheme val="minor"/>
      </rPr>
      <t>Se realizaron 3,000 Entrega de apoyos  de asistencia alimentaria a sujetos de atención prioritaria, de los 1,800 programados, lo que representó un avance del 166.67% respecto a la meta trimestral programada. Se superó la meta gracias  al aumento de despensas otorgadas por el DIF Estatal y eso ha impactado en la atención a la población.</t>
    </r>
  </si>
  <si>
    <r>
      <t xml:space="preserve">Meta Trimestral: </t>
    </r>
    <r>
      <rPr>
        <sz val="11"/>
        <rFont val="Calibri"/>
        <family val="2"/>
        <scheme val="minor"/>
      </rPr>
      <t xml:space="preserve">Se realizaron 42 servicios administrativos, habilitación y mantenimiento para la operación y buen funcionamiento del Comedor Comunitario de la región 235 y Comedores Escolares, de los 40 programados, lo que representó un avance del 105.00% respecto a la meta trimestral programada. </t>
    </r>
  </si>
  <si>
    <r>
      <t xml:space="preserve">Meta Trimestral: </t>
    </r>
    <r>
      <rPr>
        <sz val="11"/>
        <rFont val="Calibri"/>
        <family val="2"/>
        <scheme val="minor"/>
      </rPr>
      <t>Se realizaron 268 Atenciones para el autoempleo en los Centros de Desarrollo Comunitario y en el Centro de Emprendimiento y Desarrollo Humano para las Juventudes, de los 180 programados, lo que representó un avance del 148.89% respecto a la meta trimestral programada. Se supero la meta debido a la buena respuesta de la población para inscribirse a los cursos de capacitación continua que se tienen en convenio con el ICAT.</t>
    </r>
  </si>
  <si>
    <r>
      <t xml:space="preserve">Meta Trimestral: </t>
    </r>
    <r>
      <rPr>
        <sz val="11"/>
        <rFont val="Calibri"/>
        <family val="2"/>
        <scheme val="minor"/>
      </rPr>
      <t>Se realizaron 41 Cursos de Capacitación para el Autoempleo, de los 35 programados, lo que representó un avance del 117.14% respecto a la meta trimestral programada. Se superó la meta programada debido se iniciaron algunos cursos  en coordinación con el ICAT y que estaban programados para el mes de abril.</t>
    </r>
  </si>
  <si>
    <r>
      <t xml:space="preserve">Meta Trimestral: </t>
    </r>
    <r>
      <rPr>
        <sz val="11"/>
        <rFont val="Calibri"/>
        <family val="2"/>
        <scheme val="minor"/>
      </rPr>
      <t>Se realizaron 34 Actividades recreativas y educativas que contribuyen al desarrollo social y bienestar económico de la ciudadanía, de los 30 programados, lo que representó un avance del 113.33% respecto a la meta trimestral programada. Se superó la meta programada debido a la activa participación de la ciudadania cada que se le convoca a las actividades programadas.</t>
    </r>
  </si>
  <si>
    <r>
      <t xml:space="preserve">Meta Trimestral: </t>
    </r>
    <r>
      <rPr>
        <sz val="11"/>
        <rFont val="Calibri"/>
        <family val="2"/>
        <scheme val="minor"/>
      </rPr>
      <t xml:space="preserve">Se realizaron 42 servicios  administrativos y de mantenimiento, para la operación y buen funcionamiento de los CDC, de los 41 programados, lo que representó un avance del 102.44% respecto a la meta trimestral programada. </t>
    </r>
  </si>
  <si>
    <r>
      <t xml:space="preserve">Meta Trimestral: </t>
    </r>
    <r>
      <rPr>
        <sz val="11"/>
        <rFont val="Calibri"/>
        <family val="2"/>
        <scheme val="minor"/>
      </rPr>
      <t xml:space="preserve">Se realizaron 88 Atenciones del fomento del autoempleo para desarrollar y ejecutar proyectos de emprendimiento a beneficio de las personas que son capacitadas en los CDC, de los 100 programados, lo que representó un avance del 88.00% respecto a la meta trimestral programada. </t>
    </r>
  </si>
  <si>
    <r>
      <t xml:space="preserve">Meta Trimestral: </t>
    </r>
    <r>
      <rPr>
        <sz val="11"/>
        <rFont val="Calibri"/>
        <family val="2"/>
        <scheme val="minor"/>
      </rPr>
      <t xml:space="preserve">Se realizaron 3 eventos que fomentan el autoempleo, de los 3 programados, lo que representó un avance del 100.00% respecto a la meta trimestral programada. </t>
    </r>
  </si>
  <si>
    <r>
      <t xml:space="preserve">Meta Trimestral: </t>
    </r>
    <r>
      <rPr>
        <sz val="11"/>
        <rFont val="Calibri"/>
        <family val="2"/>
        <scheme val="minor"/>
      </rPr>
      <t xml:space="preserve">Se realizaron 10 Implementación de  talleres  para el autoempleo para personas adultas mayores, de los 10 programados, lo que representó un avance del 100.00% respecto a la meta trimestral programada. </t>
    </r>
  </si>
  <si>
    <r>
      <t xml:space="preserve">Meta Trimestral: </t>
    </r>
    <r>
      <rPr>
        <sz val="11"/>
        <rFont val="Calibri"/>
        <family val="2"/>
        <scheme val="minor"/>
      </rPr>
      <t>Se realizaron 10 servicios de habilitación y de mantenimiento del Centro de Emprendimiento y Desarrollo Humano para Personas Adultas Mayores, de los 12 programados, lo que representó un avance del 83.33% respecto a la meta trimestral programada. Por cuestiones de falta de material se tuvieron que reprogramar ciertas reparaciones para el siguiente trimestre por lo cual no se cumplio la meta programada.</t>
    </r>
  </si>
  <si>
    <r>
      <t xml:space="preserve">Meta Trimestral: </t>
    </r>
    <r>
      <rPr>
        <sz val="11"/>
        <rFont val="Calibri"/>
        <family val="2"/>
        <scheme val="minor"/>
      </rPr>
      <t>Se realizaron 1,867 Atenciones a niñas y niños de 6 a 12 años inscritos en "La llave es la clave" que habitan zonas prioritarias con  actividades de aprendizaje, físicas, lúdicas, recreativas y de regularización, de los 1,380 programados, lo que representó un avance del 135.29% respecto a la meta trimestral programada. Gracias al interes de la ciudadania, este trimestre tuvimos 8 inscripciones de niños y niñas a nuestro programa, lo que nos ayudo a superar la meta proyectada.</t>
    </r>
  </si>
  <si>
    <r>
      <t xml:space="preserve">Meta Trimestral: </t>
    </r>
    <r>
      <rPr>
        <sz val="11"/>
        <rFont val="Calibri"/>
        <family val="2"/>
        <scheme val="minor"/>
      </rPr>
      <t xml:space="preserve">Se realizaron 212 Actividades de aprendizaje, físicas, lúdicas, recreativas y  de regularización a niñas y niños de "La llave es la clave" en zonas prioritarias, de los 220 programados, lo que representó un avance del 96.36% respecto a la meta trimestral programada. </t>
    </r>
  </si>
  <si>
    <r>
      <t xml:space="preserve">Meta Trimestral: </t>
    </r>
    <r>
      <rPr>
        <sz val="11"/>
        <rFont val="Calibri"/>
        <family val="2"/>
        <scheme val="minor"/>
      </rPr>
      <t>Para el primer trimestre no se programaron entregas de constancias con validez oficial por clausura de cursos que fomentan el autoempleo.</t>
    </r>
  </si>
  <si>
    <r>
      <t xml:space="preserve">Meta Trimestral: </t>
    </r>
    <r>
      <rPr>
        <sz val="11"/>
        <rFont val="Calibri"/>
        <family val="2"/>
        <scheme val="minor"/>
      </rPr>
      <t>Para el primer trimestre no se programaron  cursos vacacionales a niñas y niños en zonas prioritarias.</t>
    </r>
  </si>
  <si>
    <r>
      <t xml:space="preserve">Meta Trimestral: </t>
    </r>
    <r>
      <rPr>
        <sz val="11"/>
        <rFont val="Calibri"/>
        <family val="2"/>
        <scheme val="minor"/>
      </rPr>
      <t>Se realizaron 5,198 Atenciones de Prevención de Riesgos Psicosociales para Niñas Niños y Adolescentes, de los 4,800 programados, lo que representó un avance del 108.29% respecto a la meta trimestral programada.</t>
    </r>
    <r>
      <rPr>
        <b/>
        <sz val="11"/>
        <rFont val="Calibri"/>
        <family val="2"/>
        <scheme val="minor"/>
      </rPr>
      <t xml:space="preserve"> </t>
    </r>
  </si>
  <si>
    <r>
      <t xml:space="preserve">Meta Trimestral: </t>
    </r>
    <r>
      <rPr>
        <sz val="11"/>
        <rFont val="Calibri"/>
        <family val="2"/>
        <scheme val="minor"/>
      </rPr>
      <t xml:space="preserve">Se realizaron 53 acciones de la cultura de la paz para mejorar la comunicación y las relaciones familiares y sociales, así como acciones educativas enfocadas en los derechos de las niñas, niños y adolescentes de la "Red de Impulsores de la Transformación", de los 52 programados, lo que representó un avance del 101.92% respecto a la meta trimestral programada. </t>
    </r>
  </si>
  <si>
    <r>
      <t xml:space="preserve">Meta Trimestral: </t>
    </r>
    <r>
      <rPr>
        <sz val="11"/>
        <rFont val="Calibri"/>
        <family val="2"/>
        <scheme val="minor"/>
      </rPr>
      <t>Se realizaron 519 Atenciones de fortalecimiento en la solución de conflictos y prevención de riesgos psicosociales a través de la cultura de la paz y los derechos de las niñas, niños y adolescentes, de los 350 programados, lo que representó un avance del 148.29% respecto a la meta trimestral programada. La meta fue superada debido a que la cadena de Hoteles Sunset solicitó se brindara a su personal el Programa de Atención para la Paz.</t>
    </r>
  </si>
  <si>
    <r>
      <t xml:space="preserve">Meta Trimestral: </t>
    </r>
    <r>
      <rPr>
        <sz val="11"/>
        <rFont val="Calibri"/>
        <family val="2"/>
        <scheme val="minor"/>
      </rPr>
      <t>Se realizaron 87 Participaciones de Instituciones públicas, privadas, fundaciones, asociaciones, empresas socialmente responsables y sociedad civil que entregan donativos al SMDIF BJ, de los 65 programados, lo que representó un avance del 133.85% respecto a la meta trimestral programada. La meta fue superada debido a que las instituciones realizaron donaciones de manera considerable.</t>
    </r>
  </si>
  <si>
    <r>
      <t xml:space="preserve">Meta Trimestral: </t>
    </r>
    <r>
      <rPr>
        <sz val="11"/>
        <rFont val="Calibri"/>
        <family val="2"/>
        <scheme val="minor"/>
      </rPr>
      <t>Se realizaron 659 Recepciones de donativos en especie o monetario, de los 801 programados, lo que representó un avance del 82.27% respecto a la meta trimestral programada. La meta no fue superada debido a que no hubieron donaciones de manera frecuente.</t>
    </r>
  </si>
  <si>
    <r>
      <t>Meta Trimestral:</t>
    </r>
    <r>
      <rPr>
        <sz val="11"/>
        <rFont val="Calibri"/>
        <family val="2"/>
        <scheme val="minor"/>
      </rPr>
      <t xml:space="preserve"> Se realizaron 117 actividades de prevención de riesgos psicosociales dirigido a niñas, niños, adolescentes y adultos que viven en el municipio de Benito Juárez en situación prioritaria, de los 75 programados, lo que representó un avance del 156.00% respecto a la meta trimestral programada. La meta se superó debido a que se atendieron solicitudes de pláticas en hoteles y escuelas sobre la prevención de diferentes problematicas sociales, asi como de pláticas de sencibilización de la Campaña de Corazón Azul.</t>
    </r>
  </si>
  <si>
    <r>
      <t xml:space="preserve">Meta Trimestral: </t>
    </r>
    <r>
      <rPr>
        <sz val="11"/>
        <rFont val="Calibri"/>
        <family val="2"/>
        <scheme val="minor"/>
      </rPr>
      <t xml:space="preserve">Se realizaron 88 Verificaciones y registros de los Centros para la Atención, Cuidado y Desarrollo Integral Infantil del RENCAI en el Municipio de Benito Juárez, de los 88 programados, lo que representó un avance del 100.00% respecto a la meta trimestral programada. </t>
    </r>
  </si>
  <si>
    <r>
      <t xml:space="preserve">Meta Trimestral: </t>
    </r>
    <r>
      <rPr>
        <sz val="11"/>
        <rFont val="Calibri"/>
        <family val="2"/>
        <scheme val="minor"/>
      </rPr>
      <t>Se realizaron 100  Servicios de escuelas de tiempo completo con atención educativa, asistencial, psicológica, alimentaria, trabajo social y de salud, de los 79 programados, lo que representó un avance del 126.58% respecto a la meta trimestral programada. La meta fue superada debido al interes de las familias por los servicios que se brindan en los CADI.</t>
    </r>
  </si>
  <si>
    <r>
      <t xml:space="preserve">Meta Trimestral: </t>
    </r>
    <r>
      <rPr>
        <sz val="11"/>
        <rFont val="Calibri"/>
        <family val="2"/>
        <scheme val="minor"/>
      </rPr>
      <t>Se realizaron 528  clases de recreación, cultura y deportes, para niñas, niños, adolescentes y personas adultas, de los 200 programados, lo que representó un avance del 264.00% respecto a la meta trimestral programada. Se superó la meta trimestral debido a que se realizó una campaña de promoción sobre las clases que se imparten actualmente, obteniendo buena respuesta de la ciudadania.</t>
    </r>
  </si>
  <si>
    <r>
      <t xml:space="preserve">Meta Trimestral: </t>
    </r>
    <r>
      <rPr>
        <sz val="11"/>
        <rFont val="Calibri"/>
        <family val="2"/>
        <scheme val="minor"/>
      </rPr>
      <t>Se realizaron 499 entregas de estímulo a la educación, alimentación y salud, de los 230 programados, lo que representó un avance del 216.96% respecto a la meta trimestral programada. Se supero la meta debido a que la Dirección General de este Sistema brindó despensas de manera mensual a las familias incritas en el Programa de Trabajo Laboral Infantil.</t>
    </r>
  </si>
  <si>
    <r>
      <t xml:space="preserve">Meta Trimestral: </t>
    </r>
    <r>
      <rPr>
        <sz val="11"/>
        <rFont val="Calibri"/>
        <family val="2"/>
        <scheme val="minor"/>
      </rPr>
      <t xml:space="preserve">Se realizaron 3,395 Atención en la prevención del delito en niñas, niños, adolescentes y personas adultas fomentando la cultura de la legalidad, de los 3,240 programados, lo que representó un avance del 104.78% respecto a la meta trimestral programada. </t>
    </r>
  </si>
  <si>
    <r>
      <t xml:space="preserve">Meta Trimestral: </t>
    </r>
    <r>
      <rPr>
        <sz val="11"/>
        <rFont val="Calibri"/>
        <family val="2"/>
        <scheme val="minor"/>
      </rPr>
      <t>Se realizaron 47 Impartición de pláticas de  prevención del delito dirigido a niñas, niños, adolescentes y personas adultas fomentando la cultura de la legalidad, de los 48 programados, lo que representó un avance del 97.92% respecto a la meta trimestral programada.</t>
    </r>
  </si>
  <si>
    <r>
      <t xml:space="preserve">Meta Trimestral: </t>
    </r>
    <r>
      <rPr>
        <sz val="11"/>
        <rFont val="Calibri"/>
        <family val="2"/>
        <scheme val="minor"/>
      </rPr>
      <t>Se realizaron 3 Eventos para la prevención del delito en niñas, niños, adolescentes y personas adultas fomentando la cultura de la legalidad, de los 3 programados, lo que representó un avance del 100.00% respecto a la meta trimestral programada.</t>
    </r>
  </si>
  <si>
    <r>
      <t xml:space="preserve">Meta Trimestral: </t>
    </r>
    <r>
      <rPr>
        <sz val="11"/>
        <rFont val="Calibri"/>
        <family val="2"/>
        <scheme val="minor"/>
      </rPr>
      <t>Se realizaron 2,413  Atenciones en actividades sociales, brigadas y eventos  que contribuyen al  desarrollo y el mejoramiento de las condiciones de vida de los benitojuarense, de los 1,900 programados, lo que representó un avance del 127.00% respecto a la meta trimestral programada. Se supero la meta debido a que se participo en dos brigadas a petición de la población, además de que se tubo buena respuesta en la convocatoria de las Bodas Colectivas.</t>
    </r>
  </si>
  <si>
    <r>
      <t xml:space="preserve">Meta Trimestral: </t>
    </r>
    <r>
      <rPr>
        <sz val="11"/>
        <rFont val="Calibri"/>
        <family val="2"/>
        <scheme val="minor"/>
      </rPr>
      <t>Se realizaron 2,515 Atenciones para impulsar un sano desarrollo a través de clases, actividades, eventos y concursos de recreación, cultura y deportes para niñas, niños, adolescentes y personas adultas, de los 3,000 programados, lo que representó un avance del 83.83% respecto a la meta trimestral programada.</t>
    </r>
    <r>
      <rPr>
        <sz val="11"/>
        <color rgb="FFFF0000"/>
        <rFont val="Calibri"/>
        <family val="2"/>
        <scheme val="minor"/>
      </rPr>
      <t xml:space="preserve"> </t>
    </r>
    <r>
      <rPr>
        <sz val="11"/>
        <rFont val="Calibri"/>
        <family val="2"/>
        <scheme val="minor"/>
      </rPr>
      <t>No se logró la meta debido a que por periodo de examenes algunas escuelas cancelaron las atenciones, reprogramándolas para el mes de abril.</t>
    </r>
  </si>
  <si>
    <r>
      <t xml:space="preserve">Meta Trimestral: </t>
    </r>
    <r>
      <rPr>
        <sz val="11"/>
        <rFont val="Calibri"/>
        <family val="2"/>
        <scheme val="minor"/>
      </rPr>
      <t>Se realizaron 12  Actividades, eventos y concursos de recreación, cultura y deportes para niñas, niños, adolescentes y personas adultas, de los 15 programados, lo que representó un avance del 80.00% respecto a la meta trimestral programada. No se logro la meta proyectada debido a que actividades como concursos de escultura en la arena y teatro guiñol se tuvieron que reprogramar.</t>
    </r>
  </si>
  <si>
    <r>
      <t xml:space="preserve">Meta Trimestral: </t>
    </r>
    <r>
      <rPr>
        <sz val="11"/>
        <rFont val="Calibri"/>
        <family val="2"/>
        <scheme val="minor"/>
      </rPr>
      <t>Se realizaron 94  actividades sociales, culturales, deportivas en los Centros Asistenciales de Desarrollo Infantil, de los 66 programados, lo que representó un avance del 142.42% respecto a la meta trimestral programada. La meta fue superada debido al que personal de servicio social han implementado actividades tomándo como referencia efemérides y la participación en el exatlon kids.</t>
    </r>
  </si>
  <si>
    <r>
      <t xml:space="preserve">Meta Trimestral: </t>
    </r>
    <r>
      <rPr>
        <sz val="11"/>
        <rFont val="Calibri"/>
        <family val="2"/>
        <scheme val="minor"/>
      </rPr>
      <t>Se realizaron 6,921  entregas de raciones de comida para las niñas y niños inscritos en los Centros Asistenciales de Desarrollo Infantil, de los 8,955 programados, lo que representó un avance del 77.29% respecto a la meta trimestral programada. La meta no fue superada debido a la inansistencia de las niñas y los niños inscritos en los CADI.</t>
    </r>
  </si>
  <si>
    <r>
      <rPr>
        <b/>
        <sz val="11"/>
        <rFont val="Calibri"/>
        <family val="2"/>
        <scheme val="minor"/>
      </rPr>
      <t>Meta Trimestral:</t>
    </r>
    <r>
      <rPr>
        <sz val="11"/>
        <rFont val="Calibri"/>
        <family val="2"/>
        <scheme val="minor"/>
      </rPr>
      <t xml:space="preserve"> Se realizaron 9  participaciones en actividades, brigadas y eventos, que fomenten la sana convivencia en el núcleo familiar, de las 6 programadas, lo que representó un avance del 150% respecto a la meta trimestral programada. Se supero la meta debido a las solicitudes de apoyo a la dirección de la familia, para llevar a cabo actividades de integración familiar en los eventos externos programados durante el trimestre. </t>
    </r>
  </si>
  <si>
    <t>SEGUIMIENTO DE AVANCE EN CUMPLIMIENTO DE METAS Y OBJETIVOS 2024</t>
  </si>
  <si>
    <t>META REALIZADA 2024</t>
  </si>
  <si>
    <t>PORCENTAJE DE AVANCE TRIMESTRAL 2024</t>
  </si>
  <si>
    <t>META PROGRAMADA 2024</t>
  </si>
  <si>
    <t xml:space="preserve">CLAVE Y NOMBRE DEL PPA: E- PPA 2.2 PROGRAMA DE ATENCIÓN INTEGRAL A LA FAMILIA Y PERSONAS EN ESTADO DE VULNERABILIDAD </t>
  </si>
  <si>
    <t>SISTEMA MUNICIPAL DIF BENITO JUÁREZ</t>
  </si>
  <si>
    <t>TRIMESTRE 1 2024</t>
  </si>
  <si>
    <t>TRIMESTRE 2 2024</t>
  </si>
  <si>
    <t>TRIMESTRE 3 2024</t>
  </si>
  <si>
    <t>TRIMESTRE 4 2024</t>
  </si>
  <si>
    <t>JUSTIFICACIÓN TRIMESTRAL Y ANUAL DE AVANCE DE RESULTADOS 2024</t>
  </si>
  <si>
    <r>
      <rPr>
        <b/>
        <sz val="11"/>
        <color theme="1"/>
        <rFont val="Arial"/>
        <family val="2"/>
      </rPr>
      <t>IGCU:</t>
    </r>
    <r>
      <rPr>
        <sz val="11"/>
        <color theme="1"/>
        <rFont val="Arial"/>
        <family val="2"/>
      </rPr>
      <t xml:space="preserve"> Índice General de Competitividad Urbana</t>
    </r>
  </si>
  <si>
    <r>
      <rPr>
        <b/>
        <sz val="11"/>
        <color theme="1"/>
        <rFont val="Arial"/>
        <family val="2"/>
      </rPr>
      <t xml:space="preserve">UNIDAD DE MEDIDA DEL INDICADOR: </t>
    </r>
    <r>
      <rPr>
        <sz val="11"/>
        <color theme="1"/>
        <rFont val="Arial"/>
        <family val="2"/>
      </rPr>
      <t xml:space="preserve">
Posición</t>
    </r>
  </si>
  <si>
    <t>NO DISPONIBLE</t>
  </si>
  <si>
    <t>El Instituto Mexicano para la Competitividad A. C. IMCO actualiza y publica las posiciones de los municipios anualmente. En este primer trimestre la posición es la última disponible en 2023.</t>
  </si>
  <si>
    <t>AVANCE EN CUMPLIMIENTO DE METAS TRIMESTRAL Y ANUAL ACUMULADO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</si>
</sst>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4"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1"/>
      <color theme="1"/>
      <name val="Calibri"/>
      <family val="2"/>
      <scheme val="minor"/>
    </font>
    <font>
      <b/>
      <sz val="14"/>
      <color theme="0"/>
      <name val="Calibri"/>
      <family val="2"/>
      <scheme val="minor"/>
    </font>
    <font>
      <b/>
      <sz val="11"/>
      <color rgb="FFFFFFFF"/>
      <name val="Arial"/>
      <family val="2"/>
    </font>
    <font>
      <b/>
      <sz val="18"/>
      <color theme="1"/>
      <name val="Calibri"/>
      <family val="2"/>
      <scheme val="minor"/>
    </font>
    <font>
      <b/>
      <sz val="11"/>
      <color rgb="FFFFFFFF"/>
      <name val="Calibri"/>
      <family val="2"/>
    </font>
    <font>
      <sz val="8"/>
      <color rgb="FF000000"/>
      <name val="Tahoma"/>
      <family val="2"/>
    </font>
    <font>
      <b/>
      <sz val="11"/>
      <name val="Calibri"/>
      <family val="2"/>
      <scheme val="minor"/>
    </font>
    <font>
      <b/>
      <sz val="13"/>
      <color theme="1"/>
      <name val="Calibri"/>
      <family val="2"/>
      <scheme val="minor"/>
    </font>
    <font>
      <sz val="11"/>
      <color rgb="FFFFFFFF"/>
      <name val="Arial"/>
      <family val="2"/>
    </font>
    <font>
      <sz val="11"/>
      <color rgb="FF000000"/>
      <name val="Arial"/>
      <family val="2"/>
    </font>
    <font>
      <sz val="11"/>
      <name val="Calibri"/>
      <family val="2"/>
      <scheme val="minor"/>
    </font>
    <font>
      <sz val="11"/>
      <color rgb="FFFF0000"/>
      <name val="Calibri"/>
      <family val="2"/>
      <scheme val="minor"/>
    </font>
  </fonts>
  <fills count="35">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
      <patternFill patternType="solid">
        <fgColor rgb="FFBD2452"/>
        <bgColor rgb="FF145148"/>
      </patternFill>
    </fill>
    <fill>
      <patternFill patternType="solid">
        <fgColor rgb="FFF2F2F2"/>
        <bgColor rgb="FFFFFFFF"/>
      </patternFill>
    </fill>
    <fill>
      <patternFill patternType="solid">
        <fgColor theme="0" tint="-4.9989318521683403E-2"/>
        <bgColor rgb="FFDDEBF7"/>
      </patternFill>
    </fill>
    <fill>
      <patternFill patternType="solid">
        <fgColor rgb="FFF2F2F2"/>
        <bgColor indexed="64"/>
      </patternFill>
    </fill>
    <fill>
      <patternFill patternType="solid">
        <fgColor theme="0" tint="-4.9989318521683403E-2"/>
        <bgColor rgb="FFDEEAF6"/>
      </patternFill>
    </fill>
    <fill>
      <patternFill patternType="solid">
        <fgColor rgb="FFF2F2F2"/>
        <bgColor rgb="FFDEEAF6"/>
      </patternFill>
    </fill>
    <fill>
      <patternFill patternType="solid">
        <fgColor theme="0" tint="-4.9989318521683403E-2"/>
        <bgColor rgb="FF658777"/>
      </patternFill>
    </fill>
    <fill>
      <patternFill patternType="solid">
        <fgColor rgb="FFFDE9EB"/>
        <bgColor rgb="FFF2F2F2"/>
      </patternFill>
    </fill>
    <fill>
      <patternFill patternType="solid">
        <fgColor rgb="FFF2F2F2"/>
        <bgColor rgb="FFFFEFF3"/>
      </patternFill>
    </fill>
    <fill>
      <patternFill patternType="solid">
        <fgColor rgb="FFF2F2F2"/>
        <bgColor rgb="FFFDE9EB"/>
      </patternFill>
    </fill>
    <fill>
      <patternFill patternType="solid">
        <fgColor rgb="FFBD2452"/>
        <bgColor rgb="FF993366"/>
      </patternFill>
    </fill>
    <fill>
      <patternFill patternType="solid">
        <fgColor theme="4" tint="0.79998168889431442"/>
        <bgColor indexed="64"/>
      </patternFill>
    </fill>
    <fill>
      <patternFill patternType="solid">
        <fgColor rgb="FFFFEFF3"/>
        <bgColor indexed="64"/>
      </patternFill>
    </fill>
    <fill>
      <patternFill patternType="solid">
        <fgColor rgb="FFFFEFF3"/>
        <bgColor rgb="FFF2F2F2"/>
      </patternFill>
    </fill>
    <fill>
      <patternFill patternType="solid">
        <fgColor rgb="FFFFEFF3"/>
        <bgColor rgb="FF658777"/>
      </patternFill>
    </fill>
    <fill>
      <patternFill patternType="solid">
        <fgColor rgb="FFFFEFF3"/>
        <bgColor rgb="FF000000"/>
      </patternFill>
    </fill>
    <fill>
      <patternFill patternType="solid">
        <fgColor rgb="FFF2F2F2"/>
        <bgColor rgb="FF000000"/>
      </patternFill>
    </fill>
    <fill>
      <patternFill patternType="solid">
        <fgColor rgb="FFFFEFF3"/>
        <bgColor rgb="FFDEEAF6"/>
      </patternFill>
    </fill>
    <fill>
      <patternFill patternType="solid">
        <fgColor theme="0" tint="-4.9989318521683403E-2"/>
        <bgColor rgb="FFF2F2F2"/>
      </patternFill>
    </fill>
    <fill>
      <patternFill patternType="solid">
        <fgColor rgb="FFFDE9EB"/>
        <bgColor rgb="FFFDE9EB"/>
      </patternFill>
    </fill>
    <fill>
      <patternFill patternType="solid">
        <fgColor rgb="FFFFEB9C"/>
        <bgColor rgb="FFF2F2F2"/>
      </patternFill>
    </fill>
  </fills>
  <borders count="120">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ashed">
        <color theme="1"/>
      </right>
      <top style="dotted">
        <color auto="1"/>
      </top>
      <bottom style="dotted">
        <color auto="1"/>
      </bottom>
      <diagonal/>
    </border>
    <border>
      <left style="dashed">
        <color theme="1"/>
      </left>
      <right style="dashed">
        <color theme="1"/>
      </right>
      <top style="dotted">
        <color auto="1"/>
      </top>
      <bottom style="dotted">
        <color auto="1"/>
      </bottom>
      <diagonal/>
    </border>
    <border>
      <left style="dashed">
        <color theme="1"/>
      </left>
      <right/>
      <top style="dotted">
        <color auto="1"/>
      </top>
      <bottom style="dotted">
        <color auto="1"/>
      </bottom>
      <diagonal/>
    </border>
    <border>
      <left/>
      <right style="medium">
        <color theme="1"/>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dashed">
        <color theme="1"/>
      </top>
      <bottom/>
      <diagonal/>
    </border>
    <border>
      <left style="medium">
        <color indexed="64"/>
      </left>
      <right/>
      <top/>
      <bottom style="dotted">
        <color indexed="64"/>
      </bottom>
      <diagonal/>
    </border>
    <border>
      <left style="dotted">
        <color indexed="64"/>
      </left>
      <right style="dotted">
        <color indexed="64"/>
      </right>
      <top style="dotted">
        <color indexed="64"/>
      </top>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style="dashed">
        <color theme="1"/>
      </left>
      <right style="medium">
        <color indexed="64"/>
      </right>
      <top/>
      <bottom style="dashed">
        <color theme="1"/>
      </bottom>
      <diagonal/>
    </border>
    <border>
      <left style="dashed">
        <color theme="1"/>
      </left>
      <right style="medium">
        <color indexed="64"/>
      </right>
      <top style="dotted">
        <color theme="1"/>
      </top>
      <bottom style="dashed">
        <color theme="1"/>
      </bottom>
      <diagonal/>
    </border>
    <border>
      <left style="dashed">
        <color theme="1"/>
      </left>
      <right style="dashed">
        <color theme="1"/>
      </right>
      <top style="dotted">
        <color theme="1"/>
      </top>
      <bottom style="dashed">
        <color theme="1"/>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style="dotted">
        <color indexed="64"/>
      </bottom>
      <diagonal/>
    </border>
    <border>
      <left style="thick">
        <color rgb="FF000000"/>
      </left>
      <right style="thin">
        <color rgb="FF000000"/>
      </right>
      <top style="thick">
        <color rgb="FF000000"/>
      </top>
      <bottom/>
      <diagonal/>
    </border>
    <border>
      <left style="thick">
        <color rgb="FF000000"/>
      </left>
      <right style="thin">
        <color rgb="FF000000"/>
      </right>
      <top/>
      <bottom style="thin">
        <color indexed="64"/>
      </bottom>
      <diagonal/>
    </border>
    <border>
      <left style="thick">
        <color rgb="FF000000"/>
      </left>
      <right style="thin">
        <color indexed="64"/>
      </right>
      <top style="thin">
        <color indexed="64"/>
      </top>
      <bottom style="dotted">
        <color indexed="64"/>
      </bottom>
      <diagonal/>
    </border>
    <border>
      <left style="thick">
        <color rgb="FF000000"/>
      </left>
      <right/>
      <top/>
      <bottom/>
      <diagonal/>
    </border>
    <border>
      <left style="thick">
        <color rgb="FF000000"/>
      </left>
      <right style="dotted">
        <color indexed="64"/>
      </right>
      <top style="dotted">
        <color indexed="64"/>
      </top>
      <bottom style="dotted">
        <color indexed="64"/>
      </bottom>
      <diagonal/>
    </border>
    <border>
      <left style="thick">
        <color rgb="FF000000"/>
      </left>
      <right style="dotted">
        <color indexed="64"/>
      </right>
      <top style="dotted">
        <color indexed="64"/>
      </top>
      <bottom/>
      <diagonal/>
    </border>
    <border>
      <left style="thick">
        <color rgb="FF000000"/>
      </left>
      <right style="dotted">
        <color indexed="64"/>
      </right>
      <top/>
      <bottom style="dotted">
        <color indexed="64"/>
      </bottom>
      <diagonal/>
    </border>
    <border>
      <left style="thick">
        <color rgb="FF000000"/>
      </left>
      <right style="dotted">
        <color indexed="64"/>
      </right>
      <top style="dotted">
        <color indexed="64"/>
      </top>
      <bottom style="thick">
        <color rgb="FF000000"/>
      </bottom>
      <diagonal/>
    </border>
    <border>
      <left style="dotted">
        <color indexed="64"/>
      </left>
      <right/>
      <top style="dotted">
        <color indexed="64"/>
      </top>
      <bottom style="thick">
        <color rgb="FF000000"/>
      </bottom>
      <diagonal/>
    </border>
    <border>
      <left style="dotted">
        <color indexed="64"/>
      </left>
      <right style="dotted">
        <color indexed="64"/>
      </right>
      <top style="dotted">
        <color indexed="64"/>
      </top>
      <bottom style="thick">
        <color rgb="FF000000"/>
      </bottom>
      <diagonal/>
    </border>
    <border>
      <left/>
      <right style="dashed">
        <color theme="1"/>
      </right>
      <top style="dotted">
        <color auto="1"/>
      </top>
      <bottom style="thick">
        <color rgb="FF000000"/>
      </bottom>
      <diagonal/>
    </border>
    <border>
      <left style="dashed">
        <color theme="1"/>
      </left>
      <right style="dashed">
        <color theme="1"/>
      </right>
      <top style="dotted">
        <color auto="1"/>
      </top>
      <bottom style="thick">
        <color rgb="FF000000"/>
      </bottom>
      <diagonal/>
    </border>
    <border>
      <left style="dashed">
        <color theme="1"/>
      </left>
      <right/>
      <top style="dotted">
        <color auto="1"/>
      </top>
      <bottom style="thick">
        <color rgb="FF000000"/>
      </bottom>
      <diagonal/>
    </border>
    <border>
      <left style="medium">
        <color theme="1"/>
      </left>
      <right style="dashed">
        <color theme="1"/>
      </right>
      <top style="dashed">
        <color theme="1"/>
      </top>
      <bottom style="thick">
        <color rgb="FF000000"/>
      </bottom>
      <diagonal/>
    </border>
    <border>
      <left style="dashed">
        <color theme="1"/>
      </left>
      <right style="dashed">
        <color theme="1"/>
      </right>
      <top style="dashed">
        <color theme="1"/>
      </top>
      <bottom style="thick">
        <color rgb="FF000000"/>
      </bottom>
      <diagonal/>
    </border>
    <border>
      <left style="dashed">
        <color theme="1"/>
      </left>
      <right style="medium">
        <color indexed="64"/>
      </right>
      <top style="dashed">
        <color theme="1"/>
      </top>
      <bottom style="thick">
        <color rgb="FF000000"/>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right style="thick">
        <color indexed="64"/>
      </right>
      <top/>
      <bottom/>
      <diagonal/>
    </border>
    <border>
      <left style="thin">
        <color auto="1"/>
      </left>
      <right style="thick">
        <color indexed="64"/>
      </right>
      <top style="dotted">
        <color auto="1"/>
      </top>
      <bottom style="dotted">
        <color auto="1"/>
      </bottom>
      <diagonal/>
    </border>
    <border>
      <left style="thin">
        <color auto="1"/>
      </left>
      <right style="thick">
        <color indexed="64"/>
      </right>
      <top style="dotted">
        <color auto="1"/>
      </top>
      <bottom style="thick">
        <color rgb="FF000000"/>
      </bottom>
      <diagonal/>
    </border>
    <border>
      <left/>
      <right/>
      <top/>
      <bottom style="dotted">
        <color indexed="64"/>
      </bottom>
      <diagonal/>
    </border>
    <border>
      <left/>
      <right/>
      <top style="dotted">
        <color auto="1"/>
      </top>
      <bottom/>
      <diagonal/>
    </border>
    <border>
      <left style="dotted">
        <color indexed="64"/>
      </left>
      <right style="medium">
        <color indexed="64"/>
      </right>
      <top style="dotted">
        <color auto="1"/>
      </top>
      <bottom style="thick">
        <color indexed="64"/>
      </bottom>
      <diagonal/>
    </border>
    <border>
      <left style="dotted">
        <color indexed="64"/>
      </left>
      <right/>
      <top style="dotted">
        <color auto="1"/>
      </top>
      <bottom style="thick">
        <color indexed="64"/>
      </bottom>
      <diagonal/>
    </border>
    <border>
      <left style="medium">
        <color indexed="64"/>
      </left>
      <right style="medium">
        <color indexed="64"/>
      </right>
      <top style="dotted">
        <color auto="1"/>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top style="medium">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diagonal/>
    </border>
    <border>
      <left style="thick">
        <color indexed="64"/>
      </left>
      <right/>
      <top style="thick">
        <color indexed="64"/>
      </top>
      <bottom style="medium">
        <color indexed="64"/>
      </bottom>
      <diagonal/>
    </border>
    <border>
      <left style="medium">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style="dashed">
        <color theme="1"/>
      </bottom>
      <diagonal/>
    </border>
    <border>
      <left style="dotted">
        <color indexed="64"/>
      </left>
      <right style="dotted">
        <color indexed="64"/>
      </right>
      <top style="medium">
        <color indexed="64"/>
      </top>
      <bottom style="dashed">
        <color theme="1"/>
      </bottom>
      <diagonal/>
    </border>
    <border>
      <left style="dotted">
        <color indexed="64"/>
      </left>
      <right style="medium">
        <color indexed="64"/>
      </right>
      <top style="medium">
        <color indexed="64"/>
      </top>
      <bottom style="dashed">
        <color theme="1"/>
      </bottom>
      <diagonal/>
    </border>
  </borders>
  <cellStyleXfs count="6">
    <xf numFmtId="0" fontId="0" fillId="0" borderId="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7" fillId="0" borderId="0"/>
    <xf numFmtId="44" fontId="17" fillId="0" borderId="0" applyFont="0" applyFill="0" applyBorder="0" applyAlignment="0" applyProtection="0"/>
  </cellStyleXfs>
  <cellXfs count="286">
    <xf numFmtId="0" fontId="0" fillId="0" borderId="0" xfId="0"/>
    <xf numFmtId="0" fontId="12" fillId="0" borderId="0" xfId="0" applyFont="1"/>
    <xf numFmtId="0" fontId="0" fillId="12" borderId="0" xfId="0" applyFill="1"/>
    <xf numFmtId="0" fontId="0" fillId="0" borderId="0" xfId="0" applyAlignment="1">
      <alignment wrapText="1"/>
    </xf>
    <xf numFmtId="0" fontId="0" fillId="11" borderId="0" xfId="0" applyFill="1"/>
    <xf numFmtId="0" fontId="0" fillId="0" borderId="0" xfId="0" applyProtection="1">
      <protection locked="0"/>
    </xf>
    <xf numFmtId="0" fontId="0" fillId="0" borderId="0" xfId="0" applyAlignment="1" applyProtection="1">
      <alignment horizontal="center" vertical="center"/>
      <protection locked="0"/>
    </xf>
    <xf numFmtId="0" fontId="0" fillId="7" borderId="0" xfId="0" applyFill="1" applyProtection="1">
      <protection locked="0"/>
    </xf>
    <xf numFmtId="0" fontId="0" fillId="7" borderId="0" xfId="0" applyFill="1" applyAlignment="1" applyProtection="1">
      <alignment horizontal="center" vertical="center"/>
      <protection locked="0"/>
    </xf>
    <xf numFmtId="0" fontId="9" fillId="8" borderId="1" xfId="0" applyFont="1" applyFill="1" applyBorder="1" applyAlignment="1" applyProtection="1">
      <alignment horizontal="center" vertical="center" wrapText="1"/>
      <protection locked="0"/>
    </xf>
    <xf numFmtId="0" fontId="9" fillId="8" borderId="3" xfId="0" applyFont="1" applyFill="1" applyBorder="1" applyAlignment="1" applyProtection="1">
      <alignment horizontal="center" vertical="center" wrapText="1"/>
      <protection locked="0"/>
    </xf>
    <xf numFmtId="3" fontId="3" fillId="7" borderId="2" xfId="0" applyNumberFormat="1" applyFont="1" applyFill="1" applyBorder="1" applyAlignment="1" applyProtection="1">
      <alignment horizontal="center" vertical="center" wrapText="1"/>
      <protection locked="0"/>
    </xf>
    <xf numFmtId="3" fontId="3" fillId="7" borderId="38" xfId="0" applyNumberFormat="1" applyFont="1" applyFill="1" applyBorder="1" applyAlignment="1" applyProtection="1">
      <alignment horizontal="center" vertical="center" wrapText="1"/>
      <protection locked="0"/>
    </xf>
    <xf numFmtId="10" fontId="0" fillId="6" borderId="40" xfId="0" applyNumberFormat="1" applyFill="1" applyBorder="1" applyAlignment="1" applyProtection="1">
      <alignment horizontal="center" vertical="center" wrapText="1"/>
      <protection locked="0"/>
    </xf>
    <xf numFmtId="10" fontId="0" fillId="6" borderId="41" xfId="0" applyNumberFormat="1" applyFill="1" applyBorder="1" applyAlignment="1" applyProtection="1">
      <alignment horizontal="center" vertical="center" wrapText="1"/>
      <protection locked="0"/>
    </xf>
    <xf numFmtId="10" fontId="0" fillId="6" borderId="53" xfId="0" applyNumberFormat="1" applyFill="1" applyBorder="1" applyAlignment="1" applyProtection="1">
      <alignment horizontal="center" vertical="center" wrapText="1"/>
      <protection locked="0"/>
    </xf>
    <xf numFmtId="3" fontId="3" fillId="7" borderId="37" xfId="0" applyNumberFormat="1" applyFont="1" applyFill="1" applyBorder="1" applyAlignment="1" applyProtection="1">
      <alignment horizontal="center" vertical="center" wrapText="1"/>
      <protection locked="0"/>
    </xf>
    <xf numFmtId="10" fontId="0" fillId="6" borderId="39" xfId="0" applyNumberFormat="1" applyFill="1" applyBorder="1" applyAlignment="1" applyProtection="1">
      <alignment horizontal="center" vertical="center" wrapText="1"/>
      <protection locked="0"/>
    </xf>
    <xf numFmtId="3" fontId="14" fillId="14" borderId="15" xfId="0" applyNumberFormat="1" applyFont="1" applyFill="1" applyBorder="1" applyAlignment="1" applyProtection="1">
      <alignment horizontal="center" vertical="center" wrapText="1"/>
      <protection locked="0"/>
    </xf>
    <xf numFmtId="3" fontId="3" fillId="4" borderId="2" xfId="0" applyNumberFormat="1" applyFont="1" applyFill="1" applyBorder="1" applyAlignment="1" applyProtection="1">
      <alignment horizontal="center" vertical="center" wrapText="1"/>
      <protection locked="0"/>
    </xf>
    <xf numFmtId="3" fontId="3" fillId="4" borderId="38" xfId="0" applyNumberFormat="1"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4" fillId="5" borderId="67" xfId="0" applyFont="1" applyFill="1" applyBorder="1" applyAlignment="1" applyProtection="1">
      <alignment horizontal="center" vertical="center" wrapText="1"/>
      <protection locked="0"/>
    </xf>
    <xf numFmtId="3" fontId="3" fillId="4" borderId="16" xfId="0" applyNumberFormat="1" applyFont="1" applyFill="1" applyBorder="1" applyAlignment="1" applyProtection="1">
      <alignment horizontal="center" vertical="center" wrapText="1"/>
      <protection locked="0"/>
    </xf>
    <xf numFmtId="3" fontId="3" fillId="4" borderId="55" xfId="0" applyNumberFormat="1" applyFont="1" applyFill="1" applyBorder="1" applyAlignment="1" applyProtection="1">
      <alignment horizontal="center" vertical="center" wrapText="1"/>
      <protection locked="0"/>
    </xf>
    <xf numFmtId="3" fontId="1" fillId="5" borderId="15" xfId="0" applyNumberFormat="1" applyFont="1" applyFill="1" applyBorder="1" applyAlignment="1" applyProtection="1">
      <alignment horizontal="center" vertical="center" wrapText="1"/>
      <protection locked="0"/>
    </xf>
    <xf numFmtId="3" fontId="4" fillId="4" borderId="60" xfId="0" applyNumberFormat="1" applyFont="1" applyFill="1" applyBorder="1" applyAlignment="1" applyProtection="1">
      <alignment horizontal="center" vertical="center" wrapText="1"/>
      <protection locked="0"/>
    </xf>
    <xf numFmtId="3" fontId="4" fillId="4" borderId="61" xfId="0" applyNumberFormat="1" applyFont="1" applyFill="1" applyBorder="1" applyAlignment="1" applyProtection="1">
      <alignment horizontal="center" vertical="center" wrapText="1"/>
      <protection locked="0"/>
    </xf>
    <xf numFmtId="3" fontId="4" fillId="4" borderId="62" xfId="0" applyNumberFormat="1" applyFont="1" applyFill="1" applyBorder="1" applyAlignment="1" applyProtection="1">
      <alignment horizontal="center" vertical="center" wrapText="1"/>
      <protection locked="0"/>
    </xf>
    <xf numFmtId="3" fontId="4" fillId="4" borderId="54" xfId="0" applyNumberFormat="1" applyFont="1" applyFill="1" applyBorder="1" applyAlignment="1" applyProtection="1">
      <alignment horizontal="center" vertical="center" wrapText="1"/>
      <protection locked="0"/>
    </xf>
    <xf numFmtId="3" fontId="4" fillId="7" borderId="2" xfId="0" applyNumberFormat="1" applyFont="1" applyFill="1" applyBorder="1" applyAlignment="1" applyProtection="1">
      <alignment horizontal="center" vertical="center" wrapText="1"/>
      <protection locked="0"/>
    </xf>
    <xf numFmtId="3" fontId="4" fillId="4" borderId="16" xfId="0" applyNumberFormat="1" applyFont="1" applyFill="1" applyBorder="1" applyAlignment="1" applyProtection="1">
      <alignment horizontal="center" vertical="center" wrapText="1"/>
      <protection locked="0"/>
    </xf>
    <xf numFmtId="3" fontId="4" fillId="4" borderId="55" xfId="0" applyNumberFormat="1" applyFont="1" applyFill="1" applyBorder="1" applyAlignment="1" applyProtection="1">
      <alignment horizontal="center" vertical="center" wrapText="1"/>
      <protection locked="0"/>
    </xf>
    <xf numFmtId="0" fontId="12" fillId="0" borderId="0" xfId="0" applyFont="1" applyProtection="1">
      <protection locked="0"/>
    </xf>
    <xf numFmtId="0" fontId="4" fillId="10" borderId="15" xfId="0" applyFont="1" applyFill="1" applyBorder="1" applyAlignment="1" applyProtection="1">
      <alignment horizontal="center" vertical="center" wrapText="1"/>
      <protection locked="0"/>
    </xf>
    <xf numFmtId="3" fontId="4" fillId="4" borderId="37" xfId="0" applyNumberFormat="1" applyFont="1" applyFill="1" applyBorder="1" applyAlignment="1" applyProtection="1">
      <alignment horizontal="center" vertical="center" wrapText="1"/>
      <protection locked="0"/>
    </xf>
    <xf numFmtId="3" fontId="4" fillId="4" borderId="2" xfId="0" applyNumberFormat="1" applyFont="1" applyFill="1" applyBorder="1" applyAlignment="1" applyProtection="1">
      <alignment horizontal="center" vertical="center" wrapText="1"/>
      <protection locked="0"/>
    </xf>
    <xf numFmtId="3" fontId="4" fillId="4" borderId="38" xfId="0" applyNumberFormat="1" applyFont="1" applyFill="1" applyBorder="1" applyAlignment="1" applyProtection="1">
      <alignment horizontal="center" vertical="center" wrapText="1"/>
      <protection locked="0"/>
    </xf>
    <xf numFmtId="10" fontId="13" fillId="13" borderId="64" xfId="0" applyNumberFormat="1" applyFont="1" applyFill="1" applyBorder="1" applyAlignment="1" applyProtection="1">
      <alignment horizontal="center" vertical="center"/>
      <protection locked="0"/>
    </xf>
    <xf numFmtId="10" fontId="13" fillId="0" borderId="0" xfId="0" applyNumberFormat="1" applyFont="1" applyAlignment="1" applyProtection="1">
      <alignment horizontal="center" vertical="center"/>
      <protection locked="0"/>
    </xf>
    <xf numFmtId="0" fontId="6" fillId="5" borderId="26" xfId="0" applyFont="1" applyFill="1" applyBorder="1" applyAlignment="1" applyProtection="1">
      <alignment horizontal="center" vertical="center" wrapText="1"/>
      <protection locked="0"/>
    </xf>
    <xf numFmtId="3" fontId="3" fillId="10" borderId="27" xfId="0" applyNumberFormat="1" applyFont="1" applyFill="1" applyBorder="1" applyAlignment="1" applyProtection="1">
      <alignment horizontal="center" vertical="center" wrapText="1"/>
      <protection locked="0"/>
    </xf>
    <xf numFmtId="0" fontId="3" fillId="5" borderId="27" xfId="0" applyFont="1" applyFill="1" applyBorder="1" applyAlignment="1" applyProtection="1">
      <alignment horizontal="center" vertical="center" wrapText="1"/>
      <protection locked="0"/>
    </xf>
    <xf numFmtId="3" fontId="3" fillId="10" borderId="28" xfId="0" applyNumberFormat="1" applyFont="1" applyFill="1" applyBorder="1" applyAlignment="1" applyProtection="1">
      <alignment horizontal="center" vertical="center" wrapText="1"/>
      <protection locked="0"/>
    </xf>
    <xf numFmtId="3" fontId="3" fillId="7" borderId="25" xfId="0" applyNumberFormat="1" applyFont="1" applyFill="1" applyBorder="1" applyAlignment="1" applyProtection="1">
      <alignment horizontal="center" vertical="center" wrapText="1"/>
      <protection locked="0"/>
    </xf>
    <xf numFmtId="10" fontId="0" fillId="6" borderId="6" xfId="0" applyNumberFormat="1" applyFill="1" applyBorder="1" applyAlignment="1" applyProtection="1">
      <alignment horizontal="center" vertical="center" wrapText="1"/>
      <protection locked="0"/>
    </xf>
    <xf numFmtId="0" fontId="5" fillId="7" borderId="32"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164" fontId="4" fillId="5" borderId="30" xfId="0" applyNumberFormat="1" applyFont="1" applyFill="1" applyBorder="1" applyAlignment="1" applyProtection="1">
      <alignment horizontal="center" vertical="center" wrapText="1"/>
      <protection locked="0"/>
    </xf>
    <xf numFmtId="44" fontId="3" fillId="4" borderId="43" xfId="2" applyFont="1" applyFill="1" applyBorder="1" applyAlignment="1" applyProtection="1">
      <alignment horizontal="center" vertical="center" wrapText="1"/>
      <protection locked="0"/>
    </xf>
    <xf numFmtId="44" fontId="3" fillId="4" borderId="44" xfId="2" applyFont="1" applyFill="1" applyBorder="1" applyAlignment="1" applyProtection="1">
      <alignment horizontal="center" vertical="center" wrapText="1"/>
      <protection locked="0"/>
    </xf>
    <xf numFmtId="44" fontId="3" fillId="4" borderId="45" xfId="2" applyFont="1" applyFill="1" applyBorder="1" applyAlignment="1" applyProtection="1">
      <alignment horizontal="center" vertical="center" wrapText="1"/>
      <protection locked="0"/>
    </xf>
    <xf numFmtId="44" fontId="3" fillId="4" borderId="46" xfId="2" applyFont="1" applyFill="1" applyBorder="1" applyAlignment="1" applyProtection="1">
      <alignment horizontal="center" vertical="center" wrapText="1"/>
      <protection locked="0"/>
    </xf>
    <xf numFmtId="44" fontId="3" fillId="4" borderId="47" xfId="2" applyFont="1" applyFill="1" applyBorder="1" applyAlignment="1" applyProtection="1">
      <alignment horizontal="center" vertical="center" wrapText="1"/>
      <protection locked="0"/>
    </xf>
    <xf numFmtId="164" fontId="4" fillId="5" borderId="31" xfId="0" applyNumberFormat="1" applyFont="1" applyFill="1" applyBorder="1" applyAlignment="1" applyProtection="1">
      <alignment horizontal="center" vertical="center" wrapText="1"/>
      <protection locked="0"/>
    </xf>
    <xf numFmtId="44" fontId="3" fillId="4" borderId="69" xfId="2" applyFont="1" applyFill="1" applyBorder="1" applyAlignment="1" applyProtection="1">
      <alignment horizontal="center" vertical="center" wrapText="1"/>
      <protection locked="0"/>
    </xf>
    <xf numFmtId="44" fontId="3" fillId="4" borderId="70" xfId="2" applyFont="1" applyFill="1" applyBorder="1" applyAlignment="1" applyProtection="1">
      <alignment horizontal="center" vertical="center" wrapText="1"/>
      <protection locked="0"/>
    </xf>
    <xf numFmtId="44" fontId="3" fillId="4" borderId="71" xfId="2" applyFont="1" applyFill="1" applyBorder="1" applyAlignment="1" applyProtection="1">
      <alignment horizontal="center" vertical="center" wrapText="1"/>
      <protection locked="0"/>
    </xf>
    <xf numFmtId="44" fontId="3" fillId="4" borderId="48" xfId="2" applyFont="1" applyFill="1" applyBorder="1" applyAlignment="1" applyProtection="1">
      <alignment horizontal="center" vertical="center" wrapText="1"/>
      <protection locked="0"/>
    </xf>
    <xf numFmtId="44" fontId="3" fillId="4" borderId="49" xfId="2" applyFont="1" applyFill="1" applyBorder="1" applyAlignment="1" applyProtection="1">
      <alignment horizontal="center" vertical="center" wrapText="1"/>
      <protection locked="0"/>
    </xf>
    <xf numFmtId="44" fontId="3" fillId="4" borderId="73" xfId="2" applyFont="1" applyFill="1" applyBorder="1" applyAlignment="1" applyProtection="1">
      <alignment horizontal="center" vertical="center" wrapText="1"/>
      <protection locked="0"/>
    </xf>
    <xf numFmtId="44" fontId="3" fillId="4" borderId="72" xfId="2" applyFont="1" applyFill="1" applyBorder="1" applyAlignment="1" applyProtection="1">
      <alignment horizontal="center" vertical="center" wrapText="1"/>
      <protection locked="0"/>
    </xf>
    <xf numFmtId="0" fontId="4" fillId="5" borderId="34" xfId="0" applyFont="1" applyFill="1" applyBorder="1" applyAlignment="1" applyProtection="1">
      <alignment horizontal="center" vertical="center" wrapText="1"/>
      <protection locked="0"/>
    </xf>
    <xf numFmtId="164" fontId="4" fillId="5" borderId="12" xfId="0" applyNumberFormat="1" applyFont="1" applyFill="1" applyBorder="1" applyAlignment="1" applyProtection="1">
      <alignment horizontal="center" vertical="center" wrapText="1"/>
      <protection locked="0"/>
    </xf>
    <xf numFmtId="44" fontId="3" fillId="4" borderId="74" xfId="2" applyFont="1" applyFill="1" applyBorder="1" applyAlignment="1" applyProtection="1">
      <alignment horizontal="center" vertical="center" wrapText="1"/>
      <protection locked="0"/>
    </xf>
    <xf numFmtId="44" fontId="3" fillId="4" borderId="75" xfId="2" applyFont="1" applyFill="1" applyBorder="1" applyAlignment="1" applyProtection="1">
      <alignment horizontal="center" vertical="center" wrapText="1"/>
      <protection locked="0"/>
    </xf>
    <xf numFmtId="44" fontId="3" fillId="4" borderId="76" xfId="2" applyFont="1" applyFill="1" applyBorder="1" applyAlignment="1" applyProtection="1">
      <alignment horizontal="center" vertical="center" wrapText="1"/>
      <protection locked="0"/>
    </xf>
    <xf numFmtId="44" fontId="3" fillId="4" borderId="50" xfId="2" applyFont="1" applyFill="1" applyBorder="1" applyAlignment="1" applyProtection="1">
      <alignment horizontal="center" vertical="center" wrapText="1"/>
      <protection locked="0"/>
    </xf>
    <xf numFmtId="44" fontId="3" fillId="4" borderId="51" xfId="2" applyFont="1" applyFill="1" applyBorder="1" applyAlignment="1" applyProtection="1">
      <alignment horizontal="center" vertical="center" wrapText="1"/>
      <protection locked="0"/>
    </xf>
    <xf numFmtId="10" fontId="0" fillId="6" borderId="42" xfId="0" applyNumberFormat="1" applyFill="1" applyBorder="1" applyAlignment="1" applyProtection="1">
      <alignment horizontal="center" vertical="center" wrapText="1"/>
      <protection locked="0"/>
    </xf>
    <xf numFmtId="44" fontId="3" fillId="4" borderId="46" xfId="2" applyFont="1" applyFill="1" applyBorder="1" applyAlignment="1">
      <alignment horizontal="center" vertical="center" wrapText="1"/>
    </xf>
    <xf numFmtId="44" fontId="3" fillId="4" borderId="48" xfId="2" applyFont="1" applyFill="1" applyBorder="1" applyAlignment="1">
      <alignment horizontal="center" vertical="center" wrapText="1"/>
    </xf>
    <xf numFmtId="44" fontId="3" fillId="4" borderId="73" xfId="2" applyFont="1" applyFill="1" applyBorder="1" applyAlignment="1">
      <alignment horizontal="center" vertical="center" wrapText="1"/>
    </xf>
    <xf numFmtId="44" fontId="3" fillId="4" borderId="50" xfId="2" applyFont="1" applyFill="1" applyBorder="1" applyAlignment="1">
      <alignment horizontal="center" vertical="center" wrapText="1"/>
    </xf>
    <xf numFmtId="10" fontId="0" fillId="6" borderId="65" xfId="0" applyNumberFormat="1" applyFill="1" applyBorder="1" applyAlignment="1" applyProtection="1">
      <alignment horizontal="center" vertical="center" wrapText="1"/>
      <protection locked="0"/>
    </xf>
    <xf numFmtId="10" fontId="0" fillId="6" borderId="77" xfId="0" applyNumberFormat="1" applyFill="1" applyBorder="1" applyAlignment="1" applyProtection="1">
      <alignment horizontal="center" vertical="center" wrapText="1"/>
      <protection locked="0"/>
    </xf>
    <xf numFmtId="10" fontId="0" fillId="6" borderId="41" xfId="0" applyNumberFormat="1" applyFill="1" applyBorder="1" applyAlignment="1">
      <alignment horizontal="center" vertical="center" wrapText="1"/>
    </xf>
    <xf numFmtId="0" fontId="3" fillId="0" borderId="31" xfId="0" applyFont="1" applyBorder="1" applyAlignment="1">
      <alignment horizontal="center" vertical="center" wrapText="1"/>
    </xf>
    <xf numFmtId="0" fontId="3" fillId="25" borderId="31" xfId="0" applyFont="1" applyFill="1" applyBorder="1" applyAlignment="1">
      <alignment horizontal="center" vertical="center" wrapText="1"/>
    </xf>
    <xf numFmtId="0" fontId="3" fillId="0" borderId="23" xfId="0" applyFont="1" applyBorder="1" applyAlignment="1">
      <alignment horizontal="center" vertical="center" wrapText="1"/>
    </xf>
    <xf numFmtId="10" fontId="19" fillId="6" borderId="10" xfId="0" applyNumberFormat="1" applyFont="1" applyFill="1" applyBorder="1" applyAlignment="1">
      <alignment horizontal="center" vertical="center" wrapText="1"/>
    </xf>
    <xf numFmtId="10" fontId="19" fillId="6" borderId="56" xfId="0" applyNumberFormat="1" applyFont="1" applyFill="1" applyBorder="1" applyAlignment="1">
      <alignment horizontal="center" vertical="center" wrapText="1"/>
    </xf>
    <xf numFmtId="10" fontId="19" fillId="6" borderId="59" xfId="0" applyNumberFormat="1" applyFont="1" applyFill="1" applyBorder="1" applyAlignment="1">
      <alignment horizontal="center" vertical="center" wrapText="1"/>
    </xf>
    <xf numFmtId="0" fontId="20" fillId="14" borderId="56" xfId="0" applyFont="1" applyFill="1" applyBorder="1" applyAlignment="1">
      <alignment horizontal="justify" vertical="center" wrapText="1"/>
    </xf>
    <xf numFmtId="0" fontId="5" fillId="14" borderId="56" xfId="0" applyFont="1" applyFill="1" applyBorder="1" applyAlignment="1">
      <alignment horizontal="left" vertical="center" wrapText="1"/>
    </xf>
    <xf numFmtId="0" fontId="5" fillId="9" borderId="56" xfId="0" applyFont="1" applyFill="1" applyBorder="1" applyAlignment="1" applyProtection="1">
      <alignment horizontal="center" vertical="center" wrapText="1"/>
      <protection locked="0"/>
    </xf>
    <xf numFmtId="0" fontId="3" fillId="5" borderId="79" xfId="0" applyFont="1" applyFill="1" applyBorder="1" applyAlignment="1">
      <alignment horizontal="justify" vertical="center" wrapText="1"/>
    </xf>
    <xf numFmtId="0" fontId="6" fillId="26" borderId="56" xfId="0" applyFont="1" applyFill="1" applyBorder="1" applyAlignment="1">
      <alignment horizontal="justify" vertical="center"/>
    </xf>
    <xf numFmtId="0" fontId="6" fillId="26" borderId="56" xfId="0" applyFont="1" applyFill="1" applyBorder="1" applyAlignment="1">
      <alignment horizontal="left" vertical="center" wrapText="1"/>
    </xf>
    <xf numFmtId="0" fontId="6" fillId="17" borderId="56" xfId="0" applyFont="1" applyFill="1" applyBorder="1" applyAlignment="1">
      <alignment horizontal="justify" vertical="center" wrapText="1"/>
    </xf>
    <xf numFmtId="0" fontId="6" fillId="6" borderId="56" xfId="0" applyFont="1" applyFill="1" applyBorder="1" applyAlignment="1">
      <alignment horizontal="left" vertical="center" wrapText="1"/>
    </xf>
    <xf numFmtId="0" fontId="1" fillId="17" borderId="56" xfId="0" applyFont="1" applyFill="1" applyBorder="1" applyAlignment="1">
      <alignment horizontal="justify" vertical="center" wrapText="1"/>
    </xf>
    <xf numFmtId="0" fontId="6" fillId="5" borderId="56" xfId="0" applyFont="1" applyFill="1" applyBorder="1" applyAlignment="1">
      <alignment horizontal="justify" vertical="center" wrapText="1"/>
    </xf>
    <xf numFmtId="0" fontId="6" fillId="5" borderId="56" xfId="0" applyFont="1" applyFill="1" applyBorder="1" applyAlignment="1">
      <alignment horizontal="left" vertical="center" wrapText="1"/>
    </xf>
    <xf numFmtId="0" fontId="1" fillId="5" borderId="56" xfId="0" applyFont="1" applyFill="1" applyBorder="1" applyAlignment="1">
      <alignment horizontal="left" vertical="center" wrapText="1"/>
    </xf>
    <xf numFmtId="0" fontId="6" fillId="26" borderId="56" xfId="0" applyFont="1" applyFill="1" applyBorder="1" applyAlignment="1">
      <alignment horizontal="justify" vertical="center" wrapText="1"/>
    </xf>
    <xf numFmtId="0" fontId="6" fillId="19" borderId="56" xfId="0" applyFont="1" applyFill="1" applyBorder="1" applyAlignment="1">
      <alignment horizontal="left" vertical="center" wrapText="1"/>
    </xf>
    <xf numFmtId="0" fontId="3" fillId="17" borderId="56" xfId="0" applyFont="1" applyFill="1" applyBorder="1" applyAlignment="1">
      <alignment horizontal="justify" vertical="center" wrapText="1"/>
    </xf>
    <xf numFmtId="0" fontId="3" fillId="5" borderId="56" xfId="0" applyFont="1" applyFill="1" applyBorder="1" applyAlignment="1">
      <alignment horizontal="left" vertical="center" wrapText="1"/>
    </xf>
    <xf numFmtId="0" fontId="1" fillId="20" borderId="56" xfId="0" applyFont="1" applyFill="1" applyBorder="1" applyAlignment="1">
      <alignment horizontal="justify" vertical="center" wrapText="1"/>
    </xf>
    <xf numFmtId="0" fontId="1" fillId="20" borderId="56" xfId="0" applyFont="1" applyFill="1" applyBorder="1" applyAlignment="1">
      <alignment horizontal="left" vertical="center" wrapText="1"/>
    </xf>
    <xf numFmtId="0" fontId="6" fillId="18" borderId="56" xfId="0" applyFont="1" applyFill="1" applyBorder="1" applyAlignment="1">
      <alignment horizontal="justify" vertical="center" wrapText="1"/>
    </xf>
    <xf numFmtId="0" fontId="6" fillId="18" borderId="56" xfId="0" applyFont="1" applyFill="1" applyBorder="1" applyAlignment="1">
      <alignment horizontal="left" vertical="center" wrapText="1"/>
    </xf>
    <xf numFmtId="0" fontId="6" fillId="19" borderId="56" xfId="0" applyFont="1" applyFill="1" applyBorder="1" applyAlignment="1">
      <alignment horizontal="justify" vertical="center" wrapText="1"/>
    </xf>
    <xf numFmtId="0" fontId="6" fillId="20" borderId="56" xfId="0" applyFont="1" applyFill="1" applyBorder="1" applyAlignment="1">
      <alignment horizontal="justify" vertical="center" wrapText="1"/>
    </xf>
    <xf numFmtId="0" fontId="1" fillId="26" borderId="56" xfId="0" applyFont="1" applyFill="1" applyBorder="1" applyAlignment="1">
      <alignment horizontal="left" vertical="center" wrapText="1"/>
    </xf>
    <xf numFmtId="0" fontId="6" fillId="17" borderId="68" xfId="0" applyFont="1" applyFill="1" applyBorder="1" applyAlignment="1">
      <alignment horizontal="left" vertical="center" wrapText="1"/>
    </xf>
    <xf numFmtId="0" fontId="6" fillId="26" borderId="57" xfId="0" applyFont="1" applyFill="1" applyBorder="1" applyAlignment="1">
      <alignment horizontal="justify" vertical="center" wrapText="1"/>
    </xf>
    <xf numFmtId="0" fontId="1" fillId="29" borderId="56" xfId="0" applyFont="1" applyFill="1" applyBorder="1" applyAlignment="1">
      <alignment horizontal="left" vertical="center" wrapText="1"/>
    </xf>
    <xf numFmtId="0" fontId="1" fillId="6" borderId="57" xfId="0" applyFont="1" applyFill="1" applyBorder="1" applyAlignment="1">
      <alignment horizontal="justify" vertical="center" wrapText="1"/>
    </xf>
    <xf numFmtId="0" fontId="1" fillId="6" borderId="56" xfId="0" applyFont="1" applyFill="1" applyBorder="1" applyAlignment="1">
      <alignment horizontal="left" vertical="center" wrapText="1"/>
    </xf>
    <xf numFmtId="0" fontId="21" fillId="26" borderId="57" xfId="0" applyFont="1" applyFill="1" applyBorder="1" applyAlignment="1">
      <alignment horizontal="justify" vertical="center" wrapText="1"/>
    </xf>
    <xf numFmtId="0" fontId="2" fillId="29" borderId="56" xfId="0" applyFont="1" applyFill="1" applyBorder="1" applyAlignment="1">
      <alignment horizontal="left" vertical="center" wrapText="1"/>
    </xf>
    <xf numFmtId="0" fontId="6" fillId="19" borderId="57" xfId="0" applyFont="1" applyFill="1" applyBorder="1" applyAlignment="1">
      <alignment horizontal="justify" vertical="center" wrapText="1"/>
    </xf>
    <xf numFmtId="0" fontId="1" fillId="17" borderId="57" xfId="0" applyFont="1" applyFill="1" applyBorder="1" applyAlignment="1">
      <alignment horizontal="justify" vertical="center" wrapText="1"/>
    </xf>
    <xf numFmtId="0" fontId="6" fillId="30" borderId="56" xfId="0" applyFont="1" applyFill="1" applyBorder="1" applyAlignment="1">
      <alignment horizontal="justify" vertical="center" wrapText="1"/>
    </xf>
    <xf numFmtId="0" fontId="6" fillId="18" borderId="57" xfId="0" applyFont="1" applyFill="1" applyBorder="1" applyAlignment="1">
      <alignment horizontal="justify" vertical="center" wrapText="1"/>
    </xf>
    <xf numFmtId="0" fontId="1" fillId="19" borderId="56" xfId="0" applyFont="1" applyFill="1" applyBorder="1" applyAlignment="1">
      <alignment horizontal="left" vertical="center" wrapText="1"/>
    </xf>
    <xf numFmtId="0" fontId="6" fillId="5" borderId="57" xfId="0" applyFont="1" applyFill="1" applyBorder="1" applyAlignment="1">
      <alignment horizontal="justify" vertical="center" wrapText="1"/>
    </xf>
    <xf numFmtId="0" fontId="1" fillId="30" borderId="56" xfId="0" applyFont="1" applyFill="1" applyBorder="1" applyAlignment="1">
      <alignment horizontal="left" vertical="center" wrapText="1"/>
    </xf>
    <xf numFmtId="0" fontId="6" fillId="17" borderId="57" xfId="0" applyFont="1" applyFill="1" applyBorder="1" applyAlignment="1">
      <alignment horizontal="justify" vertical="center" wrapText="1"/>
    </xf>
    <xf numFmtId="0" fontId="6" fillId="29" borderId="56" xfId="0" applyFont="1" applyFill="1" applyBorder="1" applyAlignment="1">
      <alignment horizontal="left" vertical="center" wrapText="1"/>
    </xf>
    <xf numFmtId="0" fontId="6" fillId="30" borderId="68" xfId="0" applyFont="1" applyFill="1" applyBorder="1" applyAlignment="1">
      <alignment horizontal="left" vertical="center" wrapText="1"/>
    </xf>
    <xf numFmtId="0" fontId="6" fillId="17" borderId="56" xfId="0" applyFont="1" applyFill="1" applyBorder="1" applyAlignment="1">
      <alignment horizontal="left" vertical="center" wrapText="1"/>
    </xf>
    <xf numFmtId="0" fontId="6" fillId="18" borderId="57" xfId="0" applyFont="1" applyFill="1" applyBorder="1" applyAlignment="1">
      <alignment horizontal="left" vertical="center" wrapText="1"/>
    </xf>
    <xf numFmtId="0" fontId="1" fillId="27" borderId="57" xfId="0" applyFont="1" applyFill="1" applyBorder="1" applyAlignment="1">
      <alignment horizontal="justify" vertical="center" wrapText="1"/>
    </xf>
    <xf numFmtId="0" fontId="1" fillId="27" borderId="56" xfId="0" applyFont="1" applyFill="1" applyBorder="1" applyAlignment="1">
      <alignment horizontal="left" vertical="center" wrapText="1"/>
    </xf>
    <xf numFmtId="0" fontId="1" fillId="22" borderId="57" xfId="0" applyFont="1" applyFill="1" applyBorder="1" applyAlignment="1">
      <alignment horizontal="justify" vertical="center" wrapText="1"/>
    </xf>
    <xf numFmtId="0" fontId="1" fillId="22" borderId="56" xfId="0" applyFont="1" applyFill="1" applyBorder="1" applyAlignment="1">
      <alignment horizontal="left" vertical="center" wrapText="1"/>
    </xf>
    <xf numFmtId="0" fontId="1" fillId="17" borderId="56" xfId="0" applyFont="1" applyFill="1" applyBorder="1" applyAlignment="1">
      <alignment horizontal="left" vertical="center" wrapText="1"/>
    </xf>
    <xf numFmtId="0" fontId="6" fillId="18" borderId="68" xfId="0" applyFont="1" applyFill="1" applyBorder="1" applyAlignment="1">
      <alignment horizontal="left" vertical="center" wrapText="1"/>
    </xf>
    <xf numFmtId="0" fontId="1" fillId="22" borderId="56" xfId="0" applyFont="1" applyFill="1" applyBorder="1" applyAlignment="1">
      <alignment horizontal="justify" vertical="center" wrapText="1"/>
    </xf>
    <xf numFmtId="0" fontId="3" fillId="17" borderId="68" xfId="0" applyFont="1" applyFill="1" applyBorder="1" applyAlignment="1">
      <alignment horizontal="left" vertical="center" wrapText="1"/>
    </xf>
    <xf numFmtId="0" fontId="3" fillId="26" borderId="57" xfId="0" applyFont="1" applyFill="1" applyBorder="1" applyAlignment="1">
      <alignment horizontal="justify" vertical="center" wrapText="1"/>
    </xf>
    <xf numFmtId="0" fontId="3" fillId="26" borderId="56" xfId="0" applyFont="1" applyFill="1" applyBorder="1" applyAlignment="1">
      <alignment horizontal="left" vertical="center" wrapText="1"/>
    </xf>
    <xf numFmtId="0" fontId="3" fillId="17" borderId="57" xfId="0" applyFont="1" applyFill="1" applyBorder="1" applyAlignment="1">
      <alignment horizontal="justify" vertical="center" wrapText="1"/>
    </xf>
    <xf numFmtId="0" fontId="3" fillId="17" borderId="56" xfId="0" applyFont="1" applyFill="1" applyBorder="1" applyAlignment="1">
      <alignment horizontal="left" vertical="center" wrapText="1"/>
    </xf>
    <xf numFmtId="0" fontId="4" fillId="28" borderId="57" xfId="0" applyFont="1" applyFill="1" applyBorder="1" applyAlignment="1">
      <alignment horizontal="justify" vertical="center" wrapText="1"/>
    </xf>
    <xf numFmtId="0" fontId="4" fillId="28" borderId="56" xfId="0" applyFont="1" applyFill="1" applyBorder="1" applyAlignment="1">
      <alignment horizontal="left" vertical="center" wrapText="1"/>
    </xf>
    <xf numFmtId="0" fontId="3" fillId="18" borderId="57" xfId="0" applyFont="1" applyFill="1" applyBorder="1" applyAlignment="1">
      <alignment horizontal="justify" vertical="center" wrapText="1"/>
    </xf>
    <xf numFmtId="0" fontId="3" fillId="18" borderId="56" xfId="0" applyFont="1" applyFill="1" applyBorder="1" applyAlignment="1">
      <alignment horizontal="left" vertical="center" wrapText="1"/>
    </xf>
    <xf numFmtId="0" fontId="4" fillId="17" borderId="57" xfId="0" applyFont="1" applyFill="1" applyBorder="1" applyAlignment="1">
      <alignment horizontal="justify" vertical="center" wrapText="1"/>
    </xf>
    <xf numFmtId="0" fontId="6" fillId="10" borderId="57" xfId="0" applyFont="1" applyFill="1" applyBorder="1" applyAlignment="1" applyProtection="1">
      <alignment horizontal="center" vertical="center" wrapText="1"/>
      <protection locked="0"/>
    </xf>
    <xf numFmtId="0" fontId="2" fillId="5" borderId="82" xfId="0" applyFont="1" applyFill="1" applyBorder="1" applyAlignment="1">
      <alignment horizontal="center" vertical="center" wrapText="1"/>
    </xf>
    <xf numFmtId="0" fontId="5" fillId="9" borderId="84" xfId="0" applyFont="1" applyFill="1" applyBorder="1" applyAlignment="1">
      <alignment horizontal="center" vertical="center" wrapText="1"/>
    </xf>
    <xf numFmtId="0" fontId="1" fillId="26" borderId="84" xfId="0" applyFont="1" applyFill="1" applyBorder="1" applyAlignment="1">
      <alignment horizontal="center" vertical="center" wrapText="1"/>
    </xf>
    <xf numFmtId="0" fontId="1" fillId="17" borderId="84" xfId="0" applyFont="1" applyFill="1" applyBorder="1" applyAlignment="1">
      <alignment horizontal="center" vertical="center" wrapText="1"/>
    </xf>
    <xf numFmtId="0" fontId="1" fillId="15" borderId="84" xfId="0" applyFont="1" applyFill="1" applyBorder="1" applyAlignment="1">
      <alignment horizontal="center" vertical="center" wrapText="1"/>
    </xf>
    <xf numFmtId="0" fontId="1" fillId="5" borderId="84" xfId="0" applyFont="1" applyFill="1" applyBorder="1" applyAlignment="1">
      <alignment horizontal="center" vertical="center" wrapText="1"/>
    </xf>
    <xf numFmtId="0" fontId="1" fillId="6" borderId="84" xfId="0" applyFont="1" applyFill="1" applyBorder="1" applyAlignment="1">
      <alignment horizontal="center" vertical="center" wrapText="1"/>
    </xf>
    <xf numFmtId="0" fontId="1" fillId="27" borderId="84" xfId="0" applyFont="1" applyFill="1" applyBorder="1" applyAlignment="1">
      <alignment horizontal="center" vertical="center" wrapText="1"/>
    </xf>
    <xf numFmtId="0" fontId="1" fillId="22" borderId="84" xfId="0" applyFont="1" applyFill="1" applyBorder="1" applyAlignment="1">
      <alignment horizontal="center" vertical="center" wrapText="1"/>
    </xf>
    <xf numFmtId="0" fontId="1" fillId="17" borderId="87" xfId="0" applyFont="1" applyFill="1" applyBorder="1" applyAlignment="1">
      <alignment horizontal="center" vertical="center" wrapText="1"/>
    </xf>
    <xf numFmtId="0" fontId="6" fillId="17" borderId="88" xfId="0" applyFont="1" applyFill="1" applyBorder="1" applyAlignment="1">
      <alignment horizontal="justify" vertical="center" wrapText="1"/>
    </xf>
    <xf numFmtId="0" fontId="6" fillId="17" borderId="89" xfId="0" applyFont="1" applyFill="1" applyBorder="1" applyAlignment="1">
      <alignment horizontal="left" vertical="center" wrapText="1"/>
    </xf>
    <xf numFmtId="3" fontId="4" fillId="4" borderId="90" xfId="0" applyNumberFormat="1" applyFont="1" applyFill="1" applyBorder="1" applyAlignment="1" applyProtection="1">
      <alignment horizontal="center" vertical="center" wrapText="1"/>
      <protection locked="0"/>
    </xf>
    <xf numFmtId="3" fontId="4" fillId="4" borderId="91" xfId="0" applyNumberFormat="1" applyFont="1" applyFill="1" applyBorder="1" applyAlignment="1" applyProtection="1">
      <alignment horizontal="center" vertical="center" wrapText="1"/>
      <protection locked="0"/>
    </xf>
    <xf numFmtId="3" fontId="4" fillId="4" borderId="92" xfId="0" applyNumberFormat="1" applyFont="1" applyFill="1" applyBorder="1" applyAlignment="1" applyProtection="1">
      <alignment horizontal="center" vertical="center" wrapText="1"/>
      <protection locked="0"/>
    </xf>
    <xf numFmtId="3" fontId="4" fillId="4" borderId="93" xfId="0" applyNumberFormat="1" applyFont="1" applyFill="1" applyBorder="1" applyAlignment="1" applyProtection="1">
      <alignment horizontal="center" vertical="center" wrapText="1"/>
      <protection locked="0"/>
    </xf>
    <xf numFmtId="3" fontId="4" fillId="7" borderId="94" xfId="0" applyNumberFormat="1" applyFont="1" applyFill="1" applyBorder="1" applyAlignment="1" applyProtection="1">
      <alignment horizontal="center" vertical="center" wrapText="1"/>
      <protection locked="0"/>
    </xf>
    <xf numFmtId="3" fontId="4" fillId="4" borderId="94" xfId="0" applyNumberFormat="1" applyFont="1" applyFill="1" applyBorder="1" applyAlignment="1" applyProtection="1">
      <alignment horizontal="center" vertical="center" wrapText="1"/>
      <protection locked="0"/>
    </xf>
    <xf numFmtId="3" fontId="4" fillId="4" borderId="95" xfId="0" applyNumberFormat="1" applyFont="1" applyFill="1" applyBorder="1" applyAlignment="1" applyProtection="1">
      <alignment horizontal="center" vertical="center" wrapText="1"/>
      <protection locked="0"/>
    </xf>
    <xf numFmtId="0" fontId="6" fillId="10" borderId="98" xfId="0" applyFont="1" applyFill="1" applyBorder="1" applyAlignment="1" applyProtection="1">
      <alignment horizontal="justify" vertical="center" wrapText="1"/>
      <protection locked="0"/>
    </xf>
    <xf numFmtId="0" fontId="16" fillId="24" borderId="99" xfId="0" applyFont="1" applyFill="1" applyBorder="1" applyAlignment="1" applyProtection="1">
      <alignment vertical="center" wrapText="1"/>
      <protection locked="0"/>
    </xf>
    <xf numFmtId="0" fontId="18" fillId="23" borderId="99" xfId="0" applyFont="1" applyFill="1" applyBorder="1" applyAlignment="1" applyProtection="1">
      <alignment horizontal="justify" vertical="center" wrapText="1"/>
      <protection locked="0"/>
    </xf>
    <xf numFmtId="0" fontId="18" fillId="21" borderId="99" xfId="0" applyFont="1" applyFill="1" applyBorder="1" applyAlignment="1" applyProtection="1">
      <alignment horizontal="justify" vertical="center" wrapText="1"/>
      <protection locked="0"/>
    </xf>
    <xf numFmtId="0" fontId="18" fillId="23" borderId="100" xfId="0" applyFont="1" applyFill="1" applyBorder="1" applyAlignment="1" applyProtection="1">
      <alignment horizontal="justify" vertical="center" wrapText="1"/>
      <protection locked="0"/>
    </xf>
    <xf numFmtId="0" fontId="14" fillId="14" borderId="41" xfId="0" applyFont="1" applyFill="1" applyBorder="1" applyAlignment="1">
      <alignment horizontal="left" vertical="center" wrapText="1"/>
    </xf>
    <xf numFmtId="0" fontId="3" fillId="10" borderId="101" xfId="0" applyFont="1" applyFill="1" applyBorder="1" applyAlignment="1" applyProtection="1">
      <alignment horizontal="center" vertical="center" wrapText="1"/>
      <protection locked="0"/>
    </xf>
    <xf numFmtId="0" fontId="3" fillId="5" borderId="102" xfId="0" applyFont="1" applyFill="1" applyBorder="1" applyAlignment="1" applyProtection="1">
      <alignment horizontal="center" vertical="center" wrapText="1"/>
      <protection locked="0"/>
    </xf>
    <xf numFmtId="0" fontId="6" fillId="26" borderId="57" xfId="0" applyFont="1" applyFill="1" applyBorder="1" applyAlignment="1">
      <alignment horizontal="center" vertical="center" wrapText="1"/>
    </xf>
    <xf numFmtId="0" fontId="6" fillId="26" borderId="22" xfId="0" applyFont="1" applyFill="1" applyBorder="1" applyAlignment="1">
      <alignment horizontal="left" vertical="center" wrapText="1"/>
    </xf>
    <xf numFmtId="0" fontId="6" fillId="17" borderId="59" xfId="0" applyFont="1" applyFill="1" applyBorder="1" applyAlignment="1">
      <alignment horizontal="left" vertical="center" wrapText="1"/>
    </xf>
    <xf numFmtId="0" fontId="1" fillId="15" borderId="59" xfId="0" applyFont="1" applyFill="1" applyBorder="1" applyAlignment="1">
      <alignment horizontal="left" vertical="center" wrapText="1"/>
    </xf>
    <xf numFmtId="0" fontId="6" fillId="5" borderId="59" xfId="0" applyFont="1" applyFill="1" applyBorder="1" applyAlignment="1">
      <alignment horizontal="left" vertical="center" wrapText="1"/>
    </xf>
    <xf numFmtId="0" fontId="6" fillId="16" borderId="59" xfId="0" applyFont="1" applyFill="1" applyBorder="1" applyAlignment="1">
      <alignment horizontal="left" vertical="center" wrapText="1"/>
    </xf>
    <xf numFmtId="0" fontId="1" fillId="16" borderId="59" xfId="0" applyFont="1" applyFill="1" applyBorder="1" applyAlignment="1">
      <alignment horizontal="left" vertical="center" wrapText="1"/>
    </xf>
    <xf numFmtId="0" fontId="6" fillId="26" borderId="59" xfId="0" applyFont="1" applyFill="1" applyBorder="1" applyAlignment="1">
      <alignment horizontal="left" vertical="center" wrapText="1"/>
    </xf>
    <xf numFmtId="0" fontId="6" fillId="19" borderId="59" xfId="0" applyFont="1" applyFill="1" applyBorder="1" applyAlignment="1">
      <alignment horizontal="left" vertical="center" wrapText="1"/>
    </xf>
    <xf numFmtId="0" fontId="6" fillId="18" borderId="59" xfId="0" applyFont="1" applyFill="1" applyBorder="1" applyAlignment="1">
      <alignment horizontal="left" vertical="center" wrapText="1"/>
    </xf>
    <xf numFmtId="0" fontId="1" fillId="20" borderId="59" xfId="0" applyFont="1" applyFill="1" applyBorder="1" applyAlignment="1">
      <alignment horizontal="left" vertical="center" wrapText="1"/>
    </xf>
    <xf numFmtId="0" fontId="6" fillId="31" borderId="59" xfId="0" applyFont="1" applyFill="1" applyBorder="1" applyAlignment="1">
      <alignment horizontal="left" vertical="center" wrapText="1"/>
    </xf>
    <xf numFmtId="0" fontId="6" fillId="6" borderId="59" xfId="0" applyFont="1" applyFill="1" applyBorder="1" applyAlignment="1">
      <alignment horizontal="left" vertical="center" wrapText="1"/>
    </xf>
    <xf numFmtId="0" fontId="1" fillId="19" borderId="59" xfId="0" applyFont="1" applyFill="1" applyBorder="1" applyAlignment="1">
      <alignment horizontal="left" vertical="center" wrapText="1"/>
    </xf>
    <xf numFmtId="0" fontId="1" fillId="5" borderId="59" xfId="0" applyFont="1" applyFill="1" applyBorder="1" applyAlignment="1">
      <alignment horizontal="left" vertical="center" wrapText="1"/>
    </xf>
    <xf numFmtId="0" fontId="1" fillId="28" borderId="59" xfId="0" applyFont="1" applyFill="1" applyBorder="1" applyAlignment="1">
      <alignment horizontal="left" vertical="center" wrapText="1"/>
    </xf>
    <xf numFmtId="0" fontId="1" fillId="27" borderId="59" xfId="0" applyFont="1" applyFill="1" applyBorder="1" applyAlignment="1">
      <alignment horizontal="left" vertical="center" wrapText="1"/>
    </xf>
    <xf numFmtId="0" fontId="1" fillId="22" borderId="59" xfId="0" applyFont="1" applyFill="1" applyBorder="1" applyAlignment="1">
      <alignment horizontal="left" vertical="center" wrapText="1"/>
    </xf>
    <xf numFmtId="0" fontId="1" fillId="26" borderId="59" xfId="0" applyFont="1" applyFill="1" applyBorder="1" applyAlignment="1">
      <alignment horizontal="left" vertical="center" wrapText="1"/>
    </xf>
    <xf numFmtId="0" fontId="1" fillId="22" borderId="59" xfId="0" applyFont="1" applyFill="1" applyBorder="1" applyAlignment="1">
      <alignment horizontal="center" vertical="center" wrapText="1"/>
    </xf>
    <xf numFmtId="0" fontId="1" fillId="17" borderId="59" xfId="0" applyFont="1" applyFill="1" applyBorder="1" applyAlignment="1">
      <alignment horizontal="left" vertical="center" wrapText="1"/>
    </xf>
    <xf numFmtId="0" fontId="3" fillId="17" borderId="59" xfId="0" applyFont="1" applyFill="1" applyBorder="1" applyAlignment="1">
      <alignment horizontal="left" vertical="center" wrapText="1"/>
    </xf>
    <xf numFmtId="0" fontId="4" fillId="31" borderId="59" xfId="0" applyFont="1" applyFill="1" applyBorder="1" applyAlignment="1">
      <alignment horizontal="left" vertical="center" wrapText="1"/>
    </xf>
    <xf numFmtId="0" fontId="3" fillId="5" borderId="59" xfId="0" applyFont="1" applyFill="1" applyBorder="1" applyAlignment="1">
      <alignment horizontal="left" vertical="center" wrapText="1"/>
    </xf>
    <xf numFmtId="0" fontId="4" fillId="28" borderId="59" xfId="0" applyFont="1" applyFill="1" applyBorder="1" applyAlignment="1">
      <alignment horizontal="left" vertical="center" wrapText="1"/>
    </xf>
    <xf numFmtId="0" fontId="3" fillId="18" borderId="59" xfId="0" applyFont="1" applyFill="1" applyBorder="1" applyAlignment="1">
      <alignment horizontal="left" vertical="center" wrapText="1"/>
    </xf>
    <xf numFmtId="0" fontId="4" fillId="26" borderId="59" xfId="0" applyFont="1" applyFill="1" applyBorder="1" applyAlignment="1">
      <alignment horizontal="left" vertical="center" wrapText="1"/>
    </xf>
    <xf numFmtId="0" fontId="3" fillId="5" borderId="104" xfId="0" applyFont="1" applyFill="1" applyBorder="1" applyAlignment="1" applyProtection="1">
      <alignment horizontal="center" vertical="center" wrapText="1"/>
      <protection locked="0"/>
    </xf>
    <xf numFmtId="0" fontId="1" fillId="17" borderId="103" xfId="0" applyFont="1" applyFill="1" applyBorder="1" applyAlignment="1">
      <alignment horizontal="left" vertical="center" wrapText="1"/>
    </xf>
    <xf numFmtId="3" fontId="1" fillId="5" borderId="105" xfId="0" applyNumberFormat="1" applyFont="1" applyFill="1" applyBorder="1" applyAlignment="1" applyProtection="1">
      <alignment horizontal="center" vertical="center" wrapText="1"/>
      <protection locked="0"/>
    </xf>
    <xf numFmtId="3" fontId="4" fillId="7" borderId="15" xfId="0" applyNumberFormat="1" applyFont="1" applyFill="1" applyBorder="1" applyAlignment="1" applyProtection="1">
      <alignment horizontal="center" vertical="center" wrapText="1"/>
      <protection locked="0"/>
    </xf>
    <xf numFmtId="3" fontId="4" fillId="7" borderId="60" xfId="0" applyNumberFormat="1" applyFont="1" applyFill="1" applyBorder="1" applyAlignment="1" applyProtection="1">
      <alignment horizontal="center" vertical="center" wrapText="1"/>
      <protection locked="0"/>
    </xf>
    <xf numFmtId="3" fontId="4" fillId="7" borderId="61" xfId="0" applyNumberFormat="1" applyFont="1" applyFill="1" applyBorder="1" applyAlignment="1" applyProtection="1">
      <alignment horizontal="center" vertical="center" wrapText="1"/>
      <protection locked="0"/>
    </xf>
    <xf numFmtId="3" fontId="4" fillId="7" borderId="62" xfId="0" applyNumberFormat="1" applyFont="1" applyFill="1" applyBorder="1" applyAlignment="1" applyProtection="1">
      <alignment horizontal="center" vertical="center" wrapText="1"/>
      <protection locked="0"/>
    </xf>
    <xf numFmtId="3" fontId="4" fillId="7" borderId="37" xfId="0" applyNumberFormat="1" applyFont="1" applyFill="1" applyBorder="1" applyAlignment="1" applyProtection="1">
      <alignment horizontal="center" vertical="center" wrapText="1"/>
      <protection locked="0"/>
    </xf>
    <xf numFmtId="0" fontId="4" fillId="10" borderId="27" xfId="0" applyFont="1" applyFill="1" applyBorder="1" applyAlignment="1" applyProtection="1">
      <alignment horizontal="center" vertical="center" wrapText="1"/>
      <protection locked="0"/>
    </xf>
    <xf numFmtId="0" fontId="1" fillId="5" borderId="106" xfId="0" applyFont="1" applyFill="1" applyBorder="1" applyAlignment="1" applyProtection="1">
      <alignment horizontal="center" vertical="center" wrapText="1"/>
      <protection locked="0"/>
    </xf>
    <xf numFmtId="0" fontId="1" fillId="5" borderId="27" xfId="0" applyFont="1" applyFill="1" applyBorder="1" applyAlignment="1" applyProtection="1">
      <alignment horizontal="center" vertical="center" wrapText="1"/>
      <protection locked="0"/>
    </xf>
    <xf numFmtId="0" fontId="4" fillId="10" borderId="28" xfId="0" applyFont="1" applyFill="1" applyBorder="1" applyAlignment="1" applyProtection="1">
      <alignment horizontal="center" vertical="center" wrapText="1"/>
      <protection locked="0"/>
    </xf>
    <xf numFmtId="0" fontId="1" fillId="5" borderId="26" xfId="0" applyFont="1" applyFill="1" applyBorder="1" applyAlignment="1" applyProtection="1">
      <alignment horizontal="center" vertical="center" wrapText="1"/>
      <protection locked="0"/>
    </xf>
    <xf numFmtId="0" fontId="1" fillId="4" borderId="26"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1" fillId="5" borderId="107"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protection locked="0"/>
    </xf>
    <xf numFmtId="0" fontId="1" fillId="2" borderId="28" xfId="0" applyFont="1" applyFill="1" applyBorder="1" applyAlignment="1" applyProtection="1">
      <alignment horizontal="center" vertical="center" wrapText="1"/>
      <protection locked="0"/>
    </xf>
    <xf numFmtId="0" fontId="8" fillId="8" borderId="112" xfId="0" applyFont="1" applyFill="1" applyBorder="1" applyAlignment="1" applyProtection="1">
      <alignment horizontal="center" vertical="center" wrapText="1"/>
      <protection locked="0"/>
    </xf>
    <xf numFmtId="0" fontId="22" fillId="23" borderId="99" xfId="0" applyFont="1" applyFill="1" applyBorder="1" applyAlignment="1" applyProtection="1">
      <alignment horizontal="justify" vertical="center" wrapText="1"/>
      <protection locked="0"/>
    </xf>
    <xf numFmtId="0" fontId="18" fillId="33" borderId="99" xfId="0" applyFont="1" applyFill="1" applyBorder="1" applyAlignment="1" applyProtection="1">
      <alignment horizontal="justify" vertical="center" wrapText="1"/>
      <protection locked="0"/>
    </xf>
    <xf numFmtId="0" fontId="18" fillId="32" borderId="99" xfId="0" applyFont="1" applyFill="1" applyBorder="1" applyAlignment="1" applyProtection="1">
      <alignment horizontal="justify" vertical="center" wrapText="1"/>
      <protection locked="0"/>
    </xf>
    <xf numFmtId="0" fontId="3" fillId="5" borderId="70" xfId="0" applyFont="1" applyFill="1" applyBorder="1" applyAlignment="1">
      <alignment horizontal="center" vertical="center" wrapText="1"/>
    </xf>
    <xf numFmtId="0" fontId="3" fillId="10" borderId="113" xfId="0" applyFont="1" applyFill="1" applyBorder="1" applyAlignment="1">
      <alignment horizontal="center" vertical="center" wrapText="1"/>
    </xf>
    <xf numFmtId="1" fontId="6" fillId="5" borderId="114" xfId="1" applyNumberFormat="1" applyFont="1" applyFill="1" applyBorder="1" applyAlignment="1">
      <alignment horizontal="center" vertical="center" wrapText="1"/>
    </xf>
    <xf numFmtId="1" fontId="3" fillId="10" borderId="115" xfId="1" applyNumberFormat="1" applyFont="1" applyFill="1" applyBorder="1" applyAlignment="1">
      <alignment horizontal="center" vertical="center" wrapText="1"/>
    </xf>
    <xf numFmtId="1" fontId="3" fillId="5" borderId="115" xfId="1" applyNumberFormat="1" applyFont="1" applyFill="1" applyBorder="1" applyAlignment="1">
      <alignment horizontal="center" vertical="center" wrapText="1"/>
    </xf>
    <xf numFmtId="1" fontId="3" fillId="10" borderId="22" xfId="1" applyNumberFormat="1" applyFont="1" applyFill="1" applyBorder="1" applyAlignment="1">
      <alignment horizontal="center" vertical="center" wrapText="1"/>
    </xf>
    <xf numFmtId="10" fontId="0" fillId="6" borderId="40" xfId="0" applyNumberFormat="1" applyFill="1" applyBorder="1" applyAlignment="1">
      <alignment horizontal="center" vertical="center" wrapText="1"/>
    </xf>
    <xf numFmtId="10" fontId="0" fillId="34" borderId="53" xfId="0" applyNumberFormat="1" applyFill="1" applyBorder="1" applyAlignment="1">
      <alignment horizontal="center" vertical="center" wrapText="1"/>
    </xf>
    <xf numFmtId="0" fontId="6" fillId="10" borderId="116" xfId="0" applyFont="1" applyFill="1" applyBorder="1" applyAlignment="1">
      <alignment horizontal="justify" vertical="center" wrapText="1"/>
    </xf>
    <xf numFmtId="1" fontId="6" fillId="5" borderId="117" xfId="0" applyNumberFormat="1" applyFont="1" applyFill="1" applyBorder="1" applyAlignment="1">
      <alignment horizontal="center" vertical="center" wrapText="1"/>
    </xf>
    <xf numFmtId="1" fontId="6" fillId="0" borderId="118" xfId="0" applyNumberFormat="1" applyFont="1" applyBorder="1" applyAlignment="1">
      <alignment horizontal="center" vertical="center" wrapText="1"/>
    </xf>
    <xf numFmtId="1" fontId="6" fillId="0" borderId="119" xfId="0" applyNumberFormat="1" applyFont="1" applyBorder="1" applyAlignment="1">
      <alignment horizontal="center" vertical="center" wrapText="1"/>
    </xf>
    <xf numFmtId="0" fontId="5" fillId="7" borderId="7" xfId="0" applyFont="1" applyFill="1" applyBorder="1" applyAlignment="1" applyProtection="1">
      <alignment horizontal="center" vertical="center" wrapText="1"/>
      <protection locked="0"/>
    </xf>
    <xf numFmtId="0" fontId="5" fillId="7" borderId="63" xfId="0" applyFont="1" applyFill="1" applyBorder="1" applyAlignment="1" applyProtection="1">
      <alignment horizontal="center" vertical="center" wrapText="1"/>
      <protection locked="0"/>
    </xf>
    <xf numFmtId="0" fontId="5" fillId="9" borderId="7" xfId="0" applyFont="1" applyFill="1" applyBorder="1" applyAlignment="1" applyProtection="1">
      <alignment horizontal="center" vertical="center" wrapText="1"/>
      <protection locked="0"/>
    </xf>
    <xf numFmtId="0" fontId="5" fillId="9" borderId="8" xfId="0" applyFont="1" applyFill="1" applyBorder="1" applyAlignment="1" applyProtection="1">
      <alignment horizontal="center" vertical="center" wrapText="1"/>
      <protection locked="0"/>
    </xf>
    <xf numFmtId="0" fontId="5" fillId="9" borderId="9" xfId="0" applyFont="1" applyFill="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protection locked="0"/>
    </xf>
    <xf numFmtId="0" fontId="15" fillId="0" borderId="36" xfId="0" applyFont="1" applyBorder="1" applyAlignment="1" applyProtection="1">
      <alignment horizontal="center" vertical="top" wrapText="1"/>
      <protection locked="0"/>
    </xf>
    <xf numFmtId="0" fontId="15" fillId="0" borderId="36" xfId="0" applyFont="1" applyBorder="1" applyAlignment="1" applyProtection="1">
      <alignment horizontal="center" vertical="top"/>
      <protection locked="0"/>
    </xf>
    <xf numFmtId="3" fontId="4" fillId="10" borderId="7" xfId="0" applyNumberFormat="1" applyFont="1" applyFill="1" applyBorder="1" applyAlignment="1" applyProtection="1">
      <alignment horizontal="center" vertical="center" wrapText="1"/>
      <protection locked="0"/>
    </xf>
    <xf numFmtId="3" fontId="4" fillId="10" borderId="8" xfId="0" applyNumberFormat="1" applyFont="1" applyFill="1" applyBorder="1" applyAlignment="1" applyProtection="1">
      <alignment horizontal="center" vertical="center" wrapText="1"/>
      <protection locked="0"/>
    </xf>
    <xf numFmtId="3" fontId="4" fillId="10" borderId="9" xfId="0" applyNumberFormat="1" applyFont="1" applyFill="1" applyBorder="1" applyAlignment="1" applyProtection="1">
      <alignment horizontal="center" vertical="center" wrapText="1"/>
      <protection locked="0"/>
    </xf>
    <xf numFmtId="0" fontId="5" fillId="9" borderId="13" xfId="0" applyFont="1" applyFill="1" applyBorder="1" applyAlignment="1" applyProtection="1">
      <alignment horizontal="center" vertical="center" wrapText="1"/>
      <protection locked="0"/>
    </xf>
    <xf numFmtId="0" fontId="5" fillId="9" borderId="12" xfId="0" applyFont="1" applyFill="1" applyBorder="1" applyAlignment="1" applyProtection="1">
      <alignment horizontal="center" vertical="center" wrapText="1"/>
      <protection locked="0"/>
    </xf>
    <xf numFmtId="0" fontId="1" fillId="7" borderId="83" xfId="0" applyFont="1" applyFill="1" applyBorder="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 fillId="7" borderId="66" xfId="0" applyFont="1" applyFill="1" applyBorder="1" applyAlignment="1" applyProtection="1">
      <alignment horizontal="center" vertical="center" wrapText="1"/>
      <protection locked="0"/>
    </xf>
    <xf numFmtId="0" fontId="1" fillId="7" borderId="52"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5" fillId="9" borderId="14" xfId="0" applyFont="1" applyFill="1" applyBorder="1" applyAlignment="1" applyProtection="1">
      <alignment horizontal="center" vertical="center" wrapText="1"/>
      <protection locked="0"/>
    </xf>
    <xf numFmtId="0" fontId="10" fillId="8" borderId="11" xfId="0" applyFont="1" applyFill="1" applyBorder="1" applyAlignment="1" applyProtection="1">
      <alignment horizontal="center" vertical="center" wrapText="1"/>
      <protection locked="0"/>
    </xf>
    <xf numFmtId="0" fontId="10" fillId="8" borderId="4"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protection locked="0"/>
    </xf>
    <xf numFmtId="0" fontId="10" fillId="8" borderId="24" xfId="0" applyFont="1" applyFill="1" applyBorder="1" applyAlignment="1" applyProtection="1">
      <alignment horizontal="center" vertical="center" wrapText="1"/>
      <protection locked="0"/>
    </xf>
    <xf numFmtId="0" fontId="10" fillId="8" borderId="0" xfId="0" applyFont="1" applyFill="1" applyAlignment="1" applyProtection="1">
      <alignment horizontal="center" vertical="center" wrapText="1"/>
      <protection locked="0"/>
    </xf>
    <xf numFmtId="0" fontId="10" fillId="8" borderId="33" xfId="0" applyFont="1" applyFill="1" applyBorder="1" applyAlignment="1" applyProtection="1">
      <alignment horizontal="center" vertical="center" wrapText="1"/>
      <protection locked="0"/>
    </xf>
    <xf numFmtId="0" fontId="10" fillId="8" borderId="34" xfId="0" applyFont="1" applyFill="1" applyBorder="1" applyAlignment="1" applyProtection="1">
      <alignment horizontal="center" vertical="center" wrapText="1"/>
      <protection locked="0"/>
    </xf>
    <xf numFmtId="0" fontId="10" fillId="8" borderId="35" xfId="0" applyFont="1" applyFill="1" applyBorder="1" applyAlignment="1" applyProtection="1">
      <alignment horizontal="center" vertical="center" wrapText="1"/>
      <protection locked="0"/>
    </xf>
    <xf numFmtId="0" fontId="10" fillId="8" borderId="14" xfId="0" applyFont="1" applyFill="1" applyBorder="1" applyAlignment="1" applyProtection="1">
      <alignment horizontal="center" vertical="center" wrapText="1"/>
      <protection locked="0"/>
    </xf>
    <xf numFmtId="0" fontId="1" fillId="5" borderId="85" xfId="0" applyFont="1" applyFill="1" applyBorder="1" applyAlignment="1">
      <alignment horizontal="center" vertical="center" wrapText="1"/>
    </xf>
    <xf numFmtId="0" fontId="1" fillId="5" borderId="86" xfId="0" applyFont="1" applyFill="1" applyBorder="1" applyAlignment="1">
      <alignment horizontal="center" vertical="center" wrapText="1"/>
    </xf>
    <xf numFmtId="0" fontId="6" fillId="5" borderId="68" xfId="0" applyFont="1" applyFill="1" applyBorder="1" applyAlignment="1">
      <alignment horizontal="left" vertical="center" wrapText="1"/>
    </xf>
    <xf numFmtId="0" fontId="6" fillId="5" borderId="78" xfId="0" applyFont="1" applyFill="1" applyBorder="1" applyAlignment="1">
      <alignment horizontal="left" vertical="center" wrapText="1"/>
    </xf>
    <xf numFmtId="0" fontId="8" fillId="9" borderId="111" xfId="0" applyFont="1" applyFill="1" applyBorder="1" applyAlignment="1" applyProtection="1">
      <alignment horizontal="center" vertical="center" wrapText="1"/>
      <protection locked="0"/>
    </xf>
    <xf numFmtId="0" fontId="8" fillId="9" borderId="96" xfId="0" applyFont="1" applyFill="1" applyBorder="1" applyAlignment="1" applyProtection="1">
      <alignment horizontal="center" vertical="center" wrapText="1"/>
      <protection locked="0"/>
    </xf>
    <xf numFmtId="0" fontId="8" fillId="9" borderId="97" xfId="0" applyFont="1" applyFill="1" applyBorder="1" applyAlignment="1" applyProtection="1">
      <alignment horizontal="center" vertical="center" wrapText="1"/>
      <protection locked="0"/>
    </xf>
    <xf numFmtId="0" fontId="9" fillId="8" borderId="80" xfId="0" applyFont="1" applyFill="1" applyBorder="1" applyAlignment="1" applyProtection="1">
      <alignment horizontal="center" vertical="center" wrapText="1"/>
      <protection locked="0"/>
    </xf>
    <xf numFmtId="0" fontId="9" fillId="8" borderId="81" xfId="0" applyFont="1" applyFill="1" applyBorder="1" applyAlignment="1" applyProtection="1">
      <alignment horizontal="center" vertical="center" wrapText="1"/>
      <protection locked="0"/>
    </xf>
    <xf numFmtId="0" fontId="9" fillId="8" borderId="20" xfId="0" applyFont="1" applyFill="1" applyBorder="1" applyAlignment="1" applyProtection="1">
      <alignment horizontal="center" vertical="center" wrapText="1"/>
      <protection locked="0"/>
    </xf>
    <xf numFmtId="0" fontId="9" fillId="8" borderId="21"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8" borderId="18" xfId="0" applyFont="1" applyFill="1" applyBorder="1" applyAlignment="1" applyProtection="1">
      <alignment horizontal="center" vertical="center" wrapText="1"/>
      <protection locked="0"/>
    </xf>
    <xf numFmtId="0" fontId="9" fillId="8" borderId="19" xfId="0" applyFont="1" applyFill="1" applyBorder="1" applyAlignment="1" applyProtection="1">
      <alignment horizontal="center" vertical="center" wrapText="1"/>
      <protection locked="0"/>
    </xf>
    <xf numFmtId="0" fontId="8" fillId="8" borderId="109" xfId="0" applyFont="1" applyFill="1" applyBorder="1" applyAlignment="1" applyProtection="1">
      <alignment horizontal="center" vertical="center" wrapText="1"/>
      <protection locked="0"/>
    </xf>
    <xf numFmtId="0" fontId="8" fillId="8" borderId="110"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protection locked="0"/>
    </xf>
    <xf numFmtId="0" fontId="9" fillId="8" borderId="108" xfId="0" applyFont="1" applyFill="1" applyBorder="1" applyAlignment="1" applyProtection="1">
      <alignment horizontal="center" vertical="center" wrapText="1"/>
      <protection locked="0"/>
    </xf>
    <xf numFmtId="0" fontId="9" fillId="8" borderId="8" xfId="0" applyFont="1" applyFill="1" applyBorder="1" applyAlignment="1" applyProtection="1">
      <alignment horizontal="center" vertical="center" wrapText="1"/>
      <protection locked="0"/>
    </xf>
    <xf numFmtId="0" fontId="9" fillId="8" borderId="9" xfId="0" applyFont="1" applyFill="1" applyBorder="1" applyAlignment="1" applyProtection="1">
      <alignment horizontal="center" vertical="center" wrapText="1"/>
      <protection locked="0"/>
    </xf>
    <xf numFmtId="0" fontId="8" fillId="9" borderId="34" xfId="0" applyFont="1" applyFill="1" applyBorder="1" applyAlignment="1" applyProtection="1">
      <alignment horizontal="center" vertical="center" wrapText="1"/>
      <protection locked="0"/>
    </xf>
    <xf numFmtId="0" fontId="8" fillId="9" borderId="35" xfId="0" applyFont="1" applyFill="1" applyBorder="1" applyAlignment="1" applyProtection="1">
      <alignment horizontal="center" vertical="center" wrapText="1"/>
      <protection locked="0"/>
    </xf>
    <xf numFmtId="0" fontId="8" fillId="9" borderId="14" xfId="0" applyFont="1" applyFill="1" applyBorder="1" applyAlignment="1" applyProtection="1">
      <alignment horizontal="center" vertical="center" wrapText="1"/>
      <protection locked="0"/>
    </xf>
    <xf numFmtId="0" fontId="0" fillId="0" borderId="0" xfId="0" applyAlignment="1">
      <alignment horizontal="justify" vertical="center" wrapText="1"/>
    </xf>
  </cellXfs>
  <cellStyles count="6">
    <cellStyle name="Moneda" xfId="2" builtinId="4"/>
    <cellStyle name="Moneda 2" xfId="5" xr:uid="{00000000-0005-0000-0000-000001000000}"/>
    <cellStyle name="Moneda 3" xfId="3" xr:uid="{00000000-0005-0000-0000-000002000000}"/>
    <cellStyle name="Normal" xfId="0" builtinId="0"/>
    <cellStyle name="Normal 2" xfId="4" xr:uid="{00000000-0005-0000-0000-000004000000}"/>
    <cellStyle name="Porcentaje" xfId="1" builtinId="5"/>
  </cellStyles>
  <dxfs count="28">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ill>
        <patternFill>
          <bgColor rgb="FFFFFF00"/>
        </patternFill>
      </fill>
    </dxf>
    <dxf>
      <fill>
        <patternFill>
          <bgColor rgb="FFFF0000"/>
        </patternFill>
      </fill>
    </dxf>
    <dxf>
      <fill>
        <patternFill>
          <bgColor rgb="FF00B050"/>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DE9EB"/>
      <color rgb="FFFF5555"/>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228928</xdr:colOff>
      <xdr:row>1</xdr:row>
      <xdr:rowOff>54430</xdr:rowOff>
    </xdr:from>
    <xdr:to>
      <xdr:col>22</xdr:col>
      <xdr:colOff>3757592</xdr:colOff>
      <xdr:row>5</xdr:row>
      <xdr:rowOff>353786</xdr:rowOff>
    </xdr:to>
    <xdr:pic>
      <xdr:nvPicPr>
        <xdr:cNvPr id="3" name="Imagen 2">
          <a:extLst>
            <a:ext uri="{FF2B5EF4-FFF2-40B4-BE49-F238E27FC236}">
              <a16:creationId xmlns:a16="http://schemas.microsoft.com/office/drawing/2014/main" id="{E39D2CFD-DB4E-45AE-9184-5615745AF35B}"/>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saturation sat="400000"/>
                  </a14:imgEffect>
                </a14:imgLayer>
              </a14:imgProps>
            </a:ext>
            <a:ext uri="{28A0092B-C50C-407E-A947-70E740481C1C}">
              <a14:useLocalDpi xmlns:a14="http://schemas.microsoft.com/office/drawing/2010/main" val="0"/>
            </a:ext>
          </a:extLst>
        </a:blip>
        <a:srcRect l="32183" t="10906" r="22020"/>
        <a:stretch/>
      </xdr:blipFill>
      <xdr:spPr>
        <a:xfrm>
          <a:off x="28409321" y="258537"/>
          <a:ext cx="3528664" cy="2204356"/>
        </a:xfrm>
        <a:prstGeom prst="rect">
          <a:avLst/>
        </a:prstGeom>
      </xdr:spPr>
    </xdr:pic>
    <xdr:clientData/>
  </xdr:twoCellAnchor>
  <xdr:twoCellAnchor editAs="oneCell">
    <xdr:from>
      <xdr:col>2</xdr:col>
      <xdr:colOff>1929489</xdr:colOff>
      <xdr:row>1</xdr:row>
      <xdr:rowOff>95249</xdr:rowOff>
    </xdr:from>
    <xdr:to>
      <xdr:col>3</xdr:col>
      <xdr:colOff>1646465</xdr:colOff>
      <xdr:row>6</xdr:row>
      <xdr:rowOff>1907</xdr:rowOff>
    </xdr:to>
    <xdr:pic>
      <xdr:nvPicPr>
        <xdr:cNvPr id="4" name="Imagen 3">
          <a:extLst>
            <a:ext uri="{FF2B5EF4-FFF2-40B4-BE49-F238E27FC236}">
              <a16:creationId xmlns:a16="http://schemas.microsoft.com/office/drawing/2014/main" id="{45E4D7F8-3284-165A-3693-74D758C091B5}"/>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52203" y="299356"/>
          <a:ext cx="2111833" cy="2196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84"/>
  <sheetViews>
    <sheetView tabSelected="1" topLeftCell="A5" zoomScaleNormal="100" workbookViewId="0">
      <selection activeCell="X12" sqref="X12"/>
    </sheetView>
  </sheetViews>
  <sheetFormatPr baseColWidth="10" defaultColWidth="11.5703125" defaultRowHeight="15" x14ac:dyDescent="0.25"/>
  <cols>
    <col min="1" max="1" width="11.5703125" style="5"/>
    <col min="2" max="2" width="20.140625" style="5" customWidth="1"/>
    <col min="3" max="3" width="35.85546875" style="5" customWidth="1"/>
    <col min="4" max="4" width="33.85546875" style="5" customWidth="1"/>
    <col min="5" max="6" width="31.42578125" style="5" customWidth="1"/>
    <col min="7" max="7" width="16.85546875" style="6" customWidth="1"/>
    <col min="8" max="11" width="18.7109375" style="5" customWidth="1"/>
    <col min="12" max="15" width="20.28515625" style="5" customWidth="1"/>
    <col min="16" max="19" width="18.85546875" style="5" customWidth="1"/>
    <col min="20" max="22" width="18.42578125" style="5" customWidth="1"/>
    <col min="23" max="23" width="59.5703125" style="5" customWidth="1"/>
    <col min="24" max="16384" width="11.5703125" style="5"/>
  </cols>
  <sheetData>
    <row r="1" spans="1:23" ht="15.75" thickBot="1" x14ac:dyDescent="0.3"/>
    <row r="2" spans="1:23" ht="63" customHeight="1" x14ac:dyDescent="0.25">
      <c r="A2" s="7"/>
      <c r="B2" s="7"/>
      <c r="C2" s="7"/>
      <c r="D2" s="7"/>
      <c r="E2" s="253" t="s">
        <v>518</v>
      </c>
      <c r="F2" s="254"/>
      <c r="G2" s="254"/>
      <c r="H2" s="254"/>
      <c r="I2" s="254"/>
      <c r="J2" s="254"/>
      <c r="K2" s="254"/>
      <c r="L2" s="254"/>
      <c r="M2" s="254"/>
      <c r="N2" s="254"/>
      <c r="O2" s="254"/>
      <c r="P2" s="254"/>
      <c r="Q2" s="254"/>
      <c r="R2" s="254"/>
      <c r="S2" s="254"/>
      <c r="T2" s="254"/>
      <c r="U2" s="255"/>
    </row>
    <row r="3" spans="1:23" ht="30" customHeight="1" x14ac:dyDescent="0.25">
      <c r="A3" s="7"/>
      <c r="B3" s="7"/>
      <c r="C3" s="7"/>
      <c r="D3" s="7"/>
      <c r="E3" s="256" t="s">
        <v>84</v>
      </c>
      <c r="F3" s="257"/>
      <c r="G3" s="257"/>
      <c r="H3" s="257"/>
      <c r="I3" s="257"/>
      <c r="J3" s="257"/>
      <c r="K3" s="257"/>
      <c r="L3" s="257"/>
      <c r="M3" s="257"/>
      <c r="N3" s="257"/>
      <c r="O3" s="257"/>
      <c r="P3" s="257"/>
      <c r="Q3" s="257"/>
      <c r="R3" s="257"/>
      <c r="S3" s="257"/>
      <c r="T3" s="257"/>
      <c r="U3" s="258"/>
    </row>
    <row r="4" spans="1:23" ht="26.25" customHeight="1" x14ac:dyDescent="0.25">
      <c r="A4" s="7"/>
      <c r="B4" s="7"/>
      <c r="C4" s="7"/>
      <c r="D4" s="7"/>
      <c r="E4" s="256" t="s">
        <v>522</v>
      </c>
      <c r="F4" s="257"/>
      <c r="G4" s="257"/>
      <c r="H4" s="257"/>
      <c r="I4" s="257"/>
      <c r="J4" s="257"/>
      <c r="K4" s="257"/>
      <c r="L4" s="257"/>
      <c r="M4" s="257"/>
      <c r="N4" s="257"/>
      <c r="O4" s="257"/>
      <c r="P4" s="257"/>
      <c r="Q4" s="257"/>
      <c r="R4" s="257"/>
      <c r="S4" s="257"/>
      <c r="T4" s="257"/>
      <c r="U4" s="258"/>
    </row>
    <row r="5" spans="1:23" ht="30" customHeight="1" x14ac:dyDescent="0.25">
      <c r="A5" s="7"/>
      <c r="B5" s="7"/>
      <c r="C5" s="7"/>
      <c r="D5" s="7"/>
      <c r="E5" s="256" t="s">
        <v>523</v>
      </c>
      <c r="F5" s="257"/>
      <c r="G5" s="257"/>
      <c r="H5" s="257"/>
      <c r="I5" s="257"/>
      <c r="J5" s="257"/>
      <c r="K5" s="257"/>
      <c r="L5" s="257"/>
      <c r="M5" s="257"/>
      <c r="N5" s="257"/>
      <c r="O5" s="257"/>
      <c r="P5" s="257"/>
      <c r="Q5" s="257"/>
      <c r="R5" s="257"/>
      <c r="S5" s="257"/>
      <c r="T5" s="257"/>
      <c r="U5" s="258"/>
    </row>
    <row r="6" spans="1:23" ht="30.75" thickBot="1" x14ac:dyDescent="0.3">
      <c r="A6" s="7"/>
      <c r="B6" s="7"/>
      <c r="C6" s="7"/>
      <c r="D6" s="7"/>
      <c r="E6" s="259"/>
      <c r="F6" s="260"/>
      <c r="G6" s="260"/>
      <c r="H6" s="260"/>
      <c r="I6" s="260"/>
      <c r="J6" s="260"/>
      <c r="K6" s="260"/>
      <c r="L6" s="260"/>
      <c r="M6" s="260"/>
      <c r="N6" s="260"/>
      <c r="O6" s="260"/>
      <c r="P6" s="260"/>
      <c r="Q6" s="260"/>
      <c r="R6" s="260"/>
      <c r="S6" s="260"/>
      <c r="T6" s="260"/>
      <c r="U6" s="261"/>
    </row>
    <row r="7" spans="1:23" x14ac:dyDescent="0.25">
      <c r="A7" s="7"/>
      <c r="B7" s="7"/>
      <c r="C7" s="7"/>
      <c r="D7" s="7"/>
      <c r="E7" s="7"/>
      <c r="F7" s="7"/>
      <c r="G7" s="8"/>
      <c r="H7" s="7"/>
      <c r="I7" s="7"/>
      <c r="J7" s="7"/>
      <c r="K7" s="7"/>
      <c r="L7" s="7"/>
      <c r="M7" s="7"/>
      <c r="N7" s="7"/>
      <c r="O7" s="7"/>
      <c r="P7" s="7"/>
      <c r="Q7" s="7"/>
      <c r="R7" s="7"/>
      <c r="S7" s="7"/>
    </row>
    <row r="9" spans="1:23" ht="4.5" customHeight="1" thickBot="1" x14ac:dyDescent="0.3"/>
    <row r="10" spans="1:23" ht="33.75" customHeight="1" thickTop="1" thickBot="1" x14ac:dyDescent="0.3">
      <c r="G10" s="217"/>
      <c r="H10" s="276" t="s">
        <v>533</v>
      </c>
      <c r="I10" s="276"/>
      <c r="J10" s="276"/>
      <c r="K10" s="276"/>
      <c r="L10" s="276"/>
      <c r="M10" s="276"/>
      <c r="N10" s="276"/>
      <c r="O10" s="276"/>
      <c r="P10" s="276"/>
      <c r="Q10" s="276"/>
      <c r="R10" s="276"/>
      <c r="S10" s="276"/>
      <c r="T10" s="276"/>
      <c r="U10" s="276"/>
      <c r="V10" s="277"/>
      <c r="W10" s="266" t="s">
        <v>528</v>
      </c>
    </row>
    <row r="11" spans="1:23" ht="47.25" customHeight="1" thickTop="1" thickBot="1" x14ac:dyDescent="0.3">
      <c r="B11" s="269" t="s">
        <v>0</v>
      </c>
      <c r="C11" s="271" t="s">
        <v>1</v>
      </c>
      <c r="D11" s="273" t="s">
        <v>2</v>
      </c>
      <c r="E11" s="274"/>
      <c r="F11" s="275"/>
      <c r="G11" s="215"/>
      <c r="H11" s="278" t="s">
        <v>521</v>
      </c>
      <c r="I11" s="278"/>
      <c r="J11" s="278"/>
      <c r="K11" s="278"/>
      <c r="L11" s="279" t="s">
        <v>519</v>
      </c>
      <c r="M11" s="280"/>
      <c r="N11" s="280"/>
      <c r="O11" s="281"/>
      <c r="P11" s="282" t="s">
        <v>520</v>
      </c>
      <c r="Q11" s="283"/>
      <c r="R11" s="283"/>
      <c r="S11" s="284"/>
      <c r="T11" s="283"/>
      <c r="U11" s="283"/>
      <c r="V11" s="283"/>
      <c r="W11" s="267"/>
    </row>
    <row r="12" spans="1:23" ht="143.25" customHeight="1" thickBot="1" x14ac:dyDescent="0.3">
      <c r="B12" s="270"/>
      <c r="C12" s="272"/>
      <c r="D12" s="9" t="s">
        <v>3</v>
      </c>
      <c r="E12" s="9" t="s">
        <v>4</v>
      </c>
      <c r="F12" s="10" t="s">
        <v>5</v>
      </c>
      <c r="G12" s="205" t="s">
        <v>81</v>
      </c>
      <c r="H12" s="206" t="s">
        <v>6</v>
      </c>
      <c r="I12" s="205" t="s">
        <v>7</v>
      </c>
      <c r="J12" s="207" t="s">
        <v>8</v>
      </c>
      <c r="K12" s="208" t="s">
        <v>9</v>
      </c>
      <c r="L12" s="209" t="s">
        <v>6</v>
      </c>
      <c r="M12" s="205" t="s">
        <v>7</v>
      </c>
      <c r="N12" s="207" t="s">
        <v>8</v>
      </c>
      <c r="O12" s="208" t="s">
        <v>9</v>
      </c>
      <c r="P12" s="210" t="s">
        <v>6</v>
      </c>
      <c r="Q12" s="207" t="s">
        <v>7</v>
      </c>
      <c r="R12" s="211" t="s">
        <v>8</v>
      </c>
      <c r="S12" s="212" t="s">
        <v>9</v>
      </c>
      <c r="T12" s="213" t="s">
        <v>7</v>
      </c>
      <c r="U12" s="214" t="s">
        <v>8</v>
      </c>
      <c r="V12" s="216" t="s">
        <v>9</v>
      </c>
      <c r="W12" s="268"/>
    </row>
    <row r="13" spans="1:23" ht="161.1" customHeight="1" x14ac:dyDescent="0.25">
      <c r="B13" s="143" t="s">
        <v>86</v>
      </c>
      <c r="C13" s="86" t="s">
        <v>87</v>
      </c>
      <c r="D13" s="98" t="s">
        <v>529</v>
      </c>
      <c r="E13" s="221" t="s">
        <v>98</v>
      </c>
      <c r="F13" s="98" t="s">
        <v>530</v>
      </c>
      <c r="G13" s="222">
        <v>4</v>
      </c>
      <c r="H13" s="223">
        <v>4</v>
      </c>
      <c r="I13" s="224">
        <v>4</v>
      </c>
      <c r="J13" s="225">
        <v>4</v>
      </c>
      <c r="K13" s="226">
        <v>4</v>
      </c>
      <c r="L13" s="230">
        <v>5</v>
      </c>
      <c r="M13" s="231" t="s">
        <v>531</v>
      </c>
      <c r="N13" s="231" t="s">
        <v>531</v>
      </c>
      <c r="O13" s="232" t="s">
        <v>531</v>
      </c>
      <c r="P13" s="227">
        <f>IFERROR((L13-H13)/H13,"NO DISPONIBLE")</f>
        <v>0.25</v>
      </c>
      <c r="Q13" s="227" t="str">
        <f>IFERROR((M13-I13)/I13,"NO DISPONIBLE")</f>
        <v>NO DISPONIBLE</v>
      </c>
      <c r="R13" s="227" t="str">
        <f>IFERROR((N13-J13)/J13,"NO DISPONIBLE")</f>
        <v>NO DISPONIBLE</v>
      </c>
      <c r="S13" s="227" t="str">
        <f>IFERROR((O13-K13)/K13,"NO DISPONIBLE")</f>
        <v>NO DISPONIBLE</v>
      </c>
      <c r="T13" s="228" t="str">
        <f>IFERROR((((L13+M13)-(H13+I13))/(H13+I13)),"NO DISPONIBLE")</f>
        <v>NO DISPONIBLE</v>
      </c>
      <c r="U13" s="228" t="str">
        <f>IFERROR((((L13+M13+N13)-(H13+I13+J13))/(H13+I13+J13)),"NO DISPONIBLE")</f>
        <v>NO DISPONIBLE</v>
      </c>
      <c r="V13" s="228" t="str">
        <f>IFERROR((((L13+M13+N13+O13)-(H13+I13+J13+K13))/(H13+I13+J13+K13)),"NO DISPONIBLE")</f>
        <v>NO DISPONIBLE</v>
      </c>
      <c r="W13" s="229" t="s">
        <v>532</v>
      </c>
    </row>
    <row r="14" spans="1:23" ht="17.25" hidden="1" x14ac:dyDescent="0.25">
      <c r="B14" s="247"/>
      <c r="C14" s="248"/>
      <c r="D14" s="249"/>
      <c r="E14" s="249"/>
      <c r="F14" s="250"/>
      <c r="G14" s="200"/>
      <c r="H14" s="201"/>
      <c r="I14" s="202"/>
      <c r="J14" s="202"/>
      <c r="K14" s="203"/>
      <c r="L14" s="204"/>
      <c r="M14" s="11"/>
      <c r="N14" s="19"/>
      <c r="O14" s="12"/>
      <c r="P14" s="80" t="str">
        <f t="shared" ref="P14:P76" si="0">IFERROR((L14/H14),"100%")</f>
        <v>100%</v>
      </c>
      <c r="Q14" s="81" t="str">
        <f t="shared" ref="Q14" si="1">IFERROR((M14/I14),"100%")</f>
        <v>100%</v>
      </c>
      <c r="R14" s="81" t="str">
        <f t="shared" ref="R14" si="2">IFERROR((N14/J14),"100%")</f>
        <v>100%</v>
      </c>
      <c r="S14" s="82" t="str">
        <f t="shared" ref="S14" si="3">IFERROR((O14/K14),"100%")</f>
        <v>100%</v>
      </c>
      <c r="T14" s="80" t="str">
        <f t="shared" ref="T14" si="4">IFERROR(((L14+M14)/(H14+I14)),"100%")</f>
        <v>100%</v>
      </c>
      <c r="U14" s="81" t="str">
        <f t="shared" ref="U14" si="5">IFERROR(((L14+M14+N14)/(H14+I14+J14)),"100%")</f>
        <v>100%</v>
      </c>
      <c r="V14" s="81" t="str">
        <f t="shared" ref="V14" si="6">IFERROR(((L14+M14+N14+O14)/(H14+I14+J14+K14)),"100%")</f>
        <v>100%</v>
      </c>
      <c r="W14" s="162"/>
    </row>
    <row r="15" spans="1:23" ht="120" x14ac:dyDescent="0.25">
      <c r="B15" s="144" t="s">
        <v>21</v>
      </c>
      <c r="C15" s="83" t="s">
        <v>88</v>
      </c>
      <c r="D15" s="84" t="s">
        <v>95</v>
      </c>
      <c r="E15" s="85" t="s">
        <v>99</v>
      </c>
      <c r="F15" s="167" t="s">
        <v>311</v>
      </c>
      <c r="G15" s="18">
        <v>168114</v>
      </c>
      <c r="H15" s="26">
        <v>40248</v>
      </c>
      <c r="I15" s="27">
        <v>36864</v>
      </c>
      <c r="J15" s="27">
        <v>53483</v>
      </c>
      <c r="K15" s="28">
        <v>37519</v>
      </c>
      <c r="L15" s="35">
        <v>47459</v>
      </c>
      <c r="M15" s="11"/>
      <c r="N15" s="19"/>
      <c r="O15" s="12"/>
      <c r="P15" s="80">
        <f t="shared" si="0"/>
        <v>1.1791641820711589</v>
      </c>
      <c r="Q15" s="12"/>
      <c r="R15" s="12"/>
      <c r="S15" s="12"/>
      <c r="T15" s="12"/>
      <c r="U15" s="12"/>
      <c r="V15" s="12"/>
      <c r="W15" s="163"/>
    </row>
    <row r="16" spans="1:23" ht="117" x14ac:dyDescent="0.25">
      <c r="B16" s="145" t="s">
        <v>22</v>
      </c>
      <c r="C16" s="87" t="s">
        <v>100</v>
      </c>
      <c r="D16" s="88" t="s">
        <v>101</v>
      </c>
      <c r="E16" s="168" t="s">
        <v>99</v>
      </c>
      <c r="F16" s="171" t="s">
        <v>312</v>
      </c>
      <c r="G16" s="34">
        <v>48</v>
      </c>
      <c r="H16" s="26">
        <v>12</v>
      </c>
      <c r="I16" s="27">
        <v>12</v>
      </c>
      <c r="J16" s="27">
        <v>12</v>
      </c>
      <c r="K16" s="28">
        <v>12</v>
      </c>
      <c r="L16" s="35">
        <v>11</v>
      </c>
      <c r="M16" s="11"/>
      <c r="N16" s="19"/>
      <c r="O16" s="20"/>
      <c r="P16" s="80">
        <f t="shared" si="0"/>
        <v>0.91666666666666663</v>
      </c>
      <c r="Q16" s="12"/>
      <c r="R16" s="12"/>
      <c r="S16" s="12"/>
      <c r="T16" s="12"/>
      <c r="U16" s="12"/>
      <c r="V16" s="12"/>
      <c r="W16" s="165" t="s">
        <v>413</v>
      </c>
    </row>
    <row r="17" spans="2:23" ht="102.75" x14ac:dyDescent="0.25">
      <c r="B17" s="146" t="s">
        <v>23</v>
      </c>
      <c r="C17" s="89" t="s">
        <v>102</v>
      </c>
      <c r="D17" s="90" t="s">
        <v>103</v>
      </c>
      <c r="E17" s="21" t="s">
        <v>99</v>
      </c>
      <c r="F17" s="172" t="s">
        <v>313</v>
      </c>
      <c r="G17" s="25">
        <v>836</v>
      </c>
      <c r="H17" s="26">
        <v>206</v>
      </c>
      <c r="I17" s="27">
        <v>215</v>
      </c>
      <c r="J17" s="27">
        <v>215</v>
      </c>
      <c r="K17" s="28">
        <v>200</v>
      </c>
      <c r="L17" s="35">
        <v>208</v>
      </c>
      <c r="M17" s="11"/>
      <c r="N17" s="19"/>
      <c r="O17" s="20"/>
      <c r="P17" s="80">
        <f t="shared" si="0"/>
        <v>1.0097087378640777</v>
      </c>
      <c r="Q17" s="12"/>
      <c r="R17" s="12"/>
      <c r="S17" s="12"/>
      <c r="T17" s="12"/>
      <c r="U17" s="12"/>
      <c r="V17" s="12"/>
      <c r="W17" s="220" t="s">
        <v>414</v>
      </c>
    </row>
    <row r="18" spans="2:23" ht="143.25" x14ac:dyDescent="0.25">
      <c r="B18" s="147" t="s">
        <v>24</v>
      </c>
      <c r="C18" s="89" t="s">
        <v>104</v>
      </c>
      <c r="D18" s="90" t="s">
        <v>105</v>
      </c>
      <c r="E18" s="21" t="s">
        <v>99</v>
      </c>
      <c r="F18" s="173" t="s">
        <v>314</v>
      </c>
      <c r="G18" s="25">
        <v>842</v>
      </c>
      <c r="H18" s="26">
        <v>211</v>
      </c>
      <c r="I18" s="27">
        <v>210</v>
      </c>
      <c r="J18" s="27">
        <v>210</v>
      </c>
      <c r="K18" s="28">
        <v>211</v>
      </c>
      <c r="L18" s="35">
        <f>173+4+3</f>
        <v>180</v>
      </c>
      <c r="M18" s="11"/>
      <c r="N18" s="19"/>
      <c r="O18" s="20"/>
      <c r="P18" s="80">
        <f t="shared" si="0"/>
        <v>0.85308056872037918</v>
      </c>
      <c r="Q18" s="12"/>
      <c r="R18" s="12"/>
      <c r="S18" s="12"/>
      <c r="T18" s="12"/>
      <c r="U18" s="12"/>
      <c r="V18" s="12"/>
      <c r="W18" s="220" t="s">
        <v>415</v>
      </c>
    </row>
    <row r="19" spans="2:23" ht="90" x14ac:dyDescent="0.25">
      <c r="B19" s="146" t="s">
        <v>25</v>
      </c>
      <c r="C19" s="91" t="s">
        <v>106</v>
      </c>
      <c r="D19" s="89" t="s">
        <v>107</v>
      </c>
      <c r="E19" s="169" t="s">
        <v>99</v>
      </c>
      <c r="F19" s="172" t="s">
        <v>315</v>
      </c>
      <c r="G19" s="25">
        <v>192</v>
      </c>
      <c r="H19" s="26">
        <v>48</v>
      </c>
      <c r="I19" s="27">
        <v>55</v>
      </c>
      <c r="J19" s="27">
        <v>40</v>
      </c>
      <c r="K19" s="28">
        <v>49</v>
      </c>
      <c r="L19" s="35">
        <v>47</v>
      </c>
      <c r="M19" s="11"/>
      <c r="N19" s="19"/>
      <c r="O19" s="20"/>
      <c r="P19" s="80">
        <f t="shared" si="0"/>
        <v>0.97916666666666663</v>
      </c>
      <c r="Q19" s="12"/>
      <c r="R19" s="12"/>
      <c r="S19" s="12"/>
      <c r="T19" s="12"/>
      <c r="U19" s="12"/>
      <c r="V19" s="12"/>
      <c r="W19" s="220" t="s">
        <v>454</v>
      </c>
    </row>
    <row r="20" spans="2:23" ht="143.25" x14ac:dyDescent="0.25">
      <c r="B20" s="148" t="s">
        <v>26</v>
      </c>
      <c r="C20" s="92" t="s">
        <v>108</v>
      </c>
      <c r="D20" s="93" t="s">
        <v>109</v>
      </c>
      <c r="E20" s="169" t="s">
        <v>99</v>
      </c>
      <c r="F20" s="174" t="s">
        <v>316</v>
      </c>
      <c r="G20" s="25">
        <v>321</v>
      </c>
      <c r="H20" s="26">
        <v>84</v>
      </c>
      <c r="I20" s="27">
        <v>69</v>
      </c>
      <c r="J20" s="27">
        <v>84</v>
      </c>
      <c r="K20" s="28">
        <v>84</v>
      </c>
      <c r="L20" s="35">
        <v>84</v>
      </c>
      <c r="M20" s="11"/>
      <c r="N20" s="19"/>
      <c r="O20" s="20"/>
      <c r="P20" s="80">
        <f t="shared" si="0"/>
        <v>1</v>
      </c>
      <c r="Q20" s="12"/>
      <c r="R20" s="12"/>
      <c r="S20" s="12"/>
      <c r="T20" s="12"/>
      <c r="U20" s="12"/>
      <c r="V20" s="12"/>
      <c r="W20" s="164" t="s">
        <v>411</v>
      </c>
    </row>
    <row r="21" spans="2:23" ht="102.75" x14ac:dyDescent="0.25">
      <c r="B21" s="148" t="s">
        <v>27</v>
      </c>
      <c r="C21" s="92" t="s">
        <v>110</v>
      </c>
      <c r="D21" s="93" t="s">
        <v>111</v>
      </c>
      <c r="E21" s="169" t="s">
        <v>99</v>
      </c>
      <c r="F21" s="175" t="s">
        <v>317</v>
      </c>
      <c r="G21" s="25">
        <v>120</v>
      </c>
      <c r="H21" s="26">
        <v>30</v>
      </c>
      <c r="I21" s="27">
        <v>30</v>
      </c>
      <c r="J21" s="27">
        <v>30</v>
      </c>
      <c r="K21" s="28">
        <v>30</v>
      </c>
      <c r="L21" s="35">
        <v>30</v>
      </c>
      <c r="M21" s="11"/>
      <c r="N21" s="19"/>
      <c r="O21" s="20"/>
      <c r="P21" s="80">
        <f t="shared" si="0"/>
        <v>1</v>
      </c>
      <c r="Q21" s="12"/>
      <c r="R21" s="12"/>
      <c r="S21" s="12"/>
      <c r="T21" s="12"/>
      <c r="U21" s="12"/>
      <c r="V21" s="12"/>
      <c r="W21" s="164" t="s">
        <v>455</v>
      </c>
    </row>
    <row r="22" spans="2:23" ht="138.75" customHeight="1" x14ac:dyDescent="0.25">
      <c r="B22" s="148" t="s">
        <v>28</v>
      </c>
      <c r="C22" s="92" t="s">
        <v>112</v>
      </c>
      <c r="D22" s="93" t="s">
        <v>113</v>
      </c>
      <c r="E22" s="169" t="s">
        <v>99</v>
      </c>
      <c r="F22" s="176" t="s">
        <v>318</v>
      </c>
      <c r="G22" s="25">
        <v>660</v>
      </c>
      <c r="H22" s="26">
        <v>100</v>
      </c>
      <c r="I22" s="27">
        <v>170</v>
      </c>
      <c r="J22" s="27">
        <v>120</v>
      </c>
      <c r="K22" s="28">
        <v>270</v>
      </c>
      <c r="L22" s="35">
        <v>127</v>
      </c>
      <c r="M22" s="11"/>
      <c r="N22" s="19"/>
      <c r="O22" s="20"/>
      <c r="P22" s="80">
        <f t="shared" si="0"/>
        <v>1.27</v>
      </c>
      <c r="Q22" s="12"/>
      <c r="R22" s="12"/>
      <c r="S22" s="12"/>
      <c r="T22" s="12"/>
      <c r="U22" s="12"/>
      <c r="V22" s="12"/>
      <c r="W22" s="164" t="s">
        <v>416</v>
      </c>
    </row>
    <row r="23" spans="2:23" ht="102.75" x14ac:dyDescent="0.25">
      <c r="B23" s="148" t="s">
        <v>32</v>
      </c>
      <c r="C23" s="92" t="s">
        <v>114</v>
      </c>
      <c r="D23" s="94" t="s">
        <v>115</v>
      </c>
      <c r="E23" s="169" t="s">
        <v>99</v>
      </c>
      <c r="F23" s="174" t="s">
        <v>319</v>
      </c>
      <c r="G23" s="25">
        <v>420</v>
      </c>
      <c r="H23" s="26">
        <v>120</v>
      </c>
      <c r="I23" s="27">
        <v>90</v>
      </c>
      <c r="J23" s="27">
        <v>120</v>
      </c>
      <c r="K23" s="28">
        <v>90</v>
      </c>
      <c r="L23" s="35">
        <v>113</v>
      </c>
      <c r="M23" s="11"/>
      <c r="N23" s="19"/>
      <c r="O23" s="20"/>
      <c r="P23" s="80">
        <f t="shared" si="0"/>
        <v>0.94166666666666665</v>
      </c>
      <c r="Q23" s="12"/>
      <c r="R23" s="12"/>
      <c r="S23" s="12"/>
      <c r="T23" s="12"/>
      <c r="U23" s="12"/>
      <c r="V23" s="12"/>
      <c r="W23" s="164" t="s">
        <v>417</v>
      </c>
    </row>
    <row r="24" spans="2:23" ht="160.5" customHeight="1" x14ac:dyDescent="0.25">
      <c r="B24" s="148" t="s">
        <v>89</v>
      </c>
      <c r="C24" s="92" t="s">
        <v>116</v>
      </c>
      <c r="D24" s="92" t="s">
        <v>117</v>
      </c>
      <c r="E24" s="169" t="s">
        <v>99</v>
      </c>
      <c r="F24" s="174" t="s">
        <v>320</v>
      </c>
      <c r="G24" s="25">
        <v>61</v>
      </c>
      <c r="H24" s="26">
        <v>16</v>
      </c>
      <c r="I24" s="27">
        <v>16</v>
      </c>
      <c r="J24" s="27">
        <v>12</v>
      </c>
      <c r="K24" s="28">
        <v>17</v>
      </c>
      <c r="L24" s="35">
        <v>21</v>
      </c>
      <c r="M24" s="11"/>
      <c r="N24" s="19"/>
      <c r="O24" s="20"/>
      <c r="P24" s="80">
        <f t="shared" si="0"/>
        <v>1.3125</v>
      </c>
      <c r="Q24" s="12"/>
      <c r="R24" s="12"/>
      <c r="S24" s="12"/>
      <c r="T24" s="12"/>
      <c r="U24" s="12"/>
      <c r="V24" s="12"/>
      <c r="W24" s="164" t="s">
        <v>418</v>
      </c>
    </row>
    <row r="25" spans="2:23" ht="129" x14ac:dyDescent="0.25">
      <c r="B25" s="148" t="s">
        <v>31</v>
      </c>
      <c r="C25" s="89" t="s">
        <v>118</v>
      </c>
      <c r="D25" s="93" t="s">
        <v>96</v>
      </c>
      <c r="E25" s="169" t="s">
        <v>99</v>
      </c>
      <c r="F25" s="174" t="s">
        <v>321</v>
      </c>
      <c r="G25" s="25">
        <v>77</v>
      </c>
      <c r="H25" s="26">
        <v>20</v>
      </c>
      <c r="I25" s="27">
        <v>20</v>
      </c>
      <c r="J25" s="27">
        <v>16</v>
      </c>
      <c r="K25" s="28">
        <v>21</v>
      </c>
      <c r="L25" s="35">
        <f>6+8+6</f>
        <v>20</v>
      </c>
      <c r="M25" s="11"/>
      <c r="N25" s="19"/>
      <c r="O25" s="20"/>
      <c r="P25" s="80">
        <f t="shared" si="0"/>
        <v>1</v>
      </c>
      <c r="Q25" s="12"/>
      <c r="R25" s="12"/>
      <c r="S25" s="12"/>
      <c r="T25" s="12"/>
      <c r="U25" s="12"/>
      <c r="V25" s="12"/>
      <c r="W25" s="164" t="s">
        <v>419</v>
      </c>
    </row>
    <row r="26" spans="2:23" ht="117" x14ac:dyDescent="0.25">
      <c r="B26" s="145" t="s">
        <v>29</v>
      </c>
      <c r="C26" s="95" t="s">
        <v>119</v>
      </c>
      <c r="D26" s="88" t="s">
        <v>120</v>
      </c>
      <c r="E26" s="142" t="s">
        <v>99</v>
      </c>
      <c r="F26" s="177" t="s">
        <v>322</v>
      </c>
      <c r="G26" s="34">
        <v>17199</v>
      </c>
      <c r="H26" s="26">
        <v>3605</v>
      </c>
      <c r="I26" s="27">
        <v>4948</v>
      </c>
      <c r="J26" s="27">
        <v>4836</v>
      </c>
      <c r="K26" s="28">
        <v>3810</v>
      </c>
      <c r="L26" s="35">
        <f>1268+1821+1611</f>
        <v>4700</v>
      </c>
      <c r="M26" s="11"/>
      <c r="N26" s="19"/>
      <c r="O26" s="20"/>
      <c r="P26" s="80">
        <f t="shared" si="0"/>
        <v>1.30374479889043</v>
      </c>
      <c r="Q26" s="12"/>
      <c r="R26" s="12"/>
      <c r="S26" s="12"/>
      <c r="T26" s="12"/>
      <c r="U26" s="12"/>
      <c r="V26" s="12"/>
      <c r="W26" s="219" t="s">
        <v>420</v>
      </c>
    </row>
    <row r="27" spans="2:23" ht="102.75" x14ac:dyDescent="0.25">
      <c r="B27" s="146" t="s">
        <v>30</v>
      </c>
      <c r="C27" s="89" t="s">
        <v>121</v>
      </c>
      <c r="D27" s="96" t="s">
        <v>122</v>
      </c>
      <c r="E27" s="169" t="s">
        <v>99</v>
      </c>
      <c r="F27" s="178" t="s">
        <v>323</v>
      </c>
      <c r="G27" s="25">
        <v>2700</v>
      </c>
      <c r="H27" s="26">
        <v>580</v>
      </c>
      <c r="I27" s="27">
        <v>710</v>
      </c>
      <c r="J27" s="27">
        <v>840</v>
      </c>
      <c r="K27" s="28">
        <v>570</v>
      </c>
      <c r="L27" s="35">
        <f>150+301+165</f>
        <v>616</v>
      </c>
      <c r="M27" s="11"/>
      <c r="N27" s="19"/>
      <c r="O27" s="20"/>
      <c r="P27" s="80">
        <f t="shared" si="0"/>
        <v>1.0620689655172413</v>
      </c>
      <c r="Q27" s="12"/>
      <c r="R27" s="12"/>
      <c r="S27" s="12"/>
      <c r="T27" s="12"/>
      <c r="U27" s="12"/>
      <c r="V27" s="12"/>
      <c r="W27" s="164" t="s">
        <v>421</v>
      </c>
    </row>
    <row r="28" spans="2:23" ht="102.75" x14ac:dyDescent="0.25">
      <c r="B28" s="148" t="s">
        <v>30</v>
      </c>
      <c r="C28" s="89" t="s">
        <v>123</v>
      </c>
      <c r="D28" s="93" t="s">
        <v>124</v>
      </c>
      <c r="E28" s="169" t="s">
        <v>99</v>
      </c>
      <c r="F28" s="179" t="s">
        <v>324</v>
      </c>
      <c r="G28" s="25">
        <v>1199</v>
      </c>
      <c r="H28" s="26">
        <v>295</v>
      </c>
      <c r="I28" s="27">
        <v>274</v>
      </c>
      <c r="J28" s="27">
        <v>360</v>
      </c>
      <c r="K28" s="28">
        <v>270</v>
      </c>
      <c r="L28" s="35">
        <f>94+202+93</f>
        <v>389</v>
      </c>
      <c r="M28" s="11"/>
      <c r="N28" s="19"/>
      <c r="O28" s="20"/>
      <c r="P28" s="80">
        <f t="shared" si="0"/>
        <v>1.3186440677966103</v>
      </c>
      <c r="Q28" s="12"/>
      <c r="R28" s="12"/>
      <c r="S28" s="12"/>
      <c r="T28" s="12"/>
      <c r="U28" s="12"/>
      <c r="V28" s="12"/>
      <c r="W28" s="220" t="s">
        <v>422</v>
      </c>
    </row>
    <row r="29" spans="2:23" ht="129" customHeight="1" x14ac:dyDescent="0.25">
      <c r="B29" s="148" t="s">
        <v>30</v>
      </c>
      <c r="C29" s="97" t="s">
        <v>125</v>
      </c>
      <c r="D29" s="98" t="s">
        <v>126</v>
      </c>
      <c r="E29" s="169" t="s">
        <v>99</v>
      </c>
      <c r="F29" s="172" t="s">
        <v>325</v>
      </c>
      <c r="G29" s="25">
        <v>13300</v>
      </c>
      <c r="H29" s="26">
        <v>2730</v>
      </c>
      <c r="I29" s="27">
        <v>3964</v>
      </c>
      <c r="J29" s="27">
        <v>3636</v>
      </c>
      <c r="K29" s="28">
        <v>2970</v>
      </c>
      <c r="L29" s="29">
        <f>1024+1318+1353</f>
        <v>3695</v>
      </c>
      <c r="M29" s="11"/>
      <c r="N29" s="23"/>
      <c r="O29" s="24"/>
      <c r="P29" s="80">
        <f t="shared" si="0"/>
        <v>1.3534798534798536</v>
      </c>
      <c r="Q29" s="12"/>
      <c r="R29" s="12"/>
      <c r="S29" s="12"/>
      <c r="T29" s="12"/>
      <c r="U29" s="12"/>
      <c r="V29" s="12"/>
      <c r="W29" s="164" t="s">
        <v>423</v>
      </c>
    </row>
    <row r="30" spans="2:23" s="33" customFormat="1" ht="102.75" x14ac:dyDescent="0.25">
      <c r="B30" s="145" t="s">
        <v>33</v>
      </c>
      <c r="C30" s="95" t="s">
        <v>127</v>
      </c>
      <c r="D30" s="88" t="s">
        <v>128</v>
      </c>
      <c r="E30" s="170" t="s">
        <v>99</v>
      </c>
      <c r="F30" s="177" t="s">
        <v>328</v>
      </c>
      <c r="G30" s="34">
        <v>11074</v>
      </c>
      <c r="H30" s="26">
        <v>2769</v>
      </c>
      <c r="I30" s="27">
        <v>2769</v>
      </c>
      <c r="J30" s="27">
        <v>2768</v>
      </c>
      <c r="K30" s="28">
        <v>2768</v>
      </c>
      <c r="L30" s="29">
        <v>3284</v>
      </c>
      <c r="M30" s="30"/>
      <c r="N30" s="31"/>
      <c r="O30" s="32"/>
      <c r="P30" s="80">
        <f t="shared" si="0"/>
        <v>1.1859877211989889</v>
      </c>
      <c r="Q30" s="12"/>
      <c r="R30" s="12"/>
      <c r="S30" s="12"/>
      <c r="T30" s="12"/>
      <c r="U30" s="12"/>
      <c r="V30" s="12"/>
      <c r="W30" s="219" t="s">
        <v>424</v>
      </c>
    </row>
    <row r="31" spans="2:23" s="33" customFormat="1" ht="118.5" x14ac:dyDescent="0.25">
      <c r="B31" s="148" t="s">
        <v>34</v>
      </c>
      <c r="C31" s="99" t="s">
        <v>129</v>
      </c>
      <c r="D31" s="100" t="s">
        <v>130</v>
      </c>
      <c r="E31" s="169" t="s">
        <v>99</v>
      </c>
      <c r="F31" s="180" t="s">
        <v>329</v>
      </c>
      <c r="G31" s="25">
        <v>100</v>
      </c>
      <c r="H31" s="26">
        <v>25</v>
      </c>
      <c r="I31" s="27">
        <v>25</v>
      </c>
      <c r="J31" s="27">
        <v>25</v>
      </c>
      <c r="K31" s="28">
        <v>25</v>
      </c>
      <c r="L31" s="29">
        <v>25</v>
      </c>
      <c r="M31" s="30"/>
      <c r="N31" s="31"/>
      <c r="O31" s="32"/>
      <c r="P31" s="80">
        <f t="shared" si="0"/>
        <v>1</v>
      </c>
      <c r="Q31" s="12"/>
      <c r="R31" s="12"/>
      <c r="S31" s="12"/>
      <c r="T31" s="12"/>
      <c r="U31" s="12"/>
      <c r="V31" s="12"/>
      <c r="W31" s="164" t="s">
        <v>425</v>
      </c>
    </row>
    <row r="32" spans="2:23" s="33" customFormat="1" ht="102.75" x14ac:dyDescent="0.25">
      <c r="B32" s="148" t="s">
        <v>35</v>
      </c>
      <c r="C32" s="101" t="s">
        <v>131</v>
      </c>
      <c r="D32" s="102" t="s">
        <v>132</v>
      </c>
      <c r="E32" s="169" t="s">
        <v>99</v>
      </c>
      <c r="F32" s="179" t="s">
        <v>330</v>
      </c>
      <c r="G32" s="25">
        <v>1013</v>
      </c>
      <c r="H32" s="26">
        <v>270</v>
      </c>
      <c r="I32" s="27">
        <v>250</v>
      </c>
      <c r="J32" s="27">
        <v>250</v>
      </c>
      <c r="K32" s="28">
        <v>243</v>
      </c>
      <c r="L32" s="35">
        <v>304</v>
      </c>
      <c r="M32" s="30"/>
      <c r="N32" s="36"/>
      <c r="O32" s="37"/>
      <c r="P32" s="80">
        <f t="shared" si="0"/>
        <v>1.125925925925926</v>
      </c>
      <c r="Q32" s="12"/>
      <c r="R32" s="12"/>
      <c r="S32" s="12"/>
      <c r="T32" s="12"/>
      <c r="U32" s="12"/>
      <c r="V32" s="12"/>
      <c r="W32" s="220" t="s">
        <v>426</v>
      </c>
    </row>
    <row r="33" spans="2:23" s="33" customFormat="1" ht="102.75" x14ac:dyDescent="0.25">
      <c r="B33" s="262" t="s">
        <v>36</v>
      </c>
      <c r="C33" s="264" t="s">
        <v>133</v>
      </c>
      <c r="D33" s="93" t="s">
        <v>134</v>
      </c>
      <c r="E33" s="169" t="s">
        <v>99</v>
      </c>
      <c r="F33" s="175" t="s">
        <v>331</v>
      </c>
      <c r="G33" s="25">
        <v>1975</v>
      </c>
      <c r="H33" s="26">
        <v>493</v>
      </c>
      <c r="I33" s="27">
        <v>495</v>
      </c>
      <c r="J33" s="27">
        <v>493</v>
      </c>
      <c r="K33" s="28">
        <v>494</v>
      </c>
      <c r="L33" s="29">
        <v>1108</v>
      </c>
      <c r="M33" s="30"/>
      <c r="N33" s="31"/>
      <c r="O33" s="32"/>
      <c r="P33" s="80">
        <f t="shared" si="0"/>
        <v>2.2474645030425964</v>
      </c>
      <c r="Q33" s="12"/>
      <c r="R33" s="12"/>
      <c r="S33" s="12"/>
      <c r="T33" s="12"/>
      <c r="U33" s="12"/>
      <c r="V33" s="12"/>
      <c r="W33" s="164" t="s">
        <v>427</v>
      </c>
    </row>
    <row r="34" spans="2:23" s="33" customFormat="1" ht="104.25" x14ac:dyDescent="0.25">
      <c r="B34" s="263"/>
      <c r="C34" s="265"/>
      <c r="D34" s="93" t="s">
        <v>135</v>
      </c>
      <c r="E34" s="169" t="s">
        <v>99</v>
      </c>
      <c r="F34" s="176" t="s">
        <v>332</v>
      </c>
      <c r="G34" s="25">
        <v>60</v>
      </c>
      <c r="H34" s="26">
        <v>15</v>
      </c>
      <c r="I34" s="27">
        <v>15</v>
      </c>
      <c r="J34" s="27">
        <v>15</v>
      </c>
      <c r="K34" s="28">
        <v>15</v>
      </c>
      <c r="L34" s="29">
        <v>14</v>
      </c>
      <c r="M34" s="30"/>
      <c r="N34" s="31"/>
      <c r="O34" s="32"/>
      <c r="P34" s="80">
        <f t="shared" si="0"/>
        <v>0.93333333333333335</v>
      </c>
      <c r="Q34" s="12"/>
      <c r="R34" s="12"/>
      <c r="S34" s="12"/>
      <c r="T34" s="12"/>
      <c r="U34" s="12"/>
      <c r="V34" s="12"/>
      <c r="W34" s="164" t="s">
        <v>428</v>
      </c>
    </row>
    <row r="35" spans="2:23" s="33" customFormat="1" ht="102.75" x14ac:dyDescent="0.25">
      <c r="B35" s="146" t="s">
        <v>37</v>
      </c>
      <c r="C35" s="103" t="s">
        <v>136</v>
      </c>
      <c r="D35" s="96" t="s">
        <v>137</v>
      </c>
      <c r="E35" s="169" t="s">
        <v>99</v>
      </c>
      <c r="F35" s="178" t="s">
        <v>333</v>
      </c>
      <c r="G35" s="25">
        <v>2</v>
      </c>
      <c r="H35" s="26">
        <v>0</v>
      </c>
      <c r="I35" s="27">
        <v>1</v>
      </c>
      <c r="J35" s="27">
        <v>0</v>
      </c>
      <c r="K35" s="28">
        <v>1</v>
      </c>
      <c r="L35" s="35" t="s">
        <v>410</v>
      </c>
      <c r="M35" s="30"/>
      <c r="N35" s="36"/>
      <c r="O35" s="37"/>
      <c r="P35" s="80" t="str">
        <f t="shared" si="0"/>
        <v>100%</v>
      </c>
      <c r="Q35" s="12"/>
      <c r="R35" s="12"/>
      <c r="S35" s="12"/>
      <c r="T35" s="12"/>
      <c r="U35" s="12"/>
      <c r="V35" s="12"/>
      <c r="W35" s="220" t="s">
        <v>412</v>
      </c>
    </row>
    <row r="36" spans="2:23" s="33" customFormat="1" ht="102.75" x14ac:dyDescent="0.25">
      <c r="B36" s="148" t="s">
        <v>38</v>
      </c>
      <c r="C36" s="92" t="s">
        <v>138</v>
      </c>
      <c r="D36" s="102" t="s">
        <v>139</v>
      </c>
      <c r="E36" s="169" t="s">
        <v>99</v>
      </c>
      <c r="F36" s="179" t="s">
        <v>334</v>
      </c>
      <c r="G36" s="25">
        <v>2200</v>
      </c>
      <c r="H36" s="26">
        <v>550</v>
      </c>
      <c r="I36" s="27">
        <v>550</v>
      </c>
      <c r="J36" s="27">
        <v>550</v>
      </c>
      <c r="K36" s="28">
        <v>550</v>
      </c>
      <c r="L36" s="29">
        <v>500</v>
      </c>
      <c r="M36" s="30"/>
      <c r="N36" s="31"/>
      <c r="O36" s="32"/>
      <c r="P36" s="80">
        <f t="shared" si="0"/>
        <v>0.90909090909090906</v>
      </c>
      <c r="Q36" s="12"/>
      <c r="R36" s="12"/>
      <c r="S36" s="12"/>
      <c r="T36" s="12"/>
      <c r="U36" s="12"/>
      <c r="V36" s="12"/>
      <c r="W36" s="164" t="s">
        <v>429</v>
      </c>
    </row>
    <row r="37" spans="2:23" s="33" customFormat="1" ht="102.75" x14ac:dyDescent="0.25">
      <c r="B37" s="148" t="s">
        <v>39</v>
      </c>
      <c r="C37" s="92" t="s">
        <v>140</v>
      </c>
      <c r="D37" s="102" t="s">
        <v>141</v>
      </c>
      <c r="E37" s="169" t="s">
        <v>99</v>
      </c>
      <c r="F37" s="179" t="s">
        <v>335</v>
      </c>
      <c r="G37" s="25">
        <v>228</v>
      </c>
      <c r="H37" s="26">
        <v>57</v>
      </c>
      <c r="I37" s="27">
        <v>57</v>
      </c>
      <c r="J37" s="27">
        <v>57</v>
      </c>
      <c r="K37" s="28">
        <v>57</v>
      </c>
      <c r="L37" s="29">
        <v>51</v>
      </c>
      <c r="M37" s="30"/>
      <c r="N37" s="31"/>
      <c r="O37" s="32"/>
      <c r="P37" s="80">
        <f t="shared" si="0"/>
        <v>0.89473684210526316</v>
      </c>
      <c r="Q37" s="12"/>
      <c r="R37" s="12"/>
      <c r="S37" s="12"/>
      <c r="T37" s="12"/>
      <c r="U37" s="12"/>
      <c r="V37" s="12"/>
      <c r="W37" s="164" t="s">
        <v>430</v>
      </c>
    </row>
    <row r="38" spans="2:23" s="33" customFormat="1" ht="105" x14ac:dyDescent="0.25">
      <c r="B38" s="148" t="s">
        <v>40</v>
      </c>
      <c r="C38" s="92" t="s">
        <v>142</v>
      </c>
      <c r="D38" s="93" t="s">
        <v>143</v>
      </c>
      <c r="E38" s="169" t="s">
        <v>99</v>
      </c>
      <c r="F38" s="174" t="s">
        <v>336</v>
      </c>
      <c r="G38" s="25">
        <v>568</v>
      </c>
      <c r="H38" s="26">
        <v>143</v>
      </c>
      <c r="I38" s="27">
        <v>143</v>
      </c>
      <c r="J38" s="27">
        <v>143</v>
      </c>
      <c r="K38" s="28">
        <v>139</v>
      </c>
      <c r="L38" s="29">
        <v>181</v>
      </c>
      <c r="M38" s="30"/>
      <c r="N38" s="31"/>
      <c r="O38" s="32"/>
      <c r="P38" s="80">
        <f t="shared" si="0"/>
        <v>1.2657342657342658</v>
      </c>
      <c r="Q38" s="12"/>
      <c r="R38" s="12"/>
      <c r="S38" s="12"/>
      <c r="T38" s="12"/>
      <c r="U38" s="12"/>
      <c r="V38" s="12"/>
      <c r="W38" s="164" t="s">
        <v>431</v>
      </c>
    </row>
    <row r="39" spans="2:23" s="33" customFormat="1" ht="105" x14ac:dyDescent="0.25">
      <c r="B39" s="148" t="s">
        <v>41</v>
      </c>
      <c r="C39" s="104" t="s">
        <v>144</v>
      </c>
      <c r="D39" s="100" t="s">
        <v>145</v>
      </c>
      <c r="E39" s="169" t="s">
        <v>99</v>
      </c>
      <c r="F39" s="180" t="s">
        <v>337</v>
      </c>
      <c r="G39" s="25">
        <v>960</v>
      </c>
      <c r="H39" s="26">
        <v>230</v>
      </c>
      <c r="I39" s="27">
        <v>250</v>
      </c>
      <c r="J39" s="27">
        <v>250</v>
      </c>
      <c r="K39" s="28">
        <v>230</v>
      </c>
      <c r="L39" s="35">
        <v>261</v>
      </c>
      <c r="M39" s="30"/>
      <c r="N39" s="36"/>
      <c r="O39" s="37"/>
      <c r="P39" s="80">
        <f t="shared" si="0"/>
        <v>1.1347826086956523</v>
      </c>
      <c r="Q39" s="12"/>
      <c r="R39" s="12"/>
      <c r="S39" s="12"/>
      <c r="T39" s="12"/>
      <c r="U39" s="12"/>
      <c r="V39" s="12"/>
      <c r="W39" s="220" t="s">
        <v>432</v>
      </c>
    </row>
    <row r="40" spans="2:23" s="33" customFormat="1" ht="104.25" customHeight="1" x14ac:dyDescent="0.25">
      <c r="B40" s="145" t="s">
        <v>42</v>
      </c>
      <c r="C40" s="95" t="s">
        <v>146</v>
      </c>
      <c r="D40" s="105" t="s">
        <v>147</v>
      </c>
      <c r="E40" s="170" t="s">
        <v>99</v>
      </c>
      <c r="F40" s="181" t="s">
        <v>338</v>
      </c>
      <c r="G40" s="34">
        <v>824</v>
      </c>
      <c r="H40" s="26">
        <v>206</v>
      </c>
      <c r="I40" s="27">
        <v>206</v>
      </c>
      <c r="J40" s="27">
        <v>206</v>
      </c>
      <c r="K40" s="28">
        <v>206</v>
      </c>
      <c r="L40" s="29">
        <v>159</v>
      </c>
      <c r="M40" s="30"/>
      <c r="N40" s="31"/>
      <c r="O40" s="32"/>
      <c r="P40" s="80">
        <f t="shared" si="0"/>
        <v>0.77184466019417475</v>
      </c>
      <c r="Q40" s="12"/>
      <c r="R40" s="12"/>
      <c r="S40" s="12"/>
      <c r="T40" s="12"/>
      <c r="U40" s="12"/>
      <c r="V40" s="12"/>
      <c r="W40" s="219" t="s">
        <v>433</v>
      </c>
    </row>
    <row r="41" spans="2:23" s="33" customFormat="1" ht="102.75" x14ac:dyDescent="0.25">
      <c r="B41" s="148" t="s">
        <v>43</v>
      </c>
      <c r="C41" s="92" t="s">
        <v>148</v>
      </c>
      <c r="D41" s="93" t="s">
        <v>149</v>
      </c>
      <c r="E41" s="169" t="s">
        <v>99</v>
      </c>
      <c r="F41" s="174" t="s">
        <v>339</v>
      </c>
      <c r="G41" s="25">
        <v>3204</v>
      </c>
      <c r="H41" s="26">
        <v>801</v>
      </c>
      <c r="I41" s="27">
        <v>801</v>
      </c>
      <c r="J41" s="27">
        <v>801</v>
      </c>
      <c r="K41" s="28">
        <v>801</v>
      </c>
      <c r="L41" s="29">
        <v>659</v>
      </c>
      <c r="M41" s="30"/>
      <c r="N41" s="31"/>
      <c r="O41" s="32"/>
      <c r="P41" s="80">
        <f t="shared" si="0"/>
        <v>0.82272159800249689</v>
      </c>
      <c r="Q41" s="12"/>
      <c r="R41" s="12"/>
      <c r="S41" s="12"/>
      <c r="T41" s="12"/>
      <c r="U41" s="12"/>
      <c r="V41" s="12"/>
      <c r="W41" s="164" t="s">
        <v>503</v>
      </c>
    </row>
    <row r="42" spans="2:23" s="33" customFormat="1" ht="159.75" x14ac:dyDescent="0.25">
      <c r="B42" s="146" t="s">
        <v>43</v>
      </c>
      <c r="C42" s="89" t="s">
        <v>150</v>
      </c>
      <c r="D42" s="106" t="s">
        <v>151</v>
      </c>
      <c r="E42" s="169" t="s">
        <v>99</v>
      </c>
      <c r="F42" s="174" t="s">
        <v>340</v>
      </c>
      <c r="G42" s="25">
        <v>270</v>
      </c>
      <c r="H42" s="26">
        <v>65</v>
      </c>
      <c r="I42" s="27">
        <v>68</v>
      </c>
      <c r="J42" s="27">
        <v>65</v>
      </c>
      <c r="K42" s="28">
        <v>72</v>
      </c>
      <c r="L42" s="29">
        <v>87</v>
      </c>
      <c r="M42" s="30"/>
      <c r="N42" s="31"/>
      <c r="O42" s="32"/>
      <c r="P42" s="80">
        <f t="shared" si="0"/>
        <v>1.3384615384615384</v>
      </c>
      <c r="Q42" s="12"/>
      <c r="R42" s="12"/>
      <c r="S42" s="12"/>
      <c r="T42" s="12"/>
      <c r="U42" s="12"/>
      <c r="V42" s="12"/>
      <c r="W42" s="164" t="s">
        <v>502</v>
      </c>
    </row>
    <row r="43" spans="2:23" s="33" customFormat="1" ht="128.25" customHeight="1" x14ac:dyDescent="0.25">
      <c r="B43" s="145" t="s">
        <v>44</v>
      </c>
      <c r="C43" s="107" t="s">
        <v>152</v>
      </c>
      <c r="D43" s="108" t="s">
        <v>153</v>
      </c>
      <c r="E43" s="170" t="s">
        <v>99</v>
      </c>
      <c r="F43" s="181" t="s">
        <v>409</v>
      </c>
      <c r="G43" s="34">
        <v>3500</v>
      </c>
      <c r="H43" s="26">
        <v>350</v>
      </c>
      <c r="I43" s="27">
        <v>550</v>
      </c>
      <c r="J43" s="27">
        <v>1600</v>
      </c>
      <c r="K43" s="28">
        <v>1000</v>
      </c>
      <c r="L43" s="29">
        <v>519</v>
      </c>
      <c r="M43" s="30"/>
      <c r="N43" s="31"/>
      <c r="O43" s="32"/>
      <c r="P43" s="80">
        <f t="shared" si="0"/>
        <v>1.4828571428571429</v>
      </c>
      <c r="Q43" s="12"/>
      <c r="R43" s="12"/>
      <c r="S43" s="12"/>
      <c r="T43" s="12"/>
      <c r="U43" s="12"/>
      <c r="V43" s="12"/>
      <c r="W43" s="219" t="s">
        <v>501</v>
      </c>
    </row>
    <row r="44" spans="2:23" s="33" customFormat="1" ht="114.75" x14ac:dyDescent="0.25">
      <c r="B44" s="149" t="s">
        <v>45</v>
      </c>
      <c r="C44" s="109" t="s">
        <v>154</v>
      </c>
      <c r="D44" s="110" t="s">
        <v>155</v>
      </c>
      <c r="E44" s="169" t="s">
        <v>99</v>
      </c>
      <c r="F44" s="182" t="s">
        <v>341</v>
      </c>
      <c r="G44" s="25">
        <v>330</v>
      </c>
      <c r="H44" s="26">
        <v>52</v>
      </c>
      <c r="I44" s="27">
        <v>85</v>
      </c>
      <c r="J44" s="27">
        <v>112</v>
      </c>
      <c r="K44" s="28">
        <v>81</v>
      </c>
      <c r="L44" s="29">
        <v>53</v>
      </c>
      <c r="M44" s="30"/>
      <c r="N44" s="31"/>
      <c r="O44" s="32"/>
      <c r="P44" s="80">
        <f t="shared" si="0"/>
        <v>1.0192307692307692</v>
      </c>
      <c r="Q44" s="12"/>
      <c r="R44" s="12"/>
      <c r="S44" s="12"/>
      <c r="T44" s="12"/>
      <c r="U44" s="12"/>
      <c r="V44" s="12"/>
      <c r="W44" s="164" t="s">
        <v>500</v>
      </c>
    </row>
    <row r="45" spans="2:23" s="33" customFormat="1" ht="102.75" x14ac:dyDescent="0.25">
      <c r="B45" s="145" t="s">
        <v>46</v>
      </c>
      <c r="C45" s="111" t="s">
        <v>156</v>
      </c>
      <c r="D45" s="112" t="s">
        <v>157</v>
      </c>
      <c r="E45" s="170" t="s">
        <v>99</v>
      </c>
      <c r="F45" s="181" t="s">
        <v>342</v>
      </c>
      <c r="G45" s="34">
        <v>22600</v>
      </c>
      <c r="H45" s="26">
        <v>4800</v>
      </c>
      <c r="I45" s="27">
        <v>4800</v>
      </c>
      <c r="J45" s="27">
        <v>6000</v>
      </c>
      <c r="K45" s="28">
        <v>7000</v>
      </c>
      <c r="L45" s="29">
        <v>5198</v>
      </c>
      <c r="M45" s="30"/>
      <c r="N45" s="31"/>
      <c r="O45" s="32"/>
      <c r="P45" s="80">
        <f t="shared" si="0"/>
        <v>1.0829166666666667</v>
      </c>
      <c r="Q45" s="12"/>
      <c r="R45" s="12"/>
      <c r="S45" s="12"/>
      <c r="T45" s="12"/>
      <c r="U45" s="12"/>
      <c r="V45" s="12"/>
      <c r="W45" s="164" t="s">
        <v>499</v>
      </c>
    </row>
    <row r="46" spans="2:23" s="33" customFormat="1" ht="135" x14ac:dyDescent="0.25">
      <c r="B46" s="146" t="s">
        <v>47</v>
      </c>
      <c r="C46" s="113" t="s">
        <v>158</v>
      </c>
      <c r="D46" s="96" t="s">
        <v>159</v>
      </c>
      <c r="E46" s="169" t="s">
        <v>99</v>
      </c>
      <c r="F46" s="183" t="s">
        <v>343</v>
      </c>
      <c r="G46" s="25">
        <v>390</v>
      </c>
      <c r="H46" s="26">
        <v>75</v>
      </c>
      <c r="I46" s="27">
        <v>85</v>
      </c>
      <c r="J46" s="27">
        <v>105</v>
      </c>
      <c r="K46" s="28">
        <v>125</v>
      </c>
      <c r="L46" s="29">
        <v>117</v>
      </c>
      <c r="M46" s="30"/>
      <c r="N46" s="31"/>
      <c r="O46" s="32"/>
      <c r="P46" s="80">
        <f t="shared" si="0"/>
        <v>1.56</v>
      </c>
      <c r="Q46" s="12"/>
      <c r="R46" s="12"/>
      <c r="S46" s="12"/>
      <c r="T46" s="12"/>
      <c r="U46" s="12"/>
      <c r="V46" s="12"/>
      <c r="W46" s="164" t="s">
        <v>504</v>
      </c>
    </row>
    <row r="47" spans="2:23" s="33" customFormat="1" ht="117" x14ac:dyDescent="0.25">
      <c r="B47" s="146" t="s">
        <v>47</v>
      </c>
      <c r="C47" s="114" t="s">
        <v>160</v>
      </c>
      <c r="D47" s="115" t="s">
        <v>161</v>
      </c>
      <c r="E47" s="169" t="s">
        <v>99</v>
      </c>
      <c r="F47" s="172" t="s">
        <v>344</v>
      </c>
      <c r="G47" s="25">
        <v>920</v>
      </c>
      <c r="H47" s="26">
        <v>230</v>
      </c>
      <c r="I47" s="27">
        <v>230</v>
      </c>
      <c r="J47" s="27">
        <v>230</v>
      </c>
      <c r="K47" s="28">
        <v>230</v>
      </c>
      <c r="L47" s="29">
        <v>499</v>
      </c>
      <c r="M47" s="30"/>
      <c r="N47" s="31"/>
      <c r="O47" s="32"/>
      <c r="P47" s="80">
        <f t="shared" si="0"/>
        <v>2.1695652173913045</v>
      </c>
      <c r="Q47" s="12"/>
      <c r="R47" s="12"/>
      <c r="S47" s="12"/>
      <c r="T47" s="12"/>
      <c r="U47" s="12"/>
      <c r="V47" s="12"/>
      <c r="W47" s="164" t="s">
        <v>508</v>
      </c>
    </row>
    <row r="48" spans="2:23" s="33" customFormat="1" ht="120" x14ac:dyDescent="0.25">
      <c r="B48" s="145" t="s">
        <v>48</v>
      </c>
      <c r="C48" s="107" t="s">
        <v>162</v>
      </c>
      <c r="D48" s="108" t="s">
        <v>163</v>
      </c>
      <c r="E48" s="170" t="s">
        <v>99</v>
      </c>
      <c r="F48" s="181" t="s">
        <v>345</v>
      </c>
      <c r="G48" s="34">
        <v>12000</v>
      </c>
      <c r="H48" s="26">
        <v>3000</v>
      </c>
      <c r="I48" s="27">
        <v>3000</v>
      </c>
      <c r="J48" s="27">
        <v>3000</v>
      </c>
      <c r="K48" s="28">
        <v>3000</v>
      </c>
      <c r="L48" s="29">
        <v>2515</v>
      </c>
      <c r="M48" s="30"/>
      <c r="N48" s="31"/>
      <c r="O48" s="32"/>
      <c r="P48" s="80">
        <f t="shared" si="0"/>
        <v>0.83833333333333337</v>
      </c>
      <c r="Q48" s="12"/>
      <c r="R48" s="12"/>
      <c r="S48" s="12"/>
      <c r="T48" s="12"/>
      <c r="U48" s="12"/>
      <c r="V48" s="12"/>
      <c r="W48" s="164" t="s">
        <v>513</v>
      </c>
    </row>
    <row r="49" spans="2:23" s="33" customFormat="1" ht="105" x14ac:dyDescent="0.25">
      <c r="B49" s="148" t="s">
        <v>49</v>
      </c>
      <c r="C49" s="116" t="s">
        <v>164</v>
      </c>
      <c r="D49" s="117" t="s">
        <v>165</v>
      </c>
      <c r="E49" s="169" t="s">
        <v>99</v>
      </c>
      <c r="F49" s="179" t="s">
        <v>346</v>
      </c>
      <c r="G49" s="25">
        <v>1000</v>
      </c>
      <c r="H49" s="26">
        <v>200</v>
      </c>
      <c r="I49" s="27">
        <v>250</v>
      </c>
      <c r="J49" s="27">
        <v>350</v>
      </c>
      <c r="K49" s="28">
        <v>200</v>
      </c>
      <c r="L49" s="35">
        <v>528</v>
      </c>
      <c r="M49" s="30"/>
      <c r="N49" s="36"/>
      <c r="O49" s="37"/>
      <c r="P49" s="80">
        <f t="shared" si="0"/>
        <v>2.64</v>
      </c>
      <c r="Q49" s="12"/>
      <c r="R49" s="12"/>
      <c r="S49" s="12"/>
      <c r="T49" s="12"/>
      <c r="U49" s="12"/>
      <c r="V49" s="12"/>
      <c r="W49" s="165" t="s">
        <v>507</v>
      </c>
    </row>
    <row r="50" spans="2:23" s="33" customFormat="1" ht="117" x14ac:dyDescent="0.25">
      <c r="B50" s="148" t="s">
        <v>49</v>
      </c>
      <c r="C50" s="116" t="s">
        <v>166</v>
      </c>
      <c r="D50" s="96" t="s">
        <v>167</v>
      </c>
      <c r="E50" s="169" t="s">
        <v>99</v>
      </c>
      <c r="F50" s="179" t="s">
        <v>347</v>
      </c>
      <c r="G50" s="25">
        <v>58</v>
      </c>
      <c r="H50" s="26">
        <v>15</v>
      </c>
      <c r="I50" s="27">
        <v>14</v>
      </c>
      <c r="J50" s="27">
        <v>15</v>
      </c>
      <c r="K50" s="28">
        <v>14</v>
      </c>
      <c r="L50" s="29">
        <v>12</v>
      </c>
      <c r="M50" s="30"/>
      <c r="N50" s="31"/>
      <c r="O50" s="32"/>
      <c r="P50" s="80">
        <f t="shared" si="0"/>
        <v>0.8</v>
      </c>
      <c r="Q50" s="12"/>
      <c r="R50" s="12"/>
      <c r="S50" s="12"/>
      <c r="T50" s="12"/>
      <c r="U50" s="12"/>
      <c r="V50" s="12"/>
      <c r="W50" s="164" t="s">
        <v>514</v>
      </c>
    </row>
    <row r="51" spans="2:23" s="33" customFormat="1" ht="105" x14ac:dyDescent="0.25">
      <c r="B51" s="145" t="s">
        <v>50</v>
      </c>
      <c r="C51" s="107" t="s">
        <v>168</v>
      </c>
      <c r="D51" s="108" t="s">
        <v>169</v>
      </c>
      <c r="E51" s="170" t="s">
        <v>99</v>
      </c>
      <c r="F51" s="181" t="s">
        <v>326</v>
      </c>
      <c r="G51" s="34">
        <v>689</v>
      </c>
      <c r="H51" s="26">
        <v>79</v>
      </c>
      <c r="I51" s="27">
        <v>375</v>
      </c>
      <c r="J51" s="27">
        <v>191</v>
      </c>
      <c r="K51" s="28">
        <v>44</v>
      </c>
      <c r="L51" s="29">
        <v>100</v>
      </c>
      <c r="M51" s="30"/>
      <c r="N51" s="31"/>
      <c r="O51" s="32"/>
      <c r="P51" s="80">
        <f t="shared" si="0"/>
        <v>1.2658227848101267</v>
      </c>
      <c r="Q51" s="12"/>
      <c r="R51" s="12"/>
      <c r="S51" s="12"/>
      <c r="T51" s="12"/>
      <c r="U51" s="12"/>
      <c r="V51" s="12"/>
      <c r="W51" s="164" t="s">
        <v>506</v>
      </c>
    </row>
    <row r="52" spans="2:23" s="33" customFormat="1" ht="117" x14ac:dyDescent="0.25">
      <c r="B52" s="148" t="s">
        <v>51</v>
      </c>
      <c r="C52" s="116" t="s">
        <v>170</v>
      </c>
      <c r="D52" s="117" t="s">
        <v>171</v>
      </c>
      <c r="E52" s="169" t="s">
        <v>99</v>
      </c>
      <c r="F52" s="179" t="s">
        <v>348</v>
      </c>
      <c r="G52" s="25">
        <v>292</v>
      </c>
      <c r="H52" s="26">
        <v>66</v>
      </c>
      <c r="I52" s="27">
        <v>95</v>
      </c>
      <c r="J52" s="27">
        <v>30</v>
      </c>
      <c r="K52" s="28">
        <v>101</v>
      </c>
      <c r="L52" s="35">
        <v>94</v>
      </c>
      <c r="M52" s="30"/>
      <c r="N52" s="36"/>
      <c r="O52" s="37"/>
      <c r="P52" s="80">
        <f t="shared" si="0"/>
        <v>1.4242424242424243</v>
      </c>
      <c r="Q52" s="12"/>
      <c r="R52" s="12"/>
      <c r="S52" s="12"/>
      <c r="T52" s="12"/>
      <c r="U52" s="12"/>
      <c r="V52" s="12"/>
      <c r="W52" s="165" t="s">
        <v>515</v>
      </c>
    </row>
    <row r="53" spans="2:23" s="33" customFormat="1" ht="103.5" x14ac:dyDescent="0.25">
      <c r="B53" s="148" t="s">
        <v>51</v>
      </c>
      <c r="C53" s="116" t="s">
        <v>172</v>
      </c>
      <c r="D53" s="96" t="s">
        <v>173</v>
      </c>
      <c r="E53" s="169" t="s">
        <v>99</v>
      </c>
      <c r="F53" s="179" t="s">
        <v>349</v>
      </c>
      <c r="G53" s="25">
        <v>28556</v>
      </c>
      <c r="H53" s="26">
        <v>8955</v>
      </c>
      <c r="I53" s="27">
        <v>8260</v>
      </c>
      <c r="J53" s="27">
        <v>5541</v>
      </c>
      <c r="K53" s="28">
        <v>5800</v>
      </c>
      <c r="L53" s="29">
        <v>6921</v>
      </c>
      <c r="M53" s="30"/>
      <c r="N53" s="31"/>
      <c r="O53" s="32"/>
      <c r="P53" s="80">
        <f t="shared" si="0"/>
        <v>0.77286432160804019</v>
      </c>
      <c r="Q53" s="12"/>
      <c r="R53" s="12"/>
      <c r="S53" s="12"/>
      <c r="T53" s="12"/>
      <c r="U53" s="12"/>
      <c r="V53" s="12"/>
      <c r="W53" s="164" t="s">
        <v>516</v>
      </c>
    </row>
    <row r="54" spans="2:23" s="33" customFormat="1" ht="115.5" x14ac:dyDescent="0.25">
      <c r="B54" s="148" t="s">
        <v>90</v>
      </c>
      <c r="C54" s="118" t="s">
        <v>174</v>
      </c>
      <c r="D54" s="119" t="s">
        <v>175</v>
      </c>
      <c r="E54" s="169" t="s">
        <v>99</v>
      </c>
      <c r="F54" s="184" t="s">
        <v>350</v>
      </c>
      <c r="G54" s="25">
        <v>358</v>
      </c>
      <c r="H54" s="26">
        <v>88</v>
      </c>
      <c r="I54" s="27">
        <v>91</v>
      </c>
      <c r="J54" s="27">
        <v>70</v>
      </c>
      <c r="K54" s="28">
        <v>109</v>
      </c>
      <c r="L54" s="29">
        <v>88</v>
      </c>
      <c r="M54" s="30"/>
      <c r="N54" s="31"/>
      <c r="O54" s="32"/>
      <c r="P54" s="80">
        <f t="shared" si="0"/>
        <v>1</v>
      </c>
      <c r="Q54" s="12"/>
      <c r="R54" s="12"/>
      <c r="S54" s="12"/>
      <c r="T54" s="12"/>
      <c r="U54" s="12"/>
      <c r="V54" s="12"/>
      <c r="W54" s="164" t="s">
        <v>505</v>
      </c>
    </row>
    <row r="55" spans="2:23" s="33" customFormat="1" ht="104.25" x14ac:dyDescent="0.25">
      <c r="B55" s="145" t="s">
        <v>52</v>
      </c>
      <c r="C55" s="107" t="s">
        <v>176</v>
      </c>
      <c r="D55" s="121" t="s">
        <v>177</v>
      </c>
      <c r="E55" s="170" t="s">
        <v>99</v>
      </c>
      <c r="F55" s="185" t="s">
        <v>327</v>
      </c>
      <c r="G55" s="34">
        <v>8640</v>
      </c>
      <c r="H55" s="26">
        <v>3240</v>
      </c>
      <c r="I55" s="27">
        <v>2160</v>
      </c>
      <c r="J55" s="27">
        <v>1080</v>
      </c>
      <c r="K55" s="28">
        <v>2160</v>
      </c>
      <c r="L55" s="29">
        <v>3395</v>
      </c>
      <c r="M55" s="30"/>
      <c r="N55" s="31"/>
      <c r="O55" s="32"/>
      <c r="P55" s="80">
        <f t="shared" si="0"/>
        <v>1.0478395061728396</v>
      </c>
      <c r="Q55" s="12"/>
      <c r="R55" s="12"/>
      <c r="S55" s="12"/>
      <c r="T55" s="12"/>
      <c r="U55" s="12"/>
      <c r="V55" s="12"/>
      <c r="W55" s="164" t="s">
        <v>509</v>
      </c>
    </row>
    <row r="56" spans="2:23" s="33" customFormat="1" ht="102.75" x14ac:dyDescent="0.25">
      <c r="B56" s="148" t="s">
        <v>53</v>
      </c>
      <c r="C56" s="116" t="s">
        <v>178</v>
      </c>
      <c r="D56" s="96" t="s">
        <v>179</v>
      </c>
      <c r="E56" s="169" t="s">
        <v>99</v>
      </c>
      <c r="F56" s="179" t="s">
        <v>351</v>
      </c>
      <c r="G56" s="25">
        <v>128</v>
      </c>
      <c r="H56" s="26">
        <v>48</v>
      </c>
      <c r="I56" s="27">
        <v>32</v>
      </c>
      <c r="J56" s="27">
        <v>16</v>
      </c>
      <c r="K56" s="28">
        <v>32</v>
      </c>
      <c r="L56" s="29">
        <v>47</v>
      </c>
      <c r="M56" s="30"/>
      <c r="N56" s="31"/>
      <c r="O56" s="32"/>
      <c r="P56" s="80">
        <f t="shared" si="0"/>
        <v>0.97916666666666663</v>
      </c>
      <c r="Q56" s="12"/>
      <c r="R56" s="12"/>
      <c r="S56" s="12"/>
      <c r="T56" s="12"/>
      <c r="U56" s="12"/>
      <c r="V56" s="12"/>
      <c r="W56" s="164" t="s">
        <v>510</v>
      </c>
    </row>
    <row r="57" spans="2:23" s="33" customFormat="1" ht="102.75" x14ac:dyDescent="0.25">
      <c r="B57" s="148" t="s">
        <v>53</v>
      </c>
      <c r="C57" s="120" t="s">
        <v>180</v>
      </c>
      <c r="D57" s="122" t="s">
        <v>181</v>
      </c>
      <c r="E57" s="169" t="s">
        <v>99</v>
      </c>
      <c r="F57" s="179" t="s">
        <v>313</v>
      </c>
      <c r="G57" s="25">
        <v>8</v>
      </c>
      <c r="H57" s="26">
        <v>3</v>
      </c>
      <c r="I57" s="27">
        <v>2</v>
      </c>
      <c r="J57" s="27">
        <v>1</v>
      </c>
      <c r="K57" s="28">
        <v>2</v>
      </c>
      <c r="L57" s="29">
        <v>3</v>
      </c>
      <c r="M57" s="30"/>
      <c r="N57" s="31"/>
      <c r="O57" s="32"/>
      <c r="P57" s="80">
        <f t="shared" si="0"/>
        <v>1</v>
      </c>
      <c r="Q57" s="12"/>
      <c r="R57" s="12"/>
      <c r="S57" s="12"/>
      <c r="T57" s="12"/>
      <c r="U57" s="12"/>
      <c r="V57" s="12"/>
      <c r="W57" s="164" t="s">
        <v>511</v>
      </c>
    </row>
    <row r="58" spans="2:23" s="33" customFormat="1" ht="105" x14ac:dyDescent="0.25">
      <c r="B58" s="145" t="s">
        <v>54</v>
      </c>
      <c r="C58" s="107" t="s">
        <v>182</v>
      </c>
      <c r="D58" s="88" t="s">
        <v>183</v>
      </c>
      <c r="E58" s="170" t="s">
        <v>99</v>
      </c>
      <c r="F58" s="185" t="s">
        <v>352</v>
      </c>
      <c r="G58" s="34">
        <v>14538</v>
      </c>
      <c r="H58" s="26">
        <v>3292</v>
      </c>
      <c r="I58" s="27">
        <v>3360</v>
      </c>
      <c r="J58" s="27">
        <v>3962</v>
      </c>
      <c r="K58" s="28">
        <v>3924</v>
      </c>
      <c r="L58" s="35">
        <v>2840</v>
      </c>
      <c r="M58" s="30"/>
      <c r="N58" s="36"/>
      <c r="O58" s="37"/>
      <c r="P58" s="80">
        <f t="shared" si="0"/>
        <v>0.86269744835965978</v>
      </c>
      <c r="Q58" s="12"/>
      <c r="R58" s="12"/>
      <c r="S58" s="12"/>
      <c r="T58" s="12"/>
      <c r="U58" s="12"/>
      <c r="V58" s="12"/>
      <c r="W58" s="165" t="s">
        <v>456</v>
      </c>
    </row>
    <row r="59" spans="2:23" s="33" customFormat="1" ht="118.5" x14ac:dyDescent="0.25">
      <c r="B59" s="148" t="s">
        <v>55</v>
      </c>
      <c r="C59" s="118" t="s">
        <v>184</v>
      </c>
      <c r="D59" s="93" t="s">
        <v>185</v>
      </c>
      <c r="E59" s="169" t="s">
        <v>99</v>
      </c>
      <c r="F59" s="180" t="s">
        <v>353</v>
      </c>
      <c r="G59" s="25">
        <v>291</v>
      </c>
      <c r="H59" s="26">
        <v>58</v>
      </c>
      <c r="I59" s="27">
        <v>84</v>
      </c>
      <c r="J59" s="27">
        <v>76</v>
      </c>
      <c r="K59" s="28">
        <v>73</v>
      </c>
      <c r="L59" s="29">
        <v>97</v>
      </c>
      <c r="M59" s="30"/>
      <c r="N59" s="31"/>
      <c r="O59" s="32"/>
      <c r="P59" s="80">
        <f t="shared" si="0"/>
        <v>1.6724137931034482</v>
      </c>
      <c r="Q59" s="12"/>
      <c r="R59" s="12"/>
      <c r="S59" s="12"/>
      <c r="T59" s="12"/>
      <c r="U59" s="12"/>
      <c r="V59" s="12"/>
      <c r="W59" s="164" t="s">
        <v>457</v>
      </c>
    </row>
    <row r="60" spans="2:23" s="33" customFormat="1" ht="105" x14ac:dyDescent="0.25">
      <c r="B60" s="146" t="s">
        <v>55</v>
      </c>
      <c r="C60" s="120" t="s">
        <v>186</v>
      </c>
      <c r="D60" s="123" t="s">
        <v>187</v>
      </c>
      <c r="E60" s="169" t="s">
        <v>99</v>
      </c>
      <c r="F60" s="172" t="s">
        <v>354</v>
      </c>
      <c r="G60" s="25">
        <v>316</v>
      </c>
      <c r="H60" s="26">
        <v>88</v>
      </c>
      <c r="I60" s="27">
        <v>81</v>
      </c>
      <c r="J60" s="27">
        <v>74</v>
      </c>
      <c r="K60" s="28">
        <v>73</v>
      </c>
      <c r="L60" s="29">
        <v>104</v>
      </c>
      <c r="M60" s="30"/>
      <c r="N60" s="31"/>
      <c r="O60" s="32"/>
      <c r="P60" s="80">
        <f t="shared" si="0"/>
        <v>1.1818181818181819</v>
      </c>
      <c r="Q60" s="12"/>
      <c r="R60" s="12"/>
      <c r="S60" s="12"/>
      <c r="T60" s="12"/>
      <c r="U60" s="12"/>
      <c r="V60" s="12"/>
      <c r="W60" s="164" t="s">
        <v>458</v>
      </c>
    </row>
    <row r="61" spans="2:23" s="33" customFormat="1" ht="135" x14ac:dyDescent="0.25">
      <c r="B61" s="148" t="s">
        <v>55</v>
      </c>
      <c r="C61" s="116" t="s">
        <v>188</v>
      </c>
      <c r="D61" s="102" t="s">
        <v>189</v>
      </c>
      <c r="E61" s="169" t="s">
        <v>99</v>
      </c>
      <c r="F61" s="179" t="s">
        <v>355</v>
      </c>
      <c r="G61" s="25">
        <v>210</v>
      </c>
      <c r="H61" s="26">
        <v>53</v>
      </c>
      <c r="I61" s="27">
        <v>35</v>
      </c>
      <c r="J61" s="27">
        <v>61</v>
      </c>
      <c r="K61" s="28">
        <v>61</v>
      </c>
      <c r="L61" s="29">
        <v>40</v>
      </c>
      <c r="M61" s="30"/>
      <c r="N61" s="31"/>
      <c r="O61" s="32"/>
      <c r="P61" s="80">
        <f t="shared" si="0"/>
        <v>0.75471698113207553</v>
      </c>
      <c r="Q61" s="12"/>
      <c r="R61" s="12"/>
      <c r="S61" s="12"/>
      <c r="T61" s="12"/>
      <c r="U61" s="12"/>
      <c r="V61" s="12"/>
      <c r="W61" s="164" t="s">
        <v>459</v>
      </c>
    </row>
    <row r="62" spans="2:23" s="33" customFormat="1" ht="134.25" customHeight="1" x14ac:dyDescent="0.25">
      <c r="B62" s="148" t="s">
        <v>55</v>
      </c>
      <c r="C62" s="116" t="s">
        <v>190</v>
      </c>
      <c r="D62" s="102" t="s">
        <v>191</v>
      </c>
      <c r="E62" s="169" t="s">
        <v>99</v>
      </c>
      <c r="F62" s="179" t="s">
        <v>356</v>
      </c>
      <c r="G62" s="25">
        <v>1549</v>
      </c>
      <c r="H62" s="26">
        <v>231</v>
      </c>
      <c r="I62" s="27">
        <v>346</v>
      </c>
      <c r="J62" s="27">
        <v>486</v>
      </c>
      <c r="K62" s="28">
        <v>486</v>
      </c>
      <c r="L62" s="29">
        <v>520</v>
      </c>
      <c r="M62" s="30"/>
      <c r="N62" s="31"/>
      <c r="O62" s="32"/>
      <c r="P62" s="80">
        <f t="shared" si="0"/>
        <v>2.2510822510822512</v>
      </c>
      <c r="Q62" s="12"/>
      <c r="R62" s="12"/>
      <c r="S62" s="12"/>
      <c r="T62" s="12"/>
      <c r="U62" s="12"/>
      <c r="V62" s="12"/>
      <c r="W62" s="164" t="s">
        <v>460</v>
      </c>
    </row>
    <row r="63" spans="2:23" s="33" customFormat="1" ht="135" customHeight="1" x14ac:dyDescent="0.25">
      <c r="B63" s="148" t="s">
        <v>55</v>
      </c>
      <c r="C63" s="118" t="s">
        <v>192</v>
      </c>
      <c r="D63" s="93" t="s">
        <v>193</v>
      </c>
      <c r="E63" s="169" t="s">
        <v>99</v>
      </c>
      <c r="F63" s="179" t="s">
        <v>357</v>
      </c>
      <c r="G63" s="25">
        <v>757</v>
      </c>
      <c r="H63" s="26">
        <v>139</v>
      </c>
      <c r="I63" s="27">
        <v>121</v>
      </c>
      <c r="J63" s="27">
        <v>260</v>
      </c>
      <c r="K63" s="28">
        <v>237</v>
      </c>
      <c r="L63" s="35">
        <v>270</v>
      </c>
      <c r="M63" s="30"/>
      <c r="N63" s="36"/>
      <c r="O63" s="37"/>
      <c r="P63" s="80">
        <f t="shared" si="0"/>
        <v>1.9424460431654675</v>
      </c>
      <c r="Q63" s="12"/>
      <c r="R63" s="12"/>
      <c r="S63" s="12"/>
      <c r="T63" s="12"/>
      <c r="U63" s="12"/>
      <c r="V63" s="12"/>
      <c r="W63" s="165" t="s">
        <v>461</v>
      </c>
    </row>
    <row r="64" spans="2:23" s="33" customFormat="1" ht="114.75" x14ac:dyDescent="0.25">
      <c r="B64" s="148" t="s">
        <v>56</v>
      </c>
      <c r="C64" s="116" t="s">
        <v>194</v>
      </c>
      <c r="D64" s="102" t="s">
        <v>195</v>
      </c>
      <c r="E64" s="169" t="s">
        <v>99</v>
      </c>
      <c r="F64" s="179" t="s">
        <v>358</v>
      </c>
      <c r="G64" s="25">
        <v>3988</v>
      </c>
      <c r="H64" s="26">
        <v>949</v>
      </c>
      <c r="I64" s="27">
        <v>968</v>
      </c>
      <c r="J64" s="27">
        <v>1036</v>
      </c>
      <c r="K64" s="28">
        <v>1035</v>
      </c>
      <c r="L64" s="29">
        <v>897</v>
      </c>
      <c r="M64" s="30"/>
      <c r="N64" s="31"/>
      <c r="O64" s="32"/>
      <c r="P64" s="80">
        <f t="shared" si="0"/>
        <v>0.9452054794520548</v>
      </c>
      <c r="Q64" s="12"/>
      <c r="R64" s="12"/>
      <c r="S64" s="12"/>
      <c r="T64" s="12"/>
      <c r="U64" s="12"/>
      <c r="V64" s="12"/>
      <c r="W64" s="164" t="s">
        <v>462</v>
      </c>
    </row>
    <row r="65" spans="2:23" s="33" customFormat="1" ht="132.75" customHeight="1" x14ac:dyDescent="0.25">
      <c r="B65" s="148" t="s">
        <v>56</v>
      </c>
      <c r="C65" s="124" t="s">
        <v>196</v>
      </c>
      <c r="D65" s="102" t="s">
        <v>197</v>
      </c>
      <c r="E65" s="169" t="s">
        <v>99</v>
      </c>
      <c r="F65" s="179" t="s">
        <v>359</v>
      </c>
      <c r="G65" s="25">
        <v>28</v>
      </c>
      <c r="H65" s="26">
        <v>6</v>
      </c>
      <c r="I65" s="27">
        <v>8</v>
      </c>
      <c r="J65" s="27">
        <v>8</v>
      </c>
      <c r="K65" s="28">
        <v>6</v>
      </c>
      <c r="L65" s="29">
        <v>3</v>
      </c>
      <c r="M65" s="30"/>
      <c r="N65" s="31"/>
      <c r="O65" s="32"/>
      <c r="P65" s="80">
        <f t="shared" si="0"/>
        <v>0.5</v>
      </c>
      <c r="Q65" s="12"/>
      <c r="R65" s="12"/>
      <c r="S65" s="12"/>
      <c r="T65" s="12"/>
      <c r="U65" s="12"/>
      <c r="V65" s="12"/>
      <c r="W65" s="164" t="s">
        <v>463</v>
      </c>
    </row>
    <row r="66" spans="2:23" s="33" customFormat="1" ht="117" x14ac:dyDescent="0.25">
      <c r="B66" s="148" t="s">
        <v>57</v>
      </c>
      <c r="C66" s="113" t="s">
        <v>198</v>
      </c>
      <c r="D66" s="102" t="s">
        <v>199</v>
      </c>
      <c r="E66" s="169" t="s">
        <v>99</v>
      </c>
      <c r="F66" s="179" t="s">
        <v>360</v>
      </c>
      <c r="G66" s="25">
        <v>1604</v>
      </c>
      <c r="H66" s="26">
        <v>353</v>
      </c>
      <c r="I66" s="27">
        <v>411</v>
      </c>
      <c r="J66" s="27">
        <v>426</v>
      </c>
      <c r="K66" s="28">
        <v>414</v>
      </c>
      <c r="L66" s="29">
        <v>365</v>
      </c>
      <c r="M66" s="30"/>
      <c r="N66" s="31"/>
      <c r="O66" s="32"/>
      <c r="P66" s="80">
        <f t="shared" si="0"/>
        <v>1.0339943342776203</v>
      </c>
      <c r="Q66" s="12"/>
      <c r="R66" s="12"/>
      <c r="S66" s="12"/>
      <c r="T66" s="12"/>
      <c r="U66" s="12"/>
      <c r="V66" s="12"/>
      <c r="W66" s="164" t="s">
        <v>464</v>
      </c>
    </row>
    <row r="67" spans="2:23" s="33" customFormat="1" ht="146.25" x14ac:dyDescent="0.25">
      <c r="B67" s="150" t="s">
        <v>58</v>
      </c>
      <c r="C67" s="125" t="s">
        <v>200</v>
      </c>
      <c r="D67" s="126" t="s">
        <v>201</v>
      </c>
      <c r="E67" s="170" t="s">
        <v>99</v>
      </c>
      <c r="F67" s="186" t="s">
        <v>361</v>
      </c>
      <c r="G67" s="34">
        <v>2082</v>
      </c>
      <c r="H67" s="26">
        <v>513</v>
      </c>
      <c r="I67" s="27">
        <v>528</v>
      </c>
      <c r="J67" s="27">
        <v>513</v>
      </c>
      <c r="K67" s="28">
        <v>528</v>
      </c>
      <c r="L67" s="35">
        <v>514</v>
      </c>
      <c r="M67" s="30"/>
      <c r="N67" s="36"/>
      <c r="O67" s="37"/>
      <c r="P67" s="80">
        <f t="shared" si="0"/>
        <v>1.0019493177387915</v>
      </c>
      <c r="Q67" s="12"/>
      <c r="R67" s="12"/>
      <c r="S67" s="12"/>
      <c r="T67" s="12"/>
      <c r="U67" s="12"/>
      <c r="V67" s="12"/>
      <c r="W67" s="165" t="s">
        <v>465</v>
      </c>
    </row>
    <row r="68" spans="2:23" s="33" customFormat="1" ht="120" x14ac:dyDescent="0.25">
      <c r="B68" s="151" t="s">
        <v>59</v>
      </c>
      <c r="C68" s="127" t="s">
        <v>202</v>
      </c>
      <c r="D68" s="128" t="s">
        <v>203</v>
      </c>
      <c r="E68" s="169" t="s">
        <v>99</v>
      </c>
      <c r="F68" s="187" t="s">
        <v>362</v>
      </c>
      <c r="G68" s="25">
        <v>140</v>
      </c>
      <c r="H68" s="26">
        <v>34</v>
      </c>
      <c r="I68" s="27">
        <v>36</v>
      </c>
      <c r="J68" s="27">
        <v>34</v>
      </c>
      <c r="K68" s="28">
        <v>36</v>
      </c>
      <c r="L68" s="29">
        <v>16</v>
      </c>
      <c r="M68" s="30"/>
      <c r="N68" s="31"/>
      <c r="O68" s="32"/>
      <c r="P68" s="80">
        <f t="shared" si="0"/>
        <v>0.47058823529411764</v>
      </c>
      <c r="Q68" s="12"/>
      <c r="R68" s="12"/>
      <c r="S68" s="12"/>
      <c r="T68" s="12"/>
      <c r="U68" s="12"/>
      <c r="V68" s="12"/>
      <c r="W68" s="164" t="s">
        <v>466</v>
      </c>
    </row>
    <row r="69" spans="2:23" s="33" customFormat="1" ht="103.5" x14ac:dyDescent="0.25">
      <c r="B69" s="151" t="s">
        <v>59</v>
      </c>
      <c r="C69" s="127" t="s">
        <v>204</v>
      </c>
      <c r="D69" s="128" t="s">
        <v>205</v>
      </c>
      <c r="E69" s="169" t="s">
        <v>99</v>
      </c>
      <c r="F69" s="187" t="s">
        <v>363</v>
      </c>
      <c r="G69" s="25">
        <v>600</v>
      </c>
      <c r="H69" s="26">
        <v>144</v>
      </c>
      <c r="I69" s="27">
        <v>156</v>
      </c>
      <c r="J69" s="27">
        <v>144</v>
      </c>
      <c r="K69" s="28">
        <v>156</v>
      </c>
      <c r="L69" s="29">
        <v>137</v>
      </c>
      <c r="M69" s="30"/>
      <c r="N69" s="31"/>
      <c r="O69" s="32"/>
      <c r="P69" s="80">
        <f t="shared" si="0"/>
        <v>0.95138888888888884</v>
      </c>
      <c r="Q69" s="12"/>
      <c r="R69" s="12"/>
      <c r="S69" s="12"/>
      <c r="T69" s="12"/>
      <c r="U69" s="12"/>
      <c r="V69" s="12"/>
      <c r="W69" s="164" t="s">
        <v>467</v>
      </c>
    </row>
    <row r="70" spans="2:23" s="33" customFormat="1" ht="129.75" customHeight="1" x14ac:dyDescent="0.25">
      <c r="B70" s="151" t="s">
        <v>59</v>
      </c>
      <c r="C70" s="127" t="s">
        <v>206</v>
      </c>
      <c r="D70" s="128" t="s">
        <v>207</v>
      </c>
      <c r="E70" s="169" t="s">
        <v>99</v>
      </c>
      <c r="F70" s="187" t="s">
        <v>364</v>
      </c>
      <c r="G70" s="25">
        <v>140</v>
      </c>
      <c r="H70" s="26">
        <v>34</v>
      </c>
      <c r="I70" s="27">
        <v>36</v>
      </c>
      <c r="J70" s="27">
        <v>34</v>
      </c>
      <c r="K70" s="28">
        <v>36</v>
      </c>
      <c r="L70" s="29">
        <v>28</v>
      </c>
      <c r="M70" s="30"/>
      <c r="N70" s="31"/>
      <c r="O70" s="32"/>
      <c r="P70" s="80">
        <f t="shared" si="0"/>
        <v>0.82352941176470584</v>
      </c>
      <c r="Q70" s="12"/>
      <c r="R70" s="12"/>
      <c r="S70" s="12"/>
      <c r="T70" s="12"/>
      <c r="U70" s="12"/>
      <c r="V70" s="12"/>
      <c r="W70" s="164" t="s">
        <v>469</v>
      </c>
    </row>
    <row r="71" spans="2:23" s="33" customFormat="1" ht="132.75" customHeight="1" x14ac:dyDescent="0.25">
      <c r="B71" s="151" t="s">
        <v>59</v>
      </c>
      <c r="C71" s="127" t="s">
        <v>208</v>
      </c>
      <c r="D71" s="128" t="s">
        <v>209</v>
      </c>
      <c r="E71" s="169" t="s">
        <v>99</v>
      </c>
      <c r="F71" s="187" t="s">
        <v>365</v>
      </c>
      <c r="G71" s="25">
        <v>1482</v>
      </c>
      <c r="H71" s="26">
        <v>369</v>
      </c>
      <c r="I71" s="27">
        <v>372</v>
      </c>
      <c r="J71" s="27">
        <v>369</v>
      </c>
      <c r="K71" s="28">
        <v>372</v>
      </c>
      <c r="L71" s="29">
        <v>302</v>
      </c>
      <c r="M71" s="30"/>
      <c r="N71" s="31"/>
      <c r="O71" s="32"/>
      <c r="P71" s="80">
        <f t="shared" si="0"/>
        <v>0.81842818428184283</v>
      </c>
      <c r="Q71" s="12"/>
      <c r="R71" s="12"/>
      <c r="S71" s="12"/>
      <c r="T71" s="12"/>
      <c r="U71" s="12"/>
      <c r="V71" s="12"/>
      <c r="W71" s="164" t="s">
        <v>468</v>
      </c>
    </row>
    <row r="72" spans="2:23" s="33" customFormat="1" ht="120.75" customHeight="1" x14ac:dyDescent="0.25">
      <c r="B72" s="146" t="s">
        <v>59</v>
      </c>
      <c r="C72" s="114" t="s">
        <v>210</v>
      </c>
      <c r="D72" s="129" t="s">
        <v>211</v>
      </c>
      <c r="E72" s="169" t="s">
        <v>99</v>
      </c>
      <c r="F72" s="187" t="s">
        <v>366</v>
      </c>
      <c r="G72" s="25">
        <v>60</v>
      </c>
      <c r="H72" s="26">
        <v>17</v>
      </c>
      <c r="I72" s="27">
        <v>13</v>
      </c>
      <c r="J72" s="27">
        <v>17</v>
      </c>
      <c r="K72" s="28">
        <v>13</v>
      </c>
      <c r="L72" s="35">
        <v>11</v>
      </c>
      <c r="M72" s="30"/>
      <c r="N72" s="36"/>
      <c r="O72" s="37"/>
      <c r="P72" s="80">
        <f t="shared" si="0"/>
        <v>0.6470588235294118</v>
      </c>
      <c r="Q72" s="12"/>
      <c r="R72" s="12"/>
      <c r="S72" s="12"/>
      <c r="T72" s="12"/>
      <c r="U72" s="12"/>
      <c r="V72" s="12"/>
      <c r="W72" s="165" t="s">
        <v>470</v>
      </c>
    </row>
    <row r="73" spans="2:23" s="33" customFormat="1" ht="103.5" x14ac:dyDescent="0.25">
      <c r="B73" s="145" t="s">
        <v>60</v>
      </c>
      <c r="C73" s="107" t="s">
        <v>212</v>
      </c>
      <c r="D73" s="105" t="s">
        <v>213</v>
      </c>
      <c r="E73" s="170" t="s">
        <v>99</v>
      </c>
      <c r="F73" s="188" t="s">
        <v>363</v>
      </c>
      <c r="G73" s="34">
        <v>7597</v>
      </c>
      <c r="H73" s="26">
        <v>1727</v>
      </c>
      <c r="I73" s="27">
        <v>1895</v>
      </c>
      <c r="J73" s="27">
        <v>1987</v>
      </c>
      <c r="K73" s="28">
        <v>1988</v>
      </c>
      <c r="L73" s="29">
        <v>1600</v>
      </c>
      <c r="M73" s="30"/>
      <c r="N73" s="31"/>
      <c r="O73" s="32"/>
      <c r="P73" s="80">
        <f t="shared" si="0"/>
        <v>0.92646207295888827</v>
      </c>
      <c r="Q73" s="12"/>
      <c r="R73" s="12"/>
      <c r="S73" s="12"/>
      <c r="T73" s="12"/>
      <c r="U73" s="12"/>
      <c r="V73" s="12"/>
      <c r="W73" s="164" t="s">
        <v>471</v>
      </c>
    </row>
    <row r="74" spans="2:23" s="33" customFormat="1" ht="105" x14ac:dyDescent="0.25">
      <c r="B74" s="148" t="s">
        <v>61</v>
      </c>
      <c r="C74" s="118" t="s">
        <v>214</v>
      </c>
      <c r="D74" s="93" t="s">
        <v>215</v>
      </c>
      <c r="E74" s="169" t="s">
        <v>99</v>
      </c>
      <c r="F74" s="184" t="s">
        <v>367</v>
      </c>
      <c r="G74" s="25">
        <v>354</v>
      </c>
      <c r="H74" s="26">
        <v>95</v>
      </c>
      <c r="I74" s="27">
        <v>87</v>
      </c>
      <c r="J74" s="27">
        <v>86</v>
      </c>
      <c r="K74" s="28">
        <v>86</v>
      </c>
      <c r="L74" s="29">
        <v>58</v>
      </c>
      <c r="M74" s="30"/>
      <c r="N74" s="31"/>
      <c r="O74" s="32"/>
      <c r="P74" s="80">
        <f t="shared" si="0"/>
        <v>0.61052631578947369</v>
      </c>
      <c r="Q74" s="12"/>
      <c r="R74" s="12"/>
      <c r="S74" s="12"/>
      <c r="T74" s="12"/>
      <c r="U74" s="12"/>
      <c r="V74" s="12"/>
      <c r="W74" s="164" t="s">
        <v>472</v>
      </c>
    </row>
    <row r="75" spans="2:23" s="33" customFormat="1" ht="103.5" x14ac:dyDescent="0.25">
      <c r="B75" s="148" t="s">
        <v>61</v>
      </c>
      <c r="C75" s="118" t="s">
        <v>216</v>
      </c>
      <c r="D75" s="93" t="s">
        <v>217</v>
      </c>
      <c r="E75" s="169" t="s">
        <v>99</v>
      </c>
      <c r="F75" s="184" t="s">
        <v>368</v>
      </c>
      <c r="G75" s="25">
        <v>1405</v>
      </c>
      <c r="H75" s="26">
        <v>346</v>
      </c>
      <c r="I75" s="27">
        <v>325</v>
      </c>
      <c r="J75" s="27">
        <v>367</v>
      </c>
      <c r="K75" s="28">
        <v>367</v>
      </c>
      <c r="L75" s="29">
        <v>329</v>
      </c>
      <c r="M75" s="30"/>
      <c r="N75" s="31"/>
      <c r="O75" s="32"/>
      <c r="P75" s="80">
        <f t="shared" si="0"/>
        <v>0.95086705202312138</v>
      </c>
      <c r="Q75" s="12"/>
      <c r="R75" s="12"/>
      <c r="S75" s="12"/>
      <c r="T75" s="12"/>
      <c r="U75" s="12"/>
      <c r="V75" s="12"/>
      <c r="W75" s="164" t="s">
        <v>473</v>
      </c>
    </row>
    <row r="76" spans="2:23" s="33" customFormat="1" ht="105" x14ac:dyDescent="0.25">
      <c r="B76" s="148" t="s">
        <v>61</v>
      </c>
      <c r="C76" s="118" t="s">
        <v>218</v>
      </c>
      <c r="D76" s="93" t="s">
        <v>219</v>
      </c>
      <c r="E76" s="169" t="s">
        <v>99</v>
      </c>
      <c r="F76" s="184" t="s">
        <v>365</v>
      </c>
      <c r="G76" s="25">
        <v>5638</v>
      </c>
      <c r="H76" s="26">
        <v>1563</v>
      </c>
      <c r="I76" s="27">
        <v>1289</v>
      </c>
      <c r="J76" s="27">
        <v>1393</v>
      </c>
      <c r="K76" s="28">
        <v>1393</v>
      </c>
      <c r="L76" s="35">
        <v>1026</v>
      </c>
      <c r="M76" s="30"/>
      <c r="N76" s="36"/>
      <c r="O76" s="37"/>
      <c r="P76" s="80">
        <f t="shared" si="0"/>
        <v>0.65642994241842612</v>
      </c>
      <c r="Q76" s="12"/>
      <c r="R76" s="12"/>
      <c r="S76" s="12"/>
      <c r="T76" s="12"/>
      <c r="U76" s="12"/>
      <c r="V76" s="12"/>
      <c r="W76" s="165" t="s">
        <v>474</v>
      </c>
    </row>
    <row r="77" spans="2:23" s="33" customFormat="1" ht="103.5" x14ac:dyDescent="0.25">
      <c r="B77" s="148" t="s">
        <v>61</v>
      </c>
      <c r="C77" s="120" t="s">
        <v>220</v>
      </c>
      <c r="D77" s="93" t="s">
        <v>221</v>
      </c>
      <c r="E77" s="169" t="s">
        <v>99</v>
      </c>
      <c r="F77" s="184" t="s">
        <v>364</v>
      </c>
      <c r="G77" s="25">
        <v>1308</v>
      </c>
      <c r="H77" s="26">
        <v>318</v>
      </c>
      <c r="I77" s="27">
        <v>325</v>
      </c>
      <c r="J77" s="27">
        <v>333</v>
      </c>
      <c r="K77" s="28">
        <v>332</v>
      </c>
      <c r="L77" s="29">
        <v>283</v>
      </c>
      <c r="M77" s="30"/>
      <c r="N77" s="31"/>
      <c r="O77" s="32"/>
      <c r="P77" s="80">
        <f t="shared" ref="P77:P122" si="7">IFERROR((L77/H77),"100%")</f>
        <v>0.88993710691823902</v>
      </c>
      <c r="Q77" s="12"/>
      <c r="R77" s="12"/>
      <c r="S77" s="12"/>
      <c r="T77" s="12"/>
      <c r="U77" s="12"/>
      <c r="V77" s="12"/>
      <c r="W77" s="164" t="s">
        <v>475</v>
      </c>
    </row>
    <row r="78" spans="2:23" s="33" customFormat="1" ht="104.25" x14ac:dyDescent="0.25">
      <c r="B78" s="148" t="s">
        <v>61</v>
      </c>
      <c r="C78" s="118" t="s">
        <v>222</v>
      </c>
      <c r="D78" s="93" t="s">
        <v>223</v>
      </c>
      <c r="E78" s="169" t="s">
        <v>99</v>
      </c>
      <c r="F78" s="184" t="s">
        <v>369</v>
      </c>
      <c r="G78" s="25">
        <v>266</v>
      </c>
      <c r="H78" s="26">
        <v>69</v>
      </c>
      <c r="I78" s="27">
        <v>65</v>
      </c>
      <c r="J78" s="27">
        <v>66</v>
      </c>
      <c r="K78" s="28">
        <v>66</v>
      </c>
      <c r="L78" s="29">
        <v>70</v>
      </c>
      <c r="M78" s="30"/>
      <c r="N78" s="31"/>
      <c r="O78" s="32"/>
      <c r="P78" s="80">
        <f t="shared" si="7"/>
        <v>1.0144927536231885</v>
      </c>
      <c r="Q78" s="12"/>
      <c r="R78" s="12"/>
      <c r="S78" s="12"/>
      <c r="T78" s="12"/>
      <c r="U78" s="12"/>
      <c r="V78" s="12"/>
      <c r="W78" s="164" t="s">
        <v>476</v>
      </c>
    </row>
    <row r="79" spans="2:23" s="33" customFormat="1" ht="130.5" customHeight="1" x14ac:dyDescent="0.25">
      <c r="B79" s="145" t="s">
        <v>62</v>
      </c>
      <c r="C79" s="107" t="s">
        <v>224</v>
      </c>
      <c r="D79" s="88" t="s">
        <v>225</v>
      </c>
      <c r="E79" s="170" t="s">
        <v>99</v>
      </c>
      <c r="F79" s="181" t="s">
        <v>370</v>
      </c>
      <c r="G79" s="34">
        <v>2869</v>
      </c>
      <c r="H79" s="26">
        <v>804</v>
      </c>
      <c r="I79" s="27">
        <v>642</v>
      </c>
      <c r="J79" s="27">
        <v>712</v>
      </c>
      <c r="K79" s="28">
        <v>711</v>
      </c>
      <c r="L79" s="29">
        <v>1181</v>
      </c>
      <c r="M79" s="30"/>
      <c r="N79" s="31"/>
      <c r="O79" s="32"/>
      <c r="P79" s="80">
        <f t="shared" si="7"/>
        <v>1.4689054726368158</v>
      </c>
      <c r="Q79" s="12"/>
      <c r="R79" s="12"/>
      <c r="S79" s="12"/>
      <c r="T79" s="12"/>
      <c r="U79" s="12"/>
      <c r="V79" s="12"/>
      <c r="W79" s="164" t="s">
        <v>477</v>
      </c>
    </row>
    <row r="80" spans="2:23" s="33" customFormat="1" ht="102.75" x14ac:dyDescent="0.25">
      <c r="B80" s="148" t="s">
        <v>63</v>
      </c>
      <c r="C80" s="116" t="s">
        <v>226</v>
      </c>
      <c r="D80" s="102" t="s">
        <v>227</v>
      </c>
      <c r="E80" s="169" t="s">
        <v>99</v>
      </c>
      <c r="F80" s="179" t="s">
        <v>371</v>
      </c>
      <c r="G80" s="25">
        <v>1910</v>
      </c>
      <c r="H80" s="26">
        <v>453</v>
      </c>
      <c r="I80" s="27">
        <v>491</v>
      </c>
      <c r="J80" s="27">
        <v>483</v>
      </c>
      <c r="K80" s="28">
        <v>483</v>
      </c>
      <c r="L80" s="29">
        <v>497</v>
      </c>
      <c r="M80" s="30"/>
      <c r="N80" s="31"/>
      <c r="O80" s="32"/>
      <c r="P80" s="80">
        <f t="shared" si="7"/>
        <v>1.0971302428256071</v>
      </c>
      <c r="Q80" s="12"/>
      <c r="R80" s="12"/>
      <c r="S80" s="12"/>
      <c r="T80" s="12"/>
      <c r="U80" s="12"/>
      <c r="V80" s="12"/>
      <c r="W80" s="164" t="s">
        <v>478</v>
      </c>
    </row>
    <row r="81" spans="2:23" s="33" customFormat="1" ht="102.75" x14ac:dyDescent="0.25">
      <c r="B81" s="146" t="s">
        <v>63</v>
      </c>
      <c r="C81" s="116" t="s">
        <v>228</v>
      </c>
      <c r="D81" s="102" t="s">
        <v>229</v>
      </c>
      <c r="E81" s="169" t="s">
        <v>99</v>
      </c>
      <c r="F81" s="179" t="s">
        <v>372</v>
      </c>
      <c r="G81" s="25">
        <v>24</v>
      </c>
      <c r="H81" s="26">
        <v>6</v>
      </c>
      <c r="I81" s="27">
        <v>5</v>
      </c>
      <c r="J81" s="27">
        <v>6</v>
      </c>
      <c r="K81" s="28">
        <v>7</v>
      </c>
      <c r="L81" s="29">
        <v>9</v>
      </c>
      <c r="M81" s="30"/>
      <c r="N81" s="31"/>
      <c r="O81" s="32"/>
      <c r="P81" s="80">
        <f t="shared" si="7"/>
        <v>1.5</v>
      </c>
      <c r="Q81" s="12"/>
      <c r="R81" s="12"/>
      <c r="S81" s="12"/>
      <c r="T81" s="12"/>
      <c r="U81" s="12"/>
      <c r="V81" s="12"/>
      <c r="W81" s="164" t="s">
        <v>479</v>
      </c>
    </row>
    <row r="82" spans="2:23" s="33" customFormat="1" ht="102.75" x14ac:dyDescent="0.25">
      <c r="B82" s="148" t="s">
        <v>63</v>
      </c>
      <c r="C82" s="116" t="s">
        <v>230</v>
      </c>
      <c r="D82" s="130" t="s">
        <v>231</v>
      </c>
      <c r="E82" s="169" t="s">
        <v>99</v>
      </c>
      <c r="F82" s="179" t="s">
        <v>373</v>
      </c>
      <c r="G82" s="25">
        <v>11</v>
      </c>
      <c r="H82" s="26">
        <v>2</v>
      </c>
      <c r="I82" s="27">
        <v>4</v>
      </c>
      <c r="J82" s="27">
        <v>3</v>
      </c>
      <c r="K82" s="28">
        <v>2</v>
      </c>
      <c r="L82" s="29">
        <v>2</v>
      </c>
      <c r="M82" s="30"/>
      <c r="N82" s="31"/>
      <c r="O82" s="32"/>
      <c r="P82" s="80">
        <f t="shared" si="7"/>
        <v>1</v>
      </c>
      <c r="Q82" s="12"/>
      <c r="R82" s="12"/>
      <c r="S82" s="12"/>
      <c r="T82" s="12"/>
      <c r="U82" s="12"/>
      <c r="V82" s="12"/>
      <c r="W82" s="164" t="s">
        <v>480</v>
      </c>
    </row>
    <row r="83" spans="2:23" s="33" customFormat="1" ht="138" customHeight="1" x14ac:dyDescent="0.25">
      <c r="B83" s="145" t="s">
        <v>64</v>
      </c>
      <c r="C83" s="107" t="s">
        <v>232</v>
      </c>
      <c r="D83" s="88" t="s">
        <v>233</v>
      </c>
      <c r="E83" s="170" t="s">
        <v>99</v>
      </c>
      <c r="F83" s="177" t="s">
        <v>336</v>
      </c>
      <c r="G83" s="34">
        <v>4520</v>
      </c>
      <c r="H83" s="26">
        <v>1900</v>
      </c>
      <c r="I83" s="27">
        <v>800</v>
      </c>
      <c r="J83" s="27">
        <v>870</v>
      </c>
      <c r="K83" s="28">
        <v>950</v>
      </c>
      <c r="L83" s="29">
        <v>2413</v>
      </c>
      <c r="M83" s="30"/>
      <c r="N83" s="31"/>
      <c r="O83" s="32"/>
      <c r="P83" s="80">
        <f t="shared" si="7"/>
        <v>1.27</v>
      </c>
      <c r="Q83" s="12"/>
      <c r="R83" s="12"/>
      <c r="S83" s="12"/>
      <c r="T83" s="12"/>
      <c r="U83" s="12"/>
      <c r="V83" s="12"/>
      <c r="W83" s="164" t="s">
        <v>512</v>
      </c>
    </row>
    <row r="84" spans="2:23" s="33" customFormat="1" ht="132.75" customHeight="1" x14ac:dyDescent="0.25">
      <c r="B84" s="148" t="s">
        <v>65</v>
      </c>
      <c r="C84" s="118" t="s">
        <v>234</v>
      </c>
      <c r="D84" s="93" t="s">
        <v>235</v>
      </c>
      <c r="E84" s="169" t="s">
        <v>99</v>
      </c>
      <c r="F84" s="174" t="s">
        <v>374</v>
      </c>
      <c r="G84" s="25">
        <v>15</v>
      </c>
      <c r="H84" s="26">
        <v>2</v>
      </c>
      <c r="I84" s="27">
        <v>4</v>
      </c>
      <c r="J84" s="27">
        <v>5</v>
      </c>
      <c r="K84" s="28">
        <v>4</v>
      </c>
      <c r="L84" s="29">
        <v>4</v>
      </c>
      <c r="M84" s="30"/>
      <c r="N84" s="31"/>
      <c r="O84" s="32"/>
      <c r="P84" s="80">
        <f t="shared" si="7"/>
        <v>2</v>
      </c>
      <c r="Q84" s="12"/>
      <c r="R84" s="12"/>
      <c r="S84" s="12"/>
      <c r="T84" s="12"/>
      <c r="U84" s="12"/>
      <c r="V84" s="12"/>
      <c r="W84" s="164" t="s">
        <v>481</v>
      </c>
    </row>
    <row r="85" spans="2:23" s="33" customFormat="1" ht="149.25" customHeight="1" x14ac:dyDescent="0.25">
      <c r="B85" s="150" t="s">
        <v>66</v>
      </c>
      <c r="C85" s="125" t="s">
        <v>236</v>
      </c>
      <c r="D85" s="126" t="s">
        <v>237</v>
      </c>
      <c r="E85" s="170" t="s">
        <v>99</v>
      </c>
      <c r="F85" s="186" t="s">
        <v>375</v>
      </c>
      <c r="G85" s="34">
        <v>2604950</v>
      </c>
      <c r="H85" s="26">
        <v>775125</v>
      </c>
      <c r="I85" s="27">
        <v>690337</v>
      </c>
      <c r="J85" s="27">
        <v>364363</v>
      </c>
      <c r="K85" s="28">
        <v>775125</v>
      </c>
      <c r="L85" s="35">
        <v>371098</v>
      </c>
      <c r="M85" s="30"/>
      <c r="N85" s="36"/>
      <c r="O85" s="37"/>
      <c r="P85" s="80">
        <f t="shared" si="7"/>
        <v>0.47875890985324948</v>
      </c>
      <c r="Q85" s="12"/>
      <c r="R85" s="12"/>
      <c r="S85" s="12"/>
      <c r="T85" s="12"/>
      <c r="U85" s="12"/>
      <c r="V85" s="12"/>
      <c r="W85" s="165" t="s">
        <v>482</v>
      </c>
    </row>
    <row r="86" spans="2:23" s="33" customFormat="1" ht="133.5" customHeight="1" x14ac:dyDescent="0.25">
      <c r="B86" s="151" t="s">
        <v>67</v>
      </c>
      <c r="C86" s="127" t="s">
        <v>238</v>
      </c>
      <c r="D86" s="128" t="s">
        <v>239</v>
      </c>
      <c r="E86" s="169" t="s">
        <v>99</v>
      </c>
      <c r="F86" s="187" t="s">
        <v>376</v>
      </c>
      <c r="G86" s="25">
        <v>2477750</v>
      </c>
      <c r="H86" s="26">
        <v>743325</v>
      </c>
      <c r="I86" s="27">
        <v>658537</v>
      </c>
      <c r="J86" s="27">
        <v>332563</v>
      </c>
      <c r="K86" s="28">
        <v>743325</v>
      </c>
      <c r="L86" s="29">
        <v>351720</v>
      </c>
      <c r="M86" s="30"/>
      <c r="N86" s="31"/>
      <c r="O86" s="32"/>
      <c r="P86" s="80">
        <f t="shared" si="7"/>
        <v>0.47317122389264454</v>
      </c>
      <c r="Q86" s="12"/>
      <c r="R86" s="12"/>
      <c r="S86" s="12"/>
      <c r="T86" s="12"/>
      <c r="U86" s="12"/>
      <c r="V86" s="12"/>
      <c r="W86" s="164" t="s">
        <v>483</v>
      </c>
    </row>
    <row r="87" spans="2:23" s="33" customFormat="1" ht="102.75" x14ac:dyDescent="0.25">
      <c r="B87" s="151" t="s">
        <v>67</v>
      </c>
      <c r="C87" s="127" t="s">
        <v>240</v>
      </c>
      <c r="D87" s="131" t="s">
        <v>241</v>
      </c>
      <c r="E87" s="169" t="s">
        <v>99</v>
      </c>
      <c r="F87" s="189" t="s">
        <v>376</v>
      </c>
      <c r="G87" s="25">
        <v>120000</v>
      </c>
      <c r="H87" s="26">
        <v>30000</v>
      </c>
      <c r="I87" s="27">
        <v>30000</v>
      </c>
      <c r="J87" s="27">
        <v>30000</v>
      </c>
      <c r="K87" s="28">
        <v>30000</v>
      </c>
      <c r="L87" s="29">
        <v>25888</v>
      </c>
      <c r="M87" s="30"/>
      <c r="N87" s="31"/>
      <c r="O87" s="32"/>
      <c r="P87" s="80">
        <f t="shared" si="7"/>
        <v>0.86293333333333333</v>
      </c>
      <c r="Q87" s="12"/>
      <c r="R87" s="12"/>
      <c r="S87" s="12"/>
      <c r="T87" s="12"/>
      <c r="U87" s="12"/>
      <c r="V87" s="12"/>
      <c r="W87" s="164" t="s">
        <v>484</v>
      </c>
    </row>
    <row r="88" spans="2:23" s="33" customFormat="1" ht="102.75" x14ac:dyDescent="0.25">
      <c r="B88" s="151" t="s">
        <v>67</v>
      </c>
      <c r="C88" s="127" t="s">
        <v>242</v>
      </c>
      <c r="D88" s="131" t="s">
        <v>243</v>
      </c>
      <c r="E88" s="169" t="s">
        <v>99</v>
      </c>
      <c r="F88" s="187" t="s">
        <v>377</v>
      </c>
      <c r="G88" s="25">
        <v>7200</v>
      </c>
      <c r="H88" s="26">
        <v>1800</v>
      </c>
      <c r="I88" s="27">
        <v>1800</v>
      </c>
      <c r="J88" s="27">
        <v>1800</v>
      </c>
      <c r="K88" s="28">
        <v>1800</v>
      </c>
      <c r="L88" s="29">
        <v>3000</v>
      </c>
      <c r="M88" s="30"/>
      <c r="N88" s="31"/>
      <c r="O88" s="32"/>
      <c r="P88" s="80">
        <f t="shared" si="7"/>
        <v>1.6666666666666667</v>
      </c>
      <c r="Q88" s="12"/>
      <c r="R88" s="12"/>
      <c r="S88" s="12"/>
      <c r="T88" s="12"/>
      <c r="U88" s="12"/>
      <c r="V88" s="12"/>
      <c r="W88" s="164" t="s">
        <v>485</v>
      </c>
    </row>
    <row r="89" spans="2:23" s="33" customFormat="1" ht="117" x14ac:dyDescent="0.25">
      <c r="B89" s="151" t="s">
        <v>67</v>
      </c>
      <c r="C89" s="127" t="s">
        <v>244</v>
      </c>
      <c r="D89" s="128" t="s">
        <v>245</v>
      </c>
      <c r="E89" s="169" t="s">
        <v>99</v>
      </c>
      <c r="F89" s="187" t="s">
        <v>378</v>
      </c>
      <c r="G89" s="25">
        <v>193</v>
      </c>
      <c r="H89" s="26">
        <v>40</v>
      </c>
      <c r="I89" s="27">
        <v>51</v>
      </c>
      <c r="J89" s="27">
        <v>51</v>
      </c>
      <c r="K89" s="28">
        <v>51</v>
      </c>
      <c r="L89" s="29">
        <v>42</v>
      </c>
      <c r="M89" s="30"/>
      <c r="N89" s="31"/>
      <c r="O89" s="32"/>
      <c r="P89" s="80">
        <f t="shared" si="7"/>
        <v>1.05</v>
      </c>
      <c r="Q89" s="12"/>
      <c r="R89" s="12"/>
      <c r="S89" s="12"/>
      <c r="T89" s="12"/>
      <c r="U89" s="12"/>
      <c r="V89" s="12"/>
      <c r="W89" s="164" t="s">
        <v>486</v>
      </c>
    </row>
    <row r="90" spans="2:23" s="33" customFormat="1" ht="129.75" x14ac:dyDescent="0.25">
      <c r="B90" s="150" t="s">
        <v>68</v>
      </c>
      <c r="C90" s="125" t="s">
        <v>246</v>
      </c>
      <c r="D90" s="126" t="s">
        <v>247</v>
      </c>
      <c r="E90" s="170" t="s">
        <v>99</v>
      </c>
      <c r="F90" s="186" t="s">
        <v>379</v>
      </c>
      <c r="G90" s="34">
        <v>950</v>
      </c>
      <c r="H90" s="26">
        <v>180</v>
      </c>
      <c r="I90" s="27">
        <v>350</v>
      </c>
      <c r="J90" s="27">
        <v>320</v>
      </c>
      <c r="K90" s="28">
        <v>100</v>
      </c>
      <c r="L90" s="29">
        <v>268</v>
      </c>
      <c r="M90" s="30"/>
      <c r="N90" s="31"/>
      <c r="O90" s="32"/>
      <c r="P90" s="80">
        <f t="shared" si="7"/>
        <v>1.4888888888888889</v>
      </c>
      <c r="Q90" s="12"/>
      <c r="R90" s="12"/>
      <c r="S90" s="12"/>
      <c r="T90" s="12"/>
      <c r="U90" s="12"/>
      <c r="V90" s="12"/>
      <c r="W90" s="164" t="s">
        <v>487</v>
      </c>
    </row>
    <row r="91" spans="2:23" s="33" customFormat="1" ht="102.75" x14ac:dyDescent="0.25">
      <c r="B91" s="151" t="s">
        <v>69</v>
      </c>
      <c r="C91" s="127" t="s">
        <v>248</v>
      </c>
      <c r="D91" s="128" t="s">
        <v>249</v>
      </c>
      <c r="E91" s="169" t="s">
        <v>99</v>
      </c>
      <c r="F91" s="187" t="s">
        <v>380</v>
      </c>
      <c r="G91" s="25">
        <v>170</v>
      </c>
      <c r="H91" s="26">
        <v>35</v>
      </c>
      <c r="I91" s="27">
        <v>55</v>
      </c>
      <c r="J91" s="27">
        <v>55</v>
      </c>
      <c r="K91" s="28">
        <v>25</v>
      </c>
      <c r="L91" s="29">
        <v>41</v>
      </c>
      <c r="M91" s="30"/>
      <c r="N91" s="31"/>
      <c r="O91" s="32"/>
      <c r="P91" s="80">
        <f t="shared" si="7"/>
        <v>1.1714285714285715</v>
      </c>
      <c r="Q91" s="12"/>
      <c r="R91" s="12"/>
      <c r="S91" s="12"/>
      <c r="T91" s="12"/>
      <c r="U91" s="12"/>
      <c r="V91" s="12"/>
      <c r="W91" s="164" t="s">
        <v>488</v>
      </c>
    </row>
    <row r="92" spans="2:23" s="33" customFormat="1" ht="104.25" x14ac:dyDescent="0.25">
      <c r="B92" s="151" t="s">
        <v>69</v>
      </c>
      <c r="C92" s="127" t="s">
        <v>250</v>
      </c>
      <c r="D92" s="128" t="s">
        <v>251</v>
      </c>
      <c r="E92" s="169" t="s">
        <v>99</v>
      </c>
      <c r="F92" s="187" t="s">
        <v>381</v>
      </c>
      <c r="G92" s="25">
        <v>200</v>
      </c>
      <c r="H92" s="26">
        <v>0</v>
      </c>
      <c r="I92" s="27">
        <v>200</v>
      </c>
      <c r="J92" s="27">
        <v>0</v>
      </c>
      <c r="K92" s="28">
        <v>0</v>
      </c>
      <c r="L92" s="35" t="s">
        <v>410</v>
      </c>
      <c r="M92" s="30"/>
      <c r="N92" s="36"/>
      <c r="O92" s="37"/>
      <c r="P92" s="80" t="str">
        <f t="shared" si="7"/>
        <v>100%</v>
      </c>
      <c r="Q92" s="12"/>
      <c r="R92" s="12"/>
      <c r="S92" s="12"/>
      <c r="T92" s="12"/>
      <c r="U92" s="12"/>
      <c r="V92" s="12"/>
      <c r="W92" s="165" t="s">
        <v>497</v>
      </c>
    </row>
    <row r="93" spans="2:23" s="33" customFormat="1" ht="119.25" x14ac:dyDescent="0.25">
      <c r="B93" s="151" t="s">
        <v>69</v>
      </c>
      <c r="C93" s="127" t="s">
        <v>252</v>
      </c>
      <c r="D93" s="128" t="s">
        <v>253</v>
      </c>
      <c r="E93" s="169" t="s">
        <v>99</v>
      </c>
      <c r="F93" s="187" t="s">
        <v>382</v>
      </c>
      <c r="G93" s="25">
        <v>135</v>
      </c>
      <c r="H93" s="26">
        <v>30</v>
      </c>
      <c r="I93" s="27">
        <v>40</v>
      </c>
      <c r="J93" s="27">
        <v>40</v>
      </c>
      <c r="K93" s="28">
        <v>25</v>
      </c>
      <c r="L93" s="29">
        <v>34</v>
      </c>
      <c r="M93" s="30"/>
      <c r="N93" s="31"/>
      <c r="O93" s="32"/>
      <c r="P93" s="80">
        <f t="shared" si="7"/>
        <v>1.1333333333333333</v>
      </c>
      <c r="Q93" s="12"/>
      <c r="R93" s="12"/>
      <c r="S93" s="12"/>
      <c r="T93" s="12"/>
      <c r="U93" s="12"/>
      <c r="V93" s="12"/>
      <c r="W93" s="164" t="s">
        <v>489</v>
      </c>
    </row>
    <row r="94" spans="2:23" s="33" customFormat="1" ht="118.5" x14ac:dyDescent="0.25">
      <c r="B94" s="151" t="s">
        <v>69</v>
      </c>
      <c r="C94" s="127" t="s">
        <v>254</v>
      </c>
      <c r="D94" s="128" t="s">
        <v>255</v>
      </c>
      <c r="E94" s="169" t="s">
        <v>99</v>
      </c>
      <c r="F94" s="187" t="s">
        <v>383</v>
      </c>
      <c r="G94" s="25">
        <v>165</v>
      </c>
      <c r="H94" s="26">
        <v>41</v>
      </c>
      <c r="I94" s="27">
        <v>42</v>
      </c>
      <c r="J94" s="27">
        <v>41</v>
      </c>
      <c r="K94" s="28">
        <v>41</v>
      </c>
      <c r="L94" s="29">
        <v>42</v>
      </c>
      <c r="M94" s="30"/>
      <c r="N94" s="31"/>
      <c r="O94" s="32"/>
      <c r="P94" s="80">
        <f t="shared" si="7"/>
        <v>1.024390243902439</v>
      </c>
      <c r="Q94" s="12"/>
      <c r="R94" s="12"/>
      <c r="S94" s="12"/>
      <c r="T94" s="12"/>
      <c r="U94" s="12"/>
      <c r="V94" s="12"/>
      <c r="W94" s="164" t="s">
        <v>490</v>
      </c>
    </row>
    <row r="95" spans="2:23" s="33" customFormat="1" ht="104.25" x14ac:dyDescent="0.25">
      <c r="B95" s="150" t="s">
        <v>70</v>
      </c>
      <c r="C95" s="125" t="s">
        <v>256</v>
      </c>
      <c r="D95" s="126" t="s">
        <v>257</v>
      </c>
      <c r="E95" s="170" t="s">
        <v>99</v>
      </c>
      <c r="F95" s="186" t="s">
        <v>327</v>
      </c>
      <c r="G95" s="34">
        <v>190</v>
      </c>
      <c r="H95" s="26">
        <v>100</v>
      </c>
      <c r="I95" s="27">
        <v>30</v>
      </c>
      <c r="J95" s="27">
        <v>30</v>
      </c>
      <c r="K95" s="28">
        <v>30</v>
      </c>
      <c r="L95" s="29">
        <v>88</v>
      </c>
      <c r="M95" s="30"/>
      <c r="N95" s="31"/>
      <c r="O95" s="32"/>
      <c r="P95" s="80">
        <f t="shared" si="7"/>
        <v>0.88</v>
      </c>
      <c r="Q95" s="12"/>
      <c r="R95" s="12"/>
      <c r="S95" s="12"/>
      <c r="T95" s="12"/>
      <c r="U95" s="12"/>
      <c r="V95" s="12"/>
      <c r="W95" s="164" t="s">
        <v>491</v>
      </c>
    </row>
    <row r="96" spans="2:23" s="33" customFormat="1" ht="103.5" x14ac:dyDescent="0.25">
      <c r="B96" s="151" t="s">
        <v>71</v>
      </c>
      <c r="C96" s="127" t="s">
        <v>258</v>
      </c>
      <c r="D96" s="128" t="s">
        <v>259</v>
      </c>
      <c r="E96" s="169" t="s">
        <v>99</v>
      </c>
      <c r="F96" s="187" t="s">
        <v>384</v>
      </c>
      <c r="G96" s="25">
        <v>12</v>
      </c>
      <c r="H96" s="26">
        <v>3</v>
      </c>
      <c r="I96" s="27">
        <v>3</v>
      </c>
      <c r="J96" s="27">
        <v>3</v>
      </c>
      <c r="K96" s="28">
        <v>3</v>
      </c>
      <c r="L96" s="29">
        <v>3</v>
      </c>
      <c r="M96" s="30"/>
      <c r="N96" s="31"/>
      <c r="O96" s="32"/>
      <c r="P96" s="80">
        <f t="shared" si="7"/>
        <v>1</v>
      </c>
      <c r="Q96" s="12"/>
      <c r="R96" s="12"/>
      <c r="S96" s="12"/>
      <c r="T96" s="12"/>
      <c r="U96" s="12"/>
      <c r="V96" s="12"/>
      <c r="W96" s="164" t="s">
        <v>492</v>
      </c>
    </row>
    <row r="97" spans="2:23" s="33" customFormat="1" ht="102.75" x14ac:dyDescent="0.25">
      <c r="B97" s="151" t="s">
        <v>71</v>
      </c>
      <c r="C97" s="127" t="s">
        <v>260</v>
      </c>
      <c r="D97" s="128" t="s">
        <v>261</v>
      </c>
      <c r="E97" s="169" t="s">
        <v>99</v>
      </c>
      <c r="F97" s="187" t="s">
        <v>385</v>
      </c>
      <c r="G97" s="25">
        <v>36</v>
      </c>
      <c r="H97" s="26">
        <v>10</v>
      </c>
      <c r="I97" s="27">
        <v>8</v>
      </c>
      <c r="J97" s="27">
        <v>10</v>
      </c>
      <c r="K97" s="28">
        <v>8</v>
      </c>
      <c r="L97" s="29">
        <v>10</v>
      </c>
      <c r="M97" s="30"/>
      <c r="N97" s="31"/>
      <c r="O97" s="32"/>
      <c r="P97" s="80">
        <f t="shared" si="7"/>
        <v>1</v>
      </c>
      <c r="Q97" s="12"/>
      <c r="R97" s="12"/>
      <c r="S97" s="12"/>
      <c r="T97" s="12"/>
      <c r="U97" s="12"/>
      <c r="V97" s="12"/>
      <c r="W97" s="164" t="s">
        <v>493</v>
      </c>
    </row>
    <row r="98" spans="2:23" s="33" customFormat="1" ht="117" x14ac:dyDescent="0.25">
      <c r="B98" s="151" t="s">
        <v>71</v>
      </c>
      <c r="C98" s="127" t="s">
        <v>262</v>
      </c>
      <c r="D98" s="128" t="s">
        <v>263</v>
      </c>
      <c r="E98" s="169" t="s">
        <v>99</v>
      </c>
      <c r="F98" s="187" t="s">
        <v>386</v>
      </c>
      <c r="G98" s="25">
        <v>48</v>
      </c>
      <c r="H98" s="26">
        <v>12</v>
      </c>
      <c r="I98" s="27">
        <v>12</v>
      </c>
      <c r="J98" s="27">
        <v>12</v>
      </c>
      <c r="K98" s="28">
        <v>12</v>
      </c>
      <c r="L98" s="35">
        <v>10</v>
      </c>
      <c r="M98" s="30"/>
      <c r="N98" s="36"/>
      <c r="O98" s="37"/>
      <c r="P98" s="80">
        <f t="shared" si="7"/>
        <v>0.83333333333333337</v>
      </c>
      <c r="Q98" s="12"/>
      <c r="R98" s="12"/>
      <c r="S98" s="12"/>
      <c r="T98" s="12"/>
      <c r="U98" s="12"/>
      <c r="V98" s="12"/>
      <c r="W98" s="165" t="s">
        <v>494</v>
      </c>
    </row>
    <row r="99" spans="2:23" s="33" customFormat="1" ht="120" x14ac:dyDescent="0.25">
      <c r="B99" s="145" t="s">
        <v>70</v>
      </c>
      <c r="C99" s="107" t="s">
        <v>264</v>
      </c>
      <c r="D99" s="88" t="s">
        <v>265</v>
      </c>
      <c r="E99" s="170" t="s">
        <v>99</v>
      </c>
      <c r="F99" s="177" t="s">
        <v>387</v>
      </c>
      <c r="G99" s="34">
        <v>5240</v>
      </c>
      <c r="H99" s="26">
        <v>1380</v>
      </c>
      <c r="I99" s="27">
        <v>1440</v>
      </c>
      <c r="J99" s="27">
        <v>960</v>
      </c>
      <c r="K99" s="28">
        <v>1460</v>
      </c>
      <c r="L99" s="29">
        <v>1867</v>
      </c>
      <c r="M99" s="30"/>
      <c r="N99" s="31"/>
      <c r="O99" s="32"/>
      <c r="P99" s="80">
        <f t="shared" si="7"/>
        <v>1.3528985507246376</v>
      </c>
      <c r="Q99" s="12"/>
      <c r="R99" s="12"/>
      <c r="S99" s="12"/>
      <c r="T99" s="12"/>
      <c r="U99" s="12"/>
      <c r="V99" s="12"/>
      <c r="W99" s="164" t="s">
        <v>495</v>
      </c>
    </row>
    <row r="100" spans="2:23" s="33" customFormat="1" ht="117" x14ac:dyDescent="0.25">
      <c r="B100" s="146" t="s">
        <v>72</v>
      </c>
      <c r="C100" s="114" t="s">
        <v>266</v>
      </c>
      <c r="D100" s="129" t="s">
        <v>267</v>
      </c>
      <c r="E100" s="169" t="s">
        <v>99</v>
      </c>
      <c r="F100" s="190" t="s">
        <v>388</v>
      </c>
      <c r="G100" s="25">
        <v>634</v>
      </c>
      <c r="H100" s="26">
        <v>220</v>
      </c>
      <c r="I100" s="27">
        <v>180</v>
      </c>
      <c r="J100" s="27">
        <v>84</v>
      </c>
      <c r="K100" s="28">
        <v>150</v>
      </c>
      <c r="L100" s="29">
        <v>212</v>
      </c>
      <c r="M100" s="30"/>
      <c r="N100" s="31"/>
      <c r="O100" s="32"/>
      <c r="P100" s="80">
        <f t="shared" si="7"/>
        <v>0.96363636363636362</v>
      </c>
      <c r="Q100" s="12"/>
      <c r="R100" s="12"/>
      <c r="S100" s="12"/>
      <c r="T100" s="12"/>
      <c r="U100" s="12"/>
      <c r="V100" s="12"/>
      <c r="W100" s="164" t="s">
        <v>496</v>
      </c>
    </row>
    <row r="101" spans="2:23" s="33" customFormat="1" ht="102.75" x14ac:dyDescent="0.25">
      <c r="B101" s="146" t="s">
        <v>71</v>
      </c>
      <c r="C101" s="120" t="s">
        <v>268</v>
      </c>
      <c r="D101" s="132" t="s">
        <v>269</v>
      </c>
      <c r="E101" s="169" t="s">
        <v>99</v>
      </c>
      <c r="F101" s="191" t="s">
        <v>389</v>
      </c>
      <c r="G101" s="25">
        <v>3</v>
      </c>
      <c r="H101" s="26">
        <v>0</v>
      </c>
      <c r="I101" s="27">
        <v>1</v>
      </c>
      <c r="J101" s="27">
        <v>1</v>
      </c>
      <c r="K101" s="28">
        <v>1</v>
      </c>
      <c r="L101" s="29" t="s">
        <v>410</v>
      </c>
      <c r="M101" s="30"/>
      <c r="N101" s="31"/>
      <c r="O101" s="32"/>
      <c r="P101" s="80" t="str">
        <f t="shared" si="7"/>
        <v>100%</v>
      </c>
      <c r="Q101" s="12"/>
      <c r="R101" s="12"/>
      <c r="S101" s="12"/>
      <c r="T101" s="12"/>
      <c r="U101" s="12"/>
      <c r="V101" s="12"/>
      <c r="W101" s="164" t="s">
        <v>498</v>
      </c>
    </row>
    <row r="102" spans="2:23" s="33" customFormat="1" ht="104.25" x14ac:dyDescent="0.25">
      <c r="B102" s="145" t="s">
        <v>73</v>
      </c>
      <c r="C102" s="133" t="s">
        <v>270</v>
      </c>
      <c r="D102" s="134" t="s">
        <v>271</v>
      </c>
      <c r="E102" s="170" t="s">
        <v>99</v>
      </c>
      <c r="F102" s="192" t="s">
        <v>390</v>
      </c>
      <c r="G102" s="34">
        <v>24710</v>
      </c>
      <c r="H102" s="26">
        <v>6220</v>
      </c>
      <c r="I102" s="27">
        <v>6135</v>
      </c>
      <c r="J102" s="27">
        <v>6135</v>
      </c>
      <c r="K102" s="28">
        <v>6220</v>
      </c>
      <c r="L102" s="35">
        <v>5382</v>
      </c>
      <c r="M102" s="30"/>
      <c r="N102" s="36"/>
      <c r="O102" s="37"/>
      <c r="P102" s="80">
        <f t="shared" si="7"/>
        <v>0.8652733118971061</v>
      </c>
      <c r="Q102" s="12"/>
      <c r="R102" s="12"/>
      <c r="S102" s="12"/>
      <c r="T102" s="12"/>
      <c r="U102" s="12"/>
      <c r="V102" s="12"/>
      <c r="W102" s="165" t="s">
        <v>434</v>
      </c>
    </row>
    <row r="103" spans="2:23" s="33" customFormat="1" ht="102.75" x14ac:dyDescent="0.25">
      <c r="B103" s="146" t="s">
        <v>74</v>
      </c>
      <c r="C103" s="135" t="s">
        <v>272</v>
      </c>
      <c r="D103" s="136" t="s">
        <v>273</v>
      </c>
      <c r="E103" s="169" t="s">
        <v>99</v>
      </c>
      <c r="F103" s="191" t="s">
        <v>391</v>
      </c>
      <c r="G103" s="25">
        <v>12300</v>
      </c>
      <c r="H103" s="26">
        <v>3075</v>
      </c>
      <c r="I103" s="27">
        <v>3075</v>
      </c>
      <c r="J103" s="27">
        <v>3075</v>
      </c>
      <c r="K103" s="28">
        <v>3075</v>
      </c>
      <c r="L103" s="29">
        <v>2671</v>
      </c>
      <c r="M103" s="30"/>
      <c r="N103" s="31"/>
      <c r="O103" s="32"/>
      <c r="P103" s="80">
        <f t="shared" si="7"/>
        <v>0.86861788617886182</v>
      </c>
      <c r="Q103" s="12"/>
      <c r="R103" s="12"/>
      <c r="S103" s="12"/>
      <c r="T103" s="12"/>
      <c r="U103" s="12"/>
      <c r="V103" s="12"/>
      <c r="W103" s="164" t="s">
        <v>435</v>
      </c>
    </row>
    <row r="104" spans="2:23" s="33" customFormat="1" ht="102.75" x14ac:dyDescent="0.25">
      <c r="B104" s="148" t="s">
        <v>91</v>
      </c>
      <c r="C104" s="118" t="s">
        <v>274</v>
      </c>
      <c r="D104" s="98" t="s">
        <v>275</v>
      </c>
      <c r="E104" s="169" t="s">
        <v>99</v>
      </c>
      <c r="F104" s="193" t="s">
        <v>391</v>
      </c>
      <c r="G104" s="25">
        <v>1130</v>
      </c>
      <c r="H104" s="26">
        <v>325</v>
      </c>
      <c r="I104" s="27">
        <v>240</v>
      </c>
      <c r="J104" s="27">
        <v>240</v>
      </c>
      <c r="K104" s="28">
        <v>325</v>
      </c>
      <c r="L104" s="35">
        <v>361</v>
      </c>
      <c r="M104" s="30"/>
      <c r="N104" s="36"/>
      <c r="O104" s="37"/>
      <c r="P104" s="80">
        <f t="shared" si="7"/>
        <v>1.1107692307692307</v>
      </c>
      <c r="Q104" s="12"/>
      <c r="R104" s="12"/>
      <c r="S104" s="12"/>
      <c r="T104" s="12"/>
      <c r="U104" s="12"/>
      <c r="V104" s="12"/>
      <c r="W104" s="164" t="s">
        <v>436</v>
      </c>
    </row>
    <row r="105" spans="2:23" s="33" customFormat="1" ht="117.75" customHeight="1" x14ac:dyDescent="0.25">
      <c r="B105" s="148" t="s">
        <v>92</v>
      </c>
      <c r="C105" s="118" t="s">
        <v>276</v>
      </c>
      <c r="D105" s="98" t="s">
        <v>97</v>
      </c>
      <c r="E105" s="169" t="s">
        <v>99</v>
      </c>
      <c r="F105" s="193" t="s">
        <v>392</v>
      </c>
      <c r="G105" s="25">
        <v>11280</v>
      </c>
      <c r="H105" s="26">
        <v>2820</v>
      </c>
      <c r="I105" s="27">
        <v>2820</v>
      </c>
      <c r="J105" s="27">
        <v>2820</v>
      </c>
      <c r="K105" s="28">
        <v>2820</v>
      </c>
      <c r="L105" s="29">
        <v>2351</v>
      </c>
      <c r="M105" s="30"/>
      <c r="N105" s="31"/>
      <c r="O105" s="32"/>
      <c r="P105" s="80">
        <f t="shared" si="7"/>
        <v>0.83368794326241136</v>
      </c>
      <c r="Q105" s="12"/>
      <c r="R105" s="12"/>
      <c r="S105" s="12"/>
      <c r="T105" s="12"/>
      <c r="U105" s="12"/>
      <c r="V105" s="12"/>
      <c r="W105" s="164" t="s">
        <v>437</v>
      </c>
    </row>
    <row r="106" spans="2:23" s="33" customFormat="1" ht="117.75" customHeight="1" x14ac:dyDescent="0.25">
      <c r="B106" s="145" t="s">
        <v>75</v>
      </c>
      <c r="C106" s="137" t="s">
        <v>277</v>
      </c>
      <c r="D106" s="138" t="s">
        <v>278</v>
      </c>
      <c r="E106" s="170" t="s">
        <v>99</v>
      </c>
      <c r="F106" s="194" t="s">
        <v>393</v>
      </c>
      <c r="G106" s="34">
        <v>29520</v>
      </c>
      <c r="H106" s="26">
        <v>7380</v>
      </c>
      <c r="I106" s="27">
        <v>7380</v>
      </c>
      <c r="J106" s="27">
        <v>7380</v>
      </c>
      <c r="K106" s="28">
        <v>7380</v>
      </c>
      <c r="L106" s="29">
        <v>6265</v>
      </c>
      <c r="M106" s="30"/>
      <c r="N106" s="31"/>
      <c r="O106" s="32"/>
      <c r="P106" s="80">
        <f t="shared" si="7"/>
        <v>0.84891598915989164</v>
      </c>
      <c r="Q106" s="12"/>
      <c r="R106" s="12"/>
      <c r="S106" s="12"/>
      <c r="T106" s="12"/>
      <c r="U106" s="12"/>
      <c r="V106" s="12"/>
      <c r="W106" s="219" t="s">
        <v>438</v>
      </c>
    </row>
    <row r="107" spans="2:23" s="33" customFormat="1" ht="102.75" x14ac:dyDescent="0.25">
      <c r="B107" s="148" t="s">
        <v>76</v>
      </c>
      <c r="C107" s="139" t="s">
        <v>279</v>
      </c>
      <c r="D107" s="98" t="s">
        <v>280</v>
      </c>
      <c r="E107" s="169" t="s">
        <v>99</v>
      </c>
      <c r="F107" s="195" t="s">
        <v>394</v>
      </c>
      <c r="G107" s="25">
        <v>5760</v>
      </c>
      <c r="H107" s="26">
        <v>1400</v>
      </c>
      <c r="I107" s="27">
        <v>1580</v>
      </c>
      <c r="J107" s="27">
        <v>1580</v>
      </c>
      <c r="K107" s="28">
        <v>1200</v>
      </c>
      <c r="L107" s="29">
        <v>1259</v>
      </c>
      <c r="M107" s="30"/>
      <c r="N107" s="31"/>
      <c r="O107" s="32"/>
      <c r="P107" s="80">
        <f t="shared" si="7"/>
        <v>0.89928571428571424</v>
      </c>
      <c r="Q107" s="12"/>
      <c r="R107" s="12"/>
      <c r="S107" s="12"/>
      <c r="T107" s="12"/>
      <c r="U107" s="12"/>
      <c r="V107" s="12"/>
      <c r="W107" s="164" t="s">
        <v>439</v>
      </c>
    </row>
    <row r="108" spans="2:23" s="33" customFormat="1" ht="117" x14ac:dyDescent="0.25">
      <c r="B108" s="148" t="s">
        <v>76</v>
      </c>
      <c r="C108" s="139" t="s">
        <v>281</v>
      </c>
      <c r="D108" s="140" t="s">
        <v>282</v>
      </c>
      <c r="E108" s="169" t="s">
        <v>99</v>
      </c>
      <c r="F108" s="195" t="s">
        <v>395</v>
      </c>
      <c r="G108" s="25">
        <v>6000</v>
      </c>
      <c r="H108" s="26">
        <v>1500</v>
      </c>
      <c r="I108" s="27">
        <v>1500</v>
      </c>
      <c r="J108" s="27">
        <v>1500</v>
      </c>
      <c r="K108" s="28">
        <v>1500</v>
      </c>
      <c r="L108" s="29">
        <v>1148</v>
      </c>
      <c r="M108" s="30"/>
      <c r="N108" s="31"/>
      <c r="O108" s="32"/>
      <c r="P108" s="80">
        <f t="shared" si="7"/>
        <v>0.76533333333333331</v>
      </c>
      <c r="Q108" s="12"/>
      <c r="R108" s="12"/>
      <c r="S108" s="12"/>
      <c r="T108" s="12"/>
      <c r="U108" s="12"/>
      <c r="V108" s="12"/>
      <c r="W108" s="164" t="s">
        <v>440</v>
      </c>
    </row>
    <row r="109" spans="2:23" s="33" customFormat="1" ht="102.75" x14ac:dyDescent="0.25">
      <c r="B109" s="146" t="s">
        <v>76</v>
      </c>
      <c r="C109" s="118" t="s">
        <v>283</v>
      </c>
      <c r="D109" s="93" t="s">
        <v>284</v>
      </c>
      <c r="E109" s="169" t="s">
        <v>99</v>
      </c>
      <c r="F109" s="179" t="s">
        <v>396</v>
      </c>
      <c r="G109" s="25">
        <v>17760</v>
      </c>
      <c r="H109" s="26">
        <v>4350</v>
      </c>
      <c r="I109" s="27">
        <v>4540</v>
      </c>
      <c r="J109" s="27">
        <v>4540</v>
      </c>
      <c r="K109" s="28">
        <v>4330</v>
      </c>
      <c r="L109" s="35">
        <v>3858</v>
      </c>
      <c r="M109" s="30"/>
      <c r="N109" s="36"/>
      <c r="O109" s="37"/>
      <c r="P109" s="80">
        <f t="shared" si="7"/>
        <v>0.88689655172413795</v>
      </c>
      <c r="Q109" s="12"/>
      <c r="R109" s="12"/>
      <c r="S109" s="12"/>
      <c r="T109" s="12"/>
      <c r="U109" s="12"/>
      <c r="V109" s="12"/>
      <c r="W109" s="220" t="s">
        <v>443</v>
      </c>
    </row>
    <row r="110" spans="2:23" s="33" customFormat="1" ht="103.5" x14ac:dyDescent="0.25">
      <c r="B110" s="145" t="s">
        <v>93</v>
      </c>
      <c r="C110" s="133" t="s">
        <v>285</v>
      </c>
      <c r="D110" s="134" t="s">
        <v>286</v>
      </c>
      <c r="E110" s="170" t="s">
        <v>99</v>
      </c>
      <c r="F110" s="196" t="s">
        <v>397</v>
      </c>
      <c r="G110" s="34">
        <v>20</v>
      </c>
      <c r="H110" s="26">
        <v>5</v>
      </c>
      <c r="I110" s="27">
        <v>5</v>
      </c>
      <c r="J110" s="27">
        <v>5</v>
      </c>
      <c r="K110" s="28">
        <v>5</v>
      </c>
      <c r="L110" s="29">
        <v>5</v>
      </c>
      <c r="M110" s="30"/>
      <c r="N110" s="31"/>
      <c r="O110" s="32"/>
      <c r="P110" s="80">
        <f t="shared" si="7"/>
        <v>1</v>
      </c>
      <c r="Q110" s="12"/>
      <c r="R110" s="12"/>
      <c r="S110" s="12"/>
      <c r="T110" s="12"/>
      <c r="U110" s="12"/>
      <c r="V110" s="12"/>
      <c r="W110" s="165" t="s">
        <v>442</v>
      </c>
    </row>
    <row r="111" spans="2:23" s="33" customFormat="1" ht="120" x14ac:dyDescent="0.25">
      <c r="B111" s="146" t="s">
        <v>94</v>
      </c>
      <c r="C111" s="135" t="s">
        <v>287</v>
      </c>
      <c r="D111" s="136" t="s">
        <v>288</v>
      </c>
      <c r="E111" s="169" t="s">
        <v>99</v>
      </c>
      <c r="F111" s="191" t="s">
        <v>398</v>
      </c>
      <c r="G111" s="25">
        <v>30</v>
      </c>
      <c r="H111" s="26">
        <v>6</v>
      </c>
      <c r="I111" s="27">
        <v>8</v>
      </c>
      <c r="J111" s="27">
        <v>8</v>
      </c>
      <c r="K111" s="28">
        <v>8</v>
      </c>
      <c r="L111" s="29">
        <v>9</v>
      </c>
      <c r="M111" s="30"/>
      <c r="N111" s="31"/>
      <c r="O111" s="32"/>
      <c r="P111" s="80">
        <f t="shared" si="7"/>
        <v>1.5</v>
      </c>
      <c r="Q111" s="12"/>
      <c r="R111" s="12"/>
      <c r="S111" s="12"/>
      <c r="T111" s="12"/>
      <c r="U111" s="12"/>
      <c r="V111" s="12"/>
      <c r="W111" s="218" t="s">
        <v>517</v>
      </c>
    </row>
    <row r="112" spans="2:23" s="33" customFormat="1" ht="103.5" x14ac:dyDescent="0.25">
      <c r="B112" s="145" t="s">
        <v>77</v>
      </c>
      <c r="C112" s="133" t="s">
        <v>289</v>
      </c>
      <c r="D112" s="134" t="s">
        <v>290</v>
      </c>
      <c r="E112" s="170" t="s">
        <v>99</v>
      </c>
      <c r="F112" s="196" t="s">
        <v>399</v>
      </c>
      <c r="G112" s="34">
        <v>33879</v>
      </c>
      <c r="H112" s="26">
        <v>8375</v>
      </c>
      <c r="I112" s="27">
        <v>8440</v>
      </c>
      <c r="J112" s="27">
        <v>8497</v>
      </c>
      <c r="K112" s="28">
        <v>8567</v>
      </c>
      <c r="L112" s="29">
        <f>2537+2823+3054</f>
        <v>8414</v>
      </c>
      <c r="M112" s="30"/>
      <c r="N112" s="31"/>
      <c r="O112" s="32"/>
      <c r="P112" s="80">
        <f t="shared" si="7"/>
        <v>1.0046567164179105</v>
      </c>
      <c r="Q112" s="12"/>
      <c r="R112" s="12"/>
      <c r="S112" s="12"/>
      <c r="T112" s="12"/>
      <c r="U112" s="12"/>
      <c r="V112" s="12"/>
      <c r="W112" s="219" t="s">
        <v>441</v>
      </c>
    </row>
    <row r="113" spans="2:23" s="33" customFormat="1" ht="131.25" x14ac:dyDescent="0.25">
      <c r="B113" s="146" t="s">
        <v>78</v>
      </c>
      <c r="C113" s="135" t="s">
        <v>291</v>
      </c>
      <c r="D113" s="136" t="s">
        <v>292</v>
      </c>
      <c r="E113" s="169" t="s">
        <v>99</v>
      </c>
      <c r="F113" s="191" t="s">
        <v>400</v>
      </c>
      <c r="G113" s="25">
        <v>12710</v>
      </c>
      <c r="H113" s="26">
        <v>3170</v>
      </c>
      <c r="I113" s="27">
        <v>3175</v>
      </c>
      <c r="J113" s="27">
        <v>3180</v>
      </c>
      <c r="K113" s="28">
        <v>3185</v>
      </c>
      <c r="L113" s="35">
        <f>996+1073+1104</f>
        <v>3173</v>
      </c>
      <c r="M113" s="30"/>
      <c r="N113" s="36"/>
      <c r="O113" s="37"/>
      <c r="P113" s="80">
        <f t="shared" si="7"/>
        <v>1.0009463722397476</v>
      </c>
      <c r="Q113" s="12"/>
      <c r="R113" s="12"/>
      <c r="S113" s="12"/>
      <c r="T113" s="12"/>
      <c r="U113" s="12"/>
      <c r="V113" s="12"/>
      <c r="W113" s="220" t="s">
        <v>444</v>
      </c>
    </row>
    <row r="114" spans="2:23" s="33" customFormat="1" ht="120" x14ac:dyDescent="0.25">
      <c r="B114" s="146" t="s">
        <v>78</v>
      </c>
      <c r="C114" s="141" t="s">
        <v>293</v>
      </c>
      <c r="D114" s="136" t="s">
        <v>294</v>
      </c>
      <c r="E114" s="169" t="s">
        <v>99</v>
      </c>
      <c r="F114" s="191" t="s">
        <v>401</v>
      </c>
      <c r="G114" s="25">
        <v>2015</v>
      </c>
      <c r="H114" s="26">
        <v>500</v>
      </c>
      <c r="I114" s="27">
        <v>500</v>
      </c>
      <c r="J114" s="27">
        <v>500</v>
      </c>
      <c r="K114" s="28">
        <v>515</v>
      </c>
      <c r="L114" s="29">
        <f>100+152+116</f>
        <v>368</v>
      </c>
      <c r="M114" s="30"/>
      <c r="N114" s="31"/>
      <c r="O114" s="32"/>
      <c r="P114" s="80">
        <f t="shared" si="7"/>
        <v>0.73599999999999999</v>
      </c>
      <c r="Q114" s="12"/>
      <c r="R114" s="12"/>
      <c r="S114" s="12"/>
      <c r="T114" s="12"/>
      <c r="U114" s="12"/>
      <c r="V114" s="12"/>
      <c r="W114" s="164" t="s">
        <v>445</v>
      </c>
    </row>
    <row r="115" spans="2:23" s="33" customFormat="1" ht="102.75" x14ac:dyDescent="0.25">
      <c r="B115" s="146" t="s">
        <v>78</v>
      </c>
      <c r="C115" s="120" t="s">
        <v>295</v>
      </c>
      <c r="D115" s="123" t="s">
        <v>296</v>
      </c>
      <c r="E115" s="169" t="s">
        <v>99</v>
      </c>
      <c r="F115" s="172" t="s">
        <v>402</v>
      </c>
      <c r="G115" s="25">
        <v>7500</v>
      </c>
      <c r="H115" s="26">
        <v>1800</v>
      </c>
      <c r="I115" s="27">
        <v>1850</v>
      </c>
      <c r="J115" s="27">
        <v>1900</v>
      </c>
      <c r="K115" s="28">
        <v>1950</v>
      </c>
      <c r="L115" s="29">
        <f>422+659+743</f>
        <v>1824</v>
      </c>
      <c r="M115" s="30"/>
      <c r="N115" s="31"/>
      <c r="O115" s="32"/>
      <c r="P115" s="80">
        <f t="shared" si="7"/>
        <v>1.0133333333333334</v>
      </c>
      <c r="Q115" s="12"/>
      <c r="R115" s="12"/>
      <c r="S115" s="12"/>
      <c r="T115" s="12"/>
      <c r="U115" s="12"/>
      <c r="V115" s="12"/>
      <c r="W115" s="164" t="s">
        <v>446</v>
      </c>
    </row>
    <row r="116" spans="2:23" s="33" customFormat="1" ht="120" x14ac:dyDescent="0.25">
      <c r="B116" s="145" t="s">
        <v>77</v>
      </c>
      <c r="C116" s="107" t="s">
        <v>297</v>
      </c>
      <c r="D116" s="88" t="s">
        <v>298</v>
      </c>
      <c r="E116" s="170" t="s">
        <v>99</v>
      </c>
      <c r="F116" s="177" t="s">
        <v>403</v>
      </c>
      <c r="G116" s="34">
        <v>44</v>
      </c>
      <c r="H116" s="26">
        <v>10</v>
      </c>
      <c r="I116" s="27">
        <v>10</v>
      </c>
      <c r="J116" s="27">
        <v>12</v>
      </c>
      <c r="K116" s="28">
        <v>12</v>
      </c>
      <c r="L116" s="29">
        <f>2+1+1</f>
        <v>4</v>
      </c>
      <c r="M116" s="30"/>
      <c r="N116" s="31"/>
      <c r="O116" s="32"/>
      <c r="P116" s="80">
        <f t="shared" si="7"/>
        <v>0.4</v>
      </c>
      <c r="Q116" s="12"/>
      <c r="R116" s="12"/>
      <c r="S116" s="12"/>
      <c r="T116" s="12"/>
      <c r="U116" s="12"/>
      <c r="V116" s="12"/>
      <c r="W116" s="219" t="s">
        <v>447</v>
      </c>
    </row>
    <row r="117" spans="2:23" s="33" customFormat="1" ht="117" x14ac:dyDescent="0.25">
      <c r="B117" s="146" t="s">
        <v>78</v>
      </c>
      <c r="C117" s="120" t="s">
        <v>299</v>
      </c>
      <c r="D117" s="123" t="s">
        <v>300</v>
      </c>
      <c r="E117" s="169" t="s">
        <v>99</v>
      </c>
      <c r="F117" s="172" t="s">
        <v>404</v>
      </c>
      <c r="G117" s="25">
        <v>260</v>
      </c>
      <c r="H117" s="26">
        <v>65</v>
      </c>
      <c r="I117" s="27">
        <v>70</v>
      </c>
      <c r="J117" s="27">
        <v>65</v>
      </c>
      <c r="K117" s="28">
        <v>60</v>
      </c>
      <c r="L117" s="29">
        <f>25+24+24</f>
        <v>73</v>
      </c>
      <c r="M117" s="30"/>
      <c r="N117" s="31"/>
      <c r="O117" s="32"/>
      <c r="P117" s="80">
        <f t="shared" si="7"/>
        <v>1.1230769230769231</v>
      </c>
      <c r="Q117" s="12"/>
      <c r="R117" s="12"/>
      <c r="S117" s="12"/>
      <c r="T117" s="12"/>
      <c r="U117" s="12"/>
      <c r="V117" s="12"/>
      <c r="W117" s="164" t="s">
        <v>448</v>
      </c>
    </row>
    <row r="118" spans="2:23" s="33" customFormat="1" ht="145.5" x14ac:dyDescent="0.25">
      <c r="B118" s="146" t="s">
        <v>78</v>
      </c>
      <c r="C118" s="120" t="s">
        <v>301</v>
      </c>
      <c r="D118" s="123" t="s">
        <v>302</v>
      </c>
      <c r="E118" s="169" t="s">
        <v>99</v>
      </c>
      <c r="F118" s="172" t="s">
        <v>405</v>
      </c>
      <c r="G118" s="25">
        <v>510</v>
      </c>
      <c r="H118" s="26">
        <v>120</v>
      </c>
      <c r="I118" s="27">
        <v>125</v>
      </c>
      <c r="J118" s="27">
        <v>130</v>
      </c>
      <c r="K118" s="28">
        <v>135</v>
      </c>
      <c r="L118" s="35">
        <f>42+55+44</f>
        <v>141</v>
      </c>
      <c r="M118" s="30"/>
      <c r="N118" s="36"/>
      <c r="O118" s="37"/>
      <c r="P118" s="80">
        <f t="shared" si="7"/>
        <v>1.175</v>
      </c>
      <c r="Q118" s="12"/>
      <c r="R118" s="12"/>
      <c r="S118" s="12"/>
      <c r="T118" s="12"/>
      <c r="U118" s="12"/>
      <c r="V118" s="12"/>
      <c r="W118" s="220" t="s">
        <v>449</v>
      </c>
    </row>
    <row r="119" spans="2:23" s="33" customFormat="1" ht="102.75" x14ac:dyDescent="0.25">
      <c r="B119" s="146" t="s">
        <v>78</v>
      </c>
      <c r="C119" s="120" t="s">
        <v>303</v>
      </c>
      <c r="D119" s="123" t="s">
        <v>304</v>
      </c>
      <c r="E119" s="169" t="s">
        <v>99</v>
      </c>
      <c r="F119" s="172" t="s">
        <v>406</v>
      </c>
      <c r="G119" s="25">
        <v>11350</v>
      </c>
      <c r="H119" s="26">
        <v>2830</v>
      </c>
      <c r="I119" s="27">
        <v>2835</v>
      </c>
      <c r="J119" s="27">
        <v>2840</v>
      </c>
      <c r="K119" s="28">
        <v>2845</v>
      </c>
      <c r="L119" s="29">
        <f>950+859+1022</f>
        <v>2831</v>
      </c>
      <c r="M119" s="30"/>
      <c r="N119" s="31"/>
      <c r="O119" s="32"/>
      <c r="P119" s="80">
        <f t="shared" si="7"/>
        <v>1.0003533568904595</v>
      </c>
      <c r="Q119" s="12"/>
      <c r="R119" s="12"/>
      <c r="S119" s="12"/>
      <c r="T119" s="12"/>
      <c r="U119" s="12"/>
      <c r="V119" s="12"/>
      <c r="W119" s="164" t="s">
        <v>450</v>
      </c>
    </row>
    <row r="120" spans="2:23" s="33" customFormat="1" ht="103.5" x14ac:dyDescent="0.25">
      <c r="B120" s="145" t="s">
        <v>79</v>
      </c>
      <c r="C120" s="107" t="s">
        <v>305</v>
      </c>
      <c r="D120" s="88" t="s">
        <v>306</v>
      </c>
      <c r="E120" s="170" t="s">
        <v>99</v>
      </c>
      <c r="F120" s="188" t="s">
        <v>407</v>
      </c>
      <c r="G120" s="34">
        <v>6000</v>
      </c>
      <c r="H120" s="26">
        <v>1500</v>
      </c>
      <c r="I120" s="27">
        <v>1500</v>
      </c>
      <c r="J120" s="27">
        <v>1500</v>
      </c>
      <c r="K120" s="28">
        <v>1500</v>
      </c>
      <c r="L120" s="29">
        <f>301+678+569</f>
        <v>1548</v>
      </c>
      <c r="M120" s="30"/>
      <c r="N120" s="31"/>
      <c r="O120" s="32"/>
      <c r="P120" s="80">
        <f t="shared" si="7"/>
        <v>1.032</v>
      </c>
      <c r="Q120" s="12"/>
      <c r="R120" s="12"/>
      <c r="S120" s="12"/>
      <c r="T120" s="12"/>
      <c r="U120" s="12"/>
      <c r="V120" s="12"/>
      <c r="W120" s="219" t="s">
        <v>451</v>
      </c>
    </row>
    <row r="121" spans="2:23" s="33" customFormat="1" ht="120" x14ac:dyDescent="0.25">
      <c r="B121" s="146" t="s">
        <v>80</v>
      </c>
      <c r="C121" s="120" t="s">
        <v>307</v>
      </c>
      <c r="D121" s="123" t="s">
        <v>308</v>
      </c>
      <c r="E121" s="169" t="s">
        <v>99</v>
      </c>
      <c r="F121" s="190" t="s">
        <v>408</v>
      </c>
      <c r="G121" s="25">
        <v>72</v>
      </c>
      <c r="H121" s="26">
        <v>18</v>
      </c>
      <c r="I121" s="27">
        <v>18</v>
      </c>
      <c r="J121" s="27">
        <v>18</v>
      </c>
      <c r="K121" s="28">
        <v>18</v>
      </c>
      <c r="L121" s="29">
        <f>7+16+16</f>
        <v>39</v>
      </c>
      <c r="M121" s="30"/>
      <c r="N121" s="31"/>
      <c r="O121" s="32"/>
      <c r="P121" s="80">
        <f t="shared" si="7"/>
        <v>2.1666666666666665</v>
      </c>
      <c r="Q121" s="12"/>
      <c r="R121" s="12"/>
      <c r="S121" s="12"/>
      <c r="T121" s="12"/>
      <c r="U121" s="12"/>
      <c r="V121" s="12"/>
      <c r="W121" s="164" t="s">
        <v>452</v>
      </c>
    </row>
    <row r="122" spans="2:23" s="33" customFormat="1" ht="122.25" customHeight="1" thickBot="1" x14ac:dyDescent="0.3">
      <c r="B122" s="152" t="s">
        <v>80</v>
      </c>
      <c r="C122" s="153" t="s">
        <v>309</v>
      </c>
      <c r="D122" s="154" t="s">
        <v>310</v>
      </c>
      <c r="E122" s="197" t="s">
        <v>99</v>
      </c>
      <c r="F122" s="198" t="s">
        <v>384</v>
      </c>
      <c r="G122" s="199">
        <v>8</v>
      </c>
      <c r="H122" s="155">
        <v>2</v>
      </c>
      <c r="I122" s="156">
        <v>2</v>
      </c>
      <c r="J122" s="156">
        <v>2</v>
      </c>
      <c r="K122" s="157">
        <v>2</v>
      </c>
      <c r="L122" s="158">
        <f>0+1+2</f>
        <v>3</v>
      </c>
      <c r="M122" s="159"/>
      <c r="N122" s="160"/>
      <c r="O122" s="161"/>
      <c r="P122" s="80">
        <f t="shared" si="7"/>
        <v>1.5</v>
      </c>
      <c r="Q122" s="12"/>
      <c r="R122" s="12"/>
      <c r="S122" s="12"/>
      <c r="T122" s="12"/>
      <c r="U122" s="12"/>
      <c r="V122" s="12"/>
      <c r="W122" s="166" t="s">
        <v>453</v>
      </c>
    </row>
    <row r="123" spans="2:23" ht="19.5" thickTop="1" x14ac:dyDescent="0.25">
      <c r="P123" s="38">
        <f>AVERAGE(P17:P25,P27:P29,P31:P39,P41:P42,P44,P46:P47,P49:P50,P52:P54,P56:P57,P59:P66,P68:P72,P74:P78,P80:P82,P84:P84,P86:P89,P91:P94,P96:P98,P100:P101,P103:P105,P107:P109,P111:P111,P113:P115,P117:P120,P121:P122,)</f>
        <v>1.1053725713770526</v>
      </c>
      <c r="Q123" s="38">
        <f t="shared" ref="Q123:V123" si="8">AVERAGE(Q17:Q25,Q27:Q29,Q31:Q39,Q41:Q42,Q44,Q46:Q47,Q49:Q50,Q52:Q54,Q56:Q57,Q59:Q66,Q68:Q72,Q74:Q78,Q80:Q82,Q84:Q84,Q86:Q89,Q91:Q94,Q96:Q98,Q100:Q101,Q103:Q105,Q107:Q109,Q111:Q111,Q113:Q115,Q117:Q120,Q121:Q122,)</f>
        <v>0</v>
      </c>
      <c r="R123" s="38">
        <f t="shared" si="8"/>
        <v>0</v>
      </c>
      <c r="S123" s="38">
        <f t="shared" si="8"/>
        <v>0</v>
      </c>
      <c r="T123" s="38">
        <f t="shared" si="8"/>
        <v>0</v>
      </c>
      <c r="U123" s="38">
        <f t="shared" si="8"/>
        <v>0</v>
      </c>
      <c r="V123" s="38">
        <f t="shared" si="8"/>
        <v>0</v>
      </c>
    </row>
    <row r="124" spans="2:23" ht="18.75" x14ac:dyDescent="0.25">
      <c r="P124" s="39"/>
      <c r="Q124" s="39"/>
      <c r="R124" s="39"/>
      <c r="S124" s="39"/>
      <c r="T124" s="39"/>
      <c r="U124" s="39"/>
      <c r="V124" s="39"/>
    </row>
    <row r="125" spans="2:23" ht="18.75" x14ac:dyDescent="0.25">
      <c r="P125" s="39"/>
      <c r="Q125" s="39"/>
      <c r="R125" s="39"/>
      <c r="S125" s="39"/>
      <c r="T125" s="39"/>
      <c r="U125" s="39"/>
      <c r="V125" s="39"/>
    </row>
    <row r="126" spans="2:23" ht="18.75" x14ac:dyDescent="0.25">
      <c r="P126" s="39"/>
      <c r="Q126" s="39"/>
      <c r="R126" s="39"/>
      <c r="S126" s="39"/>
      <c r="T126" s="39"/>
      <c r="U126" s="39"/>
      <c r="V126" s="39"/>
    </row>
    <row r="127" spans="2:23" ht="18.75" x14ac:dyDescent="0.25">
      <c r="P127" s="39"/>
      <c r="Q127" s="39"/>
      <c r="R127" s="39"/>
      <c r="S127" s="39"/>
      <c r="T127" s="39"/>
      <c r="U127" s="39"/>
      <c r="V127" s="39"/>
    </row>
    <row r="128" spans="2:23" ht="18.75" x14ac:dyDescent="0.25">
      <c r="P128" s="39"/>
      <c r="Q128" s="39"/>
      <c r="R128" s="39"/>
      <c r="S128" s="39"/>
      <c r="T128" s="39"/>
      <c r="U128" s="39"/>
      <c r="V128" s="39"/>
    </row>
    <row r="136" spans="3:23" ht="94.5" customHeight="1" x14ac:dyDescent="0.25">
      <c r="C136" s="238" t="s">
        <v>82</v>
      </c>
      <c r="D136" s="239"/>
      <c r="E136" s="239"/>
      <c r="F136" s="239"/>
      <c r="L136" s="240" t="s">
        <v>85</v>
      </c>
      <c r="M136" s="241"/>
      <c r="N136" s="241"/>
      <c r="O136" s="241"/>
      <c r="P136" s="241"/>
      <c r="Q136" s="241"/>
      <c r="U136" s="238" t="s">
        <v>83</v>
      </c>
      <c r="V136" s="239"/>
      <c r="W136" s="239"/>
    </row>
    <row r="137" spans="3:23" ht="31.5" customHeight="1" x14ac:dyDescent="0.25"/>
    <row r="138" spans="3:23" ht="15.75" thickBot="1" x14ac:dyDescent="0.3"/>
    <row r="139" spans="3:23" ht="32.450000000000003" customHeight="1" thickBot="1" x14ac:dyDescent="0.3">
      <c r="E139" s="235" t="s">
        <v>15</v>
      </c>
      <c r="F139" s="236"/>
      <c r="G139" s="236"/>
      <c r="H139" s="236"/>
      <c r="I139" s="236"/>
      <c r="J139" s="236"/>
      <c r="K139" s="236"/>
      <c r="L139" s="236"/>
      <c r="M139" s="236"/>
      <c r="N139" s="236"/>
      <c r="O139" s="236"/>
      <c r="P139" s="236"/>
      <c r="Q139" s="236"/>
      <c r="R139" s="236"/>
      <c r="S139" s="236"/>
      <c r="T139" s="236"/>
      <c r="U139" s="236"/>
      <c r="V139" s="236"/>
      <c r="W139" s="237"/>
    </row>
    <row r="140" spans="3:23" ht="15.75" customHeight="1" thickBot="1" x14ac:dyDescent="0.3">
      <c r="E140" s="245" t="s">
        <v>16</v>
      </c>
      <c r="F140" s="251" t="s">
        <v>10</v>
      </c>
      <c r="G140" s="242" t="s">
        <v>11</v>
      </c>
      <c r="H140" s="243"/>
      <c r="I140" s="243"/>
      <c r="J140" s="244"/>
      <c r="K140" s="242" t="s">
        <v>12</v>
      </c>
      <c r="L140" s="243"/>
      <c r="M140" s="243"/>
      <c r="N140" s="244"/>
      <c r="O140" s="242" t="s">
        <v>13</v>
      </c>
      <c r="P140" s="243"/>
      <c r="Q140" s="243"/>
      <c r="R140" s="244"/>
      <c r="S140" s="242" t="s">
        <v>14</v>
      </c>
      <c r="T140" s="243"/>
      <c r="U140" s="243"/>
      <c r="V140" s="244"/>
      <c r="W140" s="245" t="s">
        <v>528</v>
      </c>
    </row>
    <row r="141" spans="3:23" ht="33" customHeight="1" thickBot="1" x14ac:dyDescent="0.3">
      <c r="E141" s="246"/>
      <c r="F141" s="252"/>
      <c r="G141" s="40" t="s">
        <v>524</v>
      </c>
      <c r="H141" s="41" t="s">
        <v>525</v>
      </c>
      <c r="I141" s="42" t="s">
        <v>526</v>
      </c>
      <c r="J141" s="43" t="s">
        <v>527</v>
      </c>
      <c r="K141" s="40" t="s">
        <v>524</v>
      </c>
      <c r="L141" s="41" t="s">
        <v>525</v>
      </c>
      <c r="M141" s="42" t="s">
        <v>526</v>
      </c>
      <c r="N141" s="43" t="s">
        <v>527</v>
      </c>
      <c r="O141" s="40" t="s">
        <v>6</v>
      </c>
      <c r="P141" s="41" t="s">
        <v>7</v>
      </c>
      <c r="Q141" s="42" t="s">
        <v>8</v>
      </c>
      <c r="R141" s="43" t="s">
        <v>9</v>
      </c>
      <c r="S141" s="40" t="s">
        <v>6</v>
      </c>
      <c r="T141" s="41" t="s">
        <v>7</v>
      </c>
      <c r="U141" s="42" t="s">
        <v>8</v>
      </c>
      <c r="V141" s="43" t="s">
        <v>9</v>
      </c>
      <c r="W141" s="246"/>
    </row>
    <row r="142" spans="3:23" ht="15.75" customHeight="1" thickBot="1" x14ac:dyDescent="0.3">
      <c r="E142" s="233"/>
      <c r="F142" s="234"/>
      <c r="G142" s="16"/>
      <c r="H142" s="11"/>
      <c r="I142" s="11"/>
      <c r="J142" s="44"/>
      <c r="K142" s="16"/>
      <c r="L142" s="11"/>
      <c r="M142" s="11"/>
      <c r="N142" s="12"/>
      <c r="O142" s="15" t="str">
        <f t="shared" ref="O142:R142" si="9">IFERROR((K142/G142),"100%")</f>
        <v>100%</v>
      </c>
      <c r="P142" s="14" t="str">
        <f t="shared" si="9"/>
        <v>100%</v>
      </c>
      <c r="Q142" s="14" t="str">
        <f t="shared" si="9"/>
        <v>100%</v>
      </c>
      <c r="R142" s="17" t="str">
        <f t="shared" si="9"/>
        <v>100%</v>
      </c>
      <c r="S142" s="13" t="str">
        <f>IFERROR(K142/F142,"100%")</f>
        <v>100%</v>
      </c>
      <c r="T142" s="45" t="str">
        <f>IFERROR(((K142+L142)/(G142+H142)),"100%")</f>
        <v>100%</v>
      </c>
      <c r="U142" s="76" t="str">
        <f>IFERROR(((G142+H142+I142)/(K142+L142+M142)),"100%")</f>
        <v>100%</v>
      </c>
      <c r="V142" s="17" t="str">
        <f>IFERROR(((L142+M142+N142+O142)/(H142+I142+J142+K142)),"100%")</f>
        <v>100%</v>
      </c>
      <c r="W142" s="46"/>
    </row>
    <row r="143" spans="3:23" x14ac:dyDescent="0.25">
      <c r="E143" s="47"/>
      <c r="F143" s="48"/>
      <c r="G143" s="49"/>
      <c r="H143" s="50"/>
      <c r="I143" s="50"/>
      <c r="J143" s="51"/>
      <c r="K143" s="49"/>
      <c r="L143" s="52"/>
      <c r="M143" s="70"/>
      <c r="N143" s="53"/>
      <c r="O143" s="15"/>
      <c r="P143" s="14"/>
      <c r="Q143" s="14"/>
      <c r="R143" s="17"/>
      <c r="S143" s="13"/>
      <c r="T143" s="14"/>
      <c r="U143" s="76"/>
      <c r="V143" s="17"/>
      <c r="W143" s="77"/>
    </row>
    <row r="144" spans="3:23" x14ac:dyDescent="0.25">
      <c r="E144" s="22"/>
      <c r="F144" s="54"/>
      <c r="G144" s="55"/>
      <c r="H144" s="56"/>
      <c r="I144" s="56"/>
      <c r="J144" s="57"/>
      <c r="K144" s="55"/>
      <c r="L144" s="58"/>
      <c r="M144" s="71"/>
      <c r="N144" s="59"/>
      <c r="O144" s="15"/>
      <c r="P144" s="14"/>
      <c r="Q144" s="14"/>
      <c r="R144" s="17"/>
      <c r="S144" s="13"/>
      <c r="T144" s="14"/>
      <c r="U144" s="76"/>
      <c r="V144" s="17"/>
      <c r="W144" s="77"/>
    </row>
    <row r="145" spans="5:23" x14ac:dyDescent="0.25">
      <c r="E145" s="22"/>
      <c r="F145" s="54"/>
      <c r="G145" s="55"/>
      <c r="H145" s="56"/>
      <c r="I145" s="56"/>
      <c r="J145" s="57"/>
      <c r="K145" s="55"/>
      <c r="L145" s="60"/>
      <c r="M145" s="72"/>
      <c r="N145" s="61"/>
      <c r="O145" s="15"/>
      <c r="P145" s="14"/>
      <c r="Q145" s="14"/>
      <c r="R145" s="17"/>
      <c r="S145" s="13"/>
      <c r="T145" s="14"/>
      <c r="U145" s="76"/>
      <c r="V145" s="17"/>
      <c r="W145" s="77"/>
    </row>
    <row r="146" spans="5:23" x14ac:dyDescent="0.25">
      <c r="E146" s="22"/>
      <c r="F146" s="54"/>
      <c r="G146" s="55"/>
      <c r="H146" s="56"/>
      <c r="I146" s="56"/>
      <c r="J146" s="57"/>
      <c r="K146" s="55"/>
      <c r="L146" s="60"/>
      <c r="M146" s="72"/>
      <c r="N146" s="61"/>
      <c r="O146" s="15"/>
      <c r="P146" s="14"/>
      <c r="Q146" s="14"/>
      <c r="R146" s="17"/>
      <c r="S146" s="13"/>
      <c r="T146" s="14"/>
      <c r="U146" s="76"/>
      <c r="V146" s="17"/>
      <c r="W146" s="77"/>
    </row>
    <row r="147" spans="5:23" x14ac:dyDescent="0.25">
      <c r="E147" s="22"/>
      <c r="F147" s="54"/>
      <c r="G147" s="55"/>
      <c r="H147" s="56"/>
      <c r="I147" s="56"/>
      <c r="J147" s="57"/>
      <c r="K147" s="55"/>
      <c r="L147" s="60"/>
      <c r="M147" s="72"/>
      <c r="N147" s="61"/>
      <c r="O147" s="15"/>
      <c r="P147" s="14"/>
      <c r="Q147" s="14"/>
      <c r="R147" s="17"/>
      <c r="S147" s="13"/>
      <c r="T147" s="14"/>
      <c r="U147" s="76"/>
      <c r="V147" s="17"/>
      <c r="W147" s="77"/>
    </row>
    <row r="148" spans="5:23" x14ac:dyDescent="0.25">
      <c r="E148" s="22"/>
      <c r="F148" s="54"/>
      <c r="G148" s="55"/>
      <c r="H148" s="56"/>
      <c r="I148" s="56"/>
      <c r="J148" s="57"/>
      <c r="K148" s="55"/>
      <c r="L148" s="60"/>
      <c r="M148" s="72"/>
      <c r="N148" s="61"/>
      <c r="O148" s="15"/>
      <c r="P148" s="14"/>
      <c r="Q148" s="14"/>
      <c r="R148" s="17"/>
      <c r="S148" s="13"/>
      <c r="T148" s="14"/>
      <c r="U148" s="76"/>
      <c r="V148" s="17"/>
      <c r="W148" s="77"/>
    </row>
    <row r="149" spans="5:23" x14ac:dyDescent="0.25">
      <c r="E149" s="22"/>
      <c r="F149" s="54"/>
      <c r="G149" s="55"/>
      <c r="H149" s="56"/>
      <c r="I149" s="56"/>
      <c r="J149" s="57"/>
      <c r="K149" s="55"/>
      <c r="L149" s="60"/>
      <c r="M149" s="72"/>
      <c r="N149" s="61"/>
      <c r="O149" s="15"/>
      <c r="P149" s="14"/>
      <c r="Q149" s="14"/>
      <c r="R149" s="17"/>
      <c r="S149" s="13"/>
      <c r="T149" s="14"/>
      <c r="U149" s="76"/>
      <c r="V149" s="17"/>
      <c r="W149" s="77"/>
    </row>
    <row r="150" spans="5:23" x14ac:dyDescent="0.25">
      <c r="E150" s="22"/>
      <c r="F150" s="54"/>
      <c r="G150" s="55"/>
      <c r="H150" s="56"/>
      <c r="I150" s="56"/>
      <c r="J150" s="57"/>
      <c r="K150" s="55"/>
      <c r="L150" s="60"/>
      <c r="M150" s="72"/>
      <c r="N150" s="61"/>
      <c r="O150" s="15"/>
      <c r="P150" s="14"/>
      <c r="Q150" s="14"/>
      <c r="R150" s="17"/>
      <c r="S150" s="13"/>
      <c r="T150" s="14"/>
      <c r="U150" s="76"/>
      <c r="V150" s="17"/>
      <c r="W150" s="77"/>
    </row>
    <row r="151" spans="5:23" x14ac:dyDescent="0.25">
      <c r="E151" s="22"/>
      <c r="F151" s="54"/>
      <c r="G151" s="55"/>
      <c r="H151" s="56"/>
      <c r="I151" s="56"/>
      <c r="J151" s="57"/>
      <c r="K151" s="55"/>
      <c r="L151" s="60"/>
      <c r="M151" s="72"/>
      <c r="N151" s="61"/>
      <c r="O151" s="15"/>
      <c r="P151" s="14"/>
      <c r="Q151" s="14"/>
      <c r="R151" s="17"/>
      <c r="S151" s="13"/>
      <c r="T151" s="14"/>
      <c r="U151" s="76"/>
      <c r="V151" s="17"/>
      <c r="W151" s="77"/>
    </row>
    <row r="152" spans="5:23" x14ac:dyDescent="0.25">
      <c r="E152" s="22"/>
      <c r="F152" s="54"/>
      <c r="G152" s="55"/>
      <c r="H152" s="56"/>
      <c r="I152" s="56"/>
      <c r="J152" s="57"/>
      <c r="K152" s="55"/>
      <c r="L152" s="60"/>
      <c r="M152" s="72"/>
      <c r="N152" s="61"/>
      <c r="O152" s="15"/>
      <c r="P152" s="14"/>
      <c r="Q152" s="14"/>
      <c r="R152" s="17"/>
      <c r="S152" s="13"/>
      <c r="T152" s="14"/>
      <c r="U152" s="76"/>
      <c r="V152" s="17"/>
      <c r="W152" s="77"/>
    </row>
    <row r="153" spans="5:23" x14ac:dyDescent="0.25">
      <c r="E153" s="22"/>
      <c r="F153" s="54"/>
      <c r="G153" s="55"/>
      <c r="H153" s="56"/>
      <c r="I153" s="56"/>
      <c r="J153" s="57"/>
      <c r="K153" s="55"/>
      <c r="L153" s="60"/>
      <c r="M153" s="72"/>
      <c r="N153" s="61"/>
      <c r="O153" s="15"/>
      <c r="P153" s="14"/>
      <c r="Q153" s="14"/>
      <c r="R153" s="17"/>
      <c r="S153" s="13"/>
      <c r="T153" s="14"/>
      <c r="U153" s="76"/>
      <c r="V153" s="17"/>
      <c r="W153" s="77"/>
    </row>
    <row r="154" spans="5:23" x14ac:dyDescent="0.25">
      <c r="E154" s="22"/>
      <c r="F154" s="54"/>
      <c r="G154" s="55"/>
      <c r="H154" s="56"/>
      <c r="I154" s="56"/>
      <c r="J154" s="57"/>
      <c r="K154" s="55"/>
      <c r="L154" s="60"/>
      <c r="M154" s="72"/>
      <c r="N154" s="61"/>
      <c r="O154" s="15"/>
      <c r="P154" s="14"/>
      <c r="Q154" s="14"/>
      <c r="R154" s="17"/>
      <c r="S154" s="13"/>
      <c r="T154" s="14"/>
      <c r="U154" s="76"/>
      <c r="V154" s="17"/>
      <c r="W154" s="77"/>
    </row>
    <row r="155" spans="5:23" x14ac:dyDescent="0.25">
      <c r="E155" s="22"/>
      <c r="F155" s="54"/>
      <c r="G155" s="55"/>
      <c r="H155" s="56"/>
      <c r="I155" s="56"/>
      <c r="J155" s="57"/>
      <c r="K155" s="55"/>
      <c r="L155" s="60"/>
      <c r="M155" s="72"/>
      <c r="N155" s="61"/>
      <c r="O155" s="15"/>
      <c r="P155" s="14"/>
      <c r="Q155" s="14"/>
      <c r="R155" s="17"/>
      <c r="S155" s="13"/>
      <c r="T155" s="14"/>
      <c r="U155" s="76"/>
      <c r="V155" s="17"/>
      <c r="W155" s="77"/>
    </row>
    <row r="156" spans="5:23" x14ac:dyDescent="0.25">
      <c r="E156" s="22"/>
      <c r="F156" s="54"/>
      <c r="G156" s="55"/>
      <c r="H156" s="56"/>
      <c r="I156" s="56"/>
      <c r="J156" s="57"/>
      <c r="K156" s="55"/>
      <c r="L156" s="60"/>
      <c r="M156" s="72"/>
      <c r="N156" s="61"/>
      <c r="O156" s="15"/>
      <c r="P156" s="14"/>
      <c r="Q156" s="14"/>
      <c r="R156" s="17"/>
      <c r="S156" s="13"/>
      <c r="T156" s="14"/>
      <c r="U156" s="76"/>
      <c r="V156" s="17"/>
      <c r="W156" s="77"/>
    </row>
    <row r="157" spans="5:23" x14ac:dyDescent="0.25">
      <c r="E157" s="22"/>
      <c r="F157" s="54"/>
      <c r="G157" s="55"/>
      <c r="H157" s="56"/>
      <c r="I157" s="56"/>
      <c r="J157" s="57"/>
      <c r="K157" s="55"/>
      <c r="L157" s="60"/>
      <c r="M157" s="72"/>
      <c r="N157" s="61"/>
      <c r="O157" s="15"/>
      <c r="P157" s="14"/>
      <c r="Q157" s="14"/>
      <c r="R157" s="17"/>
      <c r="S157" s="13"/>
      <c r="T157" s="14"/>
      <c r="U157" s="76"/>
      <c r="V157" s="17"/>
      <c r="W157" s="77"/>
    </row>
    <row r="158" spans="5:23" x14ac:dyDescent="0.25">
      <c r="E158" s="22"/>
      <c r="F158" s="54"/>
      <c r="G158" s="55"/>
      <c r="H158" s="56"/>
      <c r="I158" s="56"/>
      <c r="J158" s="57"/>
      <c r="K158" s="55"/>
      <c r="L158" s="60"/>
      <c r="M158" s="72"/>
      <c r="N158" s="61"/>
      <c r="O158" s="15"/>
      <c r="P158" s="14"/>
      <c r="Q158" s="14"/>
      <c r="R158" s="17"/>
      <c r="S158" s="13"/>
      <c r="T158" s="14"/>
      <c r="U158" s="76"/>
      <c r="V158" s="17"/>
      <c r="W158" s="77"/>
    </row>
    <row r="159" spans="5:23" x14ac:dyDescent="0.25">
      <c r="E159" s="22"/>
      <c r="F159" s="54"/>
      <c r="G159" s="55"/>
      <c r="H159" s="56"/>
      <c r="I159" s="56"/>
      <c r="J159" s="57"/>
      <c r="K159" s="55"/>
      <c r="L159" s="60"/>
      <c r="M159" s="72"/>
      <c r="N159" s="61"/>
      <c r="O159" s="15"/>
      <c r="P159" s="14"/>
      <c r="Q159" s="14"/>
      <c r="R159" s="17"/>
      <c r="S159" s="13"/>
      <c r="T159" s="14"/>
      <c r="U159" s="76"/>
      <c r="V159" s="17"/>
      <c r="W159" s="77"/>
    </row>
    <row r="160" spans="5:23" x14ac:dyDescent="0.25">
      <c r="E160" s="22"/>
      <c r="F160" s="54"/>
      <c r="G160" s="55"/>
      <c r="H160" s="56"/>
      <c r="I160" s="56"/>
      <c r="J160" s="57"/>
      <c r="K160" s="55"/>
      <c r="L160" s="60"/>
      <c r="M160" s="72"/>
      <c r="N160" s="61"/>
      <c r="O160" s="15"/>
      <c r="P160" s="14"/>
      <c r="Q160" s="14"/>
      <c r="R160" s="17"/>
      <c r="S160" s="13"/>
      <c r="T160" s="14"/>
      <c r="U160" s="76"/>
      <c r="V160" s="17"/>
      <c r="W160" s="77"/>
    </row>
    <row r="161" spans="5:23" x14ac:dyDescent="0.25">
      <c r="E161" s="22"/>
      <c r="F161" s="54"/>
      <c r="G161" s="55"/>
      <c r="H161" s="56"/>
      <c r="I161" s="56"/>
      <c r="J161" s="57"/>
      <c r="K161" s="55"/>
      <c r="L161" s="60"/>
      <c r="M161" s="72"/>
      <c r="N161" s="61"/>
      <c r="O161" s="15"/>
      <c r="P161" s="14"/>
      <c r="Q161" s="14"/>
      <c r="R161" s="17"/>
      <c r="S161" s="13"/>
      <c r="T161" s="14"/>
      <c r="U161" s="76"/>
      <c r="V161" s="17"/>
      <c r="W161" s="77"/>
    </row>
    <row r="162" spans="5:23" x14ac:dyDescent="0.25">
      <c r="E162" s="22"/>
      <c r="F162" s="54"/>
      <c r="G162" s="55"/>
      <c r="H162" s="56"/>
      <c r="I162" s="56"/>
      <c r="J162" s="57"/>
      <c r="K162" s="55"/>
      <c r="L162" s="60"/>
      <c r="M162" s="72"/>
      <c r="N162" s="61"/>
      <c r="O162" s="15"/>
      <c r="P162" s="14"/>
      <c r="Q162" s="14"/>
      <c r="R162" s="17"/>
      <c r="S162" s="13"/>
      <c r="T162" s="14"/>
      <c r="U162" s="76"/>
      <c r="V162" s="17"/>
      <c r="W162" s="77"/>
    </row>
    <row r="163" spans="5:23" x14ac:dyDescent="0.25">
      <c r="E163" s="22"/>
      <c r="F163" s="54"/>
      <c r="G163" s="55"/>
      <c r="H163" s="56"/>
      <c r="I163" s="56"/>
      <c r="J163" s="57"/>
      <c r="K163" s="55"/>
      <c r="L163" s="60"/>
      <c r="M163" s="72"/>
      <c r="N163" s="61"/>
      <c r="O163" s="15"/>
      <c r="P163" s="14"/>
      <c r="Q163" s="14"/>
      <c r="R163" s="17"/>
      <c r="S163" s="13"/>
      <c r="T163" s="14"/>
      <c r="U163" s="76"/>
      <c r="V163" s="17"/>
      <c r="W163" s="78"/>
    </row>
    <row r="164" spans="5:23" x14ac:dyDescent="0.25">
      <c r="E164" s="22"/>
      <c r="F164" s="54"/>
      <c r="G164" s="55"/>
      <c r="H164" s="56"/>
      <c r="I164" s="56"/>
      <c r="J164" s="57"/>
      <c r="K164" s="55"/>
      <c r="L164" s="60"/>
      <c r="M164" s="72"/>
      <c r="N164" s="61"/>
      <c r="O164" s="15"/>
      <c r="P164" s="14"/>
      <c r="Q164" s="14"/>
      <c r="R164" s="17"/>
      <c r="S164" s="13"/>
      <c r="T164" s="14"/>
      <c r="U164" s="76"/>
      <c r="V164" s="17"/>
      <c r="W164" s="77"/>
    </row>
    <row r="165" spans="5:23" x14ac:dyDescent="0.25">
      <c r="E165" s="22"/>
      <c r="F165" s="54"/>
      <c r="G165" s="55"/>
      <c r="H165" s="56"/>
      <c r="I165" s="56"/>
      <c r="J165" s="57"/>
      <c r="K165" s="55"/>
      <c r="L165" s="60"/>
      <c r="M165" s="72"/>
      <c r="N165" s="61"/>
      <c r="O165" s="15"/>
      <c r="P165" s="14"/>
      <c r="Q165" s="14"/>
      <c r="R165" s="17"/>
      <c r="S165" s="13"/>
      <c r="T165" s="14"/>
      <c r="U165" s="76"/>
      <c r="V165" s="17"/>
      <c r="W165" s="77"/>
    </row>
    <row r="166" spans="5:23" x14ac:dyDescent="0.25">
      <c r="E166" s="22"/>
      <c r="F166" s="54"/>
      <c r="G166" s="55"/>
      <c r="H166" s="56"/>
      <c r="I166" s="56"/>
      <c r="J166" s="57"/>
      <c r="K166" s="55"/>
      <c r="L166" s="60"/>
      <c r="M166" s="72"/>
      <c r="N166" s="61"/>
      <c r="O166" s="15"/>
      <c r="P166" s="14"/>
      <c r="Q166" s="14"/>
      <c r="R166" s="17"/>
      <c r="S166" s="13"/>
      <c r="T166" s="14"/>
      <c r="U166" s="76"/>
      <c r="V166" s="17"/>
      <c r="W166" s="77"/>
    </row>
    <row r="167" spans="5:23" x14ac:dyDescent="0.25">
      <c r="E167" s="22"/>
      <c r="F167" s="54"/>
      <c r="G167" s="55"/>
      <c r="H167" s="56"/>
      <c r="I167" s="56"/>
      <c r="J167" s="57"/>
      <c r="K167" s="55"/>
      <c r="L167" s="60"/>
      <c r="M167" s="72"/>
      <c r="N167" s="61"/>
      <c r="O167" s="15"/>
      <c r="P167" s="14"/>
      <c r="Q167" s="14"/>
      <c r="R167" s="17"/>
      <c r="S167" s="13"/>
      <c r="T167" s="14"/>
      <c r="U167" s="76"/>
      <c r="V167" s="17"/>
      <c r="W167" s="77"/>
    </row>
    <row r="168" spans="5:23" x14ac:dyDescent="0.25">
      <c r="E168" s="22"/>
      <c r="F168" s="54"/>
      <c r="G168" s="55"/>
      <c r="H168" s="56"/>
      <c r="I168" s="56"/>
      <c r="J168" s="57"/>
      <c r="K168" s="55"/>
      <c r="L168" s="60"/>
      <c r="M168" s="72"/>
      <c r="N168" s="61"/>
      <c r="O168" s="15"/>
      <c r="P168" s="14"/>
      <c r="Q168" s="14"/>
      <c r="R168" s="17"/>
      <c r="S168" s="13"/>
      <c r="T168" s="14"/>
      <c r="U168" s="76"/>
      <c r="V168" s="17"/>
      <c r="W168" s="77"/>
    </row>
    <row r="169" spans="5:23" x14ac:dyDescent="0.25">
      <c r="E169" s="22"/>
      <c r="F169" s="54"/>
      <c r="G169" s="55"/>
      <c r="H169" s="56"/>
      <c r="I169" s="56"/>
      <c r="J169" s="57"/>
      <c r="K169" s="55"/>
      <c r="L169" s="60"/>
      <c r="M169" s="72"/>
      <c r="N169" s="61"/>
      <c r="O169" s="15"/>
      <c r="P169" s="14"/>
      <c r="Q169" s="14"/>
      <c r="R169" s="17"/>
      <c r="S169" s="13"/>
      <c r="T169" s="14"/>
      <c r="U169" s="76"/>
      <c r="V169" s="17"/>
      <c r="W169" s="77"/>
    </row>
    <row r="170" spans="5:23" x14ac:dyDescent="0.25">
      <c r="E170" s="22"/>
      <c r="F170" s="54"/>
      <c r="G170" s="55"/>
      <c r="H170" s="56"/>
      <c r="I170" s="56"/>
      <c r="J170" s="57"/>
      <c r="K170" s="55"/>
      <c r="L170" s="60"/>
      <c r="M170" s="72"/>
      <c r="N170" s="61"/>
      <c r="O170" s="15"/>
      <c r="P170" s="14"/>
      <c r="Q170" s="14"/>
      <c r="R170" s="17"/>
      <c r="S170" s="13"/>
      <c r="T170" s="14"/>
      <c r="U170" s="76"/>
      <c r="V170" s="17"/>
      <c r="W170" s="77"/>
    </row>
    <row r="171" spans="5:23" x14ac:dyDescent="0.25">
      <c r="E171" s="22"/>
      <c r="F171" s="54"/>
      <c r="G171" s="55"/>
      <c r="H171" s="56"/>
      <c r="I171" s="56"/>
      <c r="J171" s="57"/>
      <c r="K171" s="55"/>
      <c r="L171" s="60"/>
      <c r="M171" s="72"/>
      <c r="N171" s="61"/>
      <c r="O171" s="15"/>
      <c r="P171" s="14"/>
      <c r="Q171" s="14"/>
      <c r="R171" s="17"/>
      <c r="S171" s="13"/>
      <c r="T171" s="14"/>
      <c r="U171" s="76"/>
      <c r="V171" s="17"/>
      <c r="W171" s="77"/>
    </row>
    <row r="172" spans="5:23" x14ac:dyDescent="0.25">
      <c r="E172" s="22"/>
      <c r="F172" s="54"/>
      <c r="G172" s="55"/>
      <c r="H172" s="56"/>
      <c r="I172" s="56"/>
      <c r="J172" s="57"/>
      <c r="K172" s="55"/>
      <c r="L172" s="60"/>
      <c r="M172" s="72"/>
      <c r="N172" s="61"/>
      <c r="O172" s="15"/>
      <c r="P172" s="14"/>
      <c r="Q172" s="14"/>
      <c r="R172" s="17"/>
      <c r="S172" s="13"/>
      <c r="T172" s="14"/>
      <c r="U172" s="76"/>
      <c r="V172" s="17"/>
      <c r="W172" s="77"/>
    </row>
    <row r="173" spans="5:23" x14ac:dyDescent="0.25">
      <c r="E173" s="22"/>
      <c r="F173" s="54"/>
      <c r="G173" s="55"/>
      <c r="H173" s="56"/>
      <c r="I173" s="56"/>
      <c r="J173" s="57"/>
      <c r="K173" s="55"/>
      <c r="L173" s="60"/>
      <c r="M173" s="72"/>
      <c r="N173" s="61"/>
      <c r="O173" s="15"/>
      <c r="P173" s="14"/>
      <c r="Q173" s="14"/>
      <c r="R173" s="17"/>
      <c r="S173" s="13"/>
      <c r="T173" s="14"/>
      <c r="U173" s="76"/>
      <c r="V173" s="17"/>
      <c r="W173" s="77"/>
    </row>
    <row r="174" spans="5:23" x14ac:dyDescent="0.25">
      <c r="E174" s="22"/>
      <c r="F174" s="54"/>
      <c r="G174" s="55"/>
      <c r="H174" s="56"/>
      <c r="I174" s="56"/>
      <c r="J174" s="57"/>
      <c r="K174" s="55"/>
      <c r="L174" s="60"/>
      <c r="M174" s="72"/>
      <c r="N174" s="61"/>
      <c r="O174" s="15"/>
      <c r="P174" s="14"/>
      <c r="Q174" s="14"/>
      <c r="R174" s="17"/>
      <c r="S174" s="13"/>
      <c r="T174" s="14"/>
      <c r="U174" s="76"/>
      <c r="V174" s="17"/>
      <c r="W174" s="77"/>
    </row>
    <row r="175" spans="5:23" x14ac:dyDescent="0.25">
      <c r="E175" s="22"/>
      <c r="F175" s="54"/>
      <c r="G175" s="55"/>
      <c r="H175" s="56"/>
      <c r="I175" s="56"/>
      <c r="J175" s="57"/>
      <c r="K175" s="55"/>
      <c r="L175" s="60"/>
      <c r="M175" s="72"/>
      <c r="N175" s="61"/>
      <c r="O175" s="15"/>
      <c r="P175" s="14"/>
      <c r="Q175" s="14"/>
      <c r="R175" s="17"/>
      <c r="S175" s="13"/>
      <c r="T175" s="14"/>
      <c r="U175" s="76"/>
      <c r="V175" s="17"/>
      <c r="W175" s="77"/>
    </row>
    <row r="176" spans="5:23" x14ac:dyDescent="0.25">
      <c r="E176" s="22"/>
      <c r="F176" s="54"/>
      <c r="G176" s="55"/>
      <c r="H176" s="56"/>
      <c r="I176" s="56"/>
      <c r="J176" s="57"/>
      <c r="K176" s="55"/>
      <c r="L176" s="60"/>
      <c r="M176" s="72"/>
      <c r="N176" s="61"/>
      <c r="O176" s="15"/>
      <c r="P176" s="14"/>
      <c r="Q176" s="14"/>
      <c r="R176" s="17"/>
      <c r="S176" s="13"/>
      <c r="T176" s="14"/>
      <c r="U176" s="76"/>
      <c r="V176" s="17"/>
      <c r="W176" s="77"/>
    </row>
    <row r="177" spans="5:23" x14ac:dyDescent="0.25">
      <c r="E177" s="22"/>
      <c r="F177" s="54"/>
      <c r="G177" s="55"/>
      <c r="H177" s="56"/>
      <c r="I177" s="56"/>
      <c r="J177" s="57"/>
      <c r="K177" s="55"/>
      <c r="L177" s="60"/>
      <c r="M177" s="72"/>
      <c r="N177" s="61"/>
      <c r="O177" s="15"/>
      <c r="P177" s="14"/>
      <c r="Q177" s="14"/>
      <c r="R177" s="17"/>
      <c r="S177" s="13"/>
      <c r="T177" s="14"/>
      <c r="U177" s="76"/>
      <c r="V177" s="17"/>
      <c r="W177" s="77"/>
    </row>
    <row r="178" spans="5:23" x14ac:dyDescent="0.25">
      <c r="E178" s="22"/>
      <c r="F178" s="54"/>
      <c r="G178" s="55"/>
      <c r="H178" s="56"/>
      <c r="I178" s="56"/>
      <c r="J178" s="57"/>
      <c r="K178" s="55"/>
      <c r="L178" s="60"/>
      <c r="M178" s="72"/>
      <c r="N178" s="61"/>
      <c r="O178" s="15"/>
      <c r="P178" s="14"/>
      <c r="Q178" s="14"/>
      <c r="R178" s="17"/>
      <c r="S178" s="13"/>
      <c r="T178" s="14"/>
      <c r="U178" s="76"/>
      <c r="V178" s="17"/>
      <c r="W178" s="77"/>
    </row>
    <row r="179" spans="5:23" x14ac:dyDescent="0.25">
      <c r="E179" s="22"/>
      <c r="F179" s="54"/>
      <c r="G179" s="55"/>
      <c r="H179" s="56"/>
      <c r="I179" s="56"/>
      <c r="J179" s="57"/>
      <c r="K179" s="55"/>
      <c r="L179" s="60"/>
      <c r="M179" s="72"/>
      <c r="N179" s="61"/>
      <c r="O179" s="15"/>
      <c r="P179" s="14"/>
      <c r="Q179" s="14"/>
      <c r="R179" s="17"/>
      <c r="S179" s="13"/>
      <c r="T179" s="14"/>
      <c r="U179" s="76"/>
      <c r="V179" s="17"/>
      <c r="W179" s="77"/>
    </row>
    <row r="180" spans="5:23" x14ac:dyDescent="0.25">
      <c r="E180" s="22"/>
      <c r="F180" s="54"/>
      <c r="G180" s="55"/>
      <c r="H180" s="56"/>
      <c r="I180" s="56"/>
      <c r="J180" s="57"/>
      <c r="K180" s="55"/>
      <c r="L180" s="60"/>
      <c r="M180" s="72"/>
      <c r="N180" s="61"/>
      <c r="O180" s="15"/>
      <c r="P180" s="14"/>
      <c r="Q180" s="14"/>
      <c r="R180" s="17"/>
      <c r="S180" s="13"/>
      <c r="T180" s="14"/>
      <c r="U180" s="76"/>
      <c r="V180" s="17"/>
      <c r="W180" s="77"/>
    </row>
    <row r="181" spans="5:23" x14ac:dyDescent="0.25">
      <c r="E181" s="22"/>
      <c r="F181" s="54"/>
      <c r="G181" s="55"/>
      <c r="H181" s="56"/>
      <c r="I181" s="56"/>
      <c r="J181" s="57"/>
      <c r="K181" s="55"/>
      <c r="L181" s="60"/>
      <c r="M181" s="72"/>
      <c r="N181" s="61"/>
      <c r="O181" s="15"/>
      <c r="P181" s="14"/>
      <c r="Q181" s="14"/>
      <c r="R181" s="17"/>
      <c r="S181" s="13"/>
      <c r="T181" s="14"/>
      <c r="U181" s="76"/>
      <c r="V181" s="17"/>
      <c r="W181" s="77"/>
    </row>
    <row r="182" spans="5:23" x14ac:dyDescent="0.25">
      <c r="E182" s="22"/>
      <c r="F182" s="54"/>
      <c r="G182" s="55"/>
      <c r="H182" s="56"/>
      <c r="I182" s="56"/>
      <c r="J182" s="57"/>
      <c r="K182" s="55"/>
      <c r="L182" s="60"/>
      <c r="M182" s="72"/>
      <c r="N182" s="61"/>
      <c r="O182" s="15"/>
      <c r="P182" s="14"/>
      <c r="Q182" s="14"/>
      <c r="R182" s="17"/>
      <c r="S182" s="13"/>
      <c r="T182" s="14"/>
      <c r="U182" s="76"/>
      <c r="V182" s="17"/>
      <c r="W182" s="77"/>
    </row>
    <row r="183" spans="5:23" x14ac:dyDescent="0.25">
      <c r="E183" s="22"/>
      <c r="F183" s="54"/>
      <c r="G183" s="55"/>
      <c r="H183" s="56"/>
      <c r="I183" s="56"/>
      <c r="J183" s="57"/>
      <c r="K183" s="55"/>
      <c r="L183" s="60"/>
      <c r="M183" s="72"/>
      <c r="N183" s="61"/>
      <c r="O183" s="15"/>
      <c r="P183" s="14"/>
      <c r="Q183" s="14"/>
      <c r="R183" s="17"/>
      <c r="S183" s="13"/>
      <c r="T183" s="14"/>
      <c r="U183" s="76"/>
      <c r="V183" s="17"/>
      <c r="W183" s="77"/>
    </row>
    <row r="184" spans="5:23" ht="15.75" thickBot="1" x14ac:dyDescent="0.3">
      <c r="E184" s="62"/>
      <c r="F184" s="63"/>
      <c r="G184" s="64"/>
      <c r="H184" s="65"/>
      <c r="I184" s="65"/>
      <c r="J184" s="66"/>
      <c r="K184" s="64"/>
      <c r="L184" s="67"/>
      <c r="M184" s="73"/>
      <c r="N184" s="68"/>
      <c r="O184" s="74"/>
      <c r="P184" s="69"/>
      <c r="Q184" s="69"/>
      <c r="R184" s="17"/>
      <c r="S184" s="75"/>
      <c r="T184" s="69"/>
      <c r="U184" s="76"/>
      <c r="V184" s="17"/>
      <c r="W184" s="79"/>
    </row>
  </sheetData>
  <mergeCells count="29">
    <mergeCell ref="W10:W12"/>
    <mergeCell ref="B11:B12"/>
    <mergeCell ref="C11:C12"/>
    <mergeCell ref="D11:F11"/>
    <mergeCell ref="H10:V10"/>
    <mergeCell ref="H11:K11"/>
    <mergeCell ref="L11:O11"/>
    <mergeCell ref="P11:S11"/>
    <mergeCell ref="T11:V11"/>
    <mergeCell ref="B14:F14"/>
    <mergeCell ref="E140:E141"/>
    <mergeCell ref="F140:F141"/>
    <mergeCell ref="E2:U2"/>
    <mergeCell ref="E3:U3"/>
    <mergeCell ref="E4:U4"/>
    <mergeCell ref="E5:U5"/>
    <mergeCell ref="E6:U6"/>
    <mergeCell ref="B33:B34"/>
    <mergeCell ref="C33:C34"/>
    <mergeCell ref="G140:J140"/>
    <mergeCell ref="E142:F142"/>
    <mergeCell ref="E139:W139"/>
    <mergeCell ref="C136:F136"/>
    <mergeCell ref="L136:Q136"/>
    <mergeCell ref="U136:W136"/>
    <mergeCell ref="K140:N140"/>
    <mergeCell ref="O140:R140"/>
    <mergeCell ref="S140:V140"/>
    <mergeCell ref="W140:W141"/>
  </mergeCells>
  <phoneticPr fontId="11" type="noConversion"/>
  <conditionalFormatting sqref="G142:J142">
    <cfRule type="containsBlanks" dxfId="27" priority="1383">
      <formula>LEN(TRIM(G142))=0</formula>
    </cfRule>
  </conditionalFormatting>
  <conditionalFormatting sqref="G14:K14">
    <cfRule type="containsBlanks" dxfId="26" priority="1446">
      <formula>LEN(TRIM(G14))=0</formula>
    </cfRule>
  </conditionalFormatting>
  <conditionalFormatting sqref="H15:K122 F143:J184">
    <cfRule type="containsBlanks" dxfId="25" priority="182">
      <formula>LEN(TRIM(F15))=0</formula>
    </cfRule>
  </conditionalFormatting>
  <conditionalFormatting sqref="K142:N184">
    <cfRule type="containsBlanks" dxfId="24" priority="79">
      <formula>LEN(TRIM(K142))=0</formula>
    </cfRule>
  </conditionalFormatting>
  <conditionalFormatting sqref="L15">
    <cfRule type="containsBlanks" dxfId="23" priority="1">
      <formula>LEN(TRIM(L15))=0</formula>
    </cfRule>
  </conditionalFormatting>
  <conditionalFormatting sqref="L13:O13">
    <cfRule type="cellIs" priority="2" operator="equal">
      <formula>"NO DISPONIBLE"</formula>
    </cfRule>
  </conditionalFormatting>
  <conditionalFormatting sqref="L14:P14 T14:V14 M15:P15 L16:P122">
    <cfRule type="containsBlanks" dxfId="22" priority="128">
      <formula>LEN(TRIM(L14))=0</formula>
    </cfRule>
  </conditionalFormatting>
  <conditionalFormatting sqref="O142:V184">
    <cfRule type="cellIs" dxfId="21" priority="73" stopIfTrue="1" operator="equal">
      <formula>"100%"</formula>
    </cfRule>
    <cfRule type="cellIs" dxfId="20" priority="74" stopIfTrue="1" operator="lessThan">
      <formula>0.5</formula>
    </cfRule>
    <cfRule type="cellIs" dxfId="19" priority="75" stopIfTrue="1" operator="between">
      <formula>0.5</formula>
      <formula>0.7</formula>
    </cfRule>
    <cfRule type="cellIs" dxfId="18" priority="76" stopIfTrue="1" operator="between">
      <formula>0.7</formula>
      <formula>1.2</formula>
    </cfRule>
    <cfRule type="cellIs" dxfId="17" priority="77" stopIfTrue="1" operator="greaterThanOrEqual">
      <formula>1.2</formula>
    </cfRule>
    <cfRule type="containsBlanks" dxfId="16" priority="78" stopIfTrue="1">
      <formula>LEN(TRIM(O142))=0</formula>
    </cfRule>
  </conditionalFormatting>
  <conditionalFormatting sqref="P13:S13">
    <cfRule type="cellIs" dxfId="15" priority="7" stopIfTrue="1" operator="equal">
      <formula>"NO DISPONIBLE"</formula>
    </cfRule>
    <cfRule type="cellIs" dxfId="14" priority="8" stopIfTrue="1" operator="lessThanOrEqual">
      <formula>0</formula>
    </cfRule>
    <cfRule type="cellIs" dxfId="13" priority="9" stopIfTrue="1" operator="greaterThanOrEqual">
      <formula>0.15</formula>
    </cfRule>
    <cfRule type="cellIs" dxfId="12" priority="10" stopIfTrue="1" operator="between">
      <formula>0</formula>
      <formula>0.15</formula>
    </cfRule>
  </conditionalFormatting>
  <conditionalFormatting sqref="P14:V14 P15:P122">
    <cfRule type="cellIs" dxfId="11" priority="66" stopIfTrue="1" operator="equal">
      <formula>"100%"</formula>
    </cfRule>
    <cfRule type="cellIs" dxfId="10" priority="67" stopIfTrue="1" operator="lessThan">
      <formula>0.5</formula>
    </cfRule>
    <cfRule type="cellIs" dxfId="9" priority="68" stopIfTrue="1" operator="between">
      <formula>0.5</formula>
      <formula>0.7</formula>
    </cfRule>
    <cfRule type="cellIs" dxfId="8" priority="69" stopIfTrue="1" operator="between">
      <formula>0.7</formula>
      <formula>1.2</formula>
    </cfRule>
    <cfRule type="cellIs" dxfId="7" priority="70" stopIfTrue="1" operator="greaterThanOrEqual">
      <formula>1.2</formula>
    </cfRule>
    <cfRule type="containsBlanks" dxfId="6" priority="71" stopIfTrue="1">
      <formula>LEN(TRIM(P14))=0</formula>
    </cfRule>
  </conditionalFormatting>
  <conditionalFormatting sqref="Q15:V122">
    <cfRule type="containsBlanks" dxfId="5" priority="11">
      <formula>LEN(TRIM(Q15))=0</formula>
    </cfRule>
  </conditionalFormatting>
  <conditionalFormatting sqref="T13:V13">
    <cfRule type="cellIs" dxfId="4" priority="3" operator="equal">
      <formula>"NO DISPONIBLE"</formula>
    </cfRule>
    <cfRule type="cellIs" dxfId="3" priority="4" stopIfTrue="1" operator="greaterThanOrEqual">
      <formula>0.7</formula>
    </cfRule>
    <cfRule type="cellIs" dxfId="2" priority="5" stopIfTrue="1" operator="between">
      <formula>0.5</formula>
      <formula>0.7</formula>
    </cfRule>
    <cfRule type="cellIs" dxfId="1" priority="6" stopIfTrue="1" operator="lessThanOrEqual">
      <formula>0.5</formula>
    </cfRule>
  </conditionalFormatting>
  <conditionalFormatting sqref="T142:V184">
    <cfRule type="containsBlanks" dxfId="0" priority="72">
      <formula>LEN(TRIM(T142))=0</formula>
    </cfRule>
  </conditionalFormatting>
  <pageMargins left="0.19685039370078741" right="0.70866141732283472" top="0.35433070866141736" bottom="0.39370078740157483" header="0.31496062992125984" footer="0.31496062992125984"/>
  <pageSetup paperSize="5" scale="3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E14" sqref="E14"/>
    </sheetView>
  </sheetViews>
  <sheetFormatPr baseColWidth="10" defaultRowHeight="15" x14ac:dyDescent="0.25"/>
  <cols>
    <col min="1" max="1" width="20.28515625" customWidth="1"/>
    <col min="2" max="2" width="34.7109375" customWidth="1"/>
  </cols>
  <sheetData>
    <row r="1" spans="1:2" x14ac:dyDescent="0.25">
      <c r="A1" s="1" t="s">
        <v>17</v>
      </c>
    </row>
    <row r="3" spans="1:2" ht="120" customHeight="1" x14ac:dyDescent="0.25">
      <c r="A3" s="285" t="s">
        <v>18</v>
      </c>
      <c r="B3" s="285"/>
    </row>
    <row r="5" spans="1:2" ht="45" x14ac:dyDescent="0.25">
      <c r="A5" s="2"/>
      <c r="B5" s="3" t="s">
        <v>19</v>
      </c>
    </row>
    <row r="6" spans="1:2" ht="60" x14ac:dyDescent="0.25">
      <c r="A6" s="4"/>
      <c r="B6" s="3" t="s">
        <v>20</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EJE 2 2024</vt:lpstr>
      <vt:lpstr>Instrucciones</vt:lpstr>
      <vt:lpstr>'SEGUIMIENTO EJE 2 2024'!Área_de_impresión</vt:lpstr>
      <vt:lpstr>'SEGUIMIENTO EJE 2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Propietario</cp:lastModifiedBy>
  <cp:lastPrinted>2024-04-11T14:46:45Z</cp:lastPrinted>
  <dcterms:created xsi:type="dcterms:W3CDTF">2021-02-22T21:43:21Z</dcterms:created>
  <dcterms:modified xsi:type="dcterms:W3CDTF">2024-05-13T21:29:32Z</dcterms:modified>
</cp:coreProperties>
</file>