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EstadoAnaliticoDetallado" sheetId="1" r:id="rId1"/>
  </sheets>
  <definedNames>
    <definedName name="_xlnm.Print_Area" localSheetId="0">EstadoAnaliticoDetallado!$A$1:$I$82</definedName>
    <definedName name="_xlnm.Print_Titles" localSheetId="0">EstadoAnaliticoDetallado!$1:$9</definedName>
  </definedNames>
  <calcPr calcId="144525" calcMode="manual"/>
</workbook>
</file>

<file path=xl/calcChain.xml><?xml version="1.0" encoding="utf-8"?>
<calcChain xmlns="http://schemas.openxmlformats.org/spreadsheetml/2006/main">
  <c r="G19" i="1" l="1"/>
  <c r="H81" i="1" l="1"/>
  <c r="G81" i="1"/>
  <c r="I80" i="1" l="1"/>
  <c r="I79" i="1"/>
  <c r="G74" i="1"/>
  <c r="F81" i="1"/>
  <c r="D81" i="1"/>
  <c r="E81" i="1"/>
  <c r="I81" i="1" l="1"/>
  <c r="H74" i="1"/>
  <c r="I74" i="1" s="1"/>
  <c r="H73" i="1"/>
  <c r="G73" i="1"/>
  <c r="E73" i="1"/>
  <c r="D73" i="1"/>
  <c r="I73" i="1" l="1"/>
  <c r="F74" i="1"/>
  <c r="F73" i="1" s="1"/>
  <c r="H68" i="1" l="1"/>
  <c r="I68" i="1" s="1"/>
  <c r="F69" i="1"/>
  <c r="F68" i="1"/>
  <c r="H64" i="1"/>
  <c r="H55" i="1"/>
  <c r="H54" i="1"/>
  <c r="H40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H18" i="1"/>
  <c r="H17" i="1"/>
  <c r="H16" i="1"/>
  <c r="H15" i="1"/>
  <c r="H14" i="1"/>
  <c r="H13" i="1"/>
  <c r="H12" i="1"/>
  <c r="G32" i="1" l="1"/>
  <c r="I64" i="1" l="1"/>
  <c r="I55" i="1"/>
  <c r="I54" i="1"/>
  <c r="I43" i="1"/>
  <c r="I40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18" i="1"/>
  <c r="I17" i="1"/>
  <c r="I16" i="1"/>
  <c r="I15" i="1"/>
  <c r="I14" i="1"/>
  <c r="I13" i="1"/>
  <c r="I12" i="1"/>
  <c r="G41" i="1" l="1"/>
  <c r="F41" i="1"/>
  <c r="E41" i="1"/>
  <c r="D41" i="1"/>
  <c r="D39" i="1"/>
  <c r="I41" i="1"/>
  <c r="H41" i="1"/>
  <c r="I39" i="1" l="1"/>
  <c r="F40" i="1"/>
  <c r="F39" i="1" s="1"/>
  <c r="F38" i="1"/>
  <c r="E39" i="1"/>
  <c r="H39" i="1"/>
  <c r="G39" i="1"/>
  <c r="H32" i="1"/>
  <c r="E32" i="1"/>
  <c r="H19" i="1"/>
  <c r="E19" i="1"/>
  <c r="D32" i="1"/>
  <c r="D19" i="1"/>
  <c r="F37" i="1"/>
  <c r="F36" i="1"/>
  <c r="F64" i="1"/>
  <c r="F55" i="1"/>
  <c r="F54" i="1"/>
  <c r="F35" i="1"/>
  <c r="F34" i="1"/>
  <c r="F33" i="1"/>
  <c r="F30" i="1"/>
  <c r="F29" i="1"/>
  <c r="F28" i="1"/>
  <c r="F27" i="1"/>
  <c r="F26" i="1"/>
  <c r="F25" i="1"/>
  <c r="F24" i="1"/>
  <c r="F23" i="1"/>
  <c r="F22" i="1"/>
  <c r="F21" i="1"/>
  <c r="F17" i="1"/>
  <c r="F16" i="1"/>
  <c r="F15" i="1"/>
  <c r="F14" i="1"/>
  <c r="F13" i="1"/>
  <c r="F12" i="1"/>
  <c r="G45" i="1" l="1"/>
  <c r="E45" i="1"/>
  <c r="H45" i="1"/>
  <c r="D45" i="1"/>
  <c r="F19" i="1"/>
  <c r="F45" i="1" s="1"/>
  <c r="F32" i="1"/>
  <c r="I32" i="1" l="1"/>
  <c r="I19" i="1"/>
  <c r="E65" i="1"/>
  <c r="D65" i="1"/>
  <c r="F65" i="1" s="1"/>
  <c r="D60" i="1"/>
  <c r="I45" i="1" l="1"/>
  <c r="D51" i="1"/>
  <c r="D71" i="1" s="1"/>
  <c r="F60" i="1" l="1"/>
  <c r="F51" i="1"/>
  <c r="F71" i="1" l="1"/>
  <c r="F76" i="1" s="1"/>
  <c r="H60" i="1"/>
  <c r="I65" i="1" l="1"/>
  <c r="H65" i="1"/>
  <c r="G65" i="1"/>
  <c r="I60" i="1"/>
  <c r="G60" i="1"/>
  <c r="E60" i="1"/>
  <c r="I51" i="1"/>
  <c r="H51" i="1"/>
  <c r="H71" i="1" s="1"/>
  <c r="H76" i="1" s="1"/>
  <c r="G51" i="1"/>
  <c r="E51" i="1"/>
  <c r="G71" i="1" l="1"/>
  <c r="G76" i="1" s="1"/>
  <c r="K76" i="1" s="1"/>
  <c r="D76" i="1"/>
  <c r="E71" i="1"/>
  <c r="E76" i="1" s="1"/>
  <c r="I71" i="1"/>
  <c r="I76" i="1" s="1"/>
</calcChain>
</file>

<file path=xl/comments1.xml><?xml version="1.0" encoding="utf-8"?>
<comments xmlns="http://schemas.openxmlformats.org/spreadsheetml/2006/main">
  <authors>
    <author>usuario1</author>
  </authors>
  <commentList>
    <comment ref="G37" authorId="0">
      <text>
        <r>
          <rPr>
            <b/>
            <sz val="9"/>
            <color indexed="81"/>
            <rFont val="Tahoma"/>
            <family val="2"/>
          </rPr>
          <t>usuario1:</t>
        </r>
        <r>
          <rPr>
            <sz val="9"/>
            <color indexed="81"/>
            <rFont val="Tahoma"/>
            <family val="2"/>
          </rPr>
          <t xml:space="preserve">
zofemat</t>
        </r>
      </text>
    </comment>
    <comment ref="G64" authorId="0">
      <text>
        <r>
          <rPr>
            <b/>
            <sz val="9"/>
            <color indexed="81"/>
            <rFont val="Tahoma"/>
            <family val="2"/>
          </rPr>
          <t>usuario1: aquí es donde solo me falta cuadrar…sume todo lo de convenios habitat, fortalece, fortaseg e incentivo zofemat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usuario1: aquí es donde solo me falta cuadrar…sume todo lo de convenios habitat, fortalece, fortaseg e incentivo zofemat</t>
        </r>
      </text>
    </comment>
  </commentList>
</comments>
</file>

<file path=xl/sharedStrings.xml><?xml version="1.0" encoding="utf-8"?>
<sst xmlns="http://schemas.openxmlformats.org/spreadsheetml/2006/main" count="77" uniqueCount="77">
  <si>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</si>
  <si>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</si>
  <si>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</si>
  <si>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</si>
  <si>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</si>
  <si>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</si>
  <si>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</si>
  <si>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</si>
  <si>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</si>
  <si>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</si>
  <si>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</si>
  <si>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</si>
  <si>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</si>
  <si>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</si>
  <si>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</si>
  <si>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</si>
  <si>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</si>
  <si>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</si>
  <si>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</si>
  <si>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</si>
  <si>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</si>
  <si>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</si>
  <si>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</si>
  <si>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</si>
  <si>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</si>
  <si>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</si>
  <si>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</si>
  <si>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</si>
  <si>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</si>
  <si>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</si>
  <si>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</si>
  <si>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</si>
  <si>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</si>
  <si>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</si>
  <si>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</si>
  <si>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</si>
  <si>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</si>
  <si>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</si>
  <si>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</si>
  <si>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</si>
  <si>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</si>
  <si>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</si>
  <si>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</si>
  <si>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</si>
  <si>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</si>
  <si>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</si>
  <si>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</si>
  <si>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</si>
  <si>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</si>
  <si>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</si>
  <si>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</si>
  <si>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</si>
  <si>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</si>
  <si>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</si>
  <si>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</si>
  <si>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</si>
  <si>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</si>
  <si>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</si>
  <si>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</si>
  <si>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</si>
  <si>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</si>
  <si>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</si>
  <si>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</si>
  <si>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</si>
  <si>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</si>
  <si>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</si>
  <si>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</si>
  <si>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</si>
  <si>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BENITO JUAREZ</t>
  </si>
  <si>
    <t>i5) Otros Incentivos Económicos (Zofemat, Recurso fiscal)</t>
  </si>
  <si>
    <t>PALACIO MUNICIPAL, AV. TULUM NO. 5 SM. 5</t>
  </si>
  <si>
    <t>Diferencia ( e )</t>
  </si>
  <si>
    <t>Concepto ( C )</t>
  </si>
  <si>
    <t>Estimado (d)</t>
  </si>
  <si>
    <t>G. Ingresos por Ventas de Bienes y Prestación de Servicios y Otros Ingresos</t>
  </si>
  <si>
    <t xml:space="preserve">F. Aprovechamientos 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</si>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</sst>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3" fillId="0" borderId="7" xfId="0" applyNumberFormat="1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center" vertical="center"/>
    </xf>
    <xf numFmtId="43" fontId="0" fillId="0" borderId="0" xfId="0" applyNumberFormat="1" applyFont="1"/>
    <xf numFmtId="43" fontId="0" fillId="0" borderId="0" xfId="1" applyFont="1"/>
    <xf numFmtId="43" fontId="2" fillId="0" borderId="7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6" fillId="0" borderId="0" xfId="0" applyFont="1"/>
    <xf numFmtId="43" fontId="7" fillId="0" borderId="7" xfId="1" applyFont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43" fontId="8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43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3" xfId="0" applyFont="1" applyFill="1" applyBorder="1" applyAlignment="1">
      <alignment horizontal="justify" vertical="center"/>
    </xf>
    <xf numFmtId="43" fontId="2" fillId="0" borderId="17" xfId="1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19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23811</xdr:colOff>
      <xdr:row>0</xdr:row>
      <xdr:rowOff>0</xdr:rowOff>
    </xdr:from>
    <xdr:to>
      <xdr:col>2</xdr:col>
      <xdr:colOff>202405</xdr:colOff>
      <xdr:row>5</xdr:row>
      <xdr:rowOff>166687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1" y="0"/>
          <a:ext cx="1154907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85"/>
  <sheetViews>
    <sheetView showGridLines="0" tabSelected="1" zoomScale="85" zoomScaleNormal="80" workbookViewId="0">
      <selection activeCell="E72" sqref="E72"/>
    </sheetView>
  </sheetViews>
  <sheetFormatPr baseColWidth="10" defaultRowHeight="15" x14ac:dyDescent="0.25"/>
  <cols>
    <col min="1" max="2" width="7.28515625" style="1" customWidth="1"/>
    <col min="3" max="3" width="74.85546875" style="1" bestFit="1" customWidth="1"/>
    <col min="4" max="4" width="20" style="1" customWidth="1"/>
    <col min="5" max="5" width="18" style="1" customWidth="1"/>
    <col min="6" max="6" width="20" style="1" customWidth="1"/>
    <col min="7" max="8" width="20" style="1" bestFit="1" customWidth="1"/>
    <col min="9" max="9" width="20" style="10" bestFit="1" customWidth="1"/>
    <col min="10" max="12" width="16.85546875" style="1" bestFit="1" customWidth="1"/>
    <col min="13" max="16384" width="11.42578125" style="1"/>
  </cols>
  <sheetData>
    <row r="2" spans="1:11" x14ac:dyDescent="0.25">
      <c r="A2" s="52" t="s">
        <v>68</v>
      </c>
      <c r="B2" s="52"/>
      <c r="C2" s="52"/>
      <c r="D2" s="52"/>
      <c r="E2" s="52"/>
      <c r="F2" s="52"/>
      <c r="G2" s="52"/>
      <c r="H2" s="52"/>
      <c r="I2" s="52"/>
    </row>
    <row r="3" spans="1:11" x14ac:dyDescent="0.25">
      <c r="A3" s="52" t="s">
        <v>70</v>
      </c>
      <c r="B3" s="52"/>
      <c r="C3" s="52"/>
      <c r="D3" s="52"/>
      <c r="E3" s="52"/>
      <c r="F3" s="52"/>
      <c r="G3" s="52"/>
      <c r="H3" s="52"/>
      <c r="I3" s="52"/>
    </row>
    <row r="4" spans="1:11" x14ac:dyDescent="0.25">
      <c r="A4" s="52" t="s">
        <v>0</v>
      </c>
      <c r="B4" s="52"/>
      <c r="C4" s="52"/>
      <c r="D4" s="52"/>
      <c r="E4" s="52"/>
      <c r="F4" s="52"/>
      <c r="G4" s="52"/>
      <c r="H4" s="52"/>
      <c r="I4" s="52"/>
    </row>
    <row r="5" spans="1:11" x14ac:dyDescent="0.25">
      <c r="A5" s="52" t="s">
        <v>76</v>
      </c>
      <c r="B5" s="52"/>
      <c r="C5" s="52"/>
      <c r="D5" s="52"/>
      <c r="E5" s="52"/>
      <c r="F5" s="52"/>
      <c r="G5" s="52"/>
      <c r="H5" s="52"/>
      <c r="I5" s="52"/>
    </row>
    <row r="6" spans="1:11" ht="15.75" thickBot="1" x14ac:dyDescent="0.3">
      <c r="A6" s="53" t="s">
        <v>1</v>
      </c>
      <c r="B6" s="53"/>
      <c r="C6" s="53"/>
      <c r="D6" s="53"/>
      <c r="E6" s="53"/>
      <c r="F6" s="53"/>
      <c r="G6" s="53"/>
      <c r="H6" s="53"/>
      <c r="I6" s="53"/>
    </row>
    <row r="7" spans="1:11" ht="20.100000000000001" customHeight="1" thickBot="1" x14ac:dyDescent="0.3">
      <c r="A7" s="54"/>
      <c r="B7" s="55"/>
      <c r="C7" s="56"/>
      <c r="D7" s="57" t="s">
        <v>2</v>
      </c>
      <c r="E7" s="58"/>
      <c r="F7" s="58"/>
      <c r="G7" s="58"/>
      <c r="H7" s="59"/>
      <c r="I7" s="60" t="s">
        <v>71</v>
      </c>
    </row>
    <row r="8" spans="1:11" ht="20.100000000000001" customHeight="1" x14ac:dyDescent="0.25">
      <c r="A8" s="63" t="s">
        <v>72</v>
      </c>
      <c r="B8" s="64"/>
      <c r="C8" s="65"/>
      <c r="D8" s="43" t="s">
        <v>73</v>
      </c>
      <c r="E8" s="69" t="s">
        <v>3</v>
      </c>
      <c r="F8" s="43" t="s">
        <v>4</v>
      </c>
      <c r="G8" s="43" t="s">
        <v>5</v>
      </c>
      <c r="H8" s="43" t="s">
        <v>6</v>
      </c>
      <c r="I8" s="61"/>
    </row>
    <row r="9" spans="1:11" ht="20.100000000000001" customHeight="1" thickBot="1" x14ac:dyDescent="0.3">
      <c r="A9" s="66"/>
      <c r="B9" s="67"/>
      <c r="C9" s="68"/>
      <c r="D9" s="44"/>
      <c r="E9" s="70"/>
      <c r="F9" s="44"/>
      <c r="G9" s="44"/>
      <c r="H9" s="44"/>
      <c r="I9" s="62"/>
    </row>
    <row r="10" spans="1:11" x14ac:dyDescent="0.25">
      <c r="A10" s="45"/>
      <c r="B10" s="46"/>
      <c r="C10" s="47"/>
      <c r="D10" s="25"/>
      <c r="E10" s="25"/>
      <c r="F10" s="25"/>
      <c r="G10" s="25"/>
      <c r="H10" s="25"/>
      <c r="I10" s="26"/>
    </row>
    <row r="11" spans="1:11" x14ac:dyDescent="0.25">
      <c r="A11" s="48" t="s">
        <v>7</v>
      </c>
      <c r="B11" s="49"/>
      <c r="C11" s="50"/>
      <c r="D11" s="6"/>
      <c r="E11" s="2"/>
      <c r="F11" s="2"/>
      <c r="G11" s="2"/>
      <c r="H11" s="2"/>
      <c r="I11" s="6"/>
    </row>
    <row r="12" spans="1:11" x14ac:dyDescent="0.25">
      <c r="A12" s="3"/>
      <c r="B12" s="42" t="s">
        <v>8</v>
      </c>
      <c r="C12" s="38"/>
      <c r="D12" s="17">
        <v>1480649977</v>
      </c>
      <c r="E12" s="6"/>
      <c r="F12" s="6">
        <f>D12+E12</f>
        <v>1480649977</v>
      </c>
      <c r="G12" s="6">
        <v>1141029425.4100001</v>
      </c>
      <c r="H12" s="6">
        <f>G12</f>
        <v>1141029425.4100001</v>
      </c>
      <c r="I12" s="6">
        <f>H12-D12</f>
        <v>-339620551.58999991</v>
      </c>
    </row>
    <row r="13" spans="1:11" x14ac:dyDescent="0.25">
      <c r="A13" s="3"/>
      <c r="B13" s="42" t="s">
        <v>9</v>
      </c>
      <c r="C13" s="38"/>
      <c r="D13" s="6"/>
      <c r="E13" s="7"/>
      <c r="F13" s="6">
        <f t="shared" ref="F13:F17" si="0">D13+E13</f>
        <v>0</v>
      </c>
      <c r="G13" s="6">
        <v>0</v>
      </c>
      <c r="H13" s="6">
        <f t="shared" ref="H13:H18" si="1">G13</f>
        <v>0</v>
      </c>
      <c r="I13" s="6">
        <f t="shared" ref="I13:I18" si="2">H13-D13</f>
        <v>0</v>
      </c>
      <c r="J13" s="9"/>
    </row>
    <row r="14" spans="1:11" x14ac:dyDescent="0.25">
      <c r="A14" s="3"/>
      <c r="B14" s="42" t="s">
        <v>10</v>
      </c>
      <c r="C14" s="38"/>
      <c r="D14" s="6"/>
      <c r="E14" s="2"/>
      <c r="F14" s="6">
        <f t="shared" si="0"/>
        <v>0</v>
      </c>
      <c r="G14" s="6">
        <v>0</v>
      </c>
      <c r="H14" s="6">
        <f t="shared" si="1"/>
        <v>0</v>
      </c>
      <c r="I14" s="6">
        <f t="shared" si="2"/>
        <v>0</v>
      </c>
    </row>
    <row r="15" spans="1:11" x14ac:dyDescent="0.25">
      <c r="A15" s="3"/>
      <c r="B15" s="42" t="s">
        <v>11</v>
      </c>
      <c r="C15" s="38"/>
      <c r="D15" s="17">
        <v>1032404761</v>
      </c>
      <c r="E15" s="2"/>
      <c r="F15" s="6">
        <f t="shared" si="0"/>
        <v>1032404761</v>
      </c>
      <c r="G15" s="6">
        <v>812916155.43999994</v>
      </c>
      <c r="H15" s="6">
        <f t="shared" si="1"/>
        <v>812916155.43999994</v>
      </c>
      <c r="I15" s="6">
        <f t="shared" si="2"/>
        <v>-219488605.56000006</v>
      </c>
      <c r="K15" s="9"/>
    </row>
    <row r="16" spans="1:11" x14ac:dyDescent="0.25">
      <c r="A16" s="3"/>
      <c r="B16" s="42" t="s">
        <v>12</v>
      </c>
      <c r="C16" s="38"/>
      <c r="D16" s="17">
        <v>29430437</v>
      </c>
      <c r="E16" s="7"/>
      <c r="F16" s="6">
        <f t="shared" si="0"/>
        <v>29430437</v>
      </c>
      <c r="G16" s="6">
        <v>20198019.719999809</v>
      </c>
      <c r="H16" s="6">
        <f t="shared" si="1"/>
        <v>20198019.719999809</v>
      </c>
      <c r="I16" s="6">
        <f t="shared" si="2"/>
        <v>-9232417.2800001912</v>
      </c>
    </row>
    <row r="17" spans="1:11" x14ac:dyDescent="0.25">
      <c r="A17" s="3"/>
      <c r="B17" s="42" t="s">
        <v>75</v>
      </c>
      <c r="C17" s="38"/>
      <c r="D17" s="17">
        <v>139432763</v>
      </c>
      <c r="E17" s="7"/>
      <c r="F17" s="6">
        <f t="shared" si="0"/>
        <v>139432763</v>
      </c>
      <c r="G17" s="6">
        <v>52304326.579999998</v>
      </c>
      <c r="H17" s="6">
        <f t="shared" si="1"/>
        <v>52304326.579999998</v>
      </c>
      <c r="I17" s="6">
        <f t="shared" si="2"/>
        <v>-87128436.420000002</v>
      </c>
      <c r="K17" s="9"/>
    </row>
    <row r="18" spans="1:11" x14ac:dyDescent="0.25">
      <c r="A18" s="3"/>
      <c r="B18" s="42" t="s">
        <v>74</v>
      </c>
      <c r="C18" s="38"/>
      <c r="D18" s="6"/>
      <c r="E18" s="2"/>
      <c r="F18" s="6"/>
      <c r="G18" s="6">
        <v>545135.91999999993</v>
      </c>
      <c r="H18" s="6">
        <f t="shared" si="1"/>
        <v>545135.91999999993</v>
      </c>
      <c r="I18" s="6">
        <f t="shared" si="2"/>
        <v>545135.91999999993</v>
      </c>
    </row>
    <row r="19" spans="1:11" s="16" customFormat="1" x14ac:dyDescent="0.25">
      <c r="A19" s="35"/>
      <c r="B19" s="36" t="s">
        <v>13</v>
      </c>
      <c r="C19" s="32"/>
      <c r="D19" s="41">
        <f>SUM(D21:D31)</f>
        <v>780871831</v>
      </c>
      <c r="E19" s="41">
        <f t="shared" ref="E19:I19" si="3">SUM(E21:E31)</f>
        <v>0</v>
      </c>
      <c r="F19" s="41">
        <f t="shared" si="3"/>
        <v>780871831</v>
      </c>
      <c r="G19" s="41">
        <f>SUM(G21:G31)</f>
        <v>788318764</v>
      </c>
      <c r="H19" s="41">
        <f t="shared" si="3"/>
        <v>788318764</v>
      </c>
      <c r="I19" s="41">
        <f t="shared" si="3"/>
        <v>7446933</v>
      </c>
    </row>
    <row r="20" spans="1:11" s="16" customFormat="1" x14ac:dyDescent="0.25">
      <c r="A20" s="35"/>
      <c r="B20" s="36" t="s">
        <v>14</v>
      </c>
      <c r="C20" s="32"/>
      <c r="D20" s="41"/>
      <c r="E20" s="41"/>
      <c r="F20" s="41"/>
      <c r="G20" s="41"/>
      <c r="H20" s="41"/>
      <c r="I20" s="41"/>
    </row>
    <row r="21" spans="1:11" x14ac:dyDescent="0.25">
      <c r="A21" s="3"/>
      <c r="B21" s="27"/>
      <c r="C21" s="23" t="s">
        <v>15</v>
      </c>
      <c r="D21" s="6">
        <v>485320438</v>
      </c>
      <c r="E21" s="2"/>
      <c r="F21" s="6">
        <f t="shared" ref="F21:F30" si="4">D21+E21</f>
        <v>485320438</v>
      </c>
      <c r="G21" s="6">
        <v>440260047</v>
      </c>
      <c r="H21" s="6">
        <f t="shared" ref="H21:H37" si="5">G21</f>
        <v>440260047</v>
      </c>
      <c r="I21" s="6">
        <f t="shared" ref="I21:I37" si="6">H21-D21</f>
        <v>-45060391</v>
      </c>
    </row>
    <row r="22" spans="1:11" x14ac:dyDescent="0.25">
      <c r="A22" s="3"/>
      <c r="B22" s="27"/>
      <c r="C22" s="23" t="s">
        <v>16</v>
      </c>
      <c r="D22" s="6">
        <v>127634186</v>
      </c>
      <c r="E22" s="2"/>
      <c r="F22" s="6">
        <f t="shared" si="4"/>
        <v>127634186</v>
      </c>
      <c r="G22" s="18">
        <v>121652195</v>
      </c>
      <c r="H22" s="6">
        <f t="shared" si="5"/>
        <v>121652195</v>
      </c>
      <c r="I22" s="6">
        <f t="shared" si="6"/>
        <v>-5981991</v>
      </c>
    </row>
    <row r="23" spans="1:11" x14ac:dyDescent="0.25">
      <c r="A23" s="3"/>
      <c r="B23" s="27"/>
      <c r="C23" s="23" t="s">
        <v>17</v>
      </c>
      <c r="D23" s="6">
        <v>43863785</v>
      </c>
      <c r="E23" s="2"/>
      <c r="F23" s="6">
        <f t="shared" si="4"/>
        <v>43863785</v>
      </c>
      <c r="G23" s="6">
        <v>31590328</v>
      </c>
      <c r="H23" s="6">
        <f t="shared" si="5"/>
        <v>31590328</v>
      </c>
      <c r="I23" s="6">
        <f t="shared" si="6"/>
        <v>-12273457</v>
      </c>
    </row>
    <row r="24" spans="1:11" x14ac:dyDescent="0.25">
      <c r="A24" s="3"/>
      <c r="B24" s="27"/>
      <c r="C24" s="23" t="s">
        <v>18</v>
      </c>
      <c r="D24" s="6"/>
      <c r="E24" s="2"/>
      <c r="F24" s="6">
        <f t="shared" si="4"/>
        <v>0</v>
      </c>
      <c r="G24" s="6">
        <v>0</v>
      </c>
      <c r="H24" s="6">
        <f t="shared" si="5"/>
        <v>0</v>
      </c>
      <c r="I24" s="6">
        <f t="shared" si="6"/>
        <v>0</v>
      </c>
    </row>
    <row r="25" spans="1:11" x14ac:dyDescent="0.25">
      <c r="A25" s="3"/>
      <c r="B25" s="27"/>
      <c r="C25" s="23" t="s">
        <v>19</v>
      </c>
      <c r="D25" s="6"/>
      <c r="E25" s="2"/>
      <c r="F25" s="6">
        <f t="shared" si="4"/>
        <v>0</v>
      </c>
      <c r="G25" s="6">
        <v>0</v>
      </c>
      <c r="H25" s="6">
        <f t="shared" si="5"/>
        <v>0</v>
      </c>
      <c r="I25" s="6">
        <f t="shared" si="6"/>
        <v>0</v>
      </c>
    </row>
    <row r="26" spans="1:11" x14ac:dyDescent="0.25">
      <c r="A26" s="3"/>
      <c r="B26" s="27"/>
      <c r="C26" s="23" t="s">
        <v>20</v>
      </c>
      <c r="D26" s="6">
        <v>21984677</v>
      </c>
      <c r="E26" s="2"/>
      <c r="F26" s="6">
        <f t="shared" si="4"/>
        <v>21984677</v>
      </c>
      <c r="G26" s="6">
        <v>17444424</v>
      </c>
      <c r="H26" s="6">
        <f t="shared" si="5"/>
        <v>17444424</v>
      </c>
      <c r="I26" s="6">
        <f t="shared" si="6"/>
        <v>-4540253</v>
      </c>
    </row>
    <row r="27" spans="1:11" x14ac:dyDescent="0.25">
      <c r="A27" s="3"/>
      <c r="B27" s="27"/>
      <c r="C27" s="23" t="s">
        <v>21</v>
      </c>
      <c r="D27" s="6">
        <v>6834509</v>
      </c>
      <c r="E27" s="2"/>
      <c r="F27" s="6">
        <f t="shared" si="4"/>
        <v>6834509</v>
      </c>
      <c r="G27" s="6">
        <v>6921446</v>
      </c>
      <c r="H27" s="6">
        <f t="shared" si="5"/>
        <v>6921446</v>
      </c>
      <c r="I27" s="6">
        <f t="shared" si="6"/>
        <v>86937</v>
      </c>
    </row>
    <row r="28" spans="1:11" x14ac:dyDescent="0.25">
      <c r="A28" s="3"/>
      <c r="B28" s="27"/>
      <c r="C28" s="23" t="s">
        <v>22</v>
      </c>
      <c r="D28" s="6"/>
      <c r="E28" s="2"/>
      <c r="F28" s="6">
        <f t="shared" si="4"/>
        <v>0</v>
      </c>
      <c r="G28" s="6">
        <v>0</v>
      </c>
      <c r="H28" s="6">
        <f t="shared" si="5"/>
        <v>0</v>
      </c>
      <c r="I28" s="6">
        <f t="shared" si="6"/>
        <v>0</v>
      </c>
    </row>
    <row r="29" spans="1:11" x14ac:dyDescent="0.25">
      <c r="A29" s="3"/>
      <c r="B29" s="27"/>
      <c r="C29" s="23" t="s">
        <v>23</v>
      </c>
      <c r="D29" s="6">
        <v>28712067</v>
      </c>
      <c r="E29" s="7"/>
      <c r="F29" s="6">
        <f t="shared" si="4"/>
        <v>28712067</v>
      </c>
      <c r="G29" s="6">
        <v>24034991</v>
      </c>
      <c r="H29" s="6">
        <f t="shared" si="5"/>
        <v>24034991</v>
      </c>
      <c r="I29" s="6">
        <f t="shared" si="6"/>
        <v>-4677076</v>
      </c>
    </row>
    <row r="30" spans="1:11" x14ac:dyDescent="0.25">
      <c r="A30" s="3"/>
      <c r="B30" s="27"/>
      <c r="C30" s="23" t="s">
        <v>24</v>
      </c>
      <c r="D30" s="6">
        <v>66522169</v>
      </c>
      <c r="E30" s="2"/>
      <c r="F30" s="6">
        <f t="shared" si="4"/>
        <v>66522169</v>
      </c>
      <c r="G30" s="6">
        <v>71564657</v>
      </c>
      <c r="H30" s="6">
        <f t="shared" si="5"/>
        <v>71564657</v>
      </c>
      <c r="I30" s="6">
        <f t="shared" si="6"/>
        <v>5042488</v>
      </c>
    </row>
    <row r="31" spans="1:11" x14ac:dyDescent="0.25">
      <c r="A31" s="3"/>
      <c r="B31" s="27"/>
      <c r="C31" s="23" t="s">
        <v>25</v>
      </c>
      <c r="D31" s="6"/>
      <c r="E31" s="2"/>
      <c r="F31" s="6"/>
      <c r="G31" s="6">
        <v>74850676</v>
      </c>
      <c r="H31" s="6">
        <f t="shared" si="5"/>
        <v>74850676</v>
      </c>
      <c r="I31" s="6">
        <f t="shared" si="6"/>
        <v>74850676</v>
      </c>
    </row>
    <row r="32" spans="1:11" s="16" customFormat="1" x14ac:dyDescent="0.25">
      <c r="A32" s="24"/>
      <c r="B32" s="36" t="s">
        <v>26</v>
      </c>
      <c r="C32" s="32"/>
      <c r="D32" s="11">
        <f>SUM(D33:D37)</f>
        <v>153631338</v>
      </c>
      <c r="E32" s="11">
        <f t="shared" ref="E32:I32" si="7">SUM(E33:E37)</f>
        <v>0</v>
      </c>
      <c r="F32" s="11">
        <f>SUM(F33:F37)</f>
        <v>153631338</v>
      </c>
      <c r="G32" s="11">
        <f>SUM(G33:G37)</f>
        <v>147569222.06999999</v>
      </c>
      <c r="H32" s="11">
        <f t="shared" si="7"/>
        <v>147569222.06999999</v>
      </c>
      <c r="I32" s="11">
        <f t="shared" si="7"/>
        <v>-6062115.9300000072</v>
      </c>
    </row>
    <row r="33" spans="1:12" x14ac:dyDescent="0.25">
      <c r="A33" s="3"/>
      <c r="B33" s="27"/>
      <c r="C33" s="23" t="s">
        <v>27</v>
      </c>
      <c r="D33" s="6">
        <v>33616</v>
      </c>
      <c r="E33" s="2"/>
      <c r="F33" s="6">
        <f t="shared" ref="F33:F40" si="8">D33+E33</f>
        <v>33616</v>
      </c>
      <c r="G33" s="6">
        <v>12678</v>
      </c>
      <c r="H33" s="6">
        <f t="shared" si="5"/>
        <v>12678</v>
      </c>
      <c r="I33" s="6">
        <f t="shared" si="6"/>
        <v>-20938</v>
      </c>
    </row>
    <row r="34" spans="1:12" x14ac:dyDescent="0.25">
      <c r="A34" s="3"/>
      <c r="B34" s="27"/>
      <c r="C34" s="23" t="s">
        <v>28</v>
      </c>
      <c r="D34" s="6">
        <v>3107831</v>
      </c>
      <c r="E34" s="2"/>
      <c r="F34" s="6">
        <f t="shared" si="8"/>
        <v>3107831</v>
      </c>
      <c r="G34" s="6">
        <v>3109618</v>
      </c>
      <c r="H34" s="6">
        <f t="shared" si="5"/>
        <v>3109618</v>
      </c>
      <c r="I34" s="6">
        <f t="shared" si="6"/>
        <v>1787</v>
      </c>
    </row>
    <row r="35" spans="1:12" x14ac:dyDescent="0.25">
      <c r="A35" s="3"/>
      <c r="B35" s="27"/>
      <c r="C35" s="23" t="s">
        <v>29</v>
      </c>
      <c r="D35" s="6">
        <v>13098186</v>
      </c>
      <c r="E35" s="2"/>
      <c r="F35" s="6">
        <f t="shared" si="8"/>
        <v>13098186</v>
      </c>
      <c r="G35" s="6">
        <v>5923317</v>
      </c>
      <c r="H35" s="6">
        <f t="shared" si="5"/>
        <v>5923317</v>
      </c>
      <c r="I35" s="6">
        <f t="shared" si="6"/>
        <v>-7174869</v>
      </c>
    </row>
    <row r="36" spans="1:12" x14ac:dyDescent="0.25">
      <c r="A36" s="3"/>
      <c r="B36" s="27"/>
      <c r="C36" s="23" t="s">
        <v>30</v>
      </c>
      <c r="D36" s="6"/>
      <c r="E36" s="2"/>
      <c r="F36" s="6">
        <f t="shared" si="8"/>
        <v>0</v>
      </c>
      <c r="G36" s="6">
        <v>0</v>
      </c>
      <c r="H36" s="6">
        <f t="shared" si="5"/>
        <v>0</v>
      </c>
      <c r="I36" s="6">
        <f t="shared" si="6"/>
        <v>0</v>
      </c>
    </row>
    <row r="37" spans="1:12" x14ac:dyDescent="0.25">
      <c r="A37" s="3"/>
      <c r="B37" s="27"/>
      <c r="C37" s="23" t="s">
        <v>69</v>
      </c>
      <c r="D37" s="6">
        <v>137391705</v>
      </c>
      <c r="E37" s="6">
        <v>0</v>
      </c>
      <c r="F37" s="6">
        <f t="shared" si="8"/>
        <v>137391705</v>
      </c>
      <c r="G37" s="6">
        <v>138523609.06999999</v>
      </c>
      <c r="H37" s="6">
        <f t="shared" si="5"/>
        <v>138523609.06999999</v>
      </c>
      <c r="I37" s="6">
        <f t="shared" si="6"/>
        <v>1131904.0699999928</v>
      </c>
    </row>
    <row r="38" spans="1:12" s="16" customFormat="1" x14ac:dyDescent="0.25">
      <c r="A38" s="24"/>
      <c r="B38" s="39" t="s">
        <v>31</v>
      </c>
      <c r="C38" s="40"/>
      <c r="D38" s="21">
        <v>11205379</v>
      </c>
      <c r="E38" s="21">
        <v>0</v>
      </c>
      <c r="F38" s="11">
        <f t="shared" si="8"/>
        <v>11205379</v>
      </c>
      <c r="G38" s="21">
        <v>0</v>
      </c>
      <c r="H38" s="21">
        <f>G38</f>
        <v>0</v>
      </c>
      <c r="I38" s="11">
        <f>H38-D38</f>
        <v>-11205379</v>
      </c>
    </row>
    <row r="39" spans="1:12" s="16" customFormat="1" x14ac:dyDescent="0.25">
      <c r="A39" s="24"/>
      <c r="B39" s="36" t="s">
        <v>32</v>
      </c>
      <c r="C39" s="32"/>
      <c r="D39" s="8">
        <f>D40</f>
        <v>95500</v>
      </c>
      <c r="E39" s="8">
        <f>E40</f>
        <v>0</v>
      </c>
      <c r="F39" s="8">
        <f t="shared" ref="F39:I39" si="9">F40</f>
        <v>95500</v>
      </c>
      <c r="G39" s="8">
        <f t="shared" si="9"/>
        <v>325395.05</v>
      </c>
      <c r="H39" s="8">
        <f t="shared" si="9"/>
        <v>325395.05</v>
      </c>
      <c r="I39" s="8">
        <f t="shared" si="9"/>
        <v>229895.05</v>
      </c>
    </row>
    <row r="40" spans="1:12" x14ac:dyDescent="0.25">
      <c r="A40" s="3"/>
      <c r="B40" s="27"/>
      <c r="C40" s="23" t="s">
        <v>33</v>
      </c>
      <c r="D40" s="18">
        <v>95500</v>
      </c>
      <c r="E40" s="19"/>
      <c r="F40" s="6">
        <f t="shared" si="8"/>
        <v>95500</v>
      </c>
      <c r="G40" s="6">
        <v>325395.05</v>
      </c>
      <c r="H40" s="6">
        <f t="shared" ref="H40" si="10">G40</f>
        <v>325395.05</v>
      </c>
      <c r="I40" s="6">
        <f>H40-D40</f>
        <v>229895.05</v>
      </c>
    </row>
    <row r="41" spans="1:12" s="16" customFormat="1" x14ac:dyDescent="0.25">
      <c r="A41" s="24"/>
      <c r="B41" s="36" t="s">
        <v>34</v>
      </c>
      <c r="C41" s="32"/>
      <c r="D41" s="11">
        <f>D42+D43</f>
        <v>0</v>
      </c>
      <c r="E41" s="11">
        <f>E42+E43</f>
        <v>0</v>
      </c>
      <c r="F41" s="11">
        <f>F42+F43</f>
        <v>0</v>
      </c>
      <c r="G41" s="8">
        <f>G42+G43</f>
        <v>0</v>
      </c>
      <c r="H41" s="8">
        <f t="shared" ref="H41:I41" si="11">H42+H43</f>
        <v>0</v>
      </c>
      <c r="I41" s="8">
        <f t="shared" si="11"/>
        <v>0</v>
      </c>
    </row>
    <row r="42" spans="1:12" x14ac:dyDescent="0.25">
      <c r="A42" s="3"/>
      <c r="B42" s="27"/>
      <c r="C42" s="23" t="s">
        <v>35</v>
      </c>
      <c r="D42" s="6"/>
      <c r="E42" s="6"/>
      <c r="F42" s="6"/>
      <c r="G42" s="6"/>
      <c r="H42" s="6"/>
      <c r="I42" s="6"/>
    </row>
    <row r="43" spans="1:12" x14ac:dyDescent="0.25">
      <c r="A43" s="3"/>
      <c r="B43" s="27"/>
      <c r="C43" s="23" t="s">
        <v>36</v>
      </c>
      <c r="D43" s="6">
        <v>0</v>
      </c>
      <c r="E43" s="6"/>
      <c r="F43" s="6">
        <v>0</v>
      </c>
      <c r="G43" s="6">
        <v>0</v>
      </c>
      <c r="H43" s="6">
        <v>0</v>
      </c>
      <c r="I43" s="6">
        <f>H43-D43</f>
        <v>0</v>
      </c>
    </row>
    <row r="44" spans="1:12" x14ac:dyDescent="0.25">
      <c r="A44" s="3"/>
      <c r="B44" s="27"/>
      <c r="C44" s="23"/>
      <c r="D44" s="6"/>
      <c r="E44" s="6"/>
      <c r="F44" s="6"/>
      <c r="G44" s="6"/>
      <c r="H44" s="6"/>
      <c r="I44" s="6"/>
    </row>
    <row r="45" spans="1:12" x14ac:dyDescent="0.25">
      <c r="A45" s="35" t="s">
        <v>37</v>
      </c>
      <c r="B45" s="36"/>
      <c r="C45" s="32"/>
      <c r="D45" s="30">
        <f t="shared" ref="D45" si="12">+D12+D13+D14+D15+D16+D17+D18+D19+D32+D38+D39+D41</f>
        <v>3627721986</v>
      </c>
      <c r="E45" s="30">
        <f t="shared" ref="E45" si="13">+E12+E13+E14+E15+E16+E17+E18+E19+E32+E38+E39+E41</f>
        <v>0</v>
      </c>
      <c r="F45" s="30">
        <f>+F12+F13+F14+F15+F16+F17+F18+F19+F32+F38+F39+F41</f>
        <v>3627721986</v>
      </c>
      <c r="G45" s="30">
        <f>+G12+G13+G14+G15+G16+G17+G18+G19+G32+G38+G39+G41</f>
        <v>2963206444.1900001</v>
      </c>
      <c r="H45" s="30">
        <f>+H12+H13+H14+H15+H16+H17+H18+H19+H32+H38+H39+H41</f>
        <v>2963206444.1900001</v>
      </c>
      <c r="I45" s="51">
        <f>+I12+I13+I14+I15+I16+I17+I18+I19+I32+I38+I39+I41</f>
        <v>-664515541.81000018</v>
      </c>
      <c r="K45" s="10">
        <v>2348788081.3099999</v>
      </c>
      <c r="L45" s="10">
        <v>2348788081.3099999</v>
      </c>
    </row>
    <row r="46" spans="1:12" x14ac:dyDescent="0.25">
      <c r="A46" s="35" t="s">
        <v>38</v>
      </c>
      <c r="B46" s="36"/>
      <c r="C46" s="32"/>
      <c r="D46" s="30"/>
      <c r="E46" s="30"/>
      <c r="F46" s="30"/>
      <c r="G46" s="30"/>
      <c r="H46" s="30"/>
      <c r="I46" s="51"/>
      <c r="K46" s="10"/>
      <c r="L46" s="10"/>
    </row>
    <row r="47" spans="1:12" x14ac:dyDescent="0.25">
      <c r="A47" s="35" t="s">
        <v>39</v>
      </c>
      <c r="B47" s="36"/>
      <c r="C47" s="32"/>
      <c r="D47" s="30"/>
      <c r="E47" s="30"/>
      <c r="F47" s="30"/>
      <c r="G47" s="30"/>
      <c r="H47" s="30"/>
      <c r="I47" s="51"/>
      <c r="K47" s="10"/>
      <c r="L47" s="10"/>
    </row>
    <row r="48" spans="1:12" x14ac:dyDescent="0.25">
      <c r="A48" s="3"/>
      <c r="B48" s="27"/>
      <c r="C48" s="23"/>
      <c r="D48" s="2"/>
      <c r="E48" s="2"/>
      <c r="F48" s="2"/>
      <c r="G48" s="6"/>
      <c r="H48" s="6"/>
      <c r="I48" s="6"/>
    </row>
    <row r="49" spans="1:11" x14ac:dyDescent="0.25">
      <c r="A49" s="3"/>
      <c r="B49" s="29"/>
      <c r="C49" s="28"/>
      <c r="D49" s="2"/>
      <c r="E49" s="2"/>
      <c r="F49" s="2"/>
      <c r="G49" s="6"/>
      <c r="H49" s="6"/>
      <c r="I49" s="6"/>
    </row>
    <row r="50" spans="1:11" x14ac:dyDescent="0.25">
      <c r="A50" s="35" t="s">
        <v>40</v>
      </c>
      <c r="B50" s="36"/>
      <c r="C50" s="32"/>
      <c r="D50" s="2"/>
      <c r="E50" s="2"/>
      <c r="F50" s="2"/>
      <c r="G50" s="2"/>
      <c r="H50" s="2"/>
      <c r="I50" s="6"/>
    </row>
    <row r="51" spans="1:11" s="16" customFormat="1" x14ac:dyDescent="0.25">
      <c r="A51" s="15"/>
      <c r="B51" s="31" t="s">
        <v>41</v>
      </c>
      <c r="C51" s="32"/>
      <c r="D51" s="8">
        <f>+D52+D53+D54+D55+D56+D57+D58+D59</f>
        <v>688972856</v>
      </c>
      <c r="E51" s="8">
        <f t="shared" ref="E51:I51" si="14">+E52+E53+E54+E55+E56+E57+E58+E59</f>
        <v>0</v>
      </c>
      <c r="F51" s="8">
        <f>+F52+F53+F54+F55+F56+F57+F58+F59</f>
        <v>688972856</v>
      </c>
      <c r="G51" s="8">
        <f t="shared" si="14"/>
        <v>690689181</v>
      </c>
      <c r="H51" s="8">
        <f t="shared" si="14"/>
        <v>690689181</v>
      </c>
      <c r="I51" s="11">
        <f t="shared" si="14"/>
        <v>1716325</v>
      </c>
    </row>
    <row r="52" spans="1:11" x14ac:dyDescent="0.25">
      <c r="A52" s="3"/>
      <c r="B52" s="13"/>
      <c r="C52" s="14" t="s">
        <v>42</v>
      </c>
      <c r="D52" s="2"/>
      <c r="E52" s="2"/>
      <c r="F52" s="2"/>
      <c r="G52" s="2"/>
      <c r="H52" s="2"/>
      <c r="I52" s="6"/>
    </row>
    <row r="53" spans="1:11" x14ac:dyDescent="0.25">
      <c r="A53" s="3"/>
      <c r="B53" s="13"/>
      <c r="C53" s="14" t="s">
        <v>43</v>
      </c>
      <c r="D53" s="2"/>
      <c r="E53" s="2"/>
      <c r="F53" s="2"/>
      <c r="G53" s="2"/>
      <c r="H53" s="2"/>
      <c r="I53" s="6"/>
    </row>
    <row r="54" spans="1:11" x14ac:dyDescent="0.25">
      <c r="A54" s="3"/>
      <c r="B54" s="13"/>
      <c r="C54" s="14" t="s">
        <v>44</v>
      </c>
      <c r="D54" s="17">
        <v>113016136</v>
      </c>
      <c r="E54" s="6"/>
      <c r="F54" s="6">
        <f t="shared" ref="F54:F55" si="15">D54+E54</f>
        <v>113016136</v>
      </c>
      <c r="G54" s="6">
        <v>111669900</v>
      </c>
      <c r="H54" s="6">
        <f>G54</f>
        <v>111669900</v>
      </c>
      <c r="I54" s="6">
        <f t="shared" ref="I54:I55" si="16">H54-D54</f>
        <v>-1346236</v>
      </c>
      <c r="J54" s="9"/>
    </row>
    <row r="55" spans="1:11" ht="28.5" x14ac:dyDescent="0.25">
      <c r="A55" s="3"/>
      <c r="B55" s="13"/>
      <c r="C55" s="14" t="s">
        <v>45</v>
      </c>
      <c r="D55" s="17">
        <v>575956720</v>
      </c>
      <c r="E55" s="2"/>
      <c r="F55" s="6">
        <f t="shared" si="15"/>
        <v>575956720</v>
      </c>
      <c r="G55" s="6">
        <v>579019281</v>
      </c>
      <c r="H55" s="6">
        <f>G55</f>
        <v>579019281</v>
      </c>
      <c r="I55" s="6">
        <f t="shared" si="16"/>
        <v>3062561</v>
      </c>
      <c r="J55" s="9"/>
      <c r="K55" s="9"/>
    </row>
    <row r="56" spans="1:11" x14ac:dyDescent="0.25">
      <c r="A56" s="3"/>
      <c r="B56" s="13"/>
      <c r="C56" s="14" t="s">
        <v>46</v>
      </c>
      <c r="D56" s="2"/>
      <c r="E56" s="2"/>
      <c r="F56" s="2"/>
      <c r="G56" s="2"/>
      <c r="H56" s="2"/>
      <c r="I56" s="6"/>
    </row>
    <row r="57" spans="1:11" x14ac:dyDescent="0.25">
      <c r="A57" s="3"/>
      <c r="B57" s="13"/>
      <c r="C57" s="14" t="s">
        <v>47</v>
      </c>
      <c r="D57" s="2"/>
      <c r="E57" s="2"/>
      <c r="F57" s="2"/>
      <c r="G57" s="2"/>
      <c r="H57" s="2"/>
      <c r="I57" s="6"/>
    </row>
    <row r="58" spans="1:11" ht="30" x14ac:dyDescent="0.25">
      <c r="A58" s="3"/>
      <c r="B58" s="13"/>
      <c r="C58" s="20" t="s">
        <v>48</v>
      </c>
      <c r="D58" s="2"/>
      <c r="E58" s="2"/>
      <c r="F58" s="2"/>
      <c r="G58" s="2"/>
      <c r="H58" s="2"/>
      <c r="I58" s="6"/>
    </row>
    <row r="59" spans="1:11" ht="30" x14ac:dyDescent="0.25">
      <c r="A59" s="3"/>
      <c r="B59" s="13"/>
      <c r="C59" s="22" t="s">
        <v>49</v>
      </c>
      <c r="D59" s="6"/>
      <c r="E59" s="6"/>
      <c r="F59" s="6"/>
      <c r="G59" s="6"/>
      <c r="H59" s="6"/>
      <c r="I59" s="6"/>
    </row>
    <row r="60" spans="1:11" s="16" customFormat="1" x14ac:dyDescent="0.25">
      <c r="A60" s="15"/>
      <c r="B60" s="31" t="s">
        <v>50</v>
      </c>
      <c r="C60" s="32"/>
      <c r="D60" s="11">
        <f>+D61+D62+D63+D64</f>
        <v>39979087</v>
      </c>
      <c r="E60" s="11">
        <f t="shared" ref="E60:I60" si="17">+E61+E62+E63+E64</f>
        <v>0</v>
      </c>
      <c r="F60" s="11">
        <f>+F61+F62+F63+F64</f>
        <v>39979087</v>
      </c>
      <c r="G60" s="11">
        <f t="shared" si="17"/>
        <v>93238067.799999997</v>
      </c>
      <c r="H60" s="11">
        <f t="shared" si="17"/>
        <v>93238067.799999997</v>
      </c>
      <c r="I60" s="11">
        <f t="shared" si="17"/>
        <v>53258980.799999997</v>
      </c>
    </row>
    <row r="61" spans="1:11" x14ac:dyDescent="0.25">
      <c r="A61" s="3"/>
      <c r="B61" s="13"/>
      <c r="C61" s="14" t="s">
        <v>51</v>
      </c>
      <c r="D61" s="6"/>
      <c r="E61" s="6"/>
      <c r="F61" s="18"/>
      <c r="G61" s="18"/>
      <c r="H61" s="18"/>
      <c r="I61" s="18"/>
    </row>
    <row r="62" spans="1:11" x14ac:dyDescent="0.25">
      <c r="A62" s="3"/>
      <c r="B62" s="13"/>
      <c r="C62" s="14" t="s">
        <v>52</v>
      </c>
      <c r="D62" s="6"/>
      <c r="E62" s="6"/>
      <c r="F62" s="18"/>
      <c r="G62" s="18"/>
      <c r="H62" s="18"/>
      <c r="I62" s="18"/>
    </row>
    <row r="63" spans="1:11" x14ac:dyDescent="0.25">
      <c r="A63" s="3"/>
      <c r="B63" s="13"/>
      <c r="C63" s="14" t="s">
        <v>53</v>
      </c>
      <c r="D63" s="6"/>
      <c r="E63" s="6"/>
      <c r="F63" s="18"/>
      <c r="G63" s="18"/>
      <c r="H63" s="18"/>
      <c r="I63" s="18"/>
    </row>
    <row r="64" spans="1:11" x14ac:dyDescent="0.25">
      <c r="A64" s="3"/>
      <c r="B64" s="13"/>
      <c r="C64" s="14" t="s">
        <v>54</v>
      </c>
      <c r="D64" s="17">
        <v>39979087</v>
      </c>
      <c r="E64" s="6">
        <v>0</v>
      </c>
      <c r="F64" s="6">
        <f t="shared" ref="F64" si="18">D64+E64</f>
        <v>39979087</v>
      </c>
      <c r="G64" s="18">
        <v>93238067.799999997</v>
      </c>
      <c r="H64" s="18">
        <f>G64</f>
        <v>93238067.799999997</v>
      </c>
      <c r="I64" s="6">
        <f t="shared" ref="I64" si="19">H64-D64</f>
        <v>53258980.799999997</v>
      </c>
    </row>
    <row r="65" spans="1:12" x14ac:dyDescent="0.25">
      <c r="A65" s="3"/>
      <c r="B65" s="37" t="s">
        <v>55</v>
      </c>
      <c r="C65" s="38"/>
      <c r="D65" s="6">
        <f>+D66+D67</f>
        <v>0</v>
      </c>
      <c r="E65" s="6">
        <f>+E66+E67</f>
        <v>0</v>
      </c>
      <c r="F65" s="6">
        <f>D65+E65</f>
        <v>0</v>
      </c>
      <c r="G65" s="18">
        <f t="shared" ref="G65:I65" si="20">+G66+G67</f>
        <v>0</v>
      </c>
      <c r="H65" s="18">
        <f t="shared" si="20"/>
        <v>0</v>
      </c>
      <c r="I65" s="18">
        <f t="shared" si="20"/>
        <v>0</v>
      </c>
    </row>
    <row r="66" spans="1:12" ht="28.5" x14ac:dyDescent="0.25">
      <c r="A66" s="3"/>
      <c r="B66" s="13"/>
      <c r="C66" s="14" t="s">
        <v>56</v>
      </c>
      <c r="D66" s="6"/>
      <c r="E66" s="6"/>
      <c r="F66" s="18"/>
      <c r="G66" s="18"/>
      <c r="H66" s="18"/>
      <c r="I66" s="18"/>
    </row>
    <row r="67" spans="1:12" x14ac:dyDescent="0.25">
      <c r="A67" s="3"/>
      <c r="B67" s="13"/>
      <c r="C67" s="14" t="s">
        <v>57</v>
      </c>
      <c r="D67" s="6"/>
      <c r="E67" s="6"/>
      <c r="F67" s="18"/>
      <c r="G67" s="18"/>
      <c r="H67" s="18"/>
      <c r="I67" s="18"/>
    </row>
    <row r="68" spans="1:12" x14ac:dyDescent="0.25">
      <c r="A68" s="3"/>
      <c r="B68" s="37" t="s">
        <v>58</v>
      </c>
      <c r="C68" s="38"/>
      <c r="D68" s="17">
        <v>0</v>
      </c>
      <c r="E68" s="6"/>
      <c r="F68" s="6">
        <f t="shared" ref="F68:F69" si="21">D68+E68</f>
        <v>0</v>
      </c>
      <c r="G68" s="18">
        <v>28000000</v>
      </c>
      <c r="H68" s="18">
        <f>G68</f>
        <v>28000000</v>
      </c>
      <c r="I68" s="6">
        <f t="shared" ref="I68" si="22">H68-D68</f>
        <v>28000000</v>
      </c>
    </row>
    <row r="69" spans="1:12" x14ac:dyDescent="0.25">
      <c r="A69" s="3"/>
      <c r="B69" s="37" t="s">
        <v>59</v>
      </c>
      <c r="C69" s="38"/>
      <c r="D69" s="6"/>
      <c r="E69" s="6"/>
      <c r="F69" s="6">
        <f t="shared" si="21"/>
        <v>0</v>
      </c>
      <c r="G69" s="18"/>
      <c r="H69" s="18"/>
      <c r="I69" s="18"/>
    </row>
    <row r="70" spans="1:12" x14ac:dyDescent="0.25">
      <c r="A70" s="3"/>
      <c r="B70" s="37"/>
      <c r="C70" s="38"/>
      <c r="D70" s="2"/>
      <c r="E70" s="6">
        <v>0</v>
      </c>
      <c r="F70" s="2"/>
      <c r="G70" s="6"/>
      <c r="H70" s="6"/>
      <c r="I70" s="6"/>
    </row>
    <row r="71" spans="1:12" x14ac:dyDescent="0.25">
      <c r="A71" s="35" t="s">
        <v>60</v>
      </c>
      <c r="B71" s="36"/>
      <c r="C71" s="32"/>
      <c r="D71" s="8">
        <f>+D51+D60+D65+D68+D69</f>
        <v>728951943</v>
      </c>
      <c r="E71" s="8">
        <f t="shared" ref="E71:I71" si="23">+E51+E60+E65+E68+E69</f>
        <v>0</v>
      </c>
      <c r="F71" s="8">
        <f>+F51+F60+F65+F68+F69</f>
        <v>728951943</v>
      </c>
      <c r="G71" s="8">
        <f>+G51+G60+G65+G68+G69</f>
        <v>811927248.79999995</v>
      </c>
      <c r="H71" s="8">
        <f>+H51+H60+H65+H68+H69</f>
        <v>811927248.79999995</v>
      </c>
      <c r="I71" s="11">
        <f t="shared" si="23"/>
        <v>82975305.799999997</v>
      </c>
    </row>
    <row r="72" spans="1:12" x14ac:dyDescent="0.25">
      <c r="A72" s="3"/>
      <c r="B72" s="37"/>
      <c r="C72" s="38"/>
      <c r="D72" s="2"/>
      <c r="E72" s="2"/>
      <c r="F72" s="2"/>
      <c r="G72" s="2"/>
      <c r="H72" s="2"/>
      <c r="I72" s="6"/>
    </row>
    <row r="73" spans="1:12" x14ac:dyDescent="0.25">
      <c r="A73" s="35" t="s">
        <v>61</v>
      </c>
      <c r="B73" s="36"/>
      <c r="C73" s="32"/>
      <c r="D73" s="8">
        <f>D74</f>
        <v>0</v>
      </c>
      <c r="E73" s="8">
        <f>E74</f>
        <v>0</v>
      </c>
      <c r="F73" s="8">
        <f t="shared" ref="F73:G73" si="24">F74</f>
        <v>0</v>
      </c>
      <c r="G73" s="8">
        <f t="shared" si="24"/>
        <v>978478614.51999998</v>
      </c>
      <c r="H73" s="8">
        <f t="shared" ref="H73" si="25">H74</f>
        <v>978478614.51999998</v>
      </c>
      <c r="I73" s="8">
        <f t="shared" ref="I73" si="26">I74</f>
        <v>978478614.51999998</v>
      </c>
    </row>
    <row r="74" spans="1:12" x14ac:dyDescent="0.25">
      <c r="A74" s="3"/>
      <c r="B74" s="37" t="s">
        <v>62</v>
      </c>
      <c r="C74" s="38"/>
      <c r="D74" s="6">
        <v>0</v>
      </c>
      <c r="E74" s="6">
        <v>0</v>
      </c>
      <c r="F74" s="7">
        <f>D74-E74</f>
        <v>0</v>
      </c>
      <c r="G74" s="6">
        <f>G81</f>
        <v>978478614.51999998</v>
      </c>
      <c r="H74" s="6">
        <f t="shared" ref="H74" si="27">H81</f>
        <v>978478614.51999998</v>
      </c>
      <c r="I74" s="6">
        <f>H74-D74</f>
        <v>978478614.51999998</v>
      </c>
    </row>
    <row r="75" spans="1:12" x14ac:dyDescent="0.25">
      <c r="A75" s="3"/>
      <c r="B75" s="37"/>
      <c r="C75" s="38"/>
      <c r="D75" s="2"/>
      <c r="E75" s="2"/>
      <c r="F75" s="2"/>
      <c r="G75" s="2"/>
      <c r="H75" s="2"/>
      <c r="I75" s="6"/>
    </row>
    <row r="76" spans="1:12" x14ac:dyDescent="0.25">
      <c r="A76" s="35" t="s">
        <v>63</v>
      </c>
      <c r="B76" s="36"/>
      <c r="C76" s="32"/>
      <c r="D76" s="8">
        <f t="shared" ref="D76:I76" si="28">+D45+D71+D73</f>
        <v>4356673929</v>
      </c>
      <c r="E76" s="8">
        <f t="shared" si="28"/>
        <v>0</v>
      </c>
      <c r="F76" s="8">
        <f t="shared" si="28"/>
        <v>4356673929</v>
      </c>
      <c r="G76" s="8">
        <f t="shared" si="28"/>
        <v>4753612307.5100002</v>
      </c>
      <c r="H76" s="8">
        <f t="shared" si="28"/>
        <v>4753612307.5100002</v>
      </c>
      <c r="I76" s="8">
        <f t="shared" si="28"/>
        <v>396938378.50999975</v>
      </c>
      <c r="K76" s="9">
        <f>+G76-G73</f>
        <v>3775133692.9900002</v>
      </c>
    </row>
    <row r="77" spans="1:12" x14ac:dyDescent="0.25">
      <c r="A77" s="3"/>
      <c r="B77" s="37"/>
      <c r="C77" s="38"/>
      <c r="D77" s="7"/>
      <c r="E77" s="2"/>
      <c r="F77" s="7"/>
      <c r="G77" s="2"/>
      <c r="H77" s="7"/>
      <c r="I77" s="6"/>
      <c r="J77" s="9"/>
    </row>
    <row r="78" spans="1:12" x14ac:dyDescent="0.25">
      <c r="A78" s="3"/>
      <c r="B78" s="31" t="s">
        <v>64</v>
      </c>
      <c r="C78" s="32"/>
      <c r="D78" s="2"/>
      <c r="E78" s="2"/>
      <c r="F78" s="2"/>
      <c r="G78" s="7"/>
      <c r="H78" s="7"/>
      <c r="I78" s="6"/>
    </row>
    <row r="79" spans="1:12" ht="30.75" customHeight="1" x14ac:dyDescent="0.25">
      <c r="A79" s="3"/>
      <c r="B79" s="37" t="s">
        <v>65</v>
      </c>
      <c r="C79" s="38"/>
      <c r="D79" s="6">
        <v>0</v>
      </c>
      <c r="E79" s="6"/>
      <c r="F79" s="6">
        <v>0</v>
      </c>
      <c r="G79" s="6">
        <v>978478614.51999998</v>
      </c>
      <c r="H79" s="6">
        <v>978478614.51999998</v>
      </c>
      <c r="I79" s="6">
        <f>H79-D79</f>
        <v>978478614.51999998</v>
      </c>
      <c r="K79" s="9"/>
    </row>
    <row r="80" spans="1:12" ht="30" customHeight="1" x14ac:dyDescent="0.25">
      <c r="A80" s="3"/>
      <c r="B80" s="37" t="s">
        <v>66</v>
      </c>
      <c r="C80" s="38"/>
      <c r="D80" s="6">
        <v>0</v>
      </c>
      <c r="E80" s="6"/>
      <c r="F80" s="6">
        <v>0</v>
      </c>
      <c r="G80" s="6">
        <v>0</v>
      </c>
      <c r="H80" s="6">
        <v>0</v>
      </c>
      <c r="I80" s="6">
        <f>H80-D80</f>
        <v>0</v>
      </c>
      <c r="K80" s="9"/>
      <c r="L80" s="9"/>
    </row>
    <row r="81" spans="1:12" x14ac:dyDescent="0.25">
      <c r="A81" s="3"/>
      <c r="B81" s="31" t="s">
        <v>67</v>
      </c>
      <c r="C81" s="32"/>
      <c r="D81" s="11">
        <f>+D79+D80</f>
        <v>0</v>
      </c>
      <c r="E81" s="11">
        <f t="shared" ref="E81" si="29">+E79+E80</f>
        <v>0</v>
      </c>
      <c r="F81" s="11">
        <f>+F79+F80</f>
        <v>0</v>
      </c>
      <c r="G81" s="11">
        <f>+G79+G80</f>
        <v>978478614.51999998</v>
      </c>
      <c r="H81" s="11">
        <f>+H79+H80</f>
        <v>978478614.51999998</v>
      </c>
      <c r="I81" s="11">
        <f>H81-D81</f>
        <v>978478614.51999998</v>
      </c>
      <c r="K81" s="9"/>
      <c r="L81" s="9"/>
    </row>
    <row r="82" spans="1:12" ht="15.75" thickBot="1" x14ac:dyDescent="0.3">
      <c r="A82" s="4"/>
      <c r="B82" s="33"/>
      <c r="C82" s="34"/>
      <c r="D82" s="5"/>
      <c r="E82" s="5"/>
      <c r="F82" s="5"/>
      <c r="G82" s="5"/>
      <c r="H82" s="5"/>
      <c r="I82" s="12"/>
    </row>
    <row r="84" spans="1:12" x14ac:dyDescent="0.25">
      <c r="F84" s="10"/>
      <c r="G84" s="10"/>
      <c r="H84" s="10"/>
    </row>
    <row r="85" spans="1:12" x14ac:dyDescent="0.25">
      <c r="D85" s="9"/>
      <c r="F85" s="9"/>
      <c r="G85" s="9"/>
      <c r="H85" s="9"/>
      <c r="I85" s="9"/>
    </row>
  </sheetData>
  <mergeCells count="65">
    <mergeCell ref="I45:I47"/>
    <mergeCell ref="A3:I3"/>
    <mergeCell ref="I19:I20"/>
    <mergeCell ref="A2:I2"/>
    <mergeCell ref="A4:I4"/>
    <mergeCell ref="A5:I5"/>
    <mergeCell ref="A6:I6"/>
    <mergeCell ref="A7:C7"/>
    <mergeCell ref="D7:H7"/>
    <mergeCell ref="I7:I9"/>
    <mergeCell ref="A8:C8"/>
    <mergeCell ref="A9:C9"/>
    <mergeCell ref="D8:D9"/>
    <mergeCell ref="B17:C17"/>
    <mergeCell ref="E8:E9"/>
    <mergeCell ref="F8:F9"/>
    <mergeCell ref="G8:G9"/>
    <mergeCell ref="H8:H9"/>
    <mergeCell ref="A10:C10"/>
    <mergeCell ref="A11:C11"/>
    <mergeCell ref="B12:C12"/>
    <mergeCell ref="B13:C13"/>
    <mergeCell ref="G19:G20"/>
    <mergeCell ref="B14:C14"/>
    <mergeCell ref="B15:C15"/>
    <mergeCell ref="B16:C16"/>
    <mergeCell ref="B18:C18"/>
    <mergeCell ref="H19:H20"/>
    <mergeCell ref="B32:C32"/>
    <mergeCell ref="D19:D20"/>
    <mergeCell ref="E19:E20"/>
    <mergeCell ref="B39:C39"/>
    <mergeCell ref="F19:F20"/>
    <mergeCell ref="B41:C41"/>
    <mergeCell ref="A45:C45"/>
    <mergeCell ref="A46:C46"/>
    <mergeCell ref="B38:C38"/>
    <mergeCell ref="A19:A20"/>
    <mergeCell ref="B19:C19"/>
    <mergeCell ref="B20:C20"/>
    <mergeCell ref="G45:G47"/>
    <mergeCell ref="B80:C80"/>
    <mergeCell ref="A47:C47"/>
    <mergeCell ref="B70:C70"/>
    <mergeCell ref="B51:C51"/>
    <mergeCell ref="B60:C60"/>
    <mergeCell ref="B65:C65"/>
    <mergeCell ref="B68:C68"/>
    <mergeCell ref="B69:C69"/>
    <mergeCell ref="H45:H47"/>
    <mergeCell ref="B81:C81"/>
    <mergeCell ref="B82:C82"/>
    <mergeCell ref="A71:C71"/>
    <mergeCell ref="B72:C72"/>
    <mergeCell ref="A73:C73"/>
    <mergeCell ref="B74:C74"/>
    <mergeCell ref="B75:C75"/>
    <mergeCell ref="A76:C76"/>
    <mergeCell ref="B77:C77"/>
    <mergeCell ref="B78:C78"/>
    <mergeCell ref="B79:C79"/>
    <mergeCell ref="D45:D47"/>
    <mergeCell ref="E45:E47"/>
    <mergeCell ref="F45:F47"/>
    <mergeCell ref="A50:C50"/>
  </mergeCells>
  <printOptions horizontalCentered="1" verticalCentered="1"/>
  <pageMargins left="0.19685039370078741" right="0.15748031496062992" top="0.23622047244094491" bottom="0.62992125984251968" header="0.31496062992125984" footer="0.31496062992125984"/>
  <pageSetup scale="50" fitToHeight="2" orientation="portrait" r:id="rId1"/>
  <headerFooter>
    <oddFooter>&amp;C&amp;P/&amp;N</oddFooter>
  </headerFooter>
  <ignoredErrors>
    <ignoredError sqref="D33:I34 D32:G32 I32" formulaRange="1"/>
    <ignoredError sqref="F39:I47 F63:I65" formula="1"/>
    <ignoredError sqref="H32" formula="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EstadoAnaliticoDetallado</vt:lpstr>
      <vt:lpstr>EstadoAnaliticoDetallado!Área_de_impresión</vt:lpstr>
      <vt:lpstr>EstadoAnaliticoDetallado!Títulos_a_imprimir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2021-02-23T17:32:17Z</cp:lastPrinted>
  <dcterms:created xsi:type="dcterms:W3CDTF">2017-08-08T16:22:01Z</dcterms:created>
  <dcterms:modified xsi:type="dcterms:W3CDTF">2021-02-23T18:50:07Z</dcterms:modified>
</cp:coreProperties>
</file>