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Volumes/KINGSTON/"/>
    </mc:Choice>
  </mc:AlternateContent>
  <xr:revisionPtr revIDLastSave="0" documentId="13_ncr:1_{3A1786FB-528A-C74F-9CCD-3023699FF36D}" xr6:coauthVersionLast="47" xr6:coauthVersionMax="47" xr10:uidLastSave="{00000000-0000-0000-0000-000000000000}"/>
  <bookViews>
    <workbookView xWindow="0" yWindow="500" windowWidth="27660" windowHeight="17500" xr2:uid="{00000000-000D-0000-FFFF-FFFF0000000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65" i="1" l="1"/>
  <c r="P67" i="1" l="1"/>
  <c r="S98" i="1" l="1"/>
  <c r="O98" i="1"/>
  <c r="S97" i="1"/>
  <c r="O97" i="1"/>
  <c r="S96" i="1"/>
  <c r="O96" i="1"/>
  <c r="S95" i="1"/>
  <c r="O95" i="1"/>
  <c r="S94" i="1"/>
  <c r="O94" i="1"/>
  <c r="S93" i="1"/>
  <c r="O93" i="1"/>
  <c r="S92" i="1"/>
  <c r="O92" i="1"/>
  <c r="S91" i="1"/>
  <c r="O91" i="1"/>
  <c r="S90" i="1"/>
  <c r="O90" i="1"/>
  <c r="S89" i="1"/>
  <c r="O89" i="1"/>
  <c r="S88" i="1"/>
  <c r="O88" i="1"/>
  <c r="S87" i="1"/>
  <c r="O87" i="1"/>
  <c r="S86" i="1"/>
  <c r="O86" i="1"/>
  <c r="S85" i="1"/>
  <c r="O85" i="1"/>
  <c r="S84" i="1"/>
  <c r="O84" i="1"/>
  <c r="V68" i="1" l="1"/>
  <c r="U68" i="1"/>
  <c r="T68" i="1"/>
  <c r="S68" i="1"/>
  <c r="R68" i="1"/>
  <c r="Q68" i="1"/>
  <c r="P37" i="1" l="1"/>
  <c r="P16" i="1" l="1"/>
  <c r="P17" i="1"/>
  <c r="P18" i="1"/>
  <c r="P19" i="1"/>
  <c r="P20" i="1"/>
  <c r="P21" i="1"/>
  <c r="P22" i="1"/>
  <c r="P23" i="1"/>
  <c r="P24" i="1"/>
  <c r="P25" i="1"/>
  <c r="P26" i="1"/>
  <c r="P27" i="1"/>
  <c r="P28" i="1"/>
  <c r="P29" i="1"/>
  <c r="P30" i="1"/>
  <c r="P31" i="1"/>
  <c r="P32" i="1"/>
  <c r="P33" i="1"/>
  <c r="P34" i="1"/>
  <c r="P35" i="1"/>
  <c r="P36" i="1"/>
  <c r="P38" i="1"/>
  <c r="P39" i="1"/>
  <c r="P40" i="1"/>
  <c r="P41" i="1"/>
  <c r="P42" i="1"/>
  <c r="P43" i="1"/>
  <c r="P44" i="1"/>
  <c r="P45" i="1"/>
  <c r="P46" i="1"/>
  <c r="P47" i="1"/>
  <c r="P48" i="1"/>
  <c r="P49" i="1"/>
  <c r="P50" i="1"/>
  <c r="P51" i="1"/>
  <c r="P52" i="1"/>
  <c r="P53" i="1"/>
  <c r="P54" i="1"/>
  <c r="P55" i="1"/>
  <c r="P56" i="1"/>
  <c r="P57" i="1"/>
  <c r="P58" i="1"/>
  <c r="P59" i="1"/>
  <c r="P60" i="1"/>
  <c r="P61" i="1"/>
  <c r="P62" i="1"/>
  <c r="P63" i="1"/>
  <c r="P64" i="1"/>
  <c r="P66" i="1"/>
  <c r="P68" i="1" l="1"/>
  <c r="S79" i="1"/>
  <c r="U79" i="1"/>
  <c r="T79" i="1"/>
  <c r="R79" i="1"/>
  <c r="Q79" i="1"/>
  <c r="P79" i="1"/>
  <c r="O79" i="1"/>
  <c r="V79" i="1" s="1"/>
  <c r="V15" i="1" l="1"/>
  <c r="U15" i="1"/>
  <c r="T15" i="1"/>
  <c r="S15" i="1"/>
  <c r="R15" i="1"/>
  <c r="Q15" i="1"/>
  <c r="P15" i="1"/>
  <c r="S81" i="1"/>
  <c r="O81" i="1"/>
  <c r="S80" i="1"/>
  <c r="O80" i="1"/>
  <c r="P14" i="1"/>
  <c r="P13" i="1" l="1"/>
</calcChain>
</file>

<file path=xl/sharedStrings.xml><?xml version="1.0" encoding="utf-8"?>
<sst xmlns="http://schemas.openxmlformats.org/spreadsheetml/2006/main" count="415" uniqueCount="289">
  <si>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</si>
  <si>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</si>
  <si>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</si>
  <si>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</si>
  <si>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</si>
  <si>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</si>
  <si>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</si>
  <si>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</si>
  <si>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</si>
  <si>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</si>
  <si>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</si>
  <si>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</si>
  <si>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</si>
  <si>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</si>
  <si>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</si>
  <si>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</si>
  <si>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r>
      <rPr>
        <b/>
        <sz val="11"/>
        <color theme="1"/>
        <rFont val="Arial"/>
        <family val="2"/>
      </rPr>
      <t xml:space="preserve"> 2.XX.1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</si>
  <si>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</si>
  <si>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</si>
  <si>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</si>
  <si>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</si>
  <si>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</si>
  <si>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</si>
  <si>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</si>
  <si>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</si>
  <si>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</si>
  <si>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</si>
  <si>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</si>
  <si>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</si>
  <si>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</si>
  <si>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</si>
  <si>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</si>
  <si>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</si>
  <si>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</si>
  <si>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</si>
  <si>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</si>
  <si>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</si>
  <si>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</si>
  <si>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</si>
  <si>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</si>
  <si>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</si>
  <si>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</si>
  <si>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</si>
  <si>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</si>
  <si>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(Secretaría Municipal de Desarrollo Social y Económico )</t>
  </si>
  <si>
    <t>Anual</t>
  </si>
  <si>
    <r>
      <rPr>
        <b/>
        <sz val="11"/>
        <color rgb="FFFFFFFF"/>
        <rFont val="Arial"/>
        <family val="2"/>
      </rPr>
      <t>2.08.1.1</t>
    </r>
    <r>
      <rPr>
        <sz val="11"/>
        <color rgb="FFFFFFFF"/>
        <rFont val="Arial"/>
        <family val="2"/>
      </rPr>
      <t xml:space="preserve"> La población que habita en el municipio mejora su economía, educación y salud para incrementar su bienestar social.</t>
    </r>
  </si>
  <si>
    <r>
      <rPr>
        <b/>
        <sz val="11"/>
        <color rgb="FFFFFFFF"/>
        <rFont val="Arial"/>
        <family val="2"/>
      </rPr>
      <t>PAEESR:</t>
    </r>
    <r>
      <rPr>
        <sz val="11"/>
        <color rgb="FFFFFFFF"/>
        <rFont val="Arial"/>
        <family val="2"/>
      </rPr>
      <t xml:space="preserve"> Porcentaje de Acciones Educativas,  Económicas y de Salud realizadas.</t>
    </r>
  </si>
  <si>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 xml:space="preserve">Acciones </t>
    </r>
  </si>
  <si>
    <t>Componente  
(Secretaría Municipal de Desarrollo Social y Económico )</t>
  </si>
  <si>
    <t>Trimestral</t>
  </si>
  <si>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</si>
  <si>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</si>
  <si>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</si>
  <si>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</si>
  <si>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r>
      <rPr>
        <b/>
        <sz val="11"/>
        <rFont val="Arial"/>
        <family val="2"/>
      </rPr>
      <t>PRAEI:</t>
    </r>
    <r>
      <rPr>
        <sz val="11"/>
        <rFont val="Arial"/>
        <family val="2"/>
      </rPr>
      <t xml:space="preserve"> Porcentaje de Reuniones con enfoque administrativo y económico implementadas</t>
    </r>
  </si>
  <si>
    <t>Componente  
(Dirección General de Desarrollo Social)</t>
  </si>
  <si>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</si>
  <si>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</si>
  <si>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</si>
  <si>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</si>
  <si>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</si>
  <si>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</si>
  <si>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</si>
  <si>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 xml:space="preserve">PBSR: </t>
    </r>
    <r>
      <rPr>
        <sz val="11"/>
        <color theme="1"/>
        <rFont val="Arial"/>
        <family val="2"/>
      </rPr>
      <t>Porcentaje de Brigadas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</si>
  <si>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</si>
  <si>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</si>
  <si>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</si>
  <si>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</si>
  <si>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t>Componente
(Dirección de Organización Comunitaria)</t>
  </si>
  <si>
    <t>Componente
(Dirección de Programas Sociales)</t>
  </si>
  <si>
    <t>Componente
(Dirección General de Educación Municipal)</t>
  </si>
  <si>
    <t>Componente
(Coordinación de Becas)</t>
  </si>
  <si>
    <t>Componente
(Coordinación de Infraestructura Educativa y Servicios Educativos)</t>
  </si>
  <si>
    <t>Componente
(Coordinación del Centro Municipal de Atención contra el Acoso Escolar)</t>
  </si>
  <si>
    <t>Componente
(Coordinación de Bibliotecas Públicas )</t>
  </si>
  <si>
    <t>Componente
(Dirección General de Salud)</t>
  </si>
  <si>
    <t>Componente
(Dirección de Salud Humana)</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</si>
  <si>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</si>
  <si>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</si>
  <si>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</si>
  <si>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</si>
  <si>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</si>
  <si>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</si>
  <si>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</si>
  <si>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</si>
  <si>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</si>
  <si>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</si>
  <si>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</si>
  <si>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</si>
  <si>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</si>
  <si>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</si>
  <si>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</si>
  <si>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</si>
  <si>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2.08.1.1.3.2</t>
    </r>
    <r>
      <rPr>
        <sz val="11"/>
        <color theme="1"/>
        <rFont val="Arial"/>
        <family val="2"/>
      </rPr>
      <t xml:space="preserve"> Gestión de  anuencias vecinales para realizar las aperturas de negocios.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</si>
  <si>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</si>
  <si>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</si>
  <si>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</si>
  <si>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 xml:space="preserve">PCVI: </t>
    </r>
    <r>
      <rPr>
        <sz val="11"/>
        <color theme="1"/>
        <rFont val="Arial"/>
        <family val="2"/>
      </rPr>
      <t>Porcentaje de Comités Vecinales Integrados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</si>
  <si>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</si>
  <si>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</si>
  <si>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</si>
  <si>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</si>
  <si>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</si>
  <si>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</si>
  <si>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</si>
  <si>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</si>
  <si>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</si>
  <si>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</si>
  <si>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</si>
  <si>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</si>
  <si>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r>
      <rPr>
        <b/>
        <sz val="11"/>
        <color theme="1"/>
        <rFont val="Arial"/>
        <family val="2"/>
      </rPr>
      <t>2.08.1.1.4.3</t>
    </r>
    <r>
      <rPr>
        <sz val="11"/>
        <color theme="1"/>
        <rFont val="Arial"/>
        <family val="2"/>
      </rPr>
      <t xml:space="preserve"> Realización de cursos y talleres para sensibilizar el tema de dispacidad y fomentar la creación de proyectos e iniciativas.</t>
    </r>
  </si>
  <si>
    <r>
      <rPr>
        <b/>
        <sz val="11"/>
        <color theme="1"/>
        <rFont val="Arial"/>
        <family val="2"/>
      </rPr>
      <t>PCTR:</t>
    </r>
    <r>
      <rPr>
        <sz val="11"/>
        <color theme="1"/>
        <rFont val="Arial"/>
        <family val="2"/>
      </rPr>
      <t xml:space="preserve"> Porcentaje de Cursos y Talleres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</si>
  <si>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</si>
  <si>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</si>
  <si>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</si>
  <si>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</si>
  <si>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</si>
  <si>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</si>
  <si>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</si>
  <si>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</si>
  <si>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</si>
  <si>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</si>
  <si>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</si>
  <si>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</si>
  <si>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</si>
  <si>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</si>
  <si>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</si>
  <si>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</si>
  <si>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</si>
  <si>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</si>
  <si>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</si>
  <si>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2.08.1.1.7</t>
    </r>
    <r>
      <rPr>
        <sz val="11"/>
        <color theme="1"/>
        <rFont val="Arial"/>
        <family val="2"/>
      </rPr>
      <t xml:space="preserve">  Actividades a favor del desarrollo educativo en instituciones públicas atendidas.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</si>
  <si>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</si>
  <si>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</si>
  <si>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</si>
  <si>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r>
      <rPr>
        <b/>
        <sz val="11"/>
        <color theme="1"/>
        <rFont val="Arial"/>
        <family val="2"/>
      </rPr>
      <t>PAPPE:</t>
    </r>
    <r>
      <rPr>
        <sz val="11"/>
        <color theme="1"/>
        <rFont val="Arial"/>
        <family val="2"/>
      </rPr>
      <t xml:space="preserve"> Porcentaje de Actividades de Prevención y Promoción ejecutadas</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</si>
  <si>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</si>
  <si>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</si>
  <si>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</si>
  <si>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</si>
  <si>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</si>
  <si>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</si>
  <si>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</si>
  <si>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</si>
  <si>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</si>
  <si>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</si>
  <si>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</si>
  <si>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</si>
  <si>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</si>
  <si>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 xml:space="preserve">PBMR: </t>
    </r>
    <r>
      <rPr>
        <sz val="11"/>
        <color theme="1"/>
        <rFont val="Arial"/>
        <family val="2"/>
      </rPr>
      <t>Porcentaje de brigadas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</si>
  <si>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</si>
  <si>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</si>
  <si>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</si>
  <si>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</si>
  <si>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</si>
  <si>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</si>
  <si>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</si>
  <si>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</si>
  <si>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PCMR: </t>
    </r>
    <r>
      <rPr>
        <sz val="11"/>
        <color theme="1"/>
        <rFont val="Arial"/>
        <family val="2"/>
      </rPr>
      <t>Porcentaje de Consultas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</si>
  <si>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</si>
  <si>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</si>
  <si>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</si>
  <si>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</si>
  <si>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</si>
  <si>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</si>
  <si>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</si>
  <si>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</si>
  <si>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</si>
  <si>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</si>
  <si>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</si>
  <si>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</si>
  <si>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</si>
  <si>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</si>
  <si>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</si>
  <si>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rFont val="Arial"/>
        <family val="2"/>
      </rPr>
      <t>PARIDE:</t>
    </r>
    <r>
      <rPr>
        <sz val="11"/>
        <rFont val="Arial"/>
        <family val="2"/>
      </rPr>
      <t xml:space="preserve"> Porcentaje de Acciones realizadas que Impulsan el Desarrollo Económico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</si>
  <si>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</si>
  <si>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</si>
  <si>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rFont val="Arial"/>
        <family val="2"/>
      </rPr>
      <t xml:space="preserve">PRC: </t>
    </r>
    <r>
      <rPr>
        <sz val="11"/>
        <rFont val="Arial"/>
        <family val="2"/>
      </rPr>
      <t>Porcentaje de Reuniones coordinadas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</si>
  <si>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</si>
  <si>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</si>
  <si>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</si>
  <si>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</si>
  <si>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</si>
  <si>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</si>
  <si>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</si>
  <si>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rFont val="Arial"/>
        <family val="2"/>
      </rPr>
      <t xml:space="preserve">PAPPE: </t>
    </r>
    <r>
      <rPr>
        <sz val="11"/>
        <rFont val="Arial"/>
        <family val="2"/>
      </rPr>
      <t>Porcentaje de Acciones de Promoción de Proyectos ejecutados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</si>
  <si>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</si>
  <si>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</si>
  <si>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</si>
  <si>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</si>
  <si>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rPr>
        <b/>
        <sz val="11"/>
        <rFont val="Arial"/>
        <family val="2"/>
      </rPr>
      <t xml:space="preserve">PAEJ: </t>
    </r>
    <r>
      <rPr>
        <sz val="11"/>
        <rFont val="Arial"/>
        <family val="2"/>
      </rPr>
      <t>Porcentaje de Acciones de Emprendimiento para la juventud</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</si>
  <si>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</si>
  <si>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t xml:space="preserve">2.08.1.1.16.3 </t>
    </r>
    <r>
      <rPr>
        <sz val="11"/>
        <color theme="1"/>
        <rFont val="Arial"/>
        <family val="2"/>
      </rPr>
      <t>Realización de  acciones para el beneficio de la ciudadanía vulnerable, cuidando su economía y estilo de vida.</t>
    </r>
  </si>
  <si>
    <r>
      <t xml:space="preserve">PABVC: </t>
    </r>
    <r>
      <rPr>
        <sz val="11"/>
        <rFont val="Arial"/>
        <family val="2"/>
      </rPr>
      <t>Porcentaje de Acciones para el Beneficio de la Ciudadanía Vulnerable</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</si>
  <si>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</si>
  <si>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rFont val="Arial"/>
        <family val="2"/>
      </rPr>
      <t xml:space="preserve">PADR: </t>
    </r>
    <r>
      <rPr>
        <sz val="11"/>
        <rFont val="Arial"/>
        <family val="2"/>
      </rPr>
      <t>Porcentaje de Acciones de Desarrollo Rural ejecutados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</si>
  <si>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</si>
  <si>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</si>
  <si>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</si>
  <si>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color theme="1"/>
        <rFont val="Arial"/>
        <family val="2"/>
      </rPr>
      <t xml:space="preserve"> 2.08.1.1.17.2</t>
    </r>
    <r>
      <rPr>
        <sz val="11"/>
        <color theme="1"/>
        <rFont val="Arial"/>
        <family val="2"/>
      </rPr>
      <t xml:space="preserve"> Implementación de eventos en beneficio de la población del municipio de Benito Juárez para inventivar al sector productivo y empresarial.</t>
    </r>
  </si>
  <si>
    <r>
      <rPr>
        <b/>
        <sz val="11"/>
        <rFont val="Arial"/>
        <family val="2"/>
      </rPr>
      <t xml:space="preserve">PEISPE: </t>
    </r>
    <r>
      <rPr>
        <sz val="11"/>
        <rFont val="Arial"/>
        <family val="2"/>
      </rPr>
      <t>Porcentaje de Eventos que Incentivan al Sector Productivo y empresarial ejecutados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</si>
  <si>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</si>
  <si>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</si>
  <si>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rFont val="Arial"/>
        <family val="2"/>
      </rPr>
      <t>PAVL:</t>
    </r>
    <r>
      <rPr>
        <sz val="11"/>
        <rFont val="Arial"/>
        <family val="2"/>
      </rPr>
      <t xml:space="preserve"> Porcentaje de Atenciones para Vinculación Laboral ejecutadas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</si>
  <si>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</si>
  <si>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</si>
  <si>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PALE:</t>
    </r>
    <r>
      <rPr>
        <sz val="11"/>
        <color theme="1"/>
        <rFont val="Arial"/>
        <family val="2"/>
      </rPr>
      <t xml:space="preserve"> Porcentaje de Atenciones Laborales ejecutadas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</si>
  <si>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</si>
  <si>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t>ANUAL</t>
  </si>
  <si>
    <t>Justificacion Trimestral: Se realizaròn 2614 acciones a favor  de la población que habita en el municipio mejora su economía, educación y salud para incrementar su bienestar social, logrando un 100% de la meta trimestral.</t>
  </si>
  <si>
    <t>Justificacion Trimestral: Se realizarón 6 reuniones de coordinación administrativa y económica con las Direcciones de la SMDSyE, con la finalidad de seguir fortaleciendo las acciones a implementar a favor de los ciudadanos del municipio, obteniendo un 100% de la tema trimestral.</t>
  </si>
  <si>
    <t>Justificacion Trimestral:  Se realizarón 6 reuniones de coordinación  con enfoque administrativo y económico con las Direcciones Generales, para seguir fortaleciendo el trabajo que  realiza  la SMDSyE.</t>
  </si>
  <si>
    <t xml:space="preserve">Justificacion Trimestral: Se superó la meta propuesta con 16  actividades de 14 planeadas, debido a  a la gran demanda que surgió a travé de las Jornadas de Atención Cuidadana, donde acude la ciudadanía para hacer manifiesto de todas sus inquietudes o dudas que puedan llegar a tener; así como el gran impacto que han tenido todas las Brigadas de asistencia social.
</t>
  </si>
  <si>
    <t>Justificacion Trimestral: Se realizarón  8 brigadas asistencia social para acercar a la ciudadanía a los diversos servicios que ofrecen las instituciones del municipio de Benito Juárez de 9 plaenadasde , de las cuales 4 son brigadas de "Cancùn nos Une" alcanzado a 11,006 beneficiarios.</t>
  </si>
  <si>
    <t xml:space="preserve">Justificacion Trimestral: Se superó la  meta  realizando 3 actividades de 1 planeada, debido a la demanda que existe, ya que se les está dando impulso y realce a los Centros de Desarrollo Comunitario, para que den a conocer sus Cursos y talleres que se imparten en cada uno.
</t>
  </si>
  <si>
    <t xml:space="preserve">Justificacion Trimestral: Se cumplió la meta planeada con 2 actividades sociales para fomentar la inclusión en la población del municipio de Benito Juárez, esto debido a que se llevaron a cabo de acuerdo al Calendario de Actividades de la Dirección. </t>
  </si>
  <si>
    <t xml:space="preserve">Justificacion Trimestral: Este componente superó la meta, realizando 243 Mecanismos de participación a través de comités ciudadanos para el mejoramiento de la calidad de vida. Debido al gran impacto que han tenido los Cursos y talleres de los Centros de Desarrollo Comunitario; así como las Capacitaciones que solicitaron los Comités vecinales. </t>
  </si>
  <si>
    <t>Justificacion Trimestral: Se superó la meta con 81 acciones de integración y seguimiento de las actividades con los comités de electríficación en las zonas o colonias irregulares para la gestión de servicios públicos. Debido a las peticiones de la ciudadanía y las atenciones que se les realizaron. Se le dio seguimiento y se realizaron integraciones de Comités de electrificación que solicitaron las Colonias que acudieron a las oficinas de la Coordinación de Electrificación; todo esto para poder mejorar la calidad de vida de las personas.</t>
  </si>
  <si>
    <t>Justificacion Trimestral: Se llevaron a cabo 2 anuencias vecinales debido a que la Ciudadanía las solicitó y se le debe de dar seguimiento. Esto con el fin de recabar las encuestas y darles contestación; así mismo poder pasarle por medio de oficio a Desarrollo Urbano el trámite.</t>
  </si>
  <si>
    <t>Justificacion Trimestral: Se superó la meta definida para esta Actividad con 90   cursos y talleres, para el mejoramiento de la calidad de vida, debido al gran alcance que ha tenido la publicidad que se les está haciendo a través del volanteo. De igual manera se les da realce por medio de las Brigadas de "Jornadas Comunitarias", donde se puede atraer a más personas para que se inscriban en los Cursos y Talleres que se imparten en cada uno de los en los Módulos y Centros de Desarrollo Comunitarios.</t>
  </si>
  <si>
    <t>Justificacion Trimestral: En cuanto a este componente; no se logró la meta propuesta debido a que  se depende de otras Direcciones y/o programas para poder llevar a cabo nuestras actividades.</t>
  </si>
  <si>
    <t>Justificacion Trimestral: Los comités de Contraloría Social no se llevaron a cabo durante este trimestre debido a que la Dirección de Planeación y Obras Públicas no hicieron ningún expediente técnico de obras nuevas.</t>
  </si>
  <si>
    <t>Justificacion Trimestral: Debido a que no se llevaron a cabo los Comités de Contraloría Social no se realizó ésta actividad, que va de la mano, pues se necesita la Integración y organización de comités de contraloría social, para poder realizar la capacitación a los mismos.</t>
  </si>
  <si>
    <t xml:space="preserve">Justificacion Trimestral: Se realiazarán  los cursos y talleres para sensibilizar el tema de dispacidad y fomentar la creación de proyectos e iniciativas, en el siguiente trimestre. Debido al apoyo a brigadas, este no se pudo realizar.
</t>
  </si>
  <si>
    <t>Justificacion Trimestral: Se realiazarán actividades de coordinación con Gobierno Federal y Estatal para el seguimiento de programas sociales, en el transcurso del siguiente trimestre.</t>
  </si>
  <si>
    <t>Justificacion Trimestral: No hay actividades programadas, en el meta planeada para este trimestre.</t>
  </si>
  <si>
    <t>Justificacion Trimestral: Se realizaron más acciones para impulsar y promover educación de calidad en beneficio de los alumnos, debido a una mayor demanda de solicitudes para la entrega de becas, con el fin de apoyar  alumnos en situación de vulnerabilidad.</t>
  </si>
  <si>
    <t>Justificacion Trimestral: No se tenía programado la entrega de becas de “Calidad Educativa e Impulso al Desarrollo Humano”, pero debido a una mayor demanda de solicitudes para la entrega de la misma, se entregaron 2,608 becas, con el fin de generar  una educación de calidad y en beneficio de los alumnos en situación de vulnerabilidad.</t>
  </si>
  <si>
    <t>Justificacion Trimestral: No se tenía programado la entrega de becas de “Calidad Educativa e Impulso al Desarrollo Humano”, pero debido a una mayor demanda de solicitudes para la entrega de la misma, se entregaron 2,608 becas. Por tal motivo se realizarón más actividades de inclusión de becarios para garantizar puedan aprovechar al máximo los programas que junto con otras dependencias realizamos a favor de su desarrollo personal y profesional.</t>
  </si>
  <si>
    <t>Justificacion Trimestral: Se desarrollaron 5 actividades más de las planeadas, a favor del desarrollo educativo en instituciones públicas atendidas, debido a la gran solicitud de instituciones educativas, que solicitaban el servicio.</t>
  </si>
  <si>
    <t>Justificacion Trimestral: Trimestral: Se desarrollaron 5 actividades más de las planeadas, a favor de actividades  de  prevención  y  promoción  en materia de salud,  medio ambiente, cultura y fomento a los valores cívicos dirigido a niños, niñas y adolescentes, para cubrir las demandas de nuestra sociedad en el municipio de Benito Juárez.</t>
  </si>
  <si>
    <t>Justificacion Trimestral: Se realizaron 20 pláticas de 12 plenadas, debido a las altas solicitudes de casos que se han presentado de acoso escolar en las escuelas, de igual manera se adelantaron pláticas por la temporada de vacaciones.</t>
  </si>
  <si>
    <t>Justificacion Trimestral: Se realizaron 20 pláticas de 12 plenadas, debido a las altas solicitudes de casos que se han presentado de acoso escolar en las escuelas, de igual manera se adelantaron pláticas por la temporada de vacaciones, por lo cual tuvimos  adelantar las pláticas del período que sigue, ya que contamos con menos tiempo de atención.</t>
  </si>
  <si>
    <t>Justificacion Trimestral: Se realizarón 23 actividades  de fomento e impulso a la Lectura en las bibliotecas públicas municipales ejecutadas en beneficio de la población de 2 planeadas, debido a una mayor demanda para incentivar actividades de carácter artístico y cultural que son una necesidad para la ciudadanía del municipio de Benito Juárez.</t>
  </si>
  <si>
    <t>Justificacion Trimestral: Se realizarón 23 actividades  y servicios bibliotecarios de 2 planeados, debido a una mayor demanda para  incentivar y fomentar a la lecturra la ciudadanía del municipio de Benito Juárez.</t>
  </si>
  <si>
    <t>Justificacion Trimestral: Se realiarón 34 de 35 acciones de Servicios de salud que mejoren la calidad de vida de la población planeadas, cumpliendo con un 97.14% de la meta trimestral.</t>
  </si>
  <si>
    <t xml:space="preserve">Justificacion Trimestral: Se realizaron 25 brigadas médicas con servicios de salud gratuitos en beneficio de la ciudadanía en situación de vulnerabilidad y de escasos recursos del municipio de Benito Juárez, faltando 5 para llegar a lo planeado, debido a la  falta de personal médico, nutriólogo y psicólogo, lo que  impidió continuar con lo programado. </t>
  </si>
  <si>
    <t>Justificacion Trimestral: Se realizaron 9 eventos debido a la solicitud de la ciudadanía, generando más platicas informativas, congresos, conferencias y campañas.</t>
  </si>
  <si>
    <t>Justificacion Trimestral: Se realizaròn 292 Atenciones médicas en materia de salud preventiva para mejorar la salud, de 295 planeadas, logrando un 98.32% de la meta trimestral</t>
  </si>
  <si>
    <t>Justificacion Trimestral: Se otorgaron 288 Consultas Médica, Consulta Dental y Consulta de Nutrición, nos faltó llegar a lo programado con 7 consultas generales, por falta de personal médico, nutriólogo.</t>
  </si>
  <si>
    <t xml:space="preserve">Justificacion Trimestral: Se realizarón 4 platicas debido a la solicitud de la ciudadanía, se implementó el programa de cumple tu reto y platicas de salud visual. </t>
  </si>
  <si>
    <t>Justificacion Trimestral: Se cumplió con la meta programada realizando 15 acciones de salud pública en beneficio de la población.</t>
  </si>
  <si>
    <t>Justificacion Trimestral: Se cumplió con la meta trimestral, realizando 15 acciones para mantener entornos saludables, otorgando platicas de promocion, concienciará y sensibilizará a la ciudadania, sobre  medidas de higiene dentro y fuera del hogar, limpieza de playas, el efecto negativo de la contaminación y disposición no regulada de residuos sobre la salud ambiental.</t>
  </si>
  <si>
    <t>Justificacion Trimestral: Se realizaron 305 atenciones de salud mental, Servicio de Trabajo Social y Psicología, realizando 265 atenciones de más, debido al aumentó de situaciones emocionales  de pareja familiares y duelos, que demandaba la población.  Otorgando pláticas a nivel básico, universidades y adultos mayores.</t>
  </si>
  <si>
    <t>Justificacion Trimestral: Se realizaron 305 atenciones psicológicas  gratuitas, sobrepasando la meta, debido al aumentó de situaciones emocionales  de pareja familiares y duelos que presenta la población, y así poder generar concientización en temas de salud mental.</t>
  </si>
  <si>
    <t>Justificacion Trimestral: Se realizarón 8 de 10 acciones de educación financiera, innovación, impulso y promoción en beneficio de los emprendedores y las emprendedoras, faltando 2 acciones, para alcanzar la meta, debido a la falta de logistica para conseguir un lugar para cumplir con lo antes mencionado.</t>
  </si>
  <si>
    <t>Justificacion Trimestral: Se realizaron 8 capacitaciones en Universidad del Sur, Universidad Aztlán, China Town, con la intención de apoyar e impulsar el emprendimiento. No se alcanzó la meta ya que no se lograron implementar más capacitaciones por temas de no contar con el lugar para realizarlas.</t>
  </si>
  <si>
    <t xml:space="preserve">Justificacion Trimestral:  Este componete se quedó a 1 acción de alcanzar se la meta, realizando 31 de 32 planeadas,  ya que influyó el tema del apoyo brindado para visitar colonias. </t>
  </si>
  <si>
    <t>Justificacion Trimestral: Se logró poyar a los empresarios y emprendedores a realizar una evaluacion de su situacion actual. Se pasó la meta, realizando 22 vinculaciones  a programas de apoyo financiero, aprovechando el interés de los emprendedores en querer desarrollar sus proyectos.</t>
  </si>
  <si>
    <t>Justificacion Trimestral: Se realizarón 2 capacitaciones en la Biblioteca "Dr. Enrique Barrocio". Incialmente, no se tenía contemplada el desarrollo de esta actividad, en este trimestre, sin embragó se le dio impulso debido a la necesidad de la juventud de capacitarse.</t>
  </si>
  <si>
    <t>Justificacion Trimestral: Se visitaron las colonias "Generación 2000", "Emiliano Zapata", Col. "El Porvenir", "La Chiapaneca", "Alfredo V. Bonfil", Col. "Cuna Maya" y Col. "Los Tres Garcias". No se logró el objetivo, debido a que, hubieron colonias que se visitaron más de una vez y no dío oportunidad de realizar visitas a otras colonias.</t>
  </si>
  <si>
    <t>Justificacion Trimestral: Se pasó la meta, con 6 de 4, acciones de profesionalización sobre herramientas de mejora y comercialización de productos para el desarrollo rural planeadas,  porque se echo mano de los diferentes programas que se tienen de apoyo para la ciudadanía, y en conjunto con el interés que mostró la población.</t>
  </si>
  <si>
    <t>Justificacion Trimestral: Se realizaron capacitaciones de "Composta en Casa", "Plantas de Ornato", "Pollos en Engorda" en la Biblioteca "Dr. Enrique Barrocio". Este trimestre se pasó la meta con 6 de 4 capacitaciones plaenadas, debido a que se aprovechó a capacitar sobre los diferentes programas que se tienen para la ciudadanía y poder bajar los recursos.</t>
  </si>
  <si>
    <t>Justificacion Trimestral: Se realizarón 1801 de 2100 Vinculaciones laborales con empresas empleadoras ejecutadas en apoyo a la población, debido a los beneficiados que no se contabilizaron de los último días del mes, pero que estarán sumando para el mes de abril.</t>
  </si>
  <si>
    <t>Justificacion Trimestral: Se realizaron los eventos de empleo en oficina con las empresas "SAFETIMX" Y "ROYALTON RIVIERA CANCUN" , Breathless Riviera Cancun, Secret Riviera Cancun, así mismo en las instalaciones de Chedraui Selecto Kabah,  Domo Deportivo 247, Plaza China Town, Toro Valenzuela. No sé logró alcanzar la meta, ya que faltaron ingresar los números de los eventos de los últimos días del mes. Se sumarán en Abril</t>
  </si>
  <si>
    <t>ELABORÓ
Mtra. Sheyla Martin del Campo Cuadros
Enlace de la SMDSyE</t>
  </si>
  <si>
    <t>AUTORIZÓ
Mtra. Paola Elizabeth Moreno Cordova
Secretaria Municipal de Desarrollo Social y Económico</t>
  </si>
  <si>
    <t>Direccion General de Desarrollo Social</t>
  </si>
  <si>
    <t xml:space="preserve">Justificacion Trimestral:   Se tuvo un avance trimestral del 0.00% debido a que en este periodo no se tuvo presupuesto autorizado en el sistema de la Dirección General de Desarrollo Social; así como de sus dos Direcciones, Dirección de organización Comunitaria y Dirección de Programas Sociales.                                                                                                                                                         Justificacion Anual:  En este lapso de tiempo se obtuvo un 0.00% de avance anual de la ejecución del presupuesto. </t>
  </si>
  <si>
    <t>Dirección de Organización Comunitaria</t>
  </si>
  <si>
    <t>Dirección de Programas Sociales</t>
  </si>
  <si>
    <t xml:space="preserve">Justificacion Trimestral: Se tuvo un avance trimestral del 0.00% debido a que en este periodo no se tuvo presupuesto autorizado en el sistema de la Dirección General de Desarrollo Social; así como de sus dos Direcciones, Dirección de organización Comunitaria y Dirección de Programas Sociales.                                                                                                                                                          Justificacion Anual:  En este lapso de tiempo se obtuvo un 0.00% de avance anual de la ejecución del presupuesto. </t>
  </si>
  <si>
    <t xml:space="preserve">Dirección general de Educación </t>
  </si>
  <si>
    <t xml:space="preserve">Justificacion Trimestral: Se tuvo un avance trimestral del 0.00% debido a que en este periodo no se tuvo presupuesto autorizado en el sistema.                                                                                                                                                           Justificacion Anual: En este lapso de tiempo se obtuvo un 0.00% de avance anual de la ejecución del presupuesto. </t>
  </si>
  <si>
    <t>Becas</t>
  </si>
  <si>
    <t>Bibliotecas</t>
  </si>
  <si>
    <t xml:space="preserve">Justificacion Trimestral:  Se tuvo un avance trimestral del 0.00% debido a que en este periodo no se tuvo presupuesto autorizado en el sistema.                                                                                                                                                         Justificacion Anual: En este lapso de tiempo se obtuvo un 0.00% de avance anual de la ejecución del presupuesto. </t>
  </si>
  <si>
    <t xml:space="preserve">DIRECCION GENERAL </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</si>
  <si>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</si>
  <si>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DIRECCION DE SALUD HUMANA</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</si>
  <si>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</si>
  <si>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DIRECCION DE SALUD MENTAL</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</si>
  <si>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</si>
  <si>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DE SALUD AMBIENTAL </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</si>
  <si>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</si>
  <si>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GENERAL DE DESARROLLO ECONOMICO </t>
  </si>
  <si>
    <t xml:space="preserve">Justificacion Trimestral: No se obtuvo resultado en el primer trimestre, ya que no nos autorizaron presupuesto, sin embargo se tiene en lista unos reembolsos por actividades en la direccion general de desarrollo economico.                                                                                                                                                    Justificacion Anual: En este lapso de tiempo se obtuvo un 0.00% de avance anual de la ejecución del presupuesto. </t>
  </si>
  <si>
    <t>DIRECCION DE FOMENTO AL DESARROLLO AGROPECUARIO, PESQUERO Y FORESTAL</t>
  </si>
  <si>
    <t xml:space="preserve">Justificacion Trimestral: No se obtuvo resultado en el primer trimestre, por la cual no hubo una solicitud para requerir de ello.                                                                                                                                                   Justificacion Anual: En este lapso de tiempo se obtuvo un 0.00% de avance anual de la ejecución del presupuesto. </t>
  </si>
  <si>
    <t>DIRECCION DE FOMENTO AL DESARROLLO DE LA INDUSTRIA, COMERCIO Y SERVICIOS</t>
  </si>
  <si>
    <t xml:space="preserve">Justificacion Trimestral: No se obtuvo resultado en el primer trimestre, por la cual no hubo una solicitud para requerir de ello.                                                                                                                                                  Justificacion Anual: </t>
  </si>
  <si>
    <t>DIRECCION DE FOMENTO AL DESARROLLO A LAS MICROEMPRESAS Y AL DESARROLLO RURAL</t>
  </si>
  <si>
    <t xml:space="preserve">Justificacion Trimestral: Se obtuvo un avance trimestral del 22.37% debido a que se utilizó $70,449.78   en la dirección de fomento al desarrollo a las microempresas y al desarrollo rural.                                                            Justificacion Anual: Se obtuvo un avance anual del 22.37%  debido a que se utilizó $70,449.78   en la dirección de fomento al desarrollo a las microempresas y al desarrollo rural.                                                          </t>
  </si>
  <si>
    <t xml:space="preserve">DIRECCION DEL SERVICIO MUNICIPAL DE EMPLEO Y CAPACITACION </t>
  </si>
  <si>
    <t xml:space="preserve">Justificacion Trimestral: No se obtuvo resultado en el primer trimestre, por la cual no hubo una solicitud para requerir de ello.                                                                                                                                                    Justificacion Anual: En este lapso de tiempo se obtuvo un 0.00% de avance anual de la ejecución del presupuesto. </t>
  </si>
  <si>
    <t>E-PPA 2.08 IMPULSO A LA ECONOMÍA Y AL DESARROLLO SOCIAL</t>
  </si>
  <si>
    <t>SECRETARÍA MUNICIPAL DE DESARROLLO SOCIAL Y ECONÓMICO</t>
  </si>
  <si>
    <t>Justificacion Trimestral: Se realizarón 3  acciones sociales para mejorar el desarrollo social y comunitario de la población del municipio de Benito Juárez, superando por 1 acción, lo planeado, debido a la difusiòn de flyers distribuidos a la pobalción.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</si>
</sst>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19"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1"/>
      <color rgb="FFFFFFFF"/>
      <name val="Arial"/>
      <family val="2"/>
    </font>
    <font>
      <sz val="11"/>
      <color rgb="FFFFFFFF"/>
      <name val="Arial"/>
      <family val="2"/>
    </font>
    <font>
      <b/>
      <sz val="14"/>
      <color theme="0"/>
      <name val="Calibri"/>
      <family val="2"/>
      <scheme val="minor"/>
    </font>
    <font>
      <b/>
      <sz val="14"/>
      <name val="Arial"/>
      <family val="2"/>
    </font>
    <font>
      <sz val="11"/>
      <color theme="0"/>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rgb="FFFFEFF3"/>
        <bgColor indexed="64"/>
      </patternFill>
    </fill>
    <fill>
      <patternFill patternType="solid">
        <fgColor theme="0" tint="-0.499984740745262"/>
        <bgColor indexed="64"/>
      </patternFill>
    </fill>
    <fill>
      <patternFill patternType="solid">
        <fgColor rgb="FFFDE9EB"/>
        <bgColor rgb="FF000000"/>
      </patternFill>
    </fill>
  </fills>
  <borders count="98">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ashed">
        <color theme="1"/>
      </left>
      <right/>
      <top style="thin">
        <color indexed="64"/>
      </top>
      <bottom style="dashed">
        <color theme="1"/>
      </bottom>
      <diagonal/>
    </border>
    <border>
      <left style="dashed">
        <color theme="1"/>
      </left>
      <right style="dashed">
        <color theme="1"/>
      </right>
      <top style="dash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dotted">
        <color indexed="64"/>
      </left>
      <right style="dashed">
        <color rgb="FF000000"/>
      </right>
      <top style="dotted">
        <color indexed="64"/>
      </top>
      <bottom/>
      <diagonal/>
    </border>
    <border>
      <left style="dashed">
        <color rgb="FF000000"/>
      </left>
      <right style="dashed">
        <color rgb="FF000000"/>
      </right>
      <top style="dashed">
        <color rgb="FF000000"/>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rgb="FF000000"/>
      </left>
      <right/>
      <top style="dashed">
        <color rgb="FF000000"/>
      </top>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ashed">
        <color theme="1"/>
      </left>
      <right style="dashed">
        <color theme="1"/>
      </right>
      <top/>
      <bottom style="dashed">
        <color theme="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ashed">
        <color theme="1"/>
      </left>
      <right/>
      <top/>
      <bottom style="dashed">
        <color theme="1"/>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dotted">
        <color indexed="64"/>
      </left>
      <right style="dashed">
        <color theme="1"/>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28">
    <xf numFmtId="0" fontId="0" fillId="0" borderId="0" xfId="0"/>
    <xf numFmtId="0" fontId="0" fillId="7" borderId="0" xfId="0" applyFill="1"/>
    <xf numFmtId="0" fontId="3" fillId="5" borderId="18"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4" fillId="5" borderId="28" xfId="0" applyFont="1" applyFill="1" applyBorder="1" applyAlignment="1">
      <alignment horizontal="center" vertical="center" wrapText="1"/>
    </xf>
    <xf numFmtId="164" fontId="4" fillId="5" borderId="29"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0" fontId="4" fillId="5" borderId="31" xfId="0" applyFont="1" applyFill="1" applyBorder="1" applyAlignment="1">
      <alignment horizontal="center" vertical="center" wrapText="1"/>
    </xf>
    <xf numFmtId="164" fontId="4" fillId="5" borderId="16"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164" fontId="6" fillId="5" borderId="32" xfId="2" applyNumberFormat="1" applyFont="1" applyFill="1" applyBorder="1" applyAlignment="1">
      <alignment horizontal="center" vertical="center" wrapText="1"/>
    </xf>
    <xf numFmtId="164" fontId="4" fillId="5" borderId="20"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3" fontId="3" fillId="10"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3" fontId="3" fillId="10" borderId="27" xfId="0"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10" fontId="0" fillId="6" borderId="41" xfId="0" applyNumberForma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47"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49" xfId="2"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51" xfId="2"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44" fontId="3" fillId="4" borderId="52"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39" xfId="2" applyFont="1" applyFill="1" applyBorder="1" applyAlignment="1">
      <alignment horizontal="center" vertical="center" wrapText="1"/>
    </xf>
    <xf numFmtId="44" fontId="3" fillId="4" borderId="53" xfId="2" applyFont="1" applyFill="1" applyBorder="1" applyAlignment="1">
      <alignment horizontal="center" vertical="center" wrapText="1"/>
    </xf>
    <xf numFmtId="44" fontId="3" fillId="4" borderId="54" xfId="2" applyFont="1" applyFill="1" applyBorder="1" applyAlignment="1">
      <alignment horizontal="center" vertical="center" wrapText="1"/>
    </xf>
    <xf numFmtId="3" fontId="3" fillId="4" borderId="42" xfId="0" applyNumberFormat="1" applyFont="1" applyFill="1" applyBorder="1" applyAlignment="1">
      <alignment horizontal="center" vertical="center" wrapText="1"/>
    </xf>
    <xf numFmtId="3" fontId="3" fillId="4" borderId="55" xfId="0" applyNumberFormat="1" applyFont="1" applyFill="1" applyBorder="1" applyAlignment="1">
      <alignment horizontal="center" vertical="center" wrapText="1"/>
    </xf>
    <xf numFmtId="44" fontId="3" fillId="4" borderId="56" xfId="2" applyFont="1" applyFill="1" applyBorder="1" applyAlignment="1">
      <alignment horizontal="center" vertical="center" wrapText="1"/>
    </xf>
    <xf numFmtId="44" fontId="3" fillId="4" borderId="43" xfId="2" applyFont="1" applyFill="1" applyBorder="1" applyAlignment="1">
      <alignment horizontal="center" vertical="center" wrapText="1"/>
    </xf>
    <xf numFmtId="44" fontId="3" fillId="4" borderId="44" xfId="2" applyFont="1" applyFill="1" applyBorder="1" applyAlignment="1">
      <alignment horizontal="center" vertical="center" wrapText="1"/>
    </xf>
    <xf numFmtId="44" fontId="3" fillId="4" borderId="57" xfId="2" applyFont="1" applyFill="1" applyBorder="1" applyAlignment="1">
      <alignment horizontal="center" vertical="center" wrapText="1"/>
    </xf>
    <xf numFmtId="44" fontId="3" fillId="4" borderId="58" xfId="2" applyFont="1" applyFill="1" applyBorder="1" applyAlignment="1">
      <alignment horizontal="center" vertical="center" wrapText="1"/>
    </xf>
    <xf numFmtId="3" fontId="3" fillId="4" borderId="45" xfId="0" applyNumberFormat="1" applyFont="1" applyFill="1" applyBorder="1" applyAlignment="1">
      <alignment horizontal="center" vertical="center" wrapText="1"/>
    </xf>
    <xf numFmtId="3" fontId="3" fillId="4" borderId="46" xfId="0" applyNumberFormat="1" applyFont="1" applyFill="1" applyBorder="1" applyAlignment="1">
      <alignment horizontal="center" vertical="center" wrapText="1"/>
    </xf>
    <xf numFmtId="3" fontId="3" fillId="4" borderId="59"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10" fontId="0" fillId="6" borderId="42" xfId="0" applyNumberFormat="1" applyFill="1" applyBorder="1" applyAlignment="1">
      <alignment horizontal="center" vertical="center" wrapText="1"/>
    </xf>
    <xf numFmtId="0" fontId="6" fillId="10" borderId="60" xfId="0" applyFont="1" applyFill="1" applyBorder="1" applyAlignment="1">
      <alignment horizontal="justify" vertical="center" wrapText="1"/>
    </xf>
    <xf numFmtId="0" fontId="6" fillId="10" borderId="61" xfId="0" applyFont="1" applyFill="1" applyBorder="1" applyAlignment="1">
      <alignment horizontal="justify" vertical="center" wrapText="1"/>
    </xf>
    <xf numFmtId="0" fontId="6" fillId="10" borderId="0" xfId="0" applyFont="1" applyFill="1" applyAlignment="1">
      <alignment horizontal="justify" vertical="center" wrapText="1"/>
    </xf>
    <xf numFmtId="3" fontId="3" fillId="7" borderId="38"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24" xfId="0" applyNumberFormat="1" applyFont="1" applyFill="1" applyBorder="1" applyAlignment="1">
      <alignment horizontal="center" vertical="center" wrapText="1"/>
    </xf>
    <xf numFmtId="3" fontId="3" fillId="7" borderId="39" xfId="0" applyNumberFormat="1" applyFont="1" applyFill="1" applyBorder="1" applyAlignment="1">
      <alignment horizontal="center" vertical="center" wrapText="1"/>
    </xf>
    <xf numFmtId="10" fontId="0" fillId="6" borderId="64" xfId="0" applyNumberFormat="1" applyFill="1" applyBorder="1" applyAlignment="1">
      <alignment horizontal="center" vertical="center" wrapText="1"/>
    </xf>
    <xf numFmtId="0" fontId="5" fillId="7" borderId="33" xfId="0" applyFont="1" applyFill="1" applyBorder="1" applyAlignment="1">
      <alignment horizontal="center" vertical="center" wrapText="1"/>
    </xf>
    <xf numFmtId="10" fontId="0" fillId="6" borderId="26" xfId="0" applyNumberFormat="1" applyFill="1" applyBorder="1" applyAlignment="1">
      <alignment horizontal="center" vertical="center" wrapText="1"/>
    </xf>
    <xf numFmtId="0" fontId="14" fillId="8" borderId="17" xfId="0" applyFont="1" applyFill="1" applyBorder="1" applyAlignment="1">
      <alignment horizontal="center" vertical="center" wrapText="1"/>
    </xf>
    <xf numFmtId="0" fontId="15" fillId="8" borderId="65" xfId="0" applyFont="1" applyFill="1" applyBorder="1" applyAlignment="1">
      <alignment horizontal="justify" vertical="center" wrapText="1"/>
    </xf>
    <xf numFmtId="0" fontId="15" fillId="8" borderId="66" xfId="0" applyFont="1" applyFill="1" applyBorder="1" applyAlignment="1">
      <alignment horizontal="center" vertical="center" wrapText="1"/>
    </xf>
    <xf numFmtId="0" fontId="4" fillId="14" borderId="52" xfId="0" applyFont="1" applyFill="1" applyBorder="1" applyAlignment="1">
      <alignment horizontal="center" vertical="center" wrapText="1"/>
    </xf>
    <xf numFmtId="0" fontId="6" fillId="14" borderId="67" xfId="0" applyFont="1" applyFill="1" applyBorder="1" applyAlignment="1">
      <alignment horizontal="justify" vertical="center" wrapText="1"/>
    </xf>
    <xf numFmtId="0" fontId="6" fillId="14" borderId="67"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3" fillId="5" borderId="67" xfId="0" applyFont="1" applyFill="1" applyBorder="1" applyAlignment="1">
      <alignment horizontal="justify" vertical="center" wrapText="1"/>
    </xf>
    <xf numFmtId="0" fontId="6" fillId="5" borderId="67" xfId="0" applyFont="1" applyFill="1" applyBorder="1" applyAlignment="1">
      <alignment horizontal="justify" vertical="center" wrapText="1"/>
    </xf>
    <xf numFmtId="0" fontId="3" fillId="5" borderId="67" xfId="0" applyFont="1" applyFill="1" applyBorder="1" applyAlignment="1">
      <alignment horizontal="center" vertical="center" wrapText="1"/>
    </xf>
    <xf numFmtId="0" fontId="3" fillId="14" borderId="67" xfId="0" applyFont="1" applyFill="1" applyBorder="1" applyAlignment="1">
      <alignment horizontal="justify" vertical="center" wrapText="1"/>
    </xf>
    <xf numFmtId="0" fontId="3" fillId="14" borderId="67" xfId="0" applyFont="1" applyFill="1" applyBorder="1" applyAlignment="1">
      <alignment horizontal="center" vertical="center" wrapText="1"/>
    </xf>
    <xf numFmtId="0" fontId="4" fillId="5" borderId="67" xfId="0" applyFont="1" applyFill="1" applyBorder="1" applyAlignment="1">
      <alignment horizontal="justify" vertical="center" wrapText="1"/>
    </xf>
    <xf numFmtId="0" fontId="1" fillId="5" borderId="67" xfId="0" applyFont="1" applyFill="1" applyBorder="1" applyAlignment="1">
      <alignment horizontal="justify" vertical="center" wrapText="1"/>
    </xf>
    <xf numFmtId="0" fontId="3" fillId="5" borderId="67" xfId="0" applyFont="1" applyFill="1" applyBorder="1" applyAlignment="1">
      <alignment horizontal="left" vertical="center" wrapText="1"/>
    </xf>
    <xf numFmtId="0" fontId="4" fillId="5" borderId="68" xfId="0" applyFont="1" applyFill="1" applyBorder="1" applyAlignment="1">
      <alignment horizontal="center" vertical="center" wrapText="1"/>
    </xf>
    <xf numFmtId="0" fontId="3" fillId="5" borderId="69" xfId="0" applyFont="1" applyFill="1" applyBorder="1" applyAlignment="1">
      <alignment horizontal="justify" vertical="center" wrapText="1"/>
    </xf>
    <xf numFmtId="0" fontId="3" fillId="7" borderId="71" xfId="0" applyFont="1" applyFill="1" applyBorder="1" applyAlignment="1">
      <alignment horizontal="center" vertical="center" wrapText="1"/>
    </xf>
    <xf numFmtId="0" fontId="3" fillId="7" borderId="72" xfId="0" applyFont="1" applyFill="1" applyBorder="1" applyAlignment="1">
      <alignment horizontal="center" vertical="center" wrapText="1"/>
    </xf>
    <xf numFmtId="3" fontId="3" fillId="7" borderId="72" xfId="0" applyNumberFormat="1" applyFont="1" applyFill="1" applyBorder="1" applyAlignment="1">
      <alignment horizontal="center" vertical="center" wrapText="1"/>
    </xf>
    <xf numFmtId="3" fontId="3" fillId="4" borderId="72" xfId="0" applyNumberFormat="1" applyFont="1" applyFill="1" applyBorder="1" applyAlignment="1">
      <alignment horizontal="center" vertical="center" wrapText="1"/>
    </xf>
    <xf numFmtId="3" fontId="3" fillId="7" borderId="71" xfId="0" applyNumberFormat="1" applyFont="1" applyFill="1" applyBorder="1" applyAlignment="1">
      <alignment horizontal="center" vertical="center" wrapText="1"/>
    </xf>
    <xf numFmtId="0" fontId="14" fillId="8" borderId="74" xfId="0" applyFont="1" applyFill="1" applyBorder="1" applyAlignment="1">
      <alignment vertical="center" wrapText="1"/>
    </xf>
    <xf numFmtId="0" fontId="6" fillId="14" borderId="75" xfId="0" applyFont="1" applyFill="1" applyBorder="1" applyAlignment="1">
      <alignment horizontal="left" vertical="center" wrapText="1"/>
    </xf>
    <xf numFmtId="0" fontId="6" fillId="5" borderId="75" xfId="0" applyFont="1" applyFill="1" applyBorder="1" applyAlignment="1">
      <alignment horizontal="left" vertical="center" wrapText="1"/>
    </xf>
    <xf numFmtId="0" fontId="3" fillId="14" borderId="75" xfId="0" applyFont="1" applyFill="1" applyBorder="1" applyAlignment="1">
      <alignment horizontal="left" vertical="center" wrapText="1"/>
    </xf>
    <xf numFmtId="0" fontId="3" fillId="5" borderId="75" xfId="0" applyFont="1" applyFill="1" applyBorder="1" applyAlignment="1">
      <alignment horizontal="left" vertical="center" wrapText="1"/>
    </xf>
    <xf numFmtId="0" fontId="4" fillId="5" borderId="75" xfId="0" applyFont="1" applyFill="1" applyBorder="1" applyAlignment="1">
      <alignment horizontal="left" vertical="center" wrapText="1"/>
    </xf>
    <xf numFmtId="0" fontId="6" fillId="5" borderId="76" xfId="0" applyFont="1" applyFill="1" applyBorder="1" applyAlignment="1">
      <alignment horizontal="left" vertical="center" wrapText="1"/>
    </xf>
    <xf numFmtId="0" fontId="3" fillId="7" borderId="78" xfId="0" applyFont="1" applyFill="1" applyBorder="1" applyAlignment="1">
      <alignment horizontal="center" vertical="center" wrapText="1"/>
    </xf>
    <xf numFmtId="3" fontId="3" fillId="7" borderId="78" xfId="0" applyNumberFormat="1" applyFont="1" applyFill="1" applyBorder="1" applyAlignment="1">
      <alignment horizontal="center" vertical="center" wrapText="1"/>
    </xf>
    <xf numFmtId="0" fontId="3" fillId="7" borderId="79" xfId="0" applyFont="1" applyFill="1" applyBorder="1" applyAlignment="1">
      <alignment horizontal="center" vertical="center" wrapText="1"/>
    </xf>
    <xf numFmtId="0" fontId="3" fillId="7" borderId="80" xfId="0" applyFont="1" applyFill="1" applyBorder="1" applyAlignment="1">
      <alignment horizontal="center" vertical="center" wrapText="1"/>
    </xf>
    <xf numFmtId="0" fontId="3" fillId="7" borderId="81" xfId="0" applyFont="1" applyFill="1" applyBorder="1" applyAlignment="1">
      <alignment horizontal="center" vertical="center" wrapText="1"/>
    </xf>
    <xf numFmtId="165" fontId="6" fillId="5" borderId="71" xfId="1" applyNumberFormat="1" applyFont="1" applyFill="1" applyBorder="1" applyAlignment="1">
      <alignment horizontal="center" vertical="center" wrapText="1"/>
    </xf>
    <xf numFmtId="165" fontId="3" fillId="10" borderId="72" xfId="1" applyNumberFormat="1" applyFont="1" applyFill="1" applyBorder="1" applyAlignment="1">
      <alignment horizontal="center" vertical="center" wrapText="1"/>
    </xf>
    <xf numFmtId="165" fontId="3" fillId="5" borderId="72" xfId="1" applyNumberFormat="1" applyFont="1" applyFill="1" applyBorder="1" applyAlignment="1">
      <alignment horizontal="center" vertical="center" wrapText="1"/>
    </xf>
    <xf numFmtId="165" fontId="3" fillId="10" borderId="78" xfId="1" applyNumberFormat="1" applyFont="1" applyFill="1" applyBorder="1" applyAlignment="1">
      <alignment horizontal="center" vertical="center" wrapText="1"/>
    </xf>
    <xf numFmtId="165" fontId="6" fillId="5" borderId="71" xfId="0" applyNumberFormat="1" applyFont="1" applyFill="1" applyBorder="1" applyAlignment="1">
      <alignment horizontal="center" vertical="center" wrapText="1"/>
    </xf>
    <xf numFmtId="10" fontId="0" fillId="6" borderId="72" xfId="0" applyNumberFormat="1" applyFill="1" applyBorder="1" applyAlignment="1">
      <alignment horizontal="center" vertical="center" wrapText="1"/>
    </xf>
    <xf numFmtId="10" fontId="0" fillId="13" borderId="72" xfId="0" applyNumberFormat="1" applyFill="1" applyBorder="1" applyAlignment="1">
      <alignment horizontal="center" vertical="center" wrapText="1"/>
    </xf>
    <xf numFmtId="3" fontId="3" fillId="4" borderId="71" xfId="0" applyNumberFormat="1" applyFont="1" applyFill="1" applyBorder="1" applyAlignment="1">
      <alignment horizontal="center" vertical="center" wrapText="1"/>
    </xf>
    <xf numFmtId="3" fontId="3" fillId="4" borderId="78" xfId="0" applyNumberFormat="1" applyFont="1" applyFill="1" applyBorder="1" applyAlignment="1">
      <alignment horizontal="center" vertical="center" wrapText="1"/>
    </xf>
    <xf numFmtId="3" fontId="3" fillId="7" borderId="79" xfId="0" applyNumberFormat="1" applyFont="1" applyFill="1" applyBorder="1" applyAlignment="1">
      <alignment horizontal="center" vertical="center" wrapText="1"/>
    </xf>
    <xf numFmtId="3" fontId="3" fillId="4" borderId="80" xfId="0" applyNumberFormat="1" applyFont="1" applyFill="1" applyBorder="1" applyAlignment="1">
      <alignment horizontal="center" vertical="center" wrapText="1"/>
    </xf>
    <xf numFmtId="3" fontId="3" fillId="4" borderId="81" xfId="0" applyNumberFormat="1" applyFont="1" applyFill="1" applyBorder="1" applyAlignment="1">
      <alignment horizontal="center" vertical="center" wrapText="1"/>
    </xf>
    <xf numFmtId="10" fontId="0" fillId="13" borderId="77" xfId="0" applyNumberFormat="1" applyFill="1" applyBorder="1" applyAlignment="1">
      <alignment horizontal="center" vertical="center" wrapText="1"/>
    </xf>
    <xf numFmtId="10" fontId="0" fillId="6" borderId="71" xfId="0" applyNumberFormat="1" applyFill="1" applyBorder="1" applyAlignment="1">
      <alignment horizontal="center" vertical="center" wrapText="1"/>
    </xf>
    <xf numFmtId="10" fontId="0" fillId="13" borderId="78" xfId="0" applyNumberFormat="1" applyFill="1" applyBorder="1" applyAlignment="1">
      <alignment horizontal="center" vertical="center" wrapText="1"/>
    </xf>
    <xf numFmtId="10" fontId="0" fillId="6" borderId="78" xfId="0" applyNumberFormat="1" applyFill="1" applyBorder="1" applyAlignment="1">
      <alignment horizontal="center" vertical="center" wrapText="1"/>
    </xf>
    <xf numFmtId="10" fontId="0" fillId="6" borderId="79" xfId="0" applyNumberFormat="1" applyFill="1" applyBorder="1" applyAlignment="1">
      <alignment horizontal="center" vertical="center" wrapText="1"/>
    </xf>
    <xf numFmtId="10" fontId="0" fillId="13" borderId="80" xfId="0" applyNumberFormat="1" applyFill="1" applyBorder="1" applyAlignment="1">
      <alignment horizontal="center" vertical="center" wrapText="1"/>
    </xf>
    <xf numFmtId="10" fontId="0" fillId="13" borderId="81" xfId="0" applyNumberFormat="1" applyFill="1" applyBorder="1" applyAlignment="1">
      <alignment horizontal="center" vertical="center" wrapText="1"/>
    </xf>
    <xf numFmtId="10" fontId="0" fillId="13" borderId="71" xfId="0" applyNumberFormat="1" applyFill="1" applyBorder="1" applyAlignment="1">
      <alignment horizontal="center" vertical="center" wrapText="1"/>
    </xf>
    <xf numFmtId="10" fontId="0" fillId="13" borderId="79" xfId="0" applyNumberFormat="1" applyFill="1" applyBorder="1" applyAlignment="1">
      <alignment horizontal="center" vertical="center" wrapText="1"/>
    </xf>
    <xf numFmtId="0" fontId="3" fillId="5" borderId="82" xfId="0" applyFont="1" applyFill="1" applyBorder="1" applyAlignment="1">
      <alignment horizontal="center" vertical="center" wrapText="1"/>
    </xf>
    <xf numFmtId="0" fontId="3" fillId="5" borderId="85" xfId="0" applyFont="1" applyFill="1" applyBorder="1" applyAlignment="1">
      <alignment horizontal="left" vertical="center" wrapText="1"/>
    </xf>
    <xf numFmtId="1" fontId="6" fillId="5" borderId="86" xfId="1" applyNumberFormat="1" applyFont="1" applyFill="1" applyBorder="1" applyAlignment="1">
      <alignment horizontal="center" vertical="center" wrapText="1"/>
    </xf>
    <xf numFmtId="1" fontId="3" fillId="10" borderId="87" xfId="1" applyNumberFormat="1" applyFont="1" applyFill="1" applyBorder="1" applyAlignment="1">
      <alignment horizontal="center" vertical="center" wrapText="1"/>
    </xf>
    <xf numFmtId="1" fontId="3" fillId="5" borderId="87" xfId="1" applyNumberFormat="1" applyFont="1" applyFill="1" applyBorder="1" applyAlignment="1">
      <alignment horizontal="center" vertical="center" wrapText="1"/>
    </xf>
    <xf numFmtId="1" fontId="3" fillId="10" borderId="88" xfId="1" applyNumberFormat="1" applyFont="1" applyFill="1" applyBorder="1" applyAlignment="1">
      <alignment horizontal="center" vertical="center" wrapText="1"/>
    </xf>
    <xf numFmtId="1" fontId="6" fillId="5" borderId="70" xfId="0" applyNumberFormat="1" applyFont="1" applyFill="1" applyBorder="1" applyAlignment="1">
      <alignment horizontal="center" vertical="center" wrapText="1"/>
    </xf>
    <xf numFmtId="3" fontId="3" fillId="7" borderId="83" xfId="0" applyNumberFormat="1" applyFont="1" applyFill="1" applyBorder="1" applyAlignment="1">
      <alignment horizontal="center" vertical="center" wrapText="1"/>
    </xf>
    <xf numFmtId="3" fontId="3" fillId="7" borderId="84" xfId="0" applyNumberFormat="1" applyFont="1" applyFill="1" applyBorder="1" applyAlignment="1">
      <alignment horizontal="center" vertical="center" wrapText="1"/>
    </xf>
    <xf numFmtId="10" fontId="0" fillId="6" borderId="70" xfId="0" applyNumberFormat="1" applyFill="1" applyBorder="1" applyAlignment="1">
      <alignment horizontal="center" vertical="center" wrapText="1"/>
    </xf>
    <xf numFmtId="10" fontId="0" fillId="13" borderId="83" xfId="0" applyNumberFormat="1" applyFill="1" applyBorder="1" applyAlignment="1">
      <alignment horizontal="center" vertical="center" wrapText="1"/>
    </xf>
    <xf numFmtId="10" fontId="0" fillId="13" borderId="84" xfId="0" applyNumberFormat="1" applyFill="1" applyBorder="1" applyAlignment="1">
      <alignment horizontal="center" vertical="center" wrapText="1"/>
    </xf>
    <xf numFmtId="10" fontId="0" fillId="13" borderId="70" xfId="0" applyNumberFormat="1" applyFill="1" applyBorder="1" applyAlignment="1">
      <alignment horizontal="center" vertical="center" wrapText="1"/>
    </xf>
    <xf numFmtId="0" fontId="1" fillId="5"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5" borderId="8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3" fillId="5" borderId="82" xfId="0" applyFont="1" applyFill="1" applyBorder="1" applyAlignment="1">
      <alignment horizontal="left" vertical="center" wrapText="1"/>
    </xf>
    <xf numFmtId="0" fontId="9" fillId="8" borderId="73" xfId="0" applyFont="1" applyFill="1" applyBorder="1" applyAlignment="1">
      <alignment horizontal="center" vertical="center" wrapText="1"/>
    </xf>
    <xf numFmtId="10" fontId="16" fillId="15" borderId="42" xfId="0" applyNumberFormat="1" applyFont="1" applyFill="1" applyBorder="1" applyAlignment="1">
      <alignment horizontal="center" vertical="center"/>
    </xf>
    <xf numFmtId="0" fontId="3" fillId="7" borderId="0" xfId="0" applyFont="1" applyFill="1" applyAlignment="1">
      <alignment horizontal="center" vertical="center" wrapText="1"/>
    </xf>
    <xf numFmtId="0" fontId="12" fillId="0" borderId="0" xfId="0" applyFont="1" applyAlignment="1">
      <alignment horizontal="center" vertical="center"/>
    </xf>
    <xf numFmtId="0" fontId="17" fillId="16" borderId="7" xfId="0" applyFont="1" applyFill="1" applyBorder="1" applyAlignment="1">
      <alignment horizontal="center" vertical="center" wrapText="1"/>
    </xf>
    <xf numFmtId="0" fontId="1" fillId="7" borderId="93" xfId="0" applyFont="1" applyFill="1" applyBorder="1" applyAlignment="1">
      <alignment horizontal="center" vertical="center" wrapText="1"/>
    </xf>
    <xf numFmtId="0" fontId="3" fillId="10" borderId="92" xfId="0" applyFont="1" applyFill="1" applyBorder="1" applyAlignment="1">
      <alignment horizontal="center" vertical="center" wrapText="1"/>
    </xf>
    <xf numFmtId="0" fontId="3" fillId="10" borderId="93" xfId="0" applyFont="1" applyFill="1" applyBorder="1" applyAlignment="1">
      <alignment horizontal="center" vertical="center" wrapText="1"/>
    </xf>
    <xf numFmtId="0" fontId="14" fillId="8" borderId="93" xfId="0" applyFont="1" applyFill="1" applyBorder="1" applyAlignment="1">
      <alignment horizontal="center" vertical="center" wrapText="1"/>
    </xf>
    <xf numFmtId="0" fontId="6" fillId="14" borderId="93" xfId="0" applyFont="1" applyFill="1" applyBorder="1" applyAlignment="1">
      <alignment horizontal="center" vertical="center" wrapText="1"/>
    </xf>
    <xf numFmtId="0" fontId="6" fillId="5" borderId="93" xfId="0" applyFont="1" applyFill="1" applyBorder="1" applyAlignment="1">
      <alignment horizontal="center" vertical="center" wrapText="1"/>
    </xf>
    <xf numFmtId="0" fontId="3" fillId="14" borderId="93" xfId="0" applyFont="1" applyFill="1" applyBorder="1" applyAlignment="1">
      <alignment horizontal="center" vertical="center" wrapText="1"/>
    </xf>
    <xf numFmtId="0" fontId="3" fillId="5" borderId="93" xfId="0" applyFont="1" applyFill="1" applyBorder="1" applyAlignment="1">
      <alignment horizontal="center" vertical="center" wrapText="1"/>
    </xf>
    <xf numFmtId="0" fontId="4" fillId="5" borderId="93"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18" fillId="9" borderId="29"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 fillId="5" borderId="94"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44" fontId="3" fillId="4" borderId="5" xfId="2" applyFont="1" applyFill="1" applyBorder="1" applyAlignment="1">
      <alignment horizontal="center" vertical="center" wrapText="1"/>
    </xf>
    <xf numFmtId="10" fontId="0" fillId="6" borderId="5" xfId="0" applyNumberFormat="1" applyFill="1" applyBorder="1" applyAlignment="1">
      <alignment horizontal="center" vertical="center" wrapText="1"/>
    </xf>
    <xf numFmtId="0" fontId="6" fillId="5" borderId="95" xfId="0" applyFont="1" applyFill="1" applyBorder="1" applyAlignment="1">
      <alignment horizontal="left" vertical="center" wrapText="1"/>
    </xf>
    <xf numFmtId="0" fontId="3" fillId="5" borderId="41" xfId="0" applyFont="1" applyFill="1" applyBorder="1" applyAlignment="1">
      <alignment horizontal="center" vertical="center" wrapText="1"/>
    </xf>
    <xf numFmtId="164" fontId="3" fillId="5" borderId="42" xfId="0" applyNumberFormat="1" applyFont="1" applyFill="1" applyBorder="1" applyAlignment="1">
      <alignment horizontal="center" vertical="center" wrapText="1"/>
    </xf>
    <xf numFmtId="44" fontId="3" fillId="4" borderId="42" xfId="2" applyFont="1" applyFill="1" applyBorder="1" applyAlignment="1">
      <alignment horizontal="center" vertical="center" wrapText="1"/>
    </xf>
    <xf numFmtId="0" fontId="6" fillId="5" borderId="96" xfId="0" applyFont="1" applyFill="1" applyBorder="1" applyAlignment="1">
      <alignment horizontal="left" vertical="center" wrapText="1"/>
    </xf>
    <xf numFmtId="164" fontId="6" fillId="5" borderId="41" xfId="2" applyNumberFormat="1" applyFont="1" applyFill="1" applyBorder="1" applyAlignment="1">
      <alignment horizontal="center" vertical="center" wrapText="1"/>
    </xf>
    <xf numFmtId="44" fontId="3" fillId="4" borderId="42" xfId="2" applyFont="1" applyFill="1" applyBorder="1" applyAlignment="1">
      <alignment horizontal="right" vertical="center" wrapText="1"/>
    </xf>
    <xf numFmtId="0" fontId="0" fillId="5" borderId="41" xfId="0" applyFill="1" applyBorder="1" applyAlignment="1">
      <alignment horizontal="center" vertical="center" wrapText="1"/>
    </xf>
    <xf numFmtId="0" fontId="0" fillId="5" borderId="45" xfId="0" applyFill="1" applyBorder="1" applyAlignment="1">
      <alignment horizontal="center" vertical="center" wrapText="1"/>
    </xf>
    <xf numFmtId="164" fontId="3" fillId="5" borderId="46" xfId="0" applyNumberFormat="1" applyFont="1" applyFill="1" applyBorder="1" applyAlignment="1">
      <alignment horizontal="center" vertical="center" wrapText="1"/>
    </xf>
    <xf numFmtId="44" fontId="3" fillId="4" borderId="46" xfId="2" applyFont="1" applyFill="1" applyBorder="1" applyAlignment="1">
      <alignment horizontal="center" vertical="center" wrapText="1"/>
    </xf>
    <xf numFmtId="10" fontId="0" fillId="6" borderId="46" xfId="0" applyNumberFormat="1" applyFill="1" applyBorder="1" applyAlignment="1">
      <alignment horizontal="center" vertical="center" wrapText="1"/>
    </xf>
    <xf numFmtId="0" fontId="6" fillId="5" borderId="97" xfId="0" applyFont="1" applyFill="1" applyBorder="1" applyAlignment="1">
      <alignment horizontal="left" vertical="center" wrapText="1"/>
    </xf>
    <xf numFmtId="0" fontId="8" fillId="9" borderId="14"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10" fillId="8" borderId="1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37" xfId="0" applyFont="1" applyBorder="1" applyAlignment="1">
      <alignment horizontal="center" vertical="center"/>
    </xf>
    <xf numFmtId="0" fontId="12" fillId="0" borderId="37" xfId="0" applyFont="1" applyBorder="1" applyAlignment="1">
      <alignment horizontal="center" vertical="top" wrapText="1"/>
    </xf>
    <xf numFmtId="0" fontId="12" fillId="0" borderId="37" xfId="0" applyFont="1" applyBorder="1" applyAlignment="1">
      <alignment horizontal="center" vertical="top"/>
    </xf>
    <xf numFmtId="0" fontId="2" fillId="5" borderId="2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5" borderId="90" xfId="0" applyFont="1" applyFill="1" applyBorder="1" applyAlignment="1">
      <alignment horizontal="justify" vertical="center" wrapText="1"/>
    </xf>
    <xf numFmtId="0" fontId="3" fillId="5" borderId="22" xfId="0" applyFont="1" applyFill="1" applyBorder="1" applyAlignment="1">
      <alignment horizontal="justify" vertical="center" wrapText="1"/>
    </xf>
    <xf numFmtId="0" fontId="1" fillId="7" borderId="62"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15" xfId="0" applyFont="1" applyFill="1" applyBorder="1" applyAlignment="1">
      <alignment horizontal="center" vertical="center" wrapText="1"/>
    </xf>
    <xf numFmtId="3" fontId="4" fillId="10" borderId="7"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0" fontId="0" fillId="0" borderId="0" xfId="0" applyAlignment="1">
      <alignment horizontal="justify" vertical="center" wrapText="1"/>
    </xf>
    <xf numFmtId="0" fontId="12" fillId="7" borderId="37" xfId="0" applyFont="1" applyFill="1" applyBorder="1" applyAlignment="1">
      <alignment horizontal="center" vertical="center" wrapText="1"/>
    </xf>
    <xf numFmtId="0" fontId="12" fillId="7" borderId="37" xfId="0" applyFont="1" applyFill="1" applyBorder="1" applyAlignment="1">
      <alignment horizontal="center" vertical="center"/>
    </xf>
  </cellXfs>
  <cellStyles count="3">
    <cellStyle name="Moneda" xfId="2" builtinId="4"/>
    <cellStyle name="Normal" xfId="0" builtinId="0"/>
    <cellStyle name="Porcentaje" xfId="1" builtinId="5"/>
  </cellStyles>
  <dxfs count="71">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1206828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21</xdr:col>
      <xdr:colOff>136072</xdr:colOff>
      <xdr:row>1</xdr:row>
      <xdr:rowOff>108857</xdr:rowOff>
    </xdr:from>
    <xdr:to>
      <xdr:col>23</xdr:col>
      <xdr:colOff>13608</xdr:colOff>
      <xdr:row>6</xdr:row>
      <xdr:rowOff>27214</xdr:rowOff>
    </xdr:to>
    <xdr:pic>
      <xdr:nvPicPr>
        <xdr:cNvPr id="3" name="Imagen 2">
          <a:extLst>
            <a:ext uri="{FF2B5EF4-FFF2-40B4-BE49-F238E27FC236}">
              <a16:creationId xmlns:a16="http://schemas.microsoft.com/office/drawing/2014/main" id="{50DEE7F2-7F19-F403-24AF-B10DA3F5ABBC}"/>
            </a:ext>
          </a:extLst>
        </xdr:cNvPr>
        <xdr:cNvPicPr>
          <a:picLocks noChangeAspect="1"/>
        </xdr:cNvPicPr>
      </xdr:nvPicPr>
      <xdr:blipFill>
        <a:blip xmlns:r="http://schemas.openxmlformats.org/officeDocument/2006/relationships" r:embed="rId3"/>
        <a:stretch>
          <a:fillRect/>
        </a:stretch>
      </xdr:blipFill>
      <xdr:spPr>
        <a:xfrm>
          <a:off x="29200929" y="312964"/>
          <a:ext cx="5783036" cy="2217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8"/>
  <sheetViews>
    <sheetView tabSelected="1" topLeftCell="F61" zoomScale="63" zoomScaleNormal="75" zoomScaleSheetLayoutView="25" workbookViewId="0">
      <selection activeCell="AA67" sqref="AA67"/>
    </sheetView>
  </sheetViews>
  <sheetFormatPr baseColWidth="10" defaultRowHeight="15" x14ac:dyDescent="0.2"/>
  <cols>
    <col min="2" max="2" width="25.83203125" customWidth="1"/>
    <col min="3" max="3" width="35.83203125" customWidth="1"/>
    <col min="4" max="4" width="33.83203125" customWidth="1"/>
    <col min="5" max="5" width="31.5" customWidth="1"/>
    <col min="6" max="6" width="37.1640625" customWidth="1"/>
    <col min="7" max="22" width="17.33203125" customWidth="1"/>
    <col min="23" max="23" width="71.33203125" customWidth="1"/>
  </cols>
  <sheetData>
    <row r="1" spans="1:23" ht="16" thickBot="1" x14ac:dyDescent="0.25"/>
    <row r="2" spans="1:23" ht="63" customHeight="1" x14ac:dyDescent="0.2">
      <c r="A2" s="1"/>
      <c r="B2" s="1"/>
      <c r="C2" s="1"/>
      <c r="D2" s="1"/>
      <c r="E2" s="194" t="s">
        <v>23</v>
      </c>
      <c r="F2" s="195"/>
      <c r="G2" s="195"/>
      <c r="H2" s="195"/>
      <c r="I2" s="195"/>
      <c r="J2" s="195"/>
      <c r="K2" s="195"/>
      <c r="L2" s="195"/>
      <c r="M2" s="195"/>
      <c r="N2" s="195"/>
      <c r="O2" s="195"/>
      <c r="P2" s="195"/>
      <c r="Q2" s="195"/>
      <c r="R2" s="195"/>
      <c r="S2" s="195"/>
      <c r="T2" s="195"/>
      <c r="U2" s="196"/>
    </row>
    <row r="3" spans="1:23" ht="30" customHeight="1" x14ac:dyDescent="0.2">
      <c r="A3" s="1"/>
      <c r="B3" s="1"/>
      <c r="C3" s="1"/>
      <c r="D3" s="1"/>
      <c r="E3" s="197" t="s">
        <v>36</v>
      </c>
      <c r="F3" s="198"/>
      <c r="G3" s="198"/>
      <c r="H3" s="198"/>
      <c r="I3" s="198"/>
      <c r="J3" s="198"/>
      <c r="K3" s="198"/>
      <c r="L3" s="198"/>
      <c r="M3" s="198"/>
      <c r="N3" s="198"/>
      <c r="O3" s="198"/>
      <c r="P3" s="198"/>
      <c r="Q3" s="198"/>
      <c r="R3" s="198"/>
      <c r="S3" s="198"/>
      <c r="T3" s="198"/>
      <c r="U3" s="199"/>
    </row>
    <row r="4" spans="1:23" ht="26.25" customHeight="1" x14ac:dyDescent="0.2">
      <c r="A4" s="1"/>
      <c r="B4" s="1"/>
      <c r="C4" s="1"/>
      <c r="D4" s="1"/>
      <c r="E4" s="197" t="s">
        <v>286</v>
      </c>
      <c r="F4" s="198"/>
      <c r="G4" s="198"/>
      <c r="H4" s="198"/>
      <c r="I4" s="198"/>
      <c r="J4" s="198"/>
      <c r="K4" s="198"/>
      <c r="L4" s="198"/>
      <c r="M4" s="198"/>
      <c r="N4" s="198"/>
      <c r="O4" s="198"/>
      <c r="P4" s="198"/>
      <c r="Q4" s="198"/>
      <c r="R4" s="198"/>
      <c r="S4" s="198"/>
      <c r="T4" s="198"/>
      <c r="U4" s="199"/>
    </row>
    <row r="5" spans="1:23" ht="30" customHeight="1" x14ac:dyDescent="0.2">
      <c r="A5" s="1"/>
      <c r="B5" s="1"/>
      <c r="C5" s="1"/>
      <c r="D5" s="1"/>
      <c r="E5" s="197" t="s">
        <v>287</v>
      </c>
      <c r="F5" s="198"/>
      <c r="G5" s="198"/>
      <c r="H5" s="198"/>
      <c r="I5" s="198"/>
      <c r="J5" s="198"/>
      <c r="K5" s="198"/>
      <c r="L5" s="198"/>
      <c r="M5" s="198"/>
      <c r="N5" s="198"/>
      <c r="O5" s="198"/>
      <c r="P5" s="198"/>
      <c r="Q5" s="198"/>
      <c r="R5" s="198"/>
      <c r="S5" s="198"/>
      <c r="T5" s="198"/>
      <c r="U5" s="199"/>
    </row>
    <row r="6" spans="1:23" ht="31" thickBot="1" x14ac:dyDescent="0.25">
      <c r="A6" s="1"/>
      <c r="B6" s="1"/>
      <c r="C6" s="1"/>
      <c r="D6" s="1"/>
      <c r="E6" s="200"/>
      <c r="F6" s="201"/>
      <c r="G6" s="201"/>
      <c r="H6" s="201"/>
      <c r="I6" s="201"/>
      <c r="J6" s="201"/>
      <c r="K6" s="201"/>
      <c r="L6" s="201"/>
      <c r="M6" s="201"/>
      <c r="N6" s="201"/>
      <c r="O6" s="201"/>
      <c r="P6" s="201"/>
      <c r="Q6" s="201"/>
      <c r="R6" s="201"/>
      <c r="S6" s="201"/>
      <c r="T6" s="201"/>
      <c r="U6" s="202"/>
    </row>
    <row r="7" spans="1:23" x14ac:dyDescent="0.2">
      <c r="A7" s="1"/>
      <c r="B7" s="1"/>
      <c r="C7" s="1"/>
      <c r="D7" s="1"/>
      <c r="E7" s="1"/>
      <c r="F7" s="1"/>
      <c r="G7" s="1"/>
      <c r="H7" s="1"/>
      <c r="I7" s="1"/>
      <c r="J7" s="1"/>
      <c r="K7" s="1"/>
      <c r="L7" s="1"/>
      <c r="M7" s="1"/>
      <c r="N7" s="1"/>
      <c r="O7" s="1"/>
      <c r="P7" s="1"/>
      <c r="Q7" s="1"/>
      <c r="R7" s="1"/>
      <c r="S7" s="1"/>
    </row>
    <row r="9" spans="1:23" ht="4.5" customHeight="1" thickBot="1" x14ac:dyDescent="0.25"/>
    <row r="10" spans="1:23" ht="33.75" customHeight="1" thickBot="1" x14ac:dyDescent="0.25">
      <c r="G10" s="188" t="s">
        <v>37</v>
      </c>
      <c r="H10" s="189"/>
      <c r="I10" s="189"/>
      <c r="J10" s="189"/>
      <c r="K10" s="189"/>
      <c r="L10" s="189"/>
      <c r="M10" s="189"/>
      <c r="N10" s="189"/>
      <c r="O10" s="189"/>
      <c r="P10" s="189"/>
      <c r="Q10" s="189"/>
      <c r="R10" s="189"/>
      <c r="S10" s="189"/>
      <c r="T10" s="189"/>
      <c r="U10" s="189"/>
      <c r="V10" s="190"/>
      <c r="W10" s="176" t="s">
        <v>27</v>
      </c>
    </row>
    <row r="11" spans="1:23" ht="47.25" customHeight="1" thickBot="1" x14ac:dyDescent="0.25">
      <c r="B11" s="179" t="s">
        <v>0</v>
      </c>
      <c r="C11" s="179" t="s">
        <v>1</v>
      </c>
      <c r="D11" s="181" t="s">
        <v>2</v>
      </c>
      <c r="E11" s="181"/>
      <c r="F11" s="182"/>
      <c r="G11" s="191" t="s">
        <v>24</v>
      </c>
      <c r="H11" s="192"/>
      <c r="I11" s="192"/>
      <c r="J11" s="192"/>
      <c r="K11" s="193"/>
      <c r="L11" s="183" t="s">
        <v>25</v>
      </c>
      <c r="M11" s="183"/>
      <c r="N11" s="183"/>
      <c r="O11" s="184"/>
      <c r="P11" s="185" t="s">
        <v>26</v>
      </c>
      <c r="Q11" s="186"/>
      <c r="R11" s="186"/>
      <c r="S11" s="187"/>
      <c r="T11" s="185"/>
      <c r="U11" s="186"/>
      <c r="V11" s="187"/>
      <c r="W11" s="177"/>
    </row>
    <row r="12" spans="1:23" ht="143.25" customHeight="1" thickBot="1" x14ac:dyDescent="0.25">
      <c r="B12" s="180"/>
      <c r="C12" s="180"/>
      <c r="D12" s="139" t="s">
        <v>3</v>
      </c>
      <c r="E12" s="139" t="s">
        <v>4</v>
      </c>
      <c r="F12" s="139" t="s">
        <v>5</v>
      </c>
      <c r="G12" s="143" t="s">
        <v>209</v>
      </c>
      <c r="H12" s="127" t="s">
        <v>6</v>
      </c>
      <c r="I12" s="128" t="s">
        <v>7</v>
      </c>
      <c r="J12" s="129" t="s">
        <v>8</v>
      </c>
      <c r="K12" s="130" t="s">
        <v>9</v>
      </c>
      <c r="L12" s="131" t="s">
        <v>6</v>
      </c>
      <c r="M12" s="128" t="s">
        <v>7</v>
      </c>
      <c r="N12" s="129" t="s">
        <v>8</v>
      </c>
      <c r="O12" s="130" t="s">
        <v>9</v>
      </c>
      <c r="P12" s="132" t="s">
        <v>6</v>
      </c>
      <c r="Q12" s="129" t="s">
        <v>7</v>
      </c>
      <c r="R12" s="133" t="s">
        <v>8</v>
      </c>
      <c r="S12" s="134" t="s">
        <v>9</v>
      </c>
      <c r="T12" s="135" t="s">
        <v>7</v>
      </c>
      <c r="U12" s="136" t="s">
        <v>8</v>
      </c>
      <c r="V12" s="137" t="s">
        <v>9</v>
      </c>
      <c r="W12" s="178"/>
    </row>
    <row r="13" spans="1:23" ht="161" customHeight="1" x14ac:dyDescent="0.2">
      <c r="B13" s="209" t="s">
        <v>15</v>
      </c>
      <c r="C13" s="211" t="s">
        <v>16</v>
      </c>
      <c r="D13" s="138" t="s">
        <v>18</v>
      </c>
      <c r="E13" s="114" t="s">
        <v>17</v>
      </c>
      <c r="F13" s="115" t="s">
        <v>21</v>
      </c>
      <c r="G13" s="145">
        <v>57</v>
      </c>
      <c r="H13" s="116">
        <v>57</v>
      </c>
      <c r="I13" s="117">
        <v>57</v>
      </c>
      <c r="J13" s="118">
        <v>57</v>
      </c>
      <c r="K13" s="119">
        <v>57</v>
      </c>
      <c r="L13" s="120">
        <v>57</v>
      </c>
      <c r="M13" s="121"/>
      <c r="N13" s="121"/>
      <c r="O13" s="122"/>
      <c r="P13" s="123">
        <f t="shared" ref="P13" si="0">IFERROR(L13/H13,"NO APLICA")</f>
        <v>1</v>
      </c>
      <c r="Q13" s="124"/>
      <c r="R13" s="124"/>
      <c r="S13" s="125"/>
      <c r="T13" s="126"/>
      <c r="U13" s="124"/>
      <c r="V13" s="125"/>
      <c r="W13" s="49" t="s">
        <v>28</v>
      </c>
    </row>
    <row r="14" spans="1:23" ht="161" customHeight="1" thickBot="1" x14ac:dyDescent="0.25">
      <c r="B14" s="210"/>
      <c r="C14" s="212"/>
      <c r="D14" s="4" t="s">
        <v>19</v>
      </c>
      <c r="E14" s="5" t="s">
        <v>17</v>
      </c>
      <c r="F14" s="2" t="s">
        <v>22</v>
      </c>
      <c r="G14" s="146">
        <v>0.39700000000000002</v>
      </c>
      <c r="H14" s="93">
        <v>0.39700000000000002</v>
      </c>
      <c r="I14" s="94">
        <v>0.39700000000000002</v>
      </c>
      <c r="J14" s="95">
        <v>0.39700000000000002</v>
      </c>
      <c r="K14" s="96">
        <v>0.39700000000000002</v>
      </c>
      <c r="L14" s="97">
        <v>0.39700000000000002</v>
      </c>
      <c r="M14" s="78"/>
      <c r="N14" s="78"/>
      <c r="O14" s="89"/>
      <c r="P14" s="106">
        <f>IFERROR(L14/H14,"NO APLICA")</f>
        <v>1</v>
      </c>
      <c r="Q14" s="99"/>
      <c r="R14" s="99"/>
      <c r="S14" s="107"/>
      <c r="T14" s="112"/>
      <c r="U14" s="99"/>
      <c r="V14" s="107"/>
      <c r="W14" s="50" t="s">
        <v>29</v>
      </c>
    </row>
    <row r="15" spans="1:23" ht="55.5" hidden="1" customHeight="1" x14ac:dyDescent="0.2">
      <c r="B15" s="213" t="s">
        <v>43</v>
      </c>
      <c r="C15" s="214"/>
      <c r="D15" s="214"/>
      <c r="E15" s="214"/>
      <c r="F15" s="214"/>
      <c r="G15" s="144">
        <v>16903</v>
      </c>
      <c r="H15" s="80">
        <v>25</v>
      </c>
      <c r="I15" s="78">
        <v>25</v>
      </c>
      <c r="J15" s="78"/>
      <c r="K15" s="89">
        <v>25</v>
      </c>
      <c r="L15" s="80">
        <v>25</v>
      </c>
      <c r="M15" s="78">
        <v>20</v>
      </c>
      <c r="N15" s="78">
        <v>10</v>
      </c>
      <c r="O15" s="89">
        <v>50</v>
      </c>
      <c r="P15" s="106">
        <f t="shared" ref="P15:S30" si="1">IFERROR((L15/H15),"100%")</f>
        <v>1</v>
      </c>
      <c r="Q15" s="98">
        <f t="shared" si="1"/>
        <v>0.8</v>
      </c>
      <c r="R15" s="98" t="str">
        <f t="shared" si="1"/>
        <v>100%</v>
      </c>
      <c r="S15" s="108">
        <f t="shared" si="1"/>
        <v>2</v>
      </c>
      <c r="T15" s="106">
        <f>IFERROR(((L15+M15)/(H15+I15)),"100%")</f>
        <v>0.9</v>
      </c>
      <c r="U15" s="98">
        <f>IFERROR(((L15+M15+N15)/(H15+I15+J15)),"100%")</f>
        <v>1.1000000000000001</v>
      </c>
      <c r="V15" s="108">
        <f>IFERROR(((L15+M15+N15+O15)/(H15+I15+J15+K15)),"100%")</f>
        <v>1.4</v>
      </c>
      <c r="W15" s="51"/>
    </row>
    <row r="16" spans="1:23" ht="118" customHeight="1" x14ac:dyDescent="0.2">
      <c r="B16" s="59" t="s">
        <v>44</v>
      </c>
      <c r="C16" s="60" t="s">
        <v>46</v>
      </c>
      <c r="D16" s="61" t="s">
        <v>47</v>
      </c>
      <c r="E16" s="61" t="s">
        <v>45</v>
      </c>
      <c r="F16" s="81" t="s">
        <v>48</v>
      </c>
      <c r="G16" s="147">
        <v>16903</v>
      </c>
      <c r="H16" s="76">
        <v>2614</v>
      </c>
      <c r="I16" s="77">
        <v>5905</v>
      </c>
      <c r="J16" s="77">
        <v>2058</v>
      </c>
      <c r="K16" s="88">
        <v>6326</v>
      </c>
      <c r="L16" s="80">
        <v>2614</v>
      </c>
      <c r="M16" s="78"/>
      <c r="N16" s="78"/>
      <c r="O16" s="89"/>
      <c r="P16" s="106">
        <f t="shared" si="1"/>
        <v>1</v>
      </c>
      <c r="Q16" s="99"/>
      <c r="R16" s="99"/>
      <c r="S16" s="107"/>
      <c r="T16" s="112"/>
      <c r="U16" s="99"/>
      <c r="V16" s="107"/>
      <c r="W16" s="154" t="s">
        <v>210</v>
      </c>
    </row>
    <row r="17" spans="2:23" ht="92" customHeight="1" x14ac:dyDescent="0.2">
      <c r="B17" s="62" t="s">
        <v>49</v>
      </c>
      <c r="C17" s="63" t="s">
        <v>51</v>
      </c>
      <c r="D17" s="63" t="s">
        <v>52</v>
      </c>
      <c r="E17" s="64" t="s">
        <v>50</v>
      </c>
      <c r="F17" s="82" t="s">
        <v>53</v>
      </c>
      <c r="G17" s="148">
        <v>24</v>
      </c>
      <c r="H17" s="76">
        <v>6</v>
      </c>
      <c r="I17" s="77">
        <v>6</v>
      </c>
      <c r="J17" s="77">
        <v>6</v>
      </c>
      <c r="K17" s="88">
        <v>6</v>
      </c>
      <c r="L17" s="80">
        <v>6</v>
      </c>
      <c r="M17" s="79"/>
      <c r="N17" s="79"/>
      <c r="O17" s="101"/>
      <c r="P17" s="106">
        <f t="shared" si="1"/>
        <v>1</v>
      </c>
      <c r="Q17" s="99"/>
      <c r="R17" s="99"/>
      <c r="S17" s="107"/>
      <c r="T17" s="105"/>
      <c r="U17" s="99"/>
      <c r="V17" s="107"/>
      <c r="W17" s="155" t="s">
        <v>211</v>
      </c>
    </row>
    <row r="18" spans="2:23" ht="92" customHeight="1" x14ac:dyDescent="0.2">
      <c r="B18" s="65" t="s">
        <v>20</v>
      </c>
      <c r="C18" s="66" t="s">
        <v>54</v>
      </c>
      <c r="D18" s="67" t="s">
        <v>55</v>
      </c>
      <c r="E18" s="68" t="s">
        <v>50</v>
      </c>
      <c r="F18" s="83" t="s">
        <v>53</v>
      </c>
      <c r="G18" s="149">
        <v>24</v>
      </c>
      <c r="H18" s="76">
        <v>6</v>
      </c>
      <c r="I18" s="77">
        <v>6</v>
      </c>
      <c r="J18" s="77">
        <v>6</v>
      </c>
      <c r="K18" s="88">
        <v>6</v>
      </c>
      <c r="L18" s="80">
        <v>6</v>
      </c>
      <c r="M18" s="79"/>
      <c r="N18" s="79"/>
      <c r="O18" s="101"/>
      <c r="P18" s="106">
        <f t="shared" si="1"/>
        <v>1</v>
      </c>
      <c r="Q18" s="99"/>
      <c r="R18" s="99"/>
      <c r="S18" s="107"/>
      <c r="T18" s="105"/>
      <c r="U18" s="99"/>
      <c r="V18" s="107"/>
      <c r="W18" s="156" t="s">
        <v>212</v>
      </c>
    </row>
    <row r="19" spans="2:23" ht="91" customHeight="1" x14ac:dyDescent="0.2">
      <c r="B19" s="62" t="s">
        <v>56</v>
      </c>
      <c r="C19" s="69" t="s">
        <v>57</v>
      </c>
      <c r="D19" s="69" t="s">
        <v>58</v>
      </c>
      <c r="E19" s="70" t="s">
        <v>50</v>
      </c>
      <c r="F19" s="84" t="s">
        <v>59</v>
      </c>
      <c r="G19" s="150">
        <v>54</v>
      </c>
      <c r="H19" s="76">
        <v>14</v>
      </c>
      <c r="I19" s="77">
        <v>13</v>
      </c>
      <c r="J19" s="77">
        <v>13</v>
      </c>
      <c r="K19" s="88">
        <v>14</v>
      </c>
      <c r="L19" s="80">
        <v>16</v>
      </c>
      <c r="M19" s="79"/>
      <c r="N19" s="79"/>
      <c r="O19" s="101"/>
      <c r="P19" s="106">
        <f t="shared" si="1"/>
        <v>1.1428571428571428</v>
      </c>
      <c r="Q19" s="99"/>
      <c r="R19" s="99"/>
      <c r="S19" s="107"/>
      <c r="T19" s="105"/>
      <c r="U19" s="99"/>
      <c r="V19" s="107"/>
      <c r="W19" s="157" t="s">
        <v>213</v>
      </c>
    </row>
    <row r="20" spans="2:23" ht="91" customHeight="1" x14ac:dyDescent="0.2">
      <c r="B20" s="65" t="s">
        <v>20</v>
      </c>
      <c r="C20" s="66" t="s">
        <v>60</v>
      </c>
      <c r="D20" s="66" t="s">
        <v>61</v>
      </c>
      <c r="E20" s="68" t="s">
        <v>50</v>
      </c>
      <c r="F20" s="85" t="s">
        <v>62</v>
      </c>
      <c r="G20" s="151">
        <v>6</v>
      </c>
      <c r="H20" s="76">
        <v>2</v>
      </c>
      <c r="I20" s="77">
        <v>1</v>
      </c>
      <c r="J20" s="77">
        <v>1</v>
      </c>
      <c r="K20" s="88">
        <v>2</v>
      </c>
      <c r="L20" s="80">
        <v>3</v>
      </c>
      <c r="M20" s="79"/>
      <c r="N20" s="79"/>
      <c r="O20" s="101"/>
      <c r="P20" s="106">
        <f t="shared" si="1"/>
        <v>1.5</v>
      </c>
      <c r="Q20" s="99"/>
      <c r="R20" s="99"/>
      <c r="S20" s="107"/>
      <c r="T20" s="112"/>
      <c r="U20" s="99"/>
      <c r="V20" s="107"/>
      <c r="W20" s="156" t="s">
        <v>288</v>
      </c>
    </row>
    <row r="21" spans="2:23" ht="91" customHeight="1" x14ac:dyDescent="0.2">
      <c r="B21" s="65" t="s">
        <v>20</v>
      </c>
      <c r="C21" s="66" t="s">
        <v>63</v>
      </c>
      <c r="D21" s="66" t="s">
        <v>64</v>
      </c>
      <c r="E21" s="68" t="s">
        <v>50</v>
      </c>
      <c r="F21" s="85" t="s">
        <v>65</v>
      </c>
      <c r="G21" s="151">
        <v>36</v>
      </c>
      <c r="H21" s="76">
        <v>9</v>
      </c>
      <c r="I21" s="77">
        <v>9</v>
      </c>
      <c r="J21" s="77">
        <v>9</v>
      </c>
      <c r="K21" s="88">
        <v>9</v>
      </c>
      <c r="L21" s="80">
        <v>8</v>
      </c>
      <c r="M21" s="79"/>
      <c r="N21" s="79"/>
      <c r="O21" s="101"/>
      <c r="P21" s="106">
        <f t="shared" si="1"/>
        <v>0.88888888888888884</v>
      </c>
      <c r="Q21" s="99"/>
      <c r="R21" s="99"/>
      <c r="S21" s="107"/>
      <c r="T21" s="112"/>
      <c r="U21" s="99"/>
      <c r="V21" s="107"/>
      <c r="W21" s="156" t="s">
        <v>214</v>
      </c>
    </row>
    <row r="22" spans="2:23" ht="91" customHeight="1" x14ac:dyDescent="0.2">
      <c r="B22" s="65" t="s">
        <v>20</v>
      </c>
      <c r="C22" s="66" t="s">
        <v>66</v>
      </c>
      <c r="D22" s="66" t="s">
        <v>67</v>
      </c>
      <c r="E22" s="68" t="s">
        <v>50</v>
      </c>
      <c r="F22" s="85" t="s">
        <v>68</v>
      </c>
      <c r="G22" s="151">
        <v>4</v>
      </c>
      <c r="H22" s="76">
        <v>1</v>
      </c>
      <c r="I22" s="77">
        <v>1</v>
      </c>
      <c r="J22" s="77">
        <v>1</v>
      </c>
      <c r="K22" s="88">
        <v>1</v>
      </c>
      <c r="L22" s="80">
        <v>3</v>
      </c>
      <c r="M22" s="79"/>
      <c r="N22" s="79"/>
      <c r="O22" s="101"/>
      <c r="P22" s="106">
        <f t="shared" si="1"/>
        <v>3</v>
      </c>
      <c r="Q22" s="99"/>
      <c r="R22" s="99"/>
      <c r="S22" s="107"/>
      <c r="T22" s="112"/>
      <c r="U22" s="99"/>
      <c r="V22" s="107"/>
      <c r="W22" s="156" t="s">
        <v>215</v>
      </c>
    </row>
    <row r="23" spans="2:23" ht="91" customHeight="1" x14ac:dyDescent="0.2">
      <c r="B23" s="65" t="s">
        <v>20</v>
      </c>
      <c r="C23" s="66" t="s">
        <v>85</v>
      </c>
      <c r="D23" s="66" t="s">
        <v>86</v>
      </c>
      <c r="E23" s="68" t="s">
        <v>50</v>
      </c>
      <c r="F23" s="85" t="s">
        <v>87</v>
      </c>
      <c r="G23" s="151">
        <v>8</v>
      </c>
      <c r="H23" s="76">
        <v>2</v>
      </c>
      <c r="I23" s="77">
        <v>2</v>
      </c>
      <c r="J23" s="77">
        <v>2</v>
      </c>
      <c r="K23" s="88">
        <v>2</v>
      </c>
      <c r="L23" s="80">
        <v>2</v>
      </c>
      <c r="M23" s="79"/>
      <c r="N23" s="79"/>
      <c r="O23" s="101"/>
      <c r="P23" s="106">
        <f t="shared" si="1"/>
        <v>1</v>
      </c>
      <c r="Q23" s="99"/>
      <c r="R23" s="99"/>
      <c r="S23" s="107"/>
      <c r="T23" s="112"/>
      <c r="U23" s="99"/>
      <c r="V23" s="107"/>
      <c r="W23" s="156" t="s">
        <v>216</v>
      </c>
    </row>
    <row r="24" spans="2:23" ht="91" customHeight="1" x14ac:dyDescent="0.2">
      <c r="B24" s="62" t="s">
        <v>69</v>
      </c>
      <c r="C24" s="69" t="s">
        <v>88</v>
      </c>
      <c r="D24" s="69" t="s">
        <v>89</v>
      </c>
      <c r="E24" s="70" t="s">
        <v>50</v>
      </c>
      <c r="F24" s="84" t="s">
        <v>90</v>
      </c>
      <c r="G24" s="150">
        <v>118</v>
      </c>
      <c r="H24" s="76">
        <v>30</v>
      </c>
      <c r="I24" s="77">
        <v>25</v>
      </c>
      <c r="J24" s="77">
        <v>31</v>
      </c>
      <c r="K24" s="88">
        <v>32</v>
      </c>
      <c r="L24" s="80">
        <v>243</v>
      </c>
      <c r="M24" s="79"/>
      <c r="N24" s="79"/>
      <c r="O24" s="101"/>
      <c r="P24" s="106">
        <f t="shared" si="1"/>
        <v>8.1</v>
      </c>
      <c r="Q24" s="99"/>
      <c r="R24" s="99"/>
      <c r="S24" s="107"/>
      <c r="T24" s="112"/>
      <c r="U24" s="99"/>
      <c r="V24" s="107"/>
      <c r="W24" s="157" t="s">
        <v>217</v>
      </c>
    </row>
    <row r="25" spans="2:23" ht="115" customHeight="1" x14ac:dyDescent="0.2">
      <c r="B25" s="65" t="s">
        <v>20</v>
      </c>
      <c r="C25" s="66" t="s">
        <v>91</v>
      </c>
      <c r="D25" s="66" t="s">
        <v>92</v>
      </c>
      <c r="E25" s="68" t="s">
        <v>50</v>
      </c>
      <c r="F25" s="85" t="s">
        <v>93</v>
      </c>
      <c r="G25" s="151">
        <v>38</v>
      </c>
      <c r="H25" s="76">
        <v>9</v>
      </c>
      <c r="I25" s="77">
        <v>8</v>
      </c>
      <c r="J25" s="77">
        <v>10</v>
      </c>
      <c r="K25" s="88">
        <v>11</v>
      </c>
      <c r="L25" s="80">
        <v>81</v>
      </c>
      <c r="M25" s="79"/>
      <c r="N25" s="79"/>
      <c r="O25" s="101"/>
      <c r="P25" s="106">
        <f t="shared" si="1"/>
        <v>9</v>
      </c>
      <c r="Q25" s="99"/>
      <c r="R25" s="99"/>
      <c r="S25" s="107"/>
      <c r="T25" s="112"/>
      <c r="U25" s="99"/>
      <c r="V25" s="107"/>
      <c r="W25" s="156" t="s">
        <v>218</v>
      </c>
    </row>
    <row r="26" spans="2:23" ht="91" customHeight="1" x14ac:dyDescent="0.2">
      <c r="B26" s="65" t="s">
        <v>20</v>
      </c>
      <c r="C26" s="66" t="s">
        <v>94</v>
      </c>
      <c r="D26" s="66" t="s">
        <v>95</v>
      </c>
      <c r="E26" s="68" t="s">
        <v>50</v>
      </c>
      <c r="F26" s="85" t="s">
        <v>96</v>
      </c>
      <c r="G26" s="151">
        <v>4</v>
      </c>
      <c r="H26" s="76">
        <v>1</v>
      </c>
      <c r="I26" s="77">
        <v>1</v>
      </c>
      <c r="J26" s="77">
        <v>1</v>
      </c>
      <c r="K26" s="88">
        <v>1</v>
      </c>
      <c r="L26" s="80">
        <v>2</v>
      </c>
      <c r="M26" s="79"/>
      <c r="N26" s="79"/>
      <c r="O26" s="101"/>
      <c r="P26" s="106">
        <f t="shared" si="1"/>
        <v>2</v>
      </c>
      <c r="Q26" s="99"/>
      <c r="R26" s="99"/>
      <c r="S26" s="107"/>
      <c r="T26" s="112"/>
      <c r="U26" s="99"/>
      <c r="V26" s="107"/>
      <c r="W26" s="156" t="s">
        <v>219</v>
      </c>
    </row>
    <row r="27" spans="2:23" ht="91" customHeight="1" x14ac:dyDescent="0.2">
      <c r="B27" s="65" t="s">
        <v>20</v>
      </c>
      <c r="C27" s="66" t="s">
        <v>97</v>
      </c>
      <c r="D27" s="66" t="s">
        <v>98</v>
      </c>
      <c r="E27" s="68" t="s">
        <v>50</v>
      </c>
      <c r="F27" s="85" t="s">
        <v>99</v>
      </c>
      <c r="G27" s="151">
        <v>0</v>
      </c>
      <c r="H27" s="80"/>
      <c r="I27" s="78"/>
      <c r="J27" s="78"/>
      <c r="K27" s="89"/>
      <c r="L27" s="80"/>
      <c r="M27" s="79"/>
      <c r="N27" s="79"/>
      <c r="O27" s="101"/>
      <c r="P27" s="106" t="str">
        <f t="shared" si="1"/>
        <v>100%</v>
      </c>
      <c r="Q27" s="99"/>
      <c r="R27" s="99"/>
      <c r="S27" s="107"/>
      <c r="T27" s="112"/>
      <c r="U27" s="99"/>
      <c r="V27" s="107"/>
      <c r="W27" s="156" t="s">
        <v>226</v>
      </c>
    </row>
    <row r="28" spans="2:23" ht="108" customHeight="1" x14ac:dyDescent="0.2">
      <c r="B28" s="65" t="s">
        <v>20</v>
      </c>
      <c r="C28" s="66" t="s">
        <v>100</v>
      </c>
      <c r="D28" s="66" t="s">
        <v>101</v>
      </c>
      <c r="E28" s="68" t="s">
        <v>50</v>
      </c>
      <c r="F28" s="86" t="s">
        <v>102</v>
      </c>
      <c r="G28" s="152">
        <v>76</v>
      </c>
      <c r="H28" s="76">
        <v>20</v>
      </c>
      <c r="I28" s="77">
        <v>16</v>
      </c>
      <c r="J28" s="77">
        <v>20</v>
      </c>
      <c r="K28" s="88">
        <v>20</v>
      </c>
      <c r="L28" s="80">
        <v>90</v>
      </c>
      <c r="M28" s="79"/>
      <c r="N28" s="79"/>
      <c r="O28" s="101"/>
      <c r="P28" s="106">
        <f t="shared" si="1"/>
        <v>4.5</v>
      </c>
      <c r="Q28" s="99"/>
      <c r="R28" s="99"/>
      <c r="S28" s="107"/>
      <c r="T28" s="112"/>
      <c r="U28" s="99"/>
      <c r="V28" s="107"/>
      <c r="W28" s="156" t="s">
        <v>220</v>
      </c>
    </row>
    <row r="29" spans="2:23" ht="91" customHeight="1" x14ac:dyDescent="0.2">
      <c r="B29" s="62" t="s">
        <v>70</v>
      </c>
      <c r="C29" s="69" t="s">
        <v>103</v>
      </c>
      <c r="D29" s="69" t="s">
        <v>104</v>
      </c>
      <c r="E29" s="70" t="s">
        <v>50</v>
      </c>
      <c r="F29" s="84" t="s">
        <v>105</v>
      </c>
      <c r="G29" s="150">
        <v>46</v>
      </c>
      <c r="H29" s="76">
        <v>7</v>
      </c>
      <c r="I29" s="77">
        <v>16</v>
      </c>
      <c r="J29" s="77">
        <v>15</v>
      </c>
      <c r="K29" s="88">
        <v>8</v>
      </c>
      <c r="L29" s="100"/>
      <c r="M29" s="79"/>
      <c r="N29" s="79"/>
      <c r="O29" s="101"/>
      <c r="P29" s="106">
        <f t="shared" si="1"/>
        <v>0</v>
      </c>
      <c r="Q29" s="99"/>
      <c r="R29" s="99"/>
      <c r="S29" s="107"/>
      <c r="T29" s="112"/>
      <c r="U29" s="99"/>
      <c r="V29" s="107"/>
      <c r="W29" s="157" t="s">
        <v>221</v>
      </c>
    </row>
    <row r="30" spans="2:23" ht="91" customHeight="1" x14ac:dyDescent="0.2">
      <c r="B30" s="65" t="s">
        <v>20</v>
      </c>
      <c r="C30" s="66" t="s">
        <v>106</v>
      </c>
      <c r="D30" s="66" t="s">
        <v>107</v>
      </c>
      <c r="E30" s="68" t="s">
        <v>50</v>
      </c>
      <c r="F30" s="85" t="s">
        <v>93</v>
      </c>
      <c r="G30" s="151">
        <v>26</v>
      </c>
      <c r="H30" s="76">
        <v>3</v>
      </c>
      <c r="I30" s="77">
        <v>10</v>
      </c>
      <c r="J30" s="77">
        <v>10</v>
      </c>
      <c r="K30" s="88">
        <v>3</v>
      </c>
      <c r="L30" s="100"/>
      <c r="M30" s="79"/>
      <c r="N30" s="79"/>
      <c r="O30" s="101"/>
      <c r="P30" s="106">
        <f t="shared" si="1"/>
        <v>0</v>
      </c>
      <c r="Q30" s="99"/>
      <c r="R30" s="99"/>
      <c r="S30" s="107"/>
      <c r="T30" s="112"/>
      <c r="U30" s="99"/>
      <c r="V30" s="107"/>
      <c r="W30" s="156" t="s">
        <v>222</v>
      </c>
    </row>
    <row r="31" spans="2:23" ht="91" customHeight="1" x14ac:dyDescent="0.2">
      <c r="B31" s="65" t="s">
        <v>20</v>
      </c>
      <c r="C31" s="66" t="s">
        <v>108</v>
      </c>
      <c r="D31" s="66" t="s">
        <v>109</v>
      </c>
      <c r="E31" s="68" t="s">
        <v>50</v>
      </c>
      <c r="F31" s="85" t="s">
        <v>110</v>
      </c>
      <c r="G31" s="151">
        <v>2</v>
      </c>
      <c r="H31" s="80"/>
      <c r="I31" s="77">
        <v>1</v>
      </c>
      <c r="J31" s="77">
        <v>1</v>
      </c>
      <c r="K31" s="89"/>
      <c r="L31" s="100"/>
      <c r="M31" s="79"/>
      <c r="N31" s="79"/>
      <c r="O31" s="101"/>
      <c r="P31" s="106" t="str">
        <f t="shared" ref="P31:P67" si="2">IFERROR((L31/H31),"100%")</f>
        <v>100%</v>
      </c>
      <c r="Q31" s="99"/>
      <c r="R31" s="99"/>
      <c r="S31" s="107"/>
      <c r="T31" s="112"/>
      <c r="U31" s="99"/>
      <c r="V31" s="107"/>
      <c r="W31" s="156" t="s">
        <v>223</v>
      </c>
    </row>
    <row r="32" spans="2:23" ht="91" customHeight="1" x14ac:dyDescent="0.2">
      <c r="B32" s="65" t="s">
        <v>20</v>
      </c>
      <c r="C32" s="66" t="s">
        <v>111</v>
      </c>
      <c r="D32" s="66" t="s">
        <v>112</v>
      </c>
      <c r="E32" s="68" t="s">
        <v>50</v>
      </c>
      <c r="F32" s="85" t="s">
        <v>113</v>
      </c>
      <c r="G32" s="151">
        <v>16</v>
      </c>
      <c r="H32" s="76">
        <v>4</v>
      </c>
      <c r="I32" s="77">
        <v>4</v>
      </c>
      <c r="J32" s="77">
        <v>4</v>
      </c>
      <c r="K32" s="88">
        <v>4</v>
      </c>
      <c r="L32" s="100"/>
      <c r="M32" s="79"/>
      <c r="N32" s="79"/>
      <c r="O32" s="101"/>
      <c r="P32" s="106">
        <f t="shared" si="2"/>
        <v>0</v>
      </c>
      <c r="Q32" s="99"/>
      <c r="R32" s="99"/>
      <c r="S32" s="107"/>
      <c r="T32" s="112"/>
      <c r="U32" s="99"/>
      <c r="V32" s="107"/>
      <c r="W32" s="156" t="s">
        <v>224</v>
      </c>
    </row>
    <row r="33" spans="2:23" ht="91" customHeight="1" x14ac:dyDescent="0.2">
      <c r="B33" s="65" t="s">
        <v>20</v>
      </c>
      <c r="C33" s="66" t="s">
        <v>114</v>
      </c>
      <c r="D33" s="66" t="s">
        <v>115</v>
      </c>
      <c r="E33" s="68" t="s">
        <v>50</v>
      </c>
      <c r="F33" s="85" t="s">
        <v>116</v>
      </c>
      <c r="G33" s="151">
        <v>2</v>
      </c>
      <c r="H33" s="80"/>
      <c r="I33" s="77">
        <v>1</v>
      </c>
      <c r="J33" s="78"/>
      <c r="K33" s="88">
        <v>1</v>
      </c>
      <c r="L33" s="100"/>
      <c r="M33" s="79"/>
      <c r="N33" s="79"/>
      <c r="O33" s="101"/>
      <c r="P33" s="106" t="str">
        <f t="shared" si="2"/>
        <v>100%</v>
      </c>
      <c r="Q33" s="99"/>
      <c r="R33" s="99"/>
      <c r="S33" s="107"/>
      <c r="T33" s="112"/>
      <c r="U33" s="99"/>
      <c r="V33" s="107"/>
      <c r="W33" s="156" t="s">
        <v>225</v>
      </c>
    </row>
    <row r="34" spans="2:23" ht="91" customHeight="1" x14ac:dyDescent="0.2">
      <c r="B34" s="62" t="s">
        <v>71</v>
      </c>
      <c r="C34" s="69" t="s">
        <v>117</v>
      </c>
      <c r="D34" s="69" t="s">
        <v>118</v>
      </c>
      <c r="E34" s="70" t="s">
        <v>50</v>
      </c>
      <c r="F34" s="84" t="s">
        <v>119</v>
      </c>
      <c r="G34" s="150">
        <v>2</v>
      </c>
      <c r="H34" s="80"/>
      <c r="I34" s="77">
        <v>1</v>
      </c>
      <c r="J34" s="78"/>
      <c r="K34" s="88">
        <v>1</v>
      </c>
      <c r="L34" s="100"/>
      <c r="M34" s="79"/>
      <c r="N34" s="79"/>
      <c r="O34" s="101"/>
      <c r="P34" s="106" t="str">
        <f t="shared" si="2"/>
        <v>100%</v>
      </c>
      <c r="Q34" s="99"/>
      <c r="R34" s="99"/>
      <c r="S34" s="107"/>
      <c r="T34" s="112"/>
      <c r="U34" s="99"/>
      <c r="V34" s="107"/>
      <c r="W34" s="157" t="s">
        <v>226</v>
      </c>
    </row>
    <row r="35" spans="2:23" ht="91" customHeight="1" x14ac:dyDescent="0.2">
      <c r="B35" s="65" t="s">
        <v>20</v>
      </c>
      <c r="C35" s="66" t="s">
        <v>120</v>
      </c>
      <c r="D35" s="66" t="s">
        <v>121</v>
      </c>
      <c r="E35" s="68" t="s">
        <v>50</v>
      </c>
      <c r="F35" s="85" t="s">
        <v>122</v>
      </c>
      <c r="G35" s="151">
        <v>2</v>
      </c>
      <c r="H35" s="80"/>
      <c r="I35" s="77">
        <v>1</v>
      </c>
      <c r="J35" s="78"/>
      <c r="K35" s="88">
        <v>1</v>
      </c>
      <c r="L35" s="100"/>
      <c r="M35" s="79"/>
      <c r="N35" s="79"/>
      <c r="O35" s="101"/>
      <c r="P35" s="106" t="str">
        <f t="shared" si="2"/>
        <v>100%</v>
      </c>
      <c r="Q35" s="99"/>
      <c r="R35" s="99"/>
      <c r="S35" s="107"/>
      <c r="T35" s="112"/>
      <c r="U35" s="99"/>
      <c r="V35" s="107"/>
      <c r="W35" s="156" t="s">
        <v>226</v>
      </c>
    </row>
    <row r="36" spans="2:23" ht="91" customHeight="1" x14ac:dyDescent="0.2">
      <c r="B36" s="62" t="s">
        <v>72</v>
      </c>
      <c r="C36" s="69" t="s">
        <v>123</v>
      </c>
      <c r="D36" s="69" t="s">
        <v>124</v>
      </c>
      <c r="E36" s="70" t="s">
        <v>50</v>
      </c>
      <c r="F36" s="84" t="s">
        <v>125</v>
      </c>
      <c r="G36" s="150">
        <v>6538</v>
      </c>
      <c r="H36" s="76">
        <v>5</v>
      </c>
      <c r="I36" s="77">
        <v>3264</v>
      </c>
      <c r="J36" s="77">
        <v>5</v>
      </c>
      <c r="K36" s="88">
        <v>3264</v>
      </c>
      <c r="L36" s="80">
        <v>36</v>
      </c>
      <c r="M36" s="79"/>
      <c r="N36" s="79"/>
      <c r="O36" s="101"/>
      <c r="P36" s="106">
        <f t="shared" si="2"/>
        <v>7.2</v>
      </c>
      <c r="Q36" s="99"/>
      <c r="R36" s="99"/>
      <c r="S36" s="107"/>
      <c r="T36" s="112"/>
      <c r="U36" s="99"/>
      <c r="V36" s="107"/>
      <c r="W36" s="157" t="s">
        <v>227</v>
      </c>
    </row>
    <row r="37" spans="2:23" ht="91" customHeight="1" x14ac:dyDescent="0.2">
      <c r="B37" s="65" t="s">
        <v>20</v>
      </c>
      <c r="C37" s="66" t="s">
        <v>126</v>
      </c>
      <c r="D37" s="66" t="s">
        <v>127</v>
      </c>
      <c r="E37" s="68" t="s">
        <v>50</v>
      </c>
      <c r="F37" s="85" t="s">
        <v>128</v>
      </c>
      <c r="G37" s="151">
        <v>6516</v>
      </c>
      <c r="H37" s="80"/>
      <c r="I37" s="77">
        <v>3258</v>
      </c>
      <c r="J37" s="78"/>
      <c r="K37" s="88">
        <v>3258</v>
      </c>
      <c r="L37" s="80">
        <v>2608</v>
      </c>
      <c r="M37" s="79"/>
      <c r="N37" s="79"/>
      <c r="O37" s="101"/>
      <c r="P37" s="106" t="str">
        <f t="shared" si="2"/>
        <v>100%</v>
      </c>
      <c r="Q37" s="99"/>
      <c r="R37" s="99"/>
      <c r="S37" s="107"/>
      <c r="T37" s="112"/>
      <c r="U37" s="99"/>
      <c r="V37" s="107"/>
      <c r="W37" s="156" t="s">
        <v>228</v>
      </c>
    </row>
    <row r="38" spans="2:23" ht="91" customHeight="1" x14ac:dyDescent="0.2">
      <c r="B38" s="65" t="s">
        <v>20</v>
      </c>
      <c r="C38" s="66" t="s">
        <v>129</v>
      </c>
      <c r="D38" s="66" t="s">
        <v>130</v>
      </c>
      <c r="E38" s="68" t="s">
        <v>50</v>
      </c>
      <c r="F38" s="85" t="s">
        <v>131</v>
      </c>
      <c r="G38" s="151">
        <v>22</v>
      </c>
      <c r="H38" s="76">
        <v>5</v>
      </c>
      <c r="I38" s="77">
        <v>6</v>
      </c>
      <c r="J38" s="77">
        <v>5</v>
      </c>
      <c r="K38" s="88">
        <v>6</v>
      </c>
      <c r="L38" s="80">
        <v>35</v>
      </c>
      <c r="M38" s="79"/>
      <c r="N38" s="79"/>
      <c r="O38" s="101"/>
      <c r="P38" s="106">
        <f t="shared" si="2"/>
        <v>7</v>
      </c>
      <c r="Q38" s="99"/>
      <c r="R38" s="99"/>
      <c r="S38" s="107"/>
      <c r="T38" s="112"/>
      <c r="U38" s="99"/>
      <c r="V38" s="107"/>
      <c r="W38" s="156" t="s">
        <v>229</v>
      </c>
    </row>
    <row r="39" spans="2:23" ht="91" customHeight="1" x14ac:dyDescent="0.2">
      <c r="B39" s="62" t="s">
        <v>73</v>
      </c>
      <c r="C39" s="69" t="s">
        <v>132</v>
      </c>
      <c r="D39" s="69" t="s">
        <v>133</v>
      </c>
      <c r="E39" s="70" t="s">
        <v>50</v>
      </c>
      <c r="F39" s="84" t="s">
        <v>134</v>
      </c>
      <c r="G39" s="150">
        <v>20</v>
      </c>
      <c r="H39" s="76">
        <v>5</v>
      </c>
      <c r="I39" s="77">
        <v>5</v>
      </c>
      <c r="J39" s="77">
        <v>5</v>
      </c>
      <c r="K39" s="88">
        <v>5</v>
      </c>
      <c r="L39" s="80">
        <v>10</v>
      </c>
      <c r="M39" s="79"/>
      <c r="N39" s="79"/>
      <c r="O39" s="101"/>
      <c r="P39" s="106">
        <f t="shared" si="2"/>
        <v>2</v>
      </c>
      <c r="Q39" s="99"/>
      <c r="R39" s="99"/>
      <c r="S39" s="107"/>
      <c r="T39" s="112"/>
      <c r="U39" s="99"/>
      <c r="V39" s="107"/>
      <c r="W39" s="157" t="s">
        <v>230</v>
      </c>
    </row>
    <row r="40" spans="2:23" ht="91" customHeight="1" x14ac:dyDescent="0.2">
      <c r="B40" s="65" t="s">
        <v>20</v>
      </c>
      <c r="C40" s="66" t="s">
        <v>135</v>
      </c>
      <c r="D40" s="66" t="s">
        <v>136</v>
      </c>
      <c r="E40" s="68" t="s">
        <v>50</v>
      </c>
      <c r="F40" s="85" t="s">
        <v>87</v>
      </c>
      <c r="G40" s="151">
        <v>20</v>
      </c>
      <c r="H40" s="76">
        <v>5</v>
      </c>
      <c r="I40" s="77">
        <v>5</v>
      </c>
      <c r="J40" s="77">
        <v>5</v>
      </c>
      <c r="K40" s="88">
        <v>5</v>
      </c>
      <c r="L40" s="80">
        <v>10</v>
      </c>
      <c r="M40" s="79"/>
      <c r="N40" s="79"/>
      <c r="O40" s="101"/>
      <c r="P40" s="106">
        <f t="shared" si="2"/>
        <v>2</v>
      </c>
      <c r="Q40" s="99"/>
      <c r="R40" s="99"/>
      <c r="S40" s="107"/>
      <c r="T40" s="112"/>
      <c r="U40" s="99"/>
      <c r="V40" s="107"/>
      <c r="W40" s="156" t="s">
        <v>231</v>
      </c>
    </row>
    <row r="41" spans="2:23" ht="91" customHeight="1" x14ac:dyDescent="0.2">
      <c r="B41" s="62" t="s">
        <v>74</v>
      </c>
      <c r="C41" s="69" t="s">
        <v>137</v>
      </c>
      <c r="D41" s="69" t="s">
        <v>138</v>
      </c>
      <c r="E41" s="70" t="s">
        <v>50</v>
      </c>
      <c r="F41" s="84" t="s">
        <v>139</v>
      </c>
      <c r="G41" s="150">
        <v>48</v>
      </c>
      <c r="H41" s="76">
        <v>12</v>
      </c>
      <c r="I41" s="77">
        <v>12</v>
      </c>
      <c r="J41" s="77">
        <v>12</v>
      </c>
      <c r="K41" s="88">
        <v>12</v>
      </c>
      <c r="L41" s="80">
        <v>20</v>
      </c>
      <c r="M41" s="79"/>
      <c r="N41" s="79"/>
      <c r="O41" s="101"/>
      <c r="P41" s="106">
        <f t="shared" si="2"/>
        <v>1.6666666666666667</v>
      </c>
      <c r="Q41" s="99"/>
      <c r="R41" s="99"/>
      <c r="S41" s="107"/>
      <c r="T41" s="112"/>
      <c r="U41" s="99"/>
      <c r="V41" s="107"/>
      <c r="W41" s="157" t="s">
        <v>232</v>
      </c>
    </row>
    <row r="42" spans="2:23" ht="91" customHeight="1" x14ac:dyDescent="0.2">
      <c r="B42" s="65" t="s">
        <v>20</v>
      </c>
      <c r="C42" s="66" t="s">
        <v>140</v>
      </c>
      <c r="D42" s="66" t="s">
        <v>141</v>
      </c>
      <c r="E42" s="68" t="s">
        <v>50</v>
      </c>
      <c r="F42" s="85" t="s">
        <v>142</v>
      </c>
      <c r="G42" s="151">
        <v>48</v>
      </c>
      <c r="H42" s="76">
        <v>12</v>
      </c>
      <c r="I42" s="77">
        <v>12</v>
      </c>
      <c r="J42" s="77">
        <v>12</v>
      </c>
      <c r="K42" s="88">
        <v>12</v>
      </c>
      <c r="L42" s="80">
        <v>20</v>
      </c>
      <c r="M42" s="79"/>
      <c r="N42" s="79"/>
      <c r="O42" s="101"/>
      <c r="P42" s="106">
        <f t="shared" si="2"/>
        <v>1.6666666666666667</v>
      </c>
      <c r="Q42" s="99"/>
      <c r="R42" s="99"/>
      <c r="S42" s="107"/>
      <c r="T42" s="112"/>
      <c r="U42" s="99"/>
      <c r="V42" s="107"/>
      <c r="W42" s="156" t="s">
        <v>233</v>
      </c>
    </row>
    <row r="43" spans="2:23" ht="91" customHeight="1" x14ac:dyDescent="0.2">
      <c r="B43" s="62" t="s">
        <v>75</v>
      </c>
      <c r="C43" s="69" t="s">
        <v>143</v>
      </c>
      <c r="D43" s="69" t="s">
        <v>144</v>
      </c>
      <c r="E43" s="70" t="s">
        <v>50</v>
      </c>
      <c r="F43" s="84" t="s">
        <v>87</v>
      </c>
      <c r="G43" s="150">
        <v>10</v>
      </c>
      <c r="H43" s="76">
        <v>2</v>
      </c>
      <c r="I43" s="77">
        <v>3</v>
      </c>
      <c r="J43" s="77">
        <v>2</v>
      </c>
      <c r="K43" s="88">
        <v>3</v>
      </c>
      <c r="L43" s="80">
        <v>23</v>
      </c>
      <c r="M43" s="79"/>
      <c r="N43" s="79"/>
      <c r="O43" s="101"/>
      <c r="P43" s="106">
        <f t="shared" si="2"/>
        <v>11.5</v>
      </c>
      <c r="Q43" s="99"/>
      <c r="R43" s="99"/>
      <c r="S43" s="107"/>
      <c r="T43" s="112"/>
      <c r="U43" s="99"/>
      <c r="V43" s="107"/>
      <c r="W43" s="157" t="s">
        <v>234</v>
      </c>
    </row>
    <row r="44" spans="2:23" ht="91" customHeight="1" x14ac:dyDescent="0.2">
      <c r="B44" s="65" t="s">
        <v>20</v>
      </c>
      <c r="C44" s="66" t="s">
        <v>145</v>
      </c>
      <c r="D44" s="66" t="s">
        <v>146</v>
      </c>
      <c r="E44" s="68" t="s">
        <v>50</v>
      </c>
      <c r="F44" s="85" t="s">
        <v>122</v>
      </c>
      <c r="G44" s="151">
        <v>10</v>
      </c>
      <c r="H44" s="76">
        <v>2</v>
      </c>
      <c r="I44" s="77">
        <v>3</v>
      </c>
      <c r="J44" s="77">
        <v>2</v>
      </c>
      <c r="K44" s="88">
        <v>3</v>
      </c>
      <c r="L44" s="80">
        <v>23</v>
      </c>
      <c r="M44" s="79"/>
      <c r="N44" s="79"/>
      <c r="O44" s="101"/>
      <c r="P44" s="106">
        <f t="shared" si="2"/>
        <v>11.5</v>
      </c>
      <c r="Q44" s="99"/>
      <c r="R44" s="99"/>
      <c r="S44" s="107"/>
      <c r="T44" s="112"/>
      <c r="U44" s="99"/>
      <c r="V44" s="107"/>
      <c r="W44" s="156" t="s">
        <v>235</v>
      </c>
    </row>
    <row r="45" spans="2:23" ht="91" customHeight="1" x14ac:dyDescent="0.2">
      <c r="B45" s="62" t="s">
        <v>76</v>
      </c>
      <c r="C45" s="69" t="s">
        <v>147</v>
      </c>
      <c r="D45" s="69" t="s">
        <v>148</v>
      </c>
      <c r="E45" s="70" t="s">
        <v>50</v>
      </c>
      <c r="F45" s="84" t="s">
        <v>62</v>
      </c>
      <c r="G45" s="150">
        <v>172</v>
      </c>
      <c r="H45" s="76">
        <v>35</v>
      </c>
      <c r="I45" s="77">
        <v>45</v>
      </c>
      <c r="J45" s="77">
        <v>37</v>
      </c>
      <c r="K45" s="88">
        <v>55</v>
      </c>
      <c r="L45" s="80">
        <v>34</v>
      </c>
      <c r="M45" s="79"/>
      <c r="N45" s="79"/>
      <c r="O45" s="101"/>
      <c r="P45" s="106">
        <f t="shared" si="2"/>
        <v>0.97142857142857142</v>
      </c>
      <c r="Q45" s="99"/>
      <c r="R45" s="99"/>
      <c r="S45" s="107"/>
      <c r="T45" s="112"/>
      <c r="U45" s="99"/>
      <c r="V45" s="107"/>
      <c r="W45" s="157" t="s">
        <v>236</v>
      </c>
    </row>
    <row r="46" spans="2:23" ht="91" customHeight="1" x14ac:dyDescent="0.2">
      <c r="B46" s="65" t="s">
        <v>20</v>
      </c>
      <c r="C46" s="66" t="s">
        <v>149</v>
      </c>
      <c r="D46" s="66" t="s">
        <v>150</v>
      </c>
      <c r="E46" s="68" t="s">
        <v>50</v>
      </c>
      <c r="F46" s="85" t="s">
        <v>151</v>
      </c>
      <c r="G46" s="151">
        <v>150</v>
      </c>
      <c r="H46" s="76">
        <v>30</v>
      </c>
      <c r="I46" s="77">
        <v>40</v>
      </c>
      <c r="J46" s="77">
        <v>30</v>
      </c>
      <c r="K46" s="88">
        <v>50</v>
      </c>
      <c r="L46" s="80">
        <v>25</v>
      </c>
      <c r="M46" s="79"/>
      <c r="N46" s="79"/>
      <c r="O46" s="101"/>
      <c r="P46" s="106">
        <f t="shared" si="2"/>
        <v>0.83333333333333337</v>
      </c>
      <c r="Q46" s="99"/>
      <c r="R46" s="99"/>
      <c r="S46" s="107"/>
      <c r="T46" s="112"/>
      <c r="U46" s="99"/>
      <c r="V46" s="107"/>
      <c r="W46" s="156" t="s">
        <v>237</v>
      </c>
    </row>
    <row r="47" spans="2:23" ht="91" customHeight="1" x14ac:dyDescent="0.2">
      <c r="B47" s="65" t="s">
        <v>20</v>
      </c>
      <c r="C47" s="66" t="s">
        <v>152</v>
      </c>
      <c r="D47" s="66" t="s">
        <v>153</v>
      </c>
      <c r="E47" s="68" t="s">
        <v>50</v>
      </c>
      <c r="F47" s="85" t="s">
        <v>154</v>
      </c>
      <c r="G47" s="151">
        <v>22</v>
      </c>
      <c r="H47" s="76">
        <v>5</v>
      </c>
      <c r="I47" s="77">
        <v>5</v>
      </c>
      <c r="J47" s="77">
        <v>7</v>
      </c>
      <c r="K47" s="88">
        <v>5</v>
      </c>
      <c r="L47" s="80">
        <v>9</v>
      </c>
      <c r="M47" s="79"/>
      <c r="N47" s="79"/>
      <c r="O47" s="101"/>
      <c r="P47" s="106">
        <f t="shared" si="2"/>
        <v>1.8</v>
      </c>
      <c r="Q47" s="99"/>
      <c r="R47" s="99"/>
      <c r="S47" s="107"/>
      <c r="T47" s="112"/>
      <c r="U47" s="99"/>
      <c r="V47" s="107"/>
      <c r="W47" s="156" t="s">
        <v>238</v>
      </c>
    </row>
    <row r="48" spans="2:23" ht="91" customHeight="1" x14ac:dyDescent="0.2">
      <c r="B48" s="62" t="s">
        <v>77</v>
      </c>
      <c r="C48" s="69" t="s">
        <v>155</v>
      </c>
      <c r="D48" s="69" t="s">
        <v>156</v>
      </c>
      <c r="E48" s="70" t="s">
        <v>50</v>
      </c>
      <c r="F48" s="84" t="s">
        <v>157</v>
      </c>
      <c r="G48" s="150">
        <v>1187</v>
      </c>
      <c r="H48" s="76">
        <v>297</v>
      </c>
      <c r="I48" s="77">
        <v>295</v>
      </c>
      <c r="J48" s="77">
        <v>298</v>
      </c>
      <c r="K48" s="88">
        <v>297</v>
      </c>
      <c r="L48" s="80">
        <v>292</v>
      </c>
      <c r="M48" s="79"/>
      <c r="N48" s="79"/>
      <c r="O48" s="101"/>
      <c r="P48" s="106">
        <f t="shared" si="2"/>
        <v>0.98316498316498313</v>
      </c>
      <c r="Q48" s="99"/>
      <c r="R48" s="99"/>
      <c r="S48" s="107"/>
      <c r="T48" s="112"/>
      <c r="U48" s="99"/>
      <c r="V48" s="107"/>
      <c r="W48" s="157" t="s">
        <v>239</v>
      </c>
    </row>
    <row r="49" spans="2:23" ht="91" customHeight="1" x14ac:dyDescent="0.2">
      <c r="B49" s="65" t="s">
        <v>20</v>
      </c>
      <c r="C49" s="66" t="s">
        <v>158</v>
      </c>
      <c r="D49" s="66" t="s">
        <v>159</v>
      </c>
      <c r="E49" s="68" t="s">
        <v>50</v>
      </c>
      <c r="F49" s="85" t="s">
        <v>160</v>
      </c>
      <c r="G49" s="151">
        <v>1180</v>
      </c>
      <c r="H49" s="76">
        <v>295</v>
      </c>
      <c r="I49" s="77">
        <v>295</v>
      </c>
      <c r="J49" s="77">
        <v>295</v>
      </c>
      <c r="K49" s="88">
        <v>295</v>
      </c>
      <c r="L49" s="80">
        <v>288</v>
      </c>
      <c r="M49" s="79"/>
      <c r="N49" s="79"/>
      <c r="O49" s="101"/>
      <c r="P49" s="106">
        <f t="shared" si="2"/>
        <v>0.97627118644067801</v>
      </c>
      <c r="Q49" s="99"/>
      <c r="R49" s="99"/>
      <c r="S49" s="107"/>
      <c r="T49" s="112"/>
      <c r="U49" s="99"/>
      <c r="V49" s="107"/>
      <c r="W49" s="156" t="s">
        <v>240</v>
      </c>
    </row>
    <row r="50" spans="2:23" ht="91" customHeight="1" x14ac:dyDescent="0.2">
      <c r="B50" s="65" t="s">
        <v>20</v>
      </c>
      <c r="C50" s="66" t="s">
        <v>161</v>
      </c>
      <c r="D50" s="66" t="s">
        <v>162</v>
      </c>
      <c r="E50" s="68" t="s">
        <v>50</v>
      </c>
      <c r="F50" s="85" t="s">
        <v>163</v>
      </c>
      <c r="G50" s="151">
        <v>7</v>
      </c>
      <c r="H50" s="76">
        <v>2</v>
      </c>
      <c r="I50" s="78"/>
      <c r="J50" s="77">
        <v>3</v>
      </c>
      <c r="K50" s="88">
        <v>2</v>
      </c>
      <c r="L50" s="80">
        <v>4</v>
      </c>
      <c r="M50" s="79"/>
      <c r="N50" s="79"/>
      <c r="O50" s="101"/>
      <c r="P50" s="106">
        <f t="shared" si="2"/>
        <v>2</v>
      </c>
      <c r="Q50" s="99"/>
      <c r="R50" s="99"/>
      <c r="S50" s="107"/>
      <c r="T50" s="112"/>
      <c r="U50" s="99"/>
      <c r="V50" s="107"/>
      <c r="W50" s="156" t="s">
        <v>241</v>
      </c>
    </row>
    <row r="51" spans="2:23" ht="91" customHeight="1" x14ac:dyDescent="0.2">
      <c r="B51" s="62" t="s">
        <v>78</v>
      </c>
      <c r="C51" s="69" t="s">
        <v>164</v>
      </c>
      <c r="D51" s="69" t="s">
        <v>165</v>
      </c>
      <c r="E51" s="70" t="s">
        <v>50</v>
      </c>
      <c r="F51" s="84" t="s">
        <v>62</v>
      </c>
      <c r="G51" s="150">
        <v>60</v>
      </c>
      <c r="H51" s="76">
        <v>15</v>
      </c>
      <c r="I51" s="77">
        <v>15</v>
      </c>
      <c r="J51" s="77">
        <v>15</v>
      </c>
      <c r="K51" s="88">
        <v>15</v>
      </c>
      <c r="L51" s="80">
        <v>15</v>
      </c>
      <c r="M51" s="79"/>
      <c r="N51" s="79"/>
      <c r="O51" s="101"/>
      <c r="P51" s="106">
        <f t="shared" si="2"/>
        <v>1</v>
      </c>
      <c r="Q51" s="99"/>
      <c r="R51" s="99"/>
      <c r="S51" s="107"/>
      <c r="T51" s="112"/>
      <c r="U51" s="99"/>
      <c r="V51" s="107"/>
      <c r="W51" s="157" t="s">
        <v>242</v>
      </c>
    </row>
    <row r="52" spans="2:23" ht="91" customHeight="1" x14ac:dyDescent="0.2">
      <c r="B52" s="65" t="s">
        <v>20</v>
      </c>
      <c r="C52" s="66" t="s">
        <v>166</v>
      </c>
      <c r="D52" s="66" t="s">
        <v>167</v>
      </c>
      <c r="E52" s="68" t="s">
        <v>50</v>
      </c>
      <c r="F52" s="85" t="s">
        <v>62</v>
      </c>
      <c r="G52" s="151">
        <v>60</v>
      </c>
      <c r="H52" s="76">
        <v>15</v>
      </c>
      <c r="I52" s="77">
        <v>15</v>
      </c>
      <c r="J52" s="77">
        <v>15</v>
      </c>
      <c r="K52" s="88">
        <v>15</v>
      </c>
      <c r="L52" s="80">
        <v>15</v>
      </c>
      <c r="M52" s="79"/>
      <c r="N52" s="79"/>
      <c r="O52" s="101"/>
      <c r="P52" s="106">
        <f t="shared" si="2"/>
        <v>1</v>
      </c>
      <c r="Q52" s="99"/>
      <c r="R52" s="99"/>
      <c r="S52" s="107"/>
      <c r="T52" s="112"/>
      <c r="U52" s="99"/>
      <c r="V52" s="107"/>
      <c r="W52" s="156" t="s">
        <v>243</v>
      </c>
    </row>
    <row r="53" spans="2:23" ht="91" customHeight="1" x14ac:dyDescent="0.2">
      <c r="B53" s="62" t="s">
        <v>79</v>
      </c>
      <c r="C53" s="69" t="s">
        <v>168</v>
      </c>
      <c r="D53" s="69" t="s">
        <v>169</v>
      </c>
      <c r="E53" s="70" t="s">
        <v>50</v>
      </c>
      <c r="F53" s="84" t="s">
        <v>170</v>
      </c>
      <c r="G53" s="150">
        <v>200</v>
      </c>
      <c r="H53" s="76">
        <v>40</v>
      </c>
      <c r="I53" s="77">
        <v>50</v>
      </c>
      <c r="J53" s="77">
        <v>50</v>
      </c>
      <c r="K53" s="88">
        <v>60</v>
      </c>
      <c r="L53" s="80">
        <v>305</v>
      </c>
      <c r="M53" s="79"/>
      <c r="N53" s="79"/>
      <c r="O53" s="101"/>
      <c r="P53" s="106">
        <f t="shared" si="2"/>
        <v>7.625</v>
      </c>
      <c r="Q53" s="99"/>
      <c r="R53" s="99"/>
      <c r="S53" s="107"/>
      <c r="T53" s="112"/>
      <c r="U53" s="99"/>
      <c r="V53" s="107"/>
      <c r="W53" s="157" t="s">
        <v>244</v>
      </c>
    </row>
    <row r="54" spans="2:23" ht="91" customHeight="1" x14ac:dyDescent="0.2">
      <c r="B54" s="65" t="s">
        <v>20</v>
      </c>
      <c r="C54" s="66" t="s">
        <v>171</v>
      </c>
      <c r="D54" s="66" t="s">
        <v>172</v>
      </c>
      <c r="E54" s="68" t="s">
        <v>50</v>
      </c>
      <c r="F54" s="85" t="s">
        <v>173</v>
      </c>
      <c r="G54" s="151">
        <v>200</v>
      </c>
      <c r="H54" s="76">
        <v>40</v>
      </c>
      <c r="I54" s="77">
        <v>50</v>
      </c>
      <c r="J54" s="77">
        <v>50</v>
      </c>
      <c r="K54" s="88">
        <v>60</v>
      </c>
      <c r="L54" s="80">
        <v>305</v>
      </c>
      <c r="M54" s="79"/>
      <c r="N54" s="79"/>
      <c r="O54" s="101"/>
      <c r="P54" s="106">
        <f t="shared" si="2"/>
        <v>7.625</v>
      </c>
      <c r="Q54" s="99"/>
      <c r="R54" s="99"/>
      <c r="S54" s="107"/>
      <c r="T54" s="112"/>
      <c r="U54" s="99"/>
      <c r="V54" s="107"/>
      <c r="W54" s="156" t="s">
        <v>245</v>
      </c>
    </row>
    <row r="55" spans="2:23" ht="91" customHeight="1" x14ac:dyDescent="0.2">
      <c r="B55" s="62" t="s">
        <v>80</v>
      </c>
      <c r="C55" s="69" t="s">
        <v>174</v>
      </c>
      <c r="D55" s="63" t="s">
        <v>175</v>
      </c>
      <c r="E55" s="70" t="s">
        <v>50</v>
      </c>
      <c r="F55" s="82" t="s">
        <v>176</v>
      </c>
      <c r="G55" s="148">
        <v>3</v>
      </c>
      <c r="H55" s="80"/>
      <c r="I55" s="77">
        <v>1</v>
      </c>
      <c r="J55" s="77">
        <v>1</v>
      </c>
      <c r="K55" s="88">
        <v>1</v>
      </c>
      <c r="L55" s="100"/>
      <c r="M55" s="79"/>
      <c r="N55" s="79"/>
      <c r="O55" s="101"/>
      <c r="P55" s="106" t="str">
        <f t="shared" si="2"/>
        <v>100%</v>
      </c>
      <c r="Q55" s="99"/>
      <c r="R55" s="99"/>
      <c r="S55" s="107"/>
      <c r="T55" s="112"/>
      <c r="U55" s="99"/>
      <c r="V55" s="107"/>
      <c r="W55" s="157" t="s">
        <v>226</v>
      </c>
    </row>
    <row r="56" spans="2:23" ht="91" customHeight="1" x14ac:dyDescent="0.2">
      <c r="B56" s="65" t="s">
        <v>20</v>
      </c>
      <c r="C56" s="66" t="s">
        <v>177</v>
      </c>
      <c r="D56" s="67" t="s">
        <v>178</v>
      </c>
      <c r="E56" s="68" t="s">
        <v>50</v>
      </c>
      <c r="F56" s="83" t="s">
        <v>53</v>
      </c>
      <c r="G56" s="149">
        <v>3</v>
      </c>
      <c r="H56" s="80"/>
      <c r="I56" s="77">
        <v>1</v>
      </c>
      <c r="J56" s="77">
        <v>1</v>
      </c>
      <c r="K56" s="88">
        <v>1</v>
      </c>
      <c r="L56" s="100"/>
      <c r="M56" s="79"/>
      <c r="N56" s="79"/>
      <c r="O56" s="101"/>
      <c r="P56" s="106" t="str">
        <f t="shared" si="2"/>
        <v>100%</v>
      </c>
      <c r="Q56" s="99"/>
      <c r="R56" s="99"/>
      <c r="S56" s="107"/>
      <c r="T56" s="112"/>
      <c r="U56" s="99"/>
      <c r="V56" s="107"/>
      <c r="W56" s="156" t="s">
        <v>226</v>
      </c>
    </row>
    <row r="57" spans="2:23" ht="91" customHeight="1" x14ac:dyDescent="0.2">
      <c r="B57" s="62" t="s">
        <v>81</v>
      </c>
      <c r="C57" s="69" t="s">
        <v>179</v>
      </c>
      <c r="D57" s="63" t="s">
        <v>180</v>
      </c>
      <c r="E57" s="70" t="s">
        <v>50</v>
      </c>
      <c r="F57" s="82" t="s">
        <v>181</v>
      </c>
      <c r="G57" s="148">
        <v>50</v>
      </c>
      <c r="H57" s="76">
        <v>10</v>
      </c>
      <c r="I57" s="77">
        <v>15</v>
      </c>
      <c r="J57" s="77">
        <v>10</v>
      </c>
      <c r="K57" s="88">
        <v>15</v>
      </c>
      <c r="L57" s="80">
        <v>8</v>
      </c>
      <c r="M57" s="79"/>
      <c r="N57" s="79"/>
      <c r="O57" s="101"/>
      <c r="P57" s="106">
        <f t="shared" si="2"/>
        <v>0.8</v>
      </c>
      <c r="Q57" s="99"/>
      <c r="R57" s="99"/>
      <c r="S57" s="107"/>
      <c r="T57" s="112"/>
      <c r="U57" s="99"/>
      <c r="V57" s="107"/>
      <c r="W57" s="157" t="s">
        <v>246</v>
      </c>
    </row>
    <row r="58" spans="2:23" ht="91" customHeight="1" x14ac:dyDescent="0.2">
      <c r="B58" s="65" t="s">
        <v>20</v>
      </c>
      <c r="C58" s="66" t="s">
        <v>182</v>
      </c>
      <c r="D58" s="66" t="s">
        <v>183</v>
      </c>
      <c r="E58" s="68" t="s">
        <v>50</v>
      </c>
      <c r="F58" s="83" t="s">
        <v>184</v>
      </c>
      <c r="G58" s="149">
        <v>50</v>
      </c>
      <c r="H58" s="76">
        <v>10</v>
      </c>
      <c r="I58" s="77">
        <v>15</v>
      </c>
      <c r="J58" s="77">
        <v>10</v>
      </c>
      <c r="K58" s="88">
        <v>15</v>
      </c>
      <c r="L58" s="80">
        <v>8</v>
      </c>
      <c r="M58" s="79"/>
      <c r="N58" s="79"/>
      <c r="O58" s="101"/>
      <c r="P58" s="106">
        <f t="shared" si="2"/>
        <v>0.8</v>
      </c>
      <c r="Q58" s="99"/>
      <c r="R58" s="99"/>
      <c r="S58" s="107"/>
      <c r="T58" s="112"/>
      <c r="U58" s="99"/>
      <c r="V58" s="107"/>
      <c r="W58" s="156" t="s">
        <v>247</v>
      </c>
    </row>
    <row r="59" spans="2:23" ht="91" customHeight="1" x14ac:dyDescent="0.2">
      <c r="B59" s="62" t="s">
        <v>82</v>
      </c>
      <c r="C59" s="69" t="s">
        <v>185</v>
      </c>
      <c r="D59" s="63" t="s">
        <v>186</v>
      </c>
      <c r="E59" s="70" t="s">
        <v>50</v>
      </c>
      <c r="F59" s="82" t="s">
        <v>176</v>
      </c>
      <c r="G59" s="148">
        <v>129</v>
      </c>
      <c r="H59" s="76">
        <v>32</v>
      </c>
      <c r="I59" s="77">
        <v>33</v>
      </c>
      <c r="J59" s="77">
        <v>32</v>
      </c>
      <c r="K59" s="88">
        <v>32</v>
      </c>
      <c r="L59" s="80">
        <v>31</v>
      </c>
      <c r="M59" s="79"/>
      <c r="N59" s="79"/>
      <c r="O59" s="101"/>
      <c r="P59" s="106">
        <f t="shared" si="2"/>
        <v>0.96875</v>
      </c>
      <c r="Q59" s="99"/>
      <c r="R59" s="99"/>
      <c r="S59" s="107"/>
      <c r="T59" s="112"/>
      <c r="U59" s="99"/>
      <c r="V59" s="107"/>
      <c r="W59" s="157" t="s">
        <v>248</v>
      </c>
    </row>
    <row r="60" spans="2:23" ht="91" customHeight="1" x14ac:dyDescent="0.2">
      <c r="B60" s="65" t="s">
        <v>20</v>
      </c>
      <c r="C60" s="66" t="s">
        <v>187</v>
      </c>
      <c r="D60" s="66" t="s">
        <v>188</v>
      </c>
      <c r="E60" s="68" t="s">
        <v>50</v>
      </c>
      <c r="F60" s="83" t="s">
        <v>189</v>
      </c>
      <c r="G60" s="149">
        <v>80</v>
      </c>
      <c r="H60" s="76">
        <v>20</v>
      </c>
      <c r="I60" s="77">
        <v>20</v>
      </c>
      <c r="J60" s="77">
        <v>20</v>
      </c>
      <c r="K60" s="88">
        <v>20</v>
      </c>
      <c r="L60" s="80">
        <v>22</v>
      </c>
      <c r="M60" s="79"/>
      <c r="N60" s="79"/>
      <c r="O60" s="101"/>
      <c r="P60" s="106">
        <f t="shared" si="2"/>
        <v>1.1000000000000001</v>
      </c>
      <c r="Q60" s="99"/>
      <c r="R60" s="99"/>
      <c r="S60" s="107"/>
      <c r="T60" s="112"/>
      <c r="U60" s="99"/>
      <c r="V60" s="107"/>
      <c r="W60" s="156" t="s">
        <v>249</v>
      </c>
    </row>
    <row r="61" spans="2:23" ht="91" customHeight="1" x14ac:dyDescent="0.2">
      <c r="B61" s="65" t="s">
        <v>20</v>
      </c>
      <c r="C61" s="66" t="s">
        <v>190</v>
      </c>
      <c r="D61" s="67" t="s">
        <v>191</v>
      </c>
      <c r="E61" s="68" t="s">
        <v>50</v>
      </c>
      <c r="F61" s="83" t="s">
        <v>192</v>
      </c>
      <c r="G61" s="149">
        <v>1</v>
      </c>
      <c r="H61" s="80"/>
      <c r="I61" s="77">
        <v>1</v>
      </c>
      <c r="J61" s="78"/>
      <c r="K61" s="89"/>
      <c r="L61" s="80">
        <v>2</v>
      </c>
      <c r="M61" s="79"/>
      <c r="N61" s="79"/>
      <c r="O61" s="101"/>
      <c r="P61" s="106" t="str">
        <f t="shared" si="2"/>
        <v>100%</v>
      </c>
      <c r="Q61" s="99"/>
      <c r="R61" s="99"/>
      <c r="S61" s="107"/>
      <c r="T61" s="112"/>
      <c r="U61" s="99"/>
      <c r="V61" s="107"/>
      <c r="W61" s="156" t="s">
        <v>250</v>
      </c>
    </row>
    <row r="62" spans="2:23" ht="91" customHeight="1" x14ac:dyDescent="0.2">
      <c r="B62" s="65" t="s">
        <v>20</v>
      </c>
      <c r="C62" s="71" t="s">
        <v>193</v>
      </c>
      <c r="D62" s="72" t="s">
        <v>194</v>
      </c>
      <c r="E62" s="68" t="s">
        <v>50</v>
      </c>
      <c r="F62" s="83" t="s">
        <v>192</v>
      </c>
      <c r="G62" s="149">
        <v>48</v>
      </c>
      <c r="H62" s="76">
        <v>12</v>
      </c>
      <c r="I62" s="77">
        <v>12</v>
      </c>
      <c r="J62" s="77">
        <v>12</v>
      </c>
      <c r="K62" s="88">
        <v>12</v>
      </c>
      <c r="L62" s="80">
        <v>7</v>
      </c>
      <c r="M62" s="79"/>
      <c r="N62" s="79"/>
      <c r="O62" s="101"/>
      <c r="P62" s="106">
        <f t="shared" si="2"/>
        <v>0.58333333333333337</v>
      </c>
      <c r="Q62" s="99"/>
      <c r="R62" s="99"/>
      <c r="S62" s="107"/>
      <c r="T62" s="112"/>
      <c r="U62" s="99"/>
      <c r="V62" s="107"/>
      <c r="W62" s="156" t="s">
        <v>251</v>
      </c>
    </row>
    <row r="63" spans="2:23" ht="91" customHeight="1" x14ac:dyDescent="0.2">
      <c r="B63" s="62" t="s">
        <v>83</v>
      </c>
      <c r="C63" s="69" t="s">
        <v>195</v>
      </c>
      <c r="D63" s="63" t="s">
        <v>196</v>
      </c>
      <c r="E63" s="70" t="s">
        <v>50</v>
      </c>
      <c r="F63" s="82" t="s">
        <v>176</v>
      </c>
      <c r="G63" s="148">
        <v>22</v>
      </c>
      <c r="H63" s="76">
        <v>4</v>
      </c>
      <c r="I63" s="77">
        <v>6</v>
      </c>
      <c r="J63" s="77">
        <v>6</v>
      </c>
      <c r="K63" s="88">
        <v>6</v>
      </c>
      <c r="L63" s="80">
        <v>6</v>
      </c>
      <c r="M63" s="79"/>
      <c r="N63" s="79"/>
      <c r="O63" s="101"/>
      <c r="P63" s="106">
        <f t="shared" si="2"/>
        <v>1.5</v>
      </c>
      <c r="Q63" s="99"/>
      <c r="R63" s="99"/>
      <c r="S63" s="107"/>
      <c r="T63" s="112"/>
      <c r="U63" s="99"/>
      <c r="V63" s="107"/>
      <c r="W63" s="157" t="s">
        <v>252</v>
      </c>
    </row>
    <row r="64" spans="2:23" ht="91" customHeight="1" x14ac:dyDescent="0.2">
      <c r="B64" s="65" t="s">
        <v>20</v>
      </c>
      <c r="C64" s="66" t="s">
        <v>197</v>
      </c>
      <c r="D64" s="66" t="s">
        <v>198</v>
      </c>
      <c r="E64" s="68" t="s">
        <v>50</v>
      </c>
      <c r="F64" s="83" t="s">
        <v>199</v>
      </c>
      <c r="G64" s="149">
        <v>16</v>
      </c>
      <c r="H64" s="76">
        <v>4</v>
      </c>
      <c r="I64" s="77">
        <v>4</v>
      </c>
      <c r="J64" s="77">
        <v>4</v>
      </c>
      <c r="K64" s="88">
        <v>4</v>
      </c>
      <c r="L64" s="80">
        <v>6</v>
      </c>
      <c r="M64" s="79"/>
      <c r="N64" s="79"/>
      <c r="O64" s="101"/>
      <c r="P64" s="106">
        <f t="shared" si="2"/>
        <v>1.5</v>
      </c>
      <c r="Q64" s="99"/>
      <c r="R64" s="99"/>
      <c r="S64" s="107"/>
      <c r="T64" s="112"/>
      <c r="U64" s="99"/>
      <c r="V64" s="107"/>
      <c r="W64" s="156" t="s">
        <v>253</v>
      </c>
    </row>
    <row r="65" spans="2:23" ht="75" x14ac:dyDescent="0.2">
      <c r="B65" s="65" t="s">
        <v>20</v>
      </c>
      <c r="C65" s="73" t="s">
        <v>200</v>
      </c>
      <c r="D65" s="67" t="s">
        <v>201</v>
      </c>
      <c r="E65" s="68" t="s">
        <v>50</v>
      </c>
      <c r="F65" s="83" t="s">
        <v>202</v>
      </c>
      <c r="G65" s="149">
        <v>6</v>
      </c>
      <c r="H65" s="80"/>
      <c r="I65" s="77">
        <v>2</v>
      </c>
      <c r="J65" s="77">
        <v>2</v>
      </c>
      <c r="K65" s="88">
        <v>2</v>
      </c>
      <c r="L65" s="100"/>
      <c r="M65" s="79"/>
      <c r="N65" s="79"/>
      <c r="O65" s="101"/>
      <c r="P65" s="106" t="str">
        <f t="shared" si="2"/>
        <v>100%</v>
      </c>
      <c r="Q65" s="99"/>
      <c r="R65" s="99"/>
      <c r="S65" s="107"/>
      <c r="T65" s="112"/>
      <c r="U65" s="99"/>
      <c r="V65" s="107"/>
      <c r="W65" s="156" t="s">
        <v>226</v>
      </c>
    </row>
    <row r="66" spans="2:23" ht="75" x14ac:dyDescent="0.2">
      <c r="B66" s="62" t="s">
        <v>84</v>
      </c>
      <c r="C66" s="69" t="s">
        <v>203</v>
      </c>
      <c r="D66" s="63" t="s">
        <v>204</v>
      </c>
      <c r="E66" s="70" t="s">
        <v>50</v>
      </c>
      <c r="F66" s="82" t="s">
        <v>205</v>
      </c>
      <c r="G66" s="148">
        <v>8220</v>
      </c>
      <c r="H66" s="76">
        <v>2100</v>
      </c>
      <c r="I66" s="77">
        <v>2100</v>
      </c>
      <c r="J66" s="77">
        <v>1520</v>
      </c>
      <c r="K66" s="88">
        <v>2500</v>
      </c>
      <c r="L66" s="80">
        <v>1801</v>
      </c>
      <c r="M66" s="79"/>
      <c r="N66" s="79"/>
      <c r="O66" s="101"/>
      <c r="P66" s="106">
        <f t="shared" si="2"/>
        <v>0.85761904761904761</v>
      </c>
      <c r="Q66" s="99"/>
      <c r="R66" s="99"/>
      <c r="S66" s="107"/>
      <c r="T66" s="112"/>
      <c r="U66" s="99"/>
      <c r="V66" s="107"/>
      <c r="W66" s="157" t="s">
        <v>254</v>
      </c>
    </row>
    <row r="67" spans="2:23" ht="91" thickBot="1" x14ac:dyDescent="0.25">
      <c r="B67" s="74" t="s">
        <v>20</v>
      </c>
      <c r="C67" s="75" t="s">
        <v>206</v>
      </c>
      <c r="D67" s="75" t="s">
        <v>207</v>
      </c>
      <c r="E67" s="3" t="s">
        <v>50</v>
      </c>
      <c r="F67" s="87" t="s">
        <v>208</v>
      </c>
      <c r="G67" s="153">
        <v>8220</v>
      </c>
      <c r="H67" s="90">
        <v>2100</v>
      </c>
      <c r="I67" s="91">
        <v>2100</v>
      </c>
      <c r="J67" s="91">
        <v>1520</v>
      </c>
      <c r="K67" s="92">
        <v>2500</v>
      </c>
      <c r="L67" s="102">
        <v>1801</v>
      </c>
      <c r="M67" s="103"/>
      <c r="N67" s="103"/>
      <c r="O67" s="104"/>
      <c r="P67" s="109">
        <f t="shared" si="2"/>
        <v>0.85761904761904761</v>
      </c>
      <c r="Q67" s="110"/>
      <c r="R67" s="110"/>
      <c r="S67" s="111"/>
      <c r="T67" s="113"/>
      <c r="U67" s="110"/>
      <c r="V67" s="111"/>
      <c r="W67" s="158" t="s">
        <v>255</v>
      </c>
    </row>
    <row r="68" spans="2:23" ht="19" x14ac:dyDescent="0.2">
      <c r="H68" s="141"/>
      <c r="I68" s="141"/>
      <c r="J68" s="141"/>
      <c r="K68" s="141"/>
      <c r="P68" s="140">
        <f>AVERAGE((P18),(P20:P23),(P25:P28),(P30:P33),(P35),(P37:P38),(P40),(P42),(P44),(P46:P47),(P49:P50),(P52),(P54),(P56),(P58),(P60:P62),(P64:P65),(P67))</f>
        <v>2.5652444982512783</v>
      </c>
      <c r="Q68" s="140" t="e">
        <f t="shared" ref="Q68:S68" si="3">AVERAGE(Q66:Q67)</f>
        <v>#DIV/0!</v>
      </c>
      <c r="R68" s="140" t="e">
        <f t="shared" si="3"/>
        <v>#DIV/0!</v>
      </c>
      <c r="S68" s="140" t="e">
        <f t="shared" si="3"/>
        <v>#DIV/0!</v>
      </c>
      <c r="T68" s="140" t="e">
        <f>AVERAGE(T66:T67)</f>
        <v>#DIV/0!</v>
      </c>
      <c r="U68" s="140" t="e">
        <f t="shared" ref="U68:V68" si="4">AVERAGE(U66:U67)</f>
        <v>#DIV/0!</v>
      </c>
      <c r="V68" s="140" t="e">
        <f t="shared" si="4"/>
        <v>#DIV/0!</v>
      </c>
    </row>
    <row r="69" spans="2:23" ht="82" customHeight="1" x14ac:dyDescent="0.2">
      <c r="T69" s="1"/>
      <c r="U69" s="1"/>
      <c r="V69" s="1"/>
      <c r="W69" s="1"/>
    </row>
    <row r="70" spans="2:23" x14ac:dyDescent="0.2">
      <c r="T70" s="1"/>
      <c r="U70" s="1"/>
      <c r="V70" s="1"/>
      <c r="W70" s="1"/>
    </row>
    <row r="71" spans="2:23" ht="48.75" customHeight="1" x14ac:dyDescent="0.2">
      <c r="C71" s="205" t="s">
        <v>256</v>
      </c>
      <c r="D71" s="206"/>
      <c r="E71" s="206"/>
      <c r="F71" s="206"/>
      <c r="G71" s="142"/>
      <c r="L71" s="207" t="s">
        <v>38</v>
      </c>
      <c r="M71" s="208"/>
      <c r="N71" s="208"/>
      <c r="O71" s="208"/>
      <c r="P71" s="208"/>
      <c r="Q71" s="208"/>
      <c r="T71" s="1"/>
      <c r="U71" s="226" t="s">
        <v>257</v>
      </c>
      <c r="V71" s="227"/>
      <c r="W71" s="227"/>
    </row>
    <row r="72" spans="2:23" ht="31.5" customHeight="1" x14ac:dyDescent="0.2">
      <c r="T72" s="1"/>
      <c r="U72" s="1"/>
      <c r="V72" s="1"/>
      <c r="W72" s="1"/>
    </row>
    <row r="73" spans="2:23" x14ac:dyDescent="0.2">
      <c r="T73" s="1"/>
      <c r="U73" s="1"/>
      <c r="V73" s="1"/>
      <c r="W73" s="1"/>
    </row>
    <row r="74" spans="2:23" ht="16" customHeight="1" x14ac:dyDescent="0.2">
      <c r="T74" s="1"/>
      <c r="U74" s="1"/>
      <c r="V74" s="1"/>
      <c r="W74" s="1"/>
    </row>
    <row r="75" spans="2:23" ht="15.75" customHeight="1" thickBot="1" x14ac:dyDescent="0.25">
      <c r="T75" s="1"/>
      <c r="U75" s="1"/>
      <c r="V75" s="1"/>
      <c r="W75" s="1"/>
    </row>
    <row r="76" spans="2:23" ht="33" customHeight="1" thickBot="1" x14ac:dyDescent="0.25">
      <c r="E76" s="215" t="s">
        <v>30</v>
      </c>
      <c r="F76" s="216"/>
      <c r="G76" s="216"/>
      <c r="H76" s="216"/>
      <c r="I76" s="216"/>
      <c r="J76" s="216"/>
      <c r="K76" s="216"/>
      <c r="L76" s="216"/>
      <c r="M76" s="216"/>
      <c r="N76" s="216"/>
      <c r="O76" s="216"/>
      <c r="P76" s="216"/>
      <c r="Q76" s="216"/>
      <c r="R76" s="216"/>
      <c r="S76" s="216"/>
      <c r="T76" s="216"/>
      <c r="U76" s="216"/>
      <c r="V76" s="216"/>
      <c r="W76" s="217"/>
    </row>
    <row r="77" spans="2:23" ht="15.75" customHeight="1" thickBot="1" x14ac:dyDescent="0.25">
      <c r="E77" s="218" t="s">
        <v>31</v>
      </c>
      <c r="F77" s="220" t="s">
        <v>10</v>
      </c>
      <c r="G77" s="222" t="s">
        <v>11</v>
      </c>
      <c r="H77" s="223"/>
      <c r="I77" s="223"/>
      <c r="J77" s="224"/>
      <c r="K77" s="222" t="s">
        <v>12</v>
      </c>
      <c r="L77" s="223"/>
      <c r="M77" s="223"/>
      <c r="N77" s="224"/>
      <c r="O77" s="222" t="s">
        <v>13</v>
      </c>
      <c r="P77" s="223"/>
      <c r="Q77" s="223"/>
      <c r="R77" s="224"/>
      <c r="S77" s="222" t="s">
        <v>14</v>
      </c>
      <c r="T77" s="223"/>
      <c r="U77" s="223"/>
      <c r="V77" s="224"/>
      <c r="W77" s="218" t="s">
        <v>27</v>
      </c>
    </row>
    <row r="78" spans="2:23" ht="31" thickBot="1" x14ac:dyDescent="0.25">
      <c r="E78" s="219"/>
      <c r="F78" s="221"/>
      <c r="G78" s="6" t="s">
        <v>32</v>
      </c>
      <c r="H78" s="16" t="s">
        <v>33</v>
      </c>
      <c r="I78" s="17" t="s">
        <v>34</v>
      </c>
      <c r="J78" s="18" t="s">
        <v>35</v>
      </c>
      <c r="K78" s="6" t="s">
        <v>32</v>
      </c>
      <c r="L78" s="16" t="s">
        <v>33</v>
      </c>
      <c r="M78" s="17" t="s">
        <v>34</v>
      </c>
      <c r="N78" s="18" t="s">
        <v>35</v>
      </c>
      <c r="O78" s="6" t="s">
        <v>6</v>
      </c>
      <c r="P78" s="16" t="s">
        <v>7</v>
      </c>
      <c r="Q78" s="17" t="s">
        <v>8</v>
      </c>
      <c r="R78" s="18" t="s">
        <v>9</v>
      </c>
      <c r="S78" s="6" t="s">
        <v>6</v>
      </c>
      <c r="T78" s="16" t="s">
        <v>7</v>
      </c>
      <c r="U78" s="17" t="s">
        <v>8</v>
      </c>
      <c r="V78" s="18" t="s">
        <v>9</v>
      </c>
      <c r="W78" s="219"/>
    </row>
    <row r="79" spans="2:23" ht="17" hidden="1" thickBot="1" x14ac:dyDescent="0.25">
      <c r="E79" s="203"/>
      <c r="F79" s="204"/>
      <c r="G79" s="52"/>
      <c r="H79" s="53"/>
      <c r="I79" s="53"/>
      <c r="J79" s="54"/>
      <c r="K79" s="52"/>
      <c r="L79" s="53"/>
      <c r="M79" s="53"/>
      <c r="N79" s="55"/>
      <c r="O79" s="56" t="str">
        <f t="shared" ref="O79" si="5">IFERROR((K79/G79),"100%")</f>
        <v>100%</v>
      </c>
      <c r="P79" s="48" t="str">
        <f t="shared" ref="P79" si="6">IFERROR((L79/H79),"100%")</f>
        <v>100%</v>
      </c>
      <c r="Q79" s="48" t="str">
        <f t="shared" ref="Q79" si="7">IFERROR((M79/I79),"100%")</f>
        <v>100%</v>
      </c>
      <c r="R79" s="19" t="str">
        <f t="shared" ref="R79" si="8">IFERROR((N79/J79),"100%")</f>
        <v>100%</v>
      </c>
      <c r="S79" s="56" t="str">
        <f>IFERROR(((K79)/(G79)),"100%")</f>
        <v>100%</v>
      </c>
      <c r="T79" s="58" t="str">
        <f>IFERROR(((L79+M79)/(H79+I79)),"100%")</f>
        <v>100%</v>
      </c>
      <c r="U79" s="48" t="str">
        <f>IFERROR(((L79+M79+N79)/(H79+I79+J79)),"100%")</f>
        <v>100%</v>
      </c>
      <c r="V79" s="19" t="str">
        <f>IFERROR(((L79+M79+N79+O79)/(H79+I79+J79+K79)),"100%")</f>
        <v>100%</v>
      </c>
      <c r="W79" s="57"/>
    </row>
    <row r="80" spans="2:23" hidden="1" x14ac:dyDescent="0.2">
      <c r="E80" s="7"/>
      <c r="F80" s="8">
        <v>400</v>
      </c>
      <c r="G80" s="25">
        <v>100</v>
      </c>
      <c r="H80" s="26">
        <v>100</v>
      </c>
      <c r="I80" s="26">
        <v>100</v>
      </c>
      <c r="J80" s="27">
        <v>100</v>
      </c>
      <c r="K80" s="25">
        <v>90</v>
      </c>
      <c r="L80" s="28"/>
      <c r="M80" s="28"/>
      <c r="N80" s="29"/>
      <c r="O80" s="19">
        <f t="shared" ref="O80:O81" si="9">IFERROR(K80/G80,"100"%)</f>
        <v>0.9</v>
      </c>
      <c r="P80" s="30"/>
      <c r="Q80" s="30"/>
      <c r="R80" s="31"/>
      <c r="S80" s="20">
        <f>IFERROR(K80/F80,"100%")</f>
        <v>0.22500000000000001</v>
      </c>
      <c r="T80" s="30"/>
      <c r="U80" s="30"/>
      <c r="V80" s="31"/>
      <c r="W80" s="9"/>
    </row>
    <row r="81" spans="5:23" hidden="1" x14ac:dyDescent="0.2">
      <c r="E81" s="10"/>
      <c r="F81" s="11">
        <v>1500</v>
      </c>
      <c r="G81" s="32">
        <v>500</v>
      </c>
      <c r="H81" s="33">
        <v>250</v>
      </c>
      <c r="I81" s="33">
        <v>550</v>
      </c>
      <c r="J81" s="34">
        <v>200</v>
      </c>
      <c r="K81" s="32">
        <v>450</v>
      </c>
      <c r="L81" s="35"/>
      <c r="M81" s="35"/>
      <c r="N81" s="36"/>
      <c r="O81" s="19">
        <f t="shared" si="9"/>
        <v>0.9</v>
      </c>
      <c r="P81" s="37"/>
      <c r="Q81" s="37"/>
      <c r="R81" s="38"/>
      <c r="S81" s="20">
        <f>IFERROR(K81/F81,"100%")</f>
        <v>0.3</v>
      </c>
      <c r="T81" s="37"/>
      <c r="U81" s="37"/>
      <c r="V81" s="38"/>
      <c r="W81" s="12"/>
    </row>
    <row r="82" spans="5:23" ht="16" hidden="1" thickBot="1" x14ac:dyDescent="0.25">
      <c r="E82" s="13"/>
      <c r="F82" s="14"/>
      <c r="G82" s="39"/>
      <c r="H82" s="40"/>
      <c r="I82" s="40"/>
      <c r="J82" s="41"/>
      <c r="K82" s="39"/>
      <c r="L82" s="42"/>
      <c r="M82" s="42"/>
      <c r="N82" s="43"/>
      <c r="O82" s="44"/>
      <c r="P82" s="45"/>
      <c r="Q82" s="45"/>
      <c r="R82" s="46"/>
      <c r="S82" s="47"/>
      <c r="T82" s="45"/>
      <c r="U82" s="45"/>
      <c r="V82" s="46"/>
      <c r="W82" s="15"/>
    </row>
    <row r="83" spans="5:23" ht="16" hidden="1" thickBot="1" x14ac:dyDescent="0.25">
      <c r="E83" s="13"/>
      <c r="F83" s="14"/>
      <c r="G83" s="39"/>
      <c r="H83" s="40"/>
      <c r="I83" s="40"/>
      <c r="J83" s="41"/>
      <c r="K83" s="39"/>
      <c r="L83" s="42"/>
      <c r="M83" s="42"/>
      <c r="N83" s="43"/>
      <c r="O83" s="44"/>
      <c r="P83" s="45"/>
      <c r="Q83" s="45"/>
      <c r="R83" s="46"/>
      <c r="S83" s="47"/>
      <c r="T83" s="45"/>
      <c r="U83" s="45"/>
      <c r="V83" s="46"/>
      <c r="W83" s="15"/>
    </row>
    <row r="84" spans="5:23" ht="90" x14ac:dyDescent="0.2">
      <c r="E84" s="159" t="s">
        <v>258</v>
      </c>
      <c r="F84" s="160">
        <v>3311973</v>
      </c>
      <c r="G84" s="161">
        <v>827993.25</v>
      </c>
      <c r="H84" s="161">
        <v>827993.25</v>
      </c>
      <c r="I84" s="161">
        <v>827993.25</v>
      </c>
      <c r="J84" s="161">
        <v>827993.25</v>
      </c>
      <c r="K84" s="161">
        <v>0</v>
      </c>
      <c r="L84" s="161"/>
      <c r="M84" s="161"/>
      <c r="N84" s="161"/>
      <c r="O84" s="162">
        <f t="shared" ref="O84:O86" si="10">IFERROR(K84/G84,"100"%)</f>
        <v>0</v>
      </c>
      <c r="P84" s="30"/>
      <c r="Q84" s="30"/>
      <c r="R84" s="30"/>
      <c r="S84" s="162">
        <f>IFERROR(K84/F84,"100%")</f>
        <v>0</v>
      </c>
      <c r="T84" s="30"/>
      <c r="U84" s="30"/>
      <c r="V84" s="30"/>
      <c r="W84" s="163" t="s">
        <v>259</v>
      </c>
    </row>
    <row r="85" spans="5:23" ht="90" x14ac:dyDescent="0.2">
      <c r="E85" s="164" t="s">
        <v>260</v>
      </c>
      <c r="F85" s="165">
        <v>17792599</v>
      </c>
      <c r="G85" s="166">
        <v>4448149.75</v>
      </c>
      <c r="H85" s="166">
        <v>4448149.75</v>
      </c>
      <c r="I85" s="166">
        <v>4448149.75</v>
      </c>
      <c r="J85" s="166">
        <v>4448149.75</v>
      </c>
      <c r="K85" s="166">
        <v>0</v>
      </c>
      <c r="L85" s="166"/>
      <c r="M85" s="166"/>
      <c r="N85" s="166"/>
      <c r="O85" s="48">
        <f t="shared" si="10"/>
        <v>0</v>
      </c>
      <c r="P85" s="37"/>
      <c r="Q85" s="37"/>
      <c r="R85" s="37"/>
      <c r="S85" s="48">
        <f>IFERROR(K85/F85,"100%")</f>
        <v>0</v>
      </c>
      <c r="T85" s="37"/>
      <c r="U85" s="37"/>
      <c r="V85" s="37"/>
      <c r="W85" s="167" t="s">
        <v>259</v>
      </c>
    </row>
    <row r="86" spans="5:23" ht="90" x14ac:dyDescent="0.2">
      <c r="E86" s="168" t="s">
        <v>261</v>
      </c>
      <c r="F86" s="165">
        <v>2804760</v>
      </c>
      <c r="G86" s="166">
        <v>701190</v>
      </c>
      <c r="H86" s="166">
        <v>701190</v>
      </c>
      <c r="I86" s="166">
        <v>701190</v>
      </c>
      <c r="J86" s="166">
        <v>701190</v>
      </c>
      <c r="K86" s="166">
        <v>0</v>
      </c>
      <c r="L86" s="166"/>
      <c r="M86" s="166"/>
      <c r="N86" s="166"/>
      <c r="O86" s="48">
        <f t="shared" si="10"/>
        <v>0</v>
      </c>
      <c r="P86" s="37"/>
      <c r="Q86" s="37"/>
      <c r="R86" s="37"/>
      <c r="S86" s="48">
        <f>IFERROR(K86/F86,"100%")</f>
        <v>0</v>
      </c>
      <c r="T86" s="37"/>
      <c r="U86" s="37"/>
      <c r="V86" s="37"/>
      <c r="W86" s="167" t="s">
        <v>262</v>
      </c>
    </row>
    <row r="87" spans="5:23" ht="60" x14ac:dyDescent="0.2">
      <c r="E87" s="164" t="s">
        <v>263</v>
      </c>
      <c r="F87" s="165">
        <v>30012818</v>
      </c>
      <c r="G87" s="169">
        <v>7503204.5</v>
      </c>
      <c r="H87" s="166"/>
      <c r="I87" s="166"/>
      <c r="J87" s="166"/>
      <c r="K87" s="166">
        <v>0</v>
      </c>
      <c r="L87" s="166"/>
      <c r="M87" s="166"/>
      <c r="N87" s="166"/>
      <c r="O87" s="48">
        <f t="shared" ref="O87:O98" si="11">IFERROR((K87/G87),"100%")</f>
        <v>0</v>
      </c>
      <c r="P87" s="37"/>
      <c r="Q87" s="37"/>
      <c r="R87" s="37"/>
      <c r="S87" s="48">
        <f t="shared" ref="S87:S98" si="12">IFERROR(((K87)/(G87)),"100%")</f>
        <v>0</v>
      </c>
      <c r="T87" s="37"/>
      <c r="U87" s="37"/>
      <c r="V87" s="37"/>
      <c r="W87" s="167" t="s">
        <v>264</v>
      </c>
    </row>
    <row r="88" spans="5:23" ht="60" x14ac:dyDescent="0.2">
      <c r="E88" s="164" t="s">
        <v>265</v>
      </c>
      <c r="F88" s="165">
        <v>25810000</v>
      </c>
      <c r="G88" s="169">
        <v>6452500</v>
      </c>
      <c r="H88" s="166"/>
      <c r="I88" s="166"/>
      <c r="J88" s="166"/>
      <c r="K88" s="166">
        <v>0</v>
      </c>
      <c r="L88" s="166"/>
      <c r="M88" s="166"/>
      <c r="N88" s="166"/>
      <c r="O88" s="48">
        <f t="shared" si="11"/>
        <v>0</v>
      </c>
      <c r="P88" s="37"/>
      <c r="Q88" s="37"/>
      <c r="R88" s="37"/>
      <c r="S88" s="48">
        <f t="shared" si="12"/>
        <v>0</v>
      </c>
      <c r="T88" s="37"/>
      <c r="U88" s="37"/>
      <c r="V88" s="37"/>
      <c r="W88" s="167" t="s">
        <v>264</v>
      </c>
    </row>
    <row r="89" spans="5:23" ht="60" x14ac:dyDescent="0.2">
      <c r="E89" s="168" t="s">
        <v>266</v>
      </c>
      <c r="F89" s="165">
        <v>100000</v>
      </c>
      <c r="G89" s="169">
        <v>25000</v>
      </c>
      <c r="H89" s="166"/>
      <c r="I89" s="166"/>
      <c r="J89" s="166"/>
      <c r="K89" s="166">
        <v>0</v>
      </c>
      <c r="L89" s="166"/>
      <c r="M89" s="166"/>
      <c r="N89" s="166"/>
      <c r="O89" s="48">
        <f t="shared" si="11"/>
        <v>0</v>
      </c>
      <c r="P89" s="37"/>
      <c r="Q89" s="37"/>
      <c r="R89" s="37"/>
      <c r="S89" s="48">
        <f t="shared" si="12"/>
        <v>0</v>
      </c>
      <c r="T89" s="37"/>
      <c r="U89" s="37"/>
      <c r="V89" s="37"/>
      <c r="W89" s="167" t="s">
        <v>267</v>
      </c>
    </row>
    <row r="90" spans="5:23" ht="75" x14ac:dyDescent="0.2">
      <c r="E90" s="164" t="s">
        <v>268</v>
      </c>
      <c r="F90" s="165">
        <v>1300000</v>
      </c>
      <c r="G90" s="166">
        <v>325000</v>
      </c>
      <c r="H90" s="166">
        <v>325000</v>
      </c>
      <c r="I90" s="166">
        <v>325000</v>
      </c>
      <c r="J90" s="166">
        <v>325000</v>
      </c>
      <c r="K90" s="166">
        <v>0</v>
      </c>
      <c r="L90" s="166"/>
      <c r="M90" s="166"/>
      <c r="N90" s="166"/>
      <c r="O90" s="48">
        <f t="shared" si="11"/>
        <v>0</v>
      </c>
      <c r="P90" s="37"/>
      <c r="Q90" s="37"/>
      <c r="R90" s="37"/>
      <c r="S90" s="48">
        <f t="shared" si="12"/>
        <v>0</v>
      </c>
      <c r="T90" s="37"/>
      <c r="U90" s="37"/>
      <c r="V90" s="37"/>
      <c r="W90" s="167" t="s">
        <v>269</v>
      </c>
    </row>
    <row r="91" spans="5:23" ht="75" x14ac:dyDescent="0.2">
      <c r="E91" s="164" t="s">
        <v>270</v>
      </c>
      <c r="F91" s="165">
        <v>1100000</v>
      </c>
      <c r="G91" s="166">
        <v>275000</v>
      </c>
      <c r="H91" s="166">
        <v>275000</v>
      </c>
      <c r="I91" s="166">
        <v>275000</v>
      </c>
      <c r="J91" s="166">
        <v>275000</v>
      </c>
      <c r="K91" s="166">
        <v>0</v>
      </c>
      <c r="L91" s="166"/>
      <c r="M91" s="166"/>
      <c r="N91" s="166"/>
      <c r="O91" s="48">
        <f t="shared" si="11"/>
        <v>0</v>
      </c>
      <c r="P91" s="37"/>
      <c r="Q91" s="37"/>
      <c r="R91" s="37"/>
      <c r="S91" s="48">
        <f t="shared" si="12"/>
        <v>0</v>
      </c>
      <c r="T91" s="37"/>
      <c r="U91" s="37"/>
      <c r="V91" s="37"/>
      <c r="W91" s="167" t="s">
        <v>271</v>
      </c>
    </row>
    <row r="92" spans="5:23" ht="75" x14ac:dyDescent="0.2">
      <c r="E92" s="164" t="s">
        <v>272</v>
      </c>
      <c r="F92" s="165">
        <v>100000</v>
      </c>
      <c r="G92" s="166">
        <v>25000</v>
      </c>
      <c r="H92" s="166">
        <v>25000</v>
      </c>
      <c r="I92" s="166">
        <v>25000</v>
      </c>
      <c r="J92" s="166">
        <v>25000</v>
      </c>
      <c r="K92" s="166">
        <v>0</v>
      </c>
      <c r="L92" s="166"/>
      <c r="M92" s="166"/>
      <c r="N92" s="166"/>
      <c r="O92" s="48">
        <f t="shared" si="11"/>
        <v>0</v>
      </c>
      <c r="P92" s="37"/>
      <c r="Q92" s="37"/>
      <c r="R92" s="37"/>
      <c r="S92" s="48">
        <f t="shared" si="12"/>
        <v>0</v>
      </c>
      <c r="T92" s="37"/>
      <c r="U92" s="37"/>
      <c r="V92" s="37"/>
      <c r="W92" s="167" t="s">
        <v>273</v>
      </c>
    </row>
    <row r="93" spans="5:23" ht="75" x14ac:dyDescent="0.2">
      <c r="E93" s="164" t="s">
        <v>274</v>
      </c>
      <c r="F93" s="165">
        <v>100000</v>
      </c>
      <c r="G93" s="166">
        <v>25000</v>
      </c>
      <c r="H93" s="166">
        <v>25000</v>
      </c>
      <c r="I93" s="166">
        <v>25000</v>
      </c>
      <c r="J93" s="166">
        <v>25000</v>
      </c>
      <c r="K93" s="166">
        <v>0</v>
      </c>
      <c r="L93" s="166"/>
      <c r="M93" s="166"/>
      <c r="N93" s="166"/>
      <c r="O93" s="48">
        <f t="shared" si="11"/>
        <v>0</v>
      </c>
      <c r="P93" s="37"/>
      <c r="Q93" s="37"/>
      <c r="R93" s="37"/>
      <c r="S93" s="48">
        <f t="shared" si="12"/>
        <v>0</v>
      </c>
      <c r="T93" s="37"/>
      <c r="U93" s="37"/>
      <c r="V93" s="37"/>
      <c r="W93" s="167" t="s">
        <v>275</v>
      </c>
    </row>
    <row r="94" spans="5:23" ht="75" x14ac:dyDescent="0.2">
      <c r="E94" s="170" t="s">
        <v>276</v>
      </c>
      <c r="F94" s="165">
        <v>600000</v>
      </c>
      <c r="G94" s="166">
        <v>140500</v>
      </c>
      <c r="H94" s="166">
        <v>162000</v>
      </c>
      <c r="I94" s="166">
        <v>152500</v>
      </c>
      <c r="J94" s="166">
        <v>145000</v>
      </c>
      <c r="K94" s="166">
        <v>0</v>
      </c>
      <c r="L94" s="166"/>
      <c r="M94" s="166"/>
      <c r="N94" s="166"/>
      <c r="O94" s="48">
        <f t="shared" si="11"/>
        <v>0</v>
      </c>
      <c r="P94" s="37"/>
      <c r="Q94" s="37"/>
      <c r="R94" s="37"/>
      <c r="S94" s="48">
        <f t="shared" si="12"/>
        <v>0</v>
      </c>
      <c r="T94" s="37"/>
      <c r="U94" s="37"/>
      <c r="V94" s="37"/>
      <c r="W94" s="167" t="s">
        <v>277</v>
      </c>
    </row>
    <row r="95" spans="5:23" ht="60" x14ac:dyDescent="0.2">
      <c r="E95" s="170" t="s">
        <v>278</v>
      </c>
      <c r="F95" s="165">
        <v>100000</v>
      </c>
      <c r="G95" s="166">
        <v>60000</v>
      </c>
      <c r="H95" s="166">
        <v>20000</v>
      </c>
      <c r="I95" s="166">
        <v>10000</v>
      </c>
      <c r="J95" s="166">
        <v>10000</v>
      </c>
      <c r="K95" s="166">
        <v>0</v>
      </c>
      <c r="L95" s="166"/>
      <c r="M95" s="166"/>
      <c r="N95" s="166"/>
      <c r="O95" s="48">
        <f t="shared" si="11"/>
        <v>0</v>
      </c>
      <c r="P95" s="37"/>
      <c r="Q95" s="37"/>
      <c r="R95" s="37"/>
      <c r="S95" s="48">
        <f t="shared" si="12"/>
        <v>0</v>
      </c>
      <c r="T95" s="37"/>
      <c r="U95" s="37"/>
      <c r="V95" s="37"/>
      <c r="W95" s="167" t="s">
        <v>279</v>
      </c>
    </row>
    <row r="96" spans="5:23" ht="48" x14ac:dyDescent="0.2">
      <c r="E96" s="170" t="s">
        <v>280</v>
      </c>
      <c r="F96" s="165">
        <v>100000</v>
      </c>
      <c r="G96" s="166">
        <v>30000</v>
      </c>
      <c r="H96" s="166">
        <v>30000</v>
      </c>
      <c r="I96" s="166">
        <v>23000</v>
      </c>
      <c r="J96" s="166">
        <v>17000</v>
      </c>
      <c r="K96" s="166">
        <v>0</v>
      </c>
      <c r="L96" s="166"/>
      <c r="M96" s="166"/>
      <c r="N96" s="166"/>
      <c r="O96" s="48">
        <f t="shared" si="11"/>
        <v>0</v>
      </c>
      <c r="P96" s="37"/>
      <c r="Q96" s="37"/>
      <c r="R96" s="37"/>
      <c r="S96" s="48">
        <f t="shared" si="12"/>
        <v>0</v>
      </c>
      <c r="T96" s="37"/>
      <c r="U96" s="37"/>
      <c r="V96" s="37"/>
      <c r="W96" s="167" t="s">
        <v>281</v>
      </c>
    </row>
    <row r="97" spans="5:23" ht="75" x14ac:dyDescent="0.2">
      <c r="E97" s="170" t="s">
        <v>282</v>
      </c>
      <c r="F97" s="165">
        <v>1000000</v>
      </c>
      <c r="G97" s="166">
        <v>315000</v>
      </c>
      <c r="H97" s="166">
        <v>230000</v>
      </c>
      <c r="I97" s="166">
        <v>265000</v>
      </c>
      <c r="J97" s="166">
        <v>190000</v>
      </c>
      <c r="K97" s="166">
        <v>70449.78</v>
      </c>
      <c r="L97" s="166"/>
      <c r="M97" s="166"/>
      <c r="N97" s="166"/>
      <c r="O97" s="48">
        <f t="shared" si="11"/>
        <v>0.22365009523809523</v>
      </c>
      <c r="P97" s="37"/>
      <c r="Q97" s="37"/>
      <c r="R97" s="37"/>
      <c r="S97" s="48">
        <f t="shared" si="12"/>
        <v>0.22365009523809523</v>
      </c>
      <c r="T97" s="37"/>
      <c r="U97" s="37"/>
      <c r="V97" s="37"/>
      <c r="W97" s="167" t="s">
        <v>283</v>
      </c>
    </row>
    <row r="98" spans="5:23" ht="61" thickBot="1" x14ac:dyDescent="0.25">
      <c r="E98" s="171" t="s">
        <v>284</v>
      </c>
      <c r="F98" s="172">
        <v>250000</v>
      </c>
      <c r="G98" s="173">
        <v>62000</v>
      </c>
      <c r="H98" s="173">
        <v>59000</v>
      </c>
      <c r="I98" s="173">
        <v>80000</v>
      </c>
      <c r="J98" s="173">
        <v>49000</v>
      </c>
      <c r="K98" s="173">
        <v>0</v>
      </c>
      <c r="L98" s="173"/>
      <c r="M98" s="173"/>
      <c r="N98" s="173"/>
      <c r="O98" s="174">
        <f t="shared" si="11"/>
        <v>0</v>
      </c>
      <c r="P98" s="45"/>
      <c r="Q98" s="45"/>
      <c r="R98" s="45"/>
      <c r="S98" s="174">
        <f t="shared" si="12"/>
        <v>0</v>
      </c>
      <c r="T98" s="45"/>
      <c r="U98" s="45"/>
      <c r="V98" s="45"/>
      <c r="W98" s="175" t="s">
        <v>285</v>
      </c>
    </row>
  </sheetData>
  <mergeCells count="29">
    <mergeCell ref="E79:F79"/>
    <mergeCell ref="C71:F71"/>
    <mergeCell ref="L71:Q71"/>
    <mergeCell ref="U71:W71"/>
    <mergeCell ref="B13:B14"/>
    <mergeCell ref="C13:C14"/>
    <mergeCell ref="B15:F15"/>
    <mergeCell ref="E76:W76"/>
    <mergeCell ref="E77:E78"/>
    <mergeCell ref="F77:F78"/>
    <mergeCell ref="G77:J77"/>
    <mergeCell ref="K77:N77"/>
    <mergeCell ref="O77:R77"/>
    <mergeCell ref="S77:V77"/>
    <mergeCell ref="W77:W78"/>
    <mergeCell ref="E2:U2"/>
    <mergeCell ref="E3:U3"/>
    <mergeCell ref="E4:U4"/>
    <mergeCell ref="E5:U5"/>
    <mergeCell ref="E6:U6"/>
    <mergeCell ref="W10:W12"/>
    <mergeCell ref="B11:B12"/>
    <mergeCell ref="C11:C12"/>
    <mergeCell ref="D11:F11"/>
    <mergeCell ref="L11:O11"/>
    <mergeCell ref="P11:S11"/>
    <mergeCell ref="T11:V11"/>
    <mergeCell ref="G10:V10"/>
    <mergeCell ref="G11:K11"/>
  </mergeCells>
  <phoneticPr fontId="11" type="noConversion"/>
  <conditionalFormatting sqref="G79:J98">
    <cfRule type="containsBlanks" dxfId="70" priority="9">
      <formula>LEN(TRIM(G79))=0</formula>
    </cfRule>
  </conditionalFormatting>
  <conditionalFormatting sqref="H31:H38">
    <cfRule type="containsBlanks" dxfId="69" priority="71">
      <formula>LEN(TRIM(H31))=0</formula>
    </cfRule>
  </conditionalFormatting>
  <conditionalFormatting sqref="H15:K16 H17:H18">
    <cfRule type="containsBlanks" dxfId="68" priority="696">
      <formula>LEN(TRIM(H15))=0</formula>
    </cfRule>
  </conditionalFormatting>
  <conditionalFormatting sqref="H19:K67">
    <cfRule type="containsBlanks" dxfId="67" priority="63">
      <formula>LEN(TRIM(H19))=0</formula>
    </cfRule>
  </conditionalFormatting>
  <conditionalFormatting sqref="I17:K38">
    <cfRule type="containsBlanks" dxfId="66" priority="70">
      <formula>LEN(TRIM(I17))=0</formula>
    </cfRule>
  </conditionalFormatting>
  <conditionalFormatting sqref="K79:N98">
    <cfRule type="containsBlanks" dxfId="65" priority="2">
      <formula>LEN(TRIM(K79))=0</formula>
    </cfRule>
  </conditionalFormatting>
  <conditionalFormatting sqref="L15:O67">
    <cfRule type="containsBlanks" dxfId="64" priority="81">
      <formula>LEN(TRIM(L15))=0</formula>
    </cfRule>
  </conditionalFormatting>
  <conditionalFormatting sqref="M13:V14">
    <cfRule type="containsBlanks" dxfId="63" priority="619">
      <formula>LEN(TRIM(M13))=0</formula>
    </cfRule>
  </conditionalFormatting>
  <conditionalFormatting sqref="O80:O81">
    <cfRule type="cellIs" dxfId="62" priority="689" stopIfTrue="1" operator="equal">
      <formula>"100%"</formula>
    </cfRule>
    <cfRule type="containsBlanks" dxfId="61" priority="694" stopIfTrue="1">
      <formula>LEN(TRIM(O80))=0</formula>
    </cfRule>
    <cfRule type="cellIs" dxfId="60" priority="693" stopIfTrue="1" operator="greaterThanOrEqual">
      <formula>1.2</formula>
    </cfRule>
    <cfRule type="cellIs" dxfId="59" priority="692" stopIfTrue="1" operator="between">
      <formula>0.7</formula>
      <formula>1.2</formula>
    </cfRule>
    <cfRule type="cellIs" dxfId="58" priority="691" stopIfTrue="1" operator="between">
      <formula>0.5</formula>
      <formula>0.7</formula>
    </cfRule>
    <cfRule type="cellIs" dxfId="57" priority="690" stopIfTrue="1" operator="lessThan">
      <formula>0.5</formula>
    </cfRule>
  </conditionalFormatting>
  <conditionalFormatting sqref="O84:O98">
    <cfRule type="cellIs" dxfId="56" priority="6" stopIfTrue="1" operator="between">
      <formula>0.7</formula>
      <formula>1.2</formula>
    </cfRule>
    <cfRule type="cellIs" dxfId="55" priority="5" stopIfTrue="1" operator="between">
      <formula>0.5</formula>
      <formula>0.7</formula>
    </cfRule>
    <cfRule type="cellIs" dxfId="54" priority="7" stopIfTrue="1" operator="greaterThanOrEqual">
      <formula>1.2</formula>
    </cfRule>
    <cfRule type="containsBlanks" dxfId="53" priority="8" stopIfTrue="1">
      <formula>LEN(TRIM(O84))=0</formula>
    </cfRule>
    <cfRule type="cellIs" dxfId="52" priority="4" stopIfTrue="1" operator="lessThan">
      <formula>0.5</formula>
    </cfRule>
    <cfRule type="cellIs" dxfId="51" priority="3" stopIfTrue="1" operator="equal">
      <formula>"100%"</formula>
    </cfRule>
  </conditionalFormatting>
  <conditionalFormatting sqref="O79:V79">
    <cfRule type="containsBlanks" dxfId="50" priority="590" stopIfTrue="1">
      <formula>LEN(TRIM(O79))=0</formula>
    </cfRule>
    <cfRule type="cellIs" dxfId="49" priority="588" stopIfTrue="1" operator="between">
      <formula>0.7</formula>
      <formula>1.2</formula>
    </cfRule>
    <cfRule type="cellIs" dxfId="48" priority="587" stopIfTrue="1" operator="between">
      <formula>0.5</formula>
      <formula>0.7</formula>
    </cfRule>
    <cfRule type="cellIs" dxfId="47" priority="586" stopIfTrue="1" operator="lessThan">
      <formula>0.5</formula>
    </cfRule>
    <cfRule type="cellIs" dxfId="46" priority="585" stopIfTrue="1" operator="equal">
      <formula>"100%"</formula>
    </cfRule>
    <cfRule type="cellIs" dxfId="45" priority="589" stopIfTrue="1" operator="greaterThanOrEqual">
      <formula>1.2</formula>
    </cfRule>
  </conditionalFormatting>
  <conditionalFormatting sqref="O82:V83">
    <cfRule type="containsBlanks" dxfId="44" priority="60">
      <formula>LEN(TRIM(O82))=0</formula>
    </cfRule>
  </conditionalFormatting>
  <conditionalFormatting sqref="P13:P14">
    <cfRule type="cellIs" dxfId="43" priority="623" stopIfTrue="1" operator="between">
      <formula>0.7</formula>
      <formula>1.2</formula>
    </cfRule>
    <cfRule type="containsBlanks" dxfId="42" priority="625" stopIfTrue="1">
      <formula>LEN(TRIM(P13))=0</formula>
    </cfRule>
    <cfRule type="cellIs" dxfId="41" priority="622" stopIfTrue="1" operator="between">
      <formula>0.5</formula>
      <formula>0.7</formula>
    </cfRule>
    <cfRule type="cellIs" dxfId="40" priority="624" stopIfTrue="1" operator="greaterThanOrEqual">
      <formula>1.2</formula>
    </cfRule>
  </conditionalFormatting>
  <conditionalFormatting sqref="P16:P67 P15:S15">
    <cfRule type="cellIs" dxfId="39" priority="609" stopIfTrue="1" operator="between">
      <formula>0.7</formula>
      <formula>1.2</formula>
    </cfRule>
  </conditionalFormatting>
  <conditionalFormatting sqref="P16:P67">
    <cfRule type="cellIs" dxfId="38" priority="607" stopIfTrue="1" operator="lessThan">
      <formula>0.5</formula>
    </cfRule>
    <cfRule type="cellIs" dxfId="37" priority="608" stopIfTrue="1" operator="between">
      <formula>0.5</formula>
      <formula>0.7</formula>
    </cfRule>
    <cfRule type="cellIs" dxfId="36" priority="606" stopIfTrue="1" operator="equal">
      <formula>"100%"</formula>
    </cfRule>
  </conditionalFormatting>
  <conditionalFormatting sqref="P80:R81">
    <cfRule type="containsBlanks" dxfId="35" priority="682">
      <formula>LEN(TRIM(P80))=0</formula>
    </cfRule>
  </conditionalFormatting>
  <conditionalFormatting sqref="P15:S15 P16:P67">
    <cfRule type="cellIs" dxfId="34" priority="610" stopIfTrue="1" operator="greaterThanOrEqual">
      <formula>1.2</formula>
    </cfRule>
    <cfRule type="containsBlanks" dxfId="33" priority="611" stopIfTrue="1">
      <formula>LEN(TRIM(P15))=0</formula>
    </cfRule>
  </conditionalFormatting>
  <conditionalFormatting sqref="P13:V14">
    <cfRule type="cellIs" dxfId="32" priority="620" stopIfTrue="1" operator="equal">
      <formula>"100%"</formula>
    </cfRule>
    <cfRule type="cellIs" dxfId="31" priority="621" stopIfTrue="1" operator="lessThan">
      <formula>0.5</formula>
    </cfRule>
  </conditionalFormatting>
  <conditionalFormatting sqref="P15:V15">
    <cfRule type="cellIs" dxfId="30" priority="601" stopIfTrue="1" operator="lessThan">
      <formula>0.5</formula>
    </cfRule>
    <cfRule type="cellIs" dxfId="29" priority="600" stopIfTrue="1" operator="equal">
      <formula>"100%"</formula>
    </cfRule>
    <cfRule type="cellIs" dxfId="28" priority="602" stopIfTrue="1" operator="between">
      <formula>0.5</formula>
      <formula>0.7</formula>
    </cfRule>
  </conditionalFormatting>
  <conditionalFormatting sqref="S80:S81">
    <cfRule type="cellIs" dxfId="27" priority="685" stopIfTrue="1" operator="between">
      <formula>0.5</formula>
      <formula>0.7</formula>
    </cfRule>
    <cfRule type="cellIs" dxfId="26" priority="684" stopIfTrue="1" operator="lessThan">
      <formula>0.5</formula>
    </cfRule>
    <cfRule type="cellIs" dxfId="25" priority="686" stopIfTrue="1" operator="between">
      <formula>0.7</formula>
      <formula>1.2</formula>
    </cfRule>
    <cfRule type="cellIs" dxfId="24" priority="683" stopIfTrue="1" operator="equal">
      <formula>"100%"</formula>
    </cfRule>
    <cfRule type="cellIs" dxfId="23" priority="687" stopIfTrue="1" operator="greaterThanOrEqual">
      <formula>1.2</formula>
    </cfRule>
    <cfRule type="containsBlanks" dxfId="22" priority="688" stopIfTrue="1">
      <formula>LEN(TRIM(S80))=0</formula>
    </cfRule>
  </conditionalFormatting>
  <conditionalFormatting sqref="S84:S98">
    <cfRule type="cellIs" dxfId="21" priority="22" stopIfTrue="1" operator="between">
      <formula>0.5</formula>
      <formula>0.7</formula>
    </cfRule>
    <cfRule type="cellIs" dxfId="20" priority="23" stopIfTrue="1" operator="between">
      <formula>0.7</formula>
      <formula>1.2</formula>
    </cfRule>
    <cfRule type="cellIs" dxfId="19" priority="24" stopIfTrue="1" operator="greaterThanOrEqual">
      <formula>1.2</formula>
    </cfRule>
    <cfRule type="cellIs" dxfId="18" priority="21" stopIfTrue="1" operator="lessThan">
      <formula>0.5</formula>
    </cfRule>
    <cfRule type="containsBlanks" dxfId="17" priority="25" stopIfTrue="1">
      <formula>LEN(TRIM(S84))=0</formula>
    </cfRule>
    <cfRule type="cellIs" dxfId="16" priority="20" stopIfTrue="1" operator="equal">
      <formula>"100%"</formula>
    </cfRule>
  </conditionalFormatting>
  <conditionalFormatting sqref="S87:S98">
    <cfRule type="containsBlanks" dxfId="15" priority="19">
      <formula>LEN(TRIM(S87))=0</formula>
    </cfRule>
  </conditionalFormatting>
  <conditionalFormatting sqref="S79:V79">
    <cfRule type="containsBlanks" dxfId="14" priority="584">
      <formula>LEN(TRIM(S79))=0</formula>
    </cfRule>
  </conditionalFormatting>
  <conditionalFormatting sqref="T13:V14">
    <cfRule type="cellIs" dxfId="13" priority="643" stopIfTrue="1" operator="between">
      <formula>0.5</formula>
      <formula>0.7</formula>
    </cfRule>
    <cfRule type="cellIs" dxfId="12" priority="645" stopIfTrue="1" operator="greaterThanOrEqual">
      <formula>1.2</formula>
    </cfRule>
    <cfRule type="cellIs" dxfId="11" priority="644" stopIfTrue="1" operator="between">
      <formula>0.7</formula>
      <formula>1.2</formula>
    </cfRule>
    <cfRule type="containsBlanks" dxfId="10" priority="646" stopIfTrue="1">
      <formula>LEN(TRIM(T13))=0</formula>
    </cfRule>
  </conditionalFormatting>
  <conditionalFormatting sqref="T15:V15">
    <cfRule type="cellIs" dxfId="9" priority="603" stopIfTrue="1" operator="greaterThan">
      <formula>0.7</formula>
    </cfRule>
  </conditionalFormatting>
  <conditionalFormatting sqref="T15:V20">
    <cfRule type="cellIs" dxfId="8" priority="604" stopIfTrue="1" operator="greaterThanOrEqual">
      <formula>1.2</formula>
    </cfRule>
    <cfRule type="containsBlanks" dxfId="7" priority="605" stopIfTrue="1">
      <formula>LEN(TRIM(T15))=0</formula>
    </cfRule>
  </conditionalFormatting>
  <conditionalFormatting sqref="T15:V98 P84:R98">
    <cfRule type="containsBlanks" dxfId="6" priority="1">
      <formula>LEN(TRIM(P15))=0</formula>
    </cfRule>
  </conditionalFormatting>
  <conditionalFormatting sqref="T16:V67">
    <cfRule type="cellIs" dxfId="5" priority="164" stopIfTrue="1" operator="between">
      <formula>0.5</formula>
      <formula>0.7</formula>
    </cfRule>
    <cfRule type="cellIs" dxfId="4" priority="165" stopIfTrue="1" operator="between">
      <formula>0.7</formula>
      <formula>1.2</formula>
    </cfRule>
    <cfRule type="cellIs" dxfId="3" priority="162" stopIfTrue="1" operator="equal">
      <formula>"100%"</formula>
    </cfRule>
    <cfRule type="cellIs" dxfId="2" priority="163" stopIfTrue="1" operator="lessThan">
      <formula>0.5</formula>
    </cfRule>
  </conditionalFormatting>
  <conditionalFormatting sqref="T21:V67">
    <cfRule type="containsBlanks" dxfId="1" priority="167" stopIfTrue="1">
      <formula>LEN(TRIM(T21))=0</formula>
    </cfRule>
    <cfRule type="cellIs" dxfId="0" priority="166" stopIfTrue="1" operator="greaterThanOrEqual">
      <formula>1.2</formula>
    </cfRule>
  </conditionalFormatting>
  <pageMargins left="0.25" right="0.25" top="0.75" bottom="0.75" header="0.3" footer="0.3"/>
  <pageSetup paperSize="5"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
  <cols>
    <col min="1" max="1" width="20.33203125" customWidth="1"/>
    <col min="2" max="2" width="34.6640625" customWidth="1"/>
  </cols>
  <sheetData>
    <row r="1" spans="1:2" x14ac:dyDescent="0.2">
      <c r="A1" s="21" t="s">
        <v>39</v>
      </c>
    </row>
    <row r="3" spans="1:2" ht="120" customHeight="1" x14ac:dyDescent="0.2">
      <c r="A3" s="225" t="s">
        <v>40</v>
      </c>
      <c r="B3" s="225"/>
    </row>
    <row r="5" spans="1:2" ht="48" x14ac:dyDescent="0.2">
      <c r="A5" s="22"/>
      <c r="B5" s="23" t="s">
        <v>41</v>
      </c>
    </row>
    <row r="6" spans="1:2" ht="48" x14ac:dyDescent="0.2">
      <c r="A6" s="24"/>
      <c r="B6" s="23" t="s">
        <v>42</v>
      </c>
    </row>
  </sheetData>
  <mergeCells count="1">
    <mergeCell ref="A3:B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Microsoft Office User</cp:lastModifiedBy>
  <cp:lastPrinted>2023-04-14T16:49:12Z</cp:lastPrinted>
  <dcterms:created xsi:type="dcterms:W3CDTF">2021-02-22T21:43:21Z</dcterms:created>
  <dcterms:modified xsi:type="dcterms:W3CDTF">2023-04-14T16:52:59Z</dcterms:modified>
</cp:coreProperties>
</file>