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Dir. Planeacion\Desktop\AVANCES Trimestrales\2023\3er Trimestre 2023\4.20 IMJUVE\1.Formato de Seguimiento IMJUVE 3TR23\"/>
    </mc:Choice>
  </mc:AlternateContent>
  <xr:revisionPtr revIDLastSave="0" documentId="13_ncr:1_{431AB012-DB69-47DB-9986-3848A69F9238}" xr6:coauthVersionLast="47" xr6:coauthVersionMax="47" xr10:uidLastSave="{00000000-0000-0000-0000-000000000000}"/>
  <bookViews>
    <workbookView xWindow="-108" yWindow="-108" windowWidth="23256" windowHeight="12456" xr2:uid="{00000000-000D-0000-FFFF-FFFF00000000}"/>
  </bookViews>
  <sheets>
    <sheet name="SEGUIMIENTO E4 2023" sheetId="1" r:id="rId1"/>
    <sheet name="Hoja1" sheetId="3" r:id="rId2"/>
    <sheet name="Instrucciones" sheetId="2" r:id="rId3"/>
  </sheets>
  <definedNames>
    <definedName name="ADFASDF">#REF!</definedName>
    <definedName name="_xlnm.Print_Area" localSheetId="0">'SEGUIMIENTO E4 2023'!$A$1:$W$29</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4" i="1" l="1"/>
  <c r="T37" i="1"/>
  <c r="Q24" i="1"/>
  <c r="R24" i="1"/>
  <c r="T24" i="1"/>
  <c r="U24" i="1"/>
  <c r="P24" i="1"/>
  <c r="U23" i="1"/>
  <c r="U14" i="1"/>
  <c r="U13" i="1"/>
  <c r="R15" i="1"/>
  <c r="R14" i="1"/>
  <c r="Q14" i="1"/>
  <c r="T13" i="1"/>
  <c r="R13" i="1"/>
  <c r="Q13" i="1"/>
  <c r="U15" i="1" l="1"/>
  <c r="R37" i="1" l="1"/>
  <c r="S37" i="1"/>
  <c r="P37" i="1"/>
  <c r="R23" i="1"/>
  <c r="T23" i="1"/>
  <c r="U22" i="1"/>
  <c r="U21" i="1"/>
  <c r="U20" i="1"/>
  <c r="U19" i="1"/>
  <c r="U18" i="1"/>
  <c r="R17" i="1"/>
  <c r="T17" i="1"/>
  <c r="U17" i="1"/>
  <c r="U16" i="1"/>
  <c r="R22" i="1"/>
  <c r="R21" i="1"/>
  <c r="R20" i="1"/>
  <c r="R19" i="1"/>
  <c r="R18" i="1"/>
  <c r="R16" i="1"/>
  <c r="P13" i="1"/>
  <c r="O37" i="1" l="1"/>
  <c r="N37" i="1"/>
  <c r="T36" i="1"/>
  <c r="S36" i="1"/>
  <c r="R36" i="1"/>
  <c r="Q36" i="1"/>
  <c r="P36" i="1"/>
  <c r="O36" i="1"/>
  <c r="N36" i="1"/>
  <c r="U36" i="1" s="1"/>
  <c r="R10" i="3"/>
  <c r="Q10" i="3"/>
  <c r="N10" i="3"/>
  <c r="M10" i="3"/>
  <c r="S9" i="3"/>
  <c r="R9" i="3"/>
  <c r="Q9" i="3"/>
  <c r="P9" i="3"/>
  <c r="O9" i="3"/>
  <c r="N9" i="3"/>
  <c r="M9" i="3"/>
  <c r="T9" i="3" s="1"/>
  <c r="T15" i="1"/>
  <c r="T16" i="1"/>
  <c r="T18" i="1"/>
  <c r="T19" i="1"/>
  <c r="T20" i="1"/>
  <c r="T21" i="1"/>
  <c r="T22" i="1"/>
  <c r="Q22" i="1" l="1"/>
  <c r="Q23" i="1"/>
  <c r="P23" i="1"/>
  <c r="P22" i="1"/>
  <c r="P16" i="1"/>
  <c r="P15" i="1"/>
  <c r="P14" i="1"/>
  <c r="Q20" i="1" l="1"/>
  <c r="Q19" i="1"/>
  <c r="Q21" i="1"/>
  <c r="Q18" i="1"/>
  <c r="Q17" i="1"/>
  <c r="Q16" i="1"/>
  <c r="Q15" i="1"/>
  <c r="G16" i="1" l="1"/>
  <c r="G15" i="1"/>
  <c r="G14" i="1"/>
  <c r="G17" i="1"/>
  <c r="G18" i="1"/>
  <c r="G19" i="1"/>
  <c r="G20" i="1"/>
  <c r="G21" i="1"/>
  <c r="G22" i="1"/>
  <c r="G23" i="1"/>
  <c r="P21" i="1" l="1"/>
  <c r="P20" i="1"/>
  <c r="P19" i="1"/>
  <c r="P18" i="1"/>
  <c r="P17" i="1" l="1"/>
</calcChain>
</file>

<file path=xl/sharedStrings.xml><?xml version="1.0" encoding="utf-8"?>
<sst xmlns="http://schemas.openxmlformats.org/spreadsheetml/2006/main" count="157" uniqueCount="91">
  <si>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</si>
  <si>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</si>
  <si>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</si>
  <si>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</si>
  <si>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</si>
  <si>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</si>
  <si>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</si>
  <si>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</si>
  <si>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</si>
  <si>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</si>
  <si>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</si>
  <si>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</si>
  <si>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</si>
  <si>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</si>
  <si>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</si>
  <si>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</si>
  <si>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r>
      <rPr>
        <b/>
        <sz val="11"/>
        <color theme="1"/>
        <rFont val="Arial"/>
        <family val="2"/>
      </rPr>
      <t>PPPIVC</t>
    </r>
    <r>
      <rPr>
        <b/>
        <vertAlign val="subscript"/>
        <sz val="11"/>
        <color theme="1"/>
        <rFont val="Arial"/>
        <family val="2"/>
      </rPr>
      <t>ENVIPE</t>
    </r>
    <r>
      <rPr>
        <sz val="11"/>
        <color theme="1"/>
        <rFont val="Arial"/>
        <family val="2"/>
      </rPr>
      <t>: Porcentaje de población de 18 años y más que percibe inseguro vivir en Cancún.
ENVIPE: Encuesta Nacional de Seguridad Pública Urbana. Periodicidad Anual.</t>
    </r>
  </si>
  <si>
    <t>Fin
(DGPM / DP)</t>
  </si>
  <si>
    <t>Actividad</t>
  </si>
  <si>
    <t>Anual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</si>
  <si>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Porcentaje</t>
    </r>
  </si>
  <si>
    <r>
      <rPr>
        <b/>
        <sz val="11"/>
        <rFont val="Arial"/>
        <family val="2"/>
      </rPr>
      <t>Meta trimestral:</t>
    </r>
    <r>
      <rPr>
        <sz val="11"/>
        <rFont val="Arial"/>
        <family val="2"/>
      </rPr>
      <t xml:space="preserve"> . El avance en cumplimiento de metas trimestral refleja lo reportado respecto a lo programado, es decir 106.57%. 
</t>
    </r>
    <r>
      <rPr>
        <b/>
        <sz val="11"/>
        <rFont val="Arial"/>
        <family val="2"/>
      </rPr>
      <t>Meta Anual:</t>
    </r>
    <r>
      <rPr>
        <sz val="11"/>
        <rFont val="Arial"/>
        <family val="2"/>
      </rPr>
      <t xml:space="preserve"> El Instituto Nacional de Estadística y Geografía, INEGI, implementa y publica los resultados de la Encuesta Nacional de Victimización y Percepción sobre Seguridad Pública Anualmente. Ultimo dato 83.5% periodo marzo-abril 2022. </t>
    </r>
  </si>
  <si>
    <t>JUSTIFICACION TRIMESTRAL Y ANUAL DE AVANCE DE RESULTADOS 2023</t>
  </si>
  <si>
    <t>META PROGRAMADA 2023</t>
  </si>
  <si>
    <t>META REALIZADA 2023</t>
  </si>
  <si>
    <t>PORCENTAJE DE AVANCE TRIMESTRAL 2023</t>
  </si>
  <si>
    <t>PORCENTAJE DE AVANCE TRIMESTRAL ACUMULADO 2023</t>
  </si>
  <si>
    <t>SEGUIMIENTO A LA EJECUCIÓN DEL PRESUPUESTO AUTORIZADO</t>
  </si>
  <si>
    <t>UNIDAD ADMINISTRATIVA</t>
  </si>
  <si>
    <t>TRIMESTRE 1 2023</t>
  </si>
  <si>
    <t>TRIMESTRE 2 2023</t>
  </si>
  <si>
    <t>TRIMESTRE 3 2023</t>
  </si>
  <si>
    <t>TRIMESTRE 4 2023</t>
  </si>
  <si>
    <t>SEGUIMIENTO DE AVANCE EN CUMPLIMIENTO DE METAS Y OBJETIVOS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</si>
  <si>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</si>
  <si>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</si>
  <si>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</si>
  <si>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</si>
  <si>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</si>
  <si>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JUSTIFICACION TRIMESTRAL DE AVANCE DE RESULTADOS 2023</t>
  </si>
  <si>
    <t xml:space="preserve">INSTITUTO MUNICIPAL DE LA JUVENTUD </t>
  </si>
  <si>
    <r>
      <rPr>
        <b/>
        <sz val="11"/>
        <color theme="1"/>
        <rFont val="Arial"/>
        <family val="2"/>
      </rPr>
      <t>4.20.1:</t>
    </r>
    <r>
      <rPr>
        <sz val="11"/>
        <color theme="1"/>
        <rFont val="Arial"/>
        <family val="2"/>
      </rPr>
      <t xml:space="preserve"> Contribuir en la promoción de  acciones que combatan las causas que generan las violencias y la delincuencia contribuyendo a la paz y la justica mediante el desarrollo de herramientas que propicien y promuevan el desarrollo integral de las juventudes.</t>
    </r>
  </si>
  <si>
    <t>CLAVE Y NOMBRE DEL PPA:F-PPA 4.20 PROGRAMA DE DESARROLLO INTEGRAL CON PERSPECTIVA DE JUVENTUDES</t>
  </si>
  <si>
    <r>
      <rPr>
        <b/>
        <sz val="11"/>
        <color theme="0"/>
        <rFont val="Arial"/>
        <family val="2"/>
      </rPr>
      <t>PJDI:</t>
    </r>
    <r>
      <rPr>
        <sz val="11"/>
        <color theme="0"/>
        <rFont val="Arial"/>
        <family val="2"/>
      </rPr>
      <t xml:space="preserve"> Porcentaje de jóvenes participantes en las actividades de desarrollo integral.</t>
    </r>
  </si>
  <si>
    <r>
      <rPr>
        <b/>
        <sz val="11"/>
        <color rgb="FFFFFFFF"/>
        <rFont val="Arial"/>
        <family val="2"/>
      </rPr>
      <t xml:space="preserve">4.20.1.1 </t>
    </r>
    <r>
      <rPr>
        <sz val="11"/>
        <color rgb="FFFFFFFF"/>
        <rFont val="Arial"/>
        <family val="2"/>
      </rPr>
      <t>Las juventudes del municipio de Benito Juárez  desarrollan herramientas que propician y promueven su desarrollo integral.</t>
    </r>
  </si>
  <si>
    <t>Propósito
(DIRECCIÓN GENERAL DEL IMJUVE)</t>
  </si>
  <si>
    <t>Componente
(UNIDAD DE ORIENTACIÓN Y BIENESTAR JUVENIL)</t>
  </si>
  <si>
    <r>
      <rPr>
        <b/>
        <sz val="11"/>
        <color theme="1"/>
        <rFont val="Arial"/>
        <family val="2"/>
      </rPr>
      <t>4.20.1.1.1</t>
    </r>
    <r>
      <rPr>
        <sz val="11"/>
        <color theme="1"/>
        <rFont val="Arial"/>
        <family val="2"/>
      </rPr>
      <t xml:space="preserve"> Servicios integrales que promueven el bienestar y la vida digna de las juventudes brindados.</t>
    </r>
  </si>
  <si>
    <r>
      <rPr>
        <b/>
        <sz val="11"/>
        <color theme="1"/>
        <rFont val="Arial"/>
        <family val="2"/>
      </rPr>
      <t>PSIJB:</t>
    </r>
    <r>
      <rPr>
        <sz val="11"/>
        <color theme="1"/>
        <rFont val="Arial"/>
        <family val="2"/>
      </rPr>
      <t xml:space="preserve"> Porcentaje de servicios integrales dirigidos a las juventudes brindados.</t>
    </r>
  </si>
  <si>
    <t xml:space="preserve">Trimestral </t>
  </si>
  <si>
    <r>
      <rPr>
        <b/>
        <sz val="11"/>
        <color theme="0"/>
        <rFont val="Arial"/>
        <family val="2"/>
      </rPr>
      <t xml:space="preserve">UNIDAD DE MEDIDA DEL INDICADOR: </t>
    </r>
    <r>
      <rPr>
        <sz val="11"/>
        <color theme="0"/>
        <rFont val="Arial"/>
        <family val="2"/>
      </rPr>
      <t xml:space="preserve">Porcentaje
</t>
    </r>
    <r>
      <rPr>
        <b/>
        <sz val="11"/>
        <color theme="0"/>
        <rFont val="Arial"/>
        <family val="2"/>
      </rPr>
      <t xml:space="preserve">UNIDAD DE MEDIDA DE LAS VARIABLES: </t>
    </r>
    <r>
      <rPr>
        <sz val="11"/>
        <color theme="0"/>
        <rFont val="Arial"/>
        <family val="2"/>
      </rPr>
      <t xml:space="preserve">Jóvenes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</si>
  <si>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Servicios Integrales.</t>
    </r>
  </si>
  <si>
    <r>
      <rPr>
        <b/>
        <sz val="11"/>
        <color rgb="FF000000"/>
        <rFont val="Arial"/>
        <family val="2"/>
      </rPr>
      <t>4.20.1.1.1.1</t>
    </r>
    <r>
      <rPr>
        <sz val="11"/>
        <color rgb="FF000000"/>
        <rFont val="Arial"/>
        <family val="2"/>
      </rPr>
      <t xml:space="preserve"> Realización de actividades de promoción a la igualdad e inclusión afectiva de las juventudes</t>
    </r>
  </si>
  <si>
    <r>
      <rPr>
        <b/>
        <sz val="11"/>
        <color theme="1"/>
        <rFont val="Arial"/>
        <family val="2"/>
      </rPr>
      <t xml:space="preserve">PAIA: </t>
    </r>
    <r>
      <rPr>
        <sz val="11"/>
        <color theme="1"/>
        <rFont val="Arial"/>
        <family val="2"/>
      </rPr>
      <t>Porcentaje de actividades de igualdad e inclusión afectiva dirigidas a las juventudes.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</si>
  <si>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LAS VARIABLES: </t>
    </r>
    <r>
      <rPr>
        <sz val="11"/>
        <rFont val="Arial"/>
        <family val="2"/>
      </rPr>
      <t xml:space="preserve">Actividades </t>
    </r>
  </si>
  <si>
    <r>
      <t>4.20.1.1.1.2</t>
    </r>
    <r>
      <rPr>
        <b/>
        <sz val="11"/>
        <color rgb="FFFF0000"/>
        <rFont val="Arial"/>
        <family val="2"/>
      </rPr>
      <t xml:space="preserve"> </t>
    </r>
    <r>
      <rPr>
        <sz val="11"/>
        <color theme="1"/>
        <rFont val="Arial"/>
        <family val="2"/>
      </rPr>
      <t>Realización de actividades que promuevan el Bienestar Juvenil y la Vida Digna.</t>
    </r>
  </si>
  <si>
    <r>
      <rPr>
        <b/>
        <sz val="11"/>
        <color theme="1"/>
        <rFont val="Arial"/>
        <family val="2"/>
      </rPr>
      <t>PABV</t>
    </r>
    <r>
      <rPr>
        <sz val="11"/>
        <color theme="1"/>
        <rFont val="Arial"/>
        <family val="2"/>
      </rPr>
      <t>: Porcentaje de actividades que promueven el bienestar juvenil y la Vida Digna para las juventudes.</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</si>
  <si>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Actividades</t>
    </r>
  </si>
  <si>
    <r>
      <rPr>
        <b/>
        <sz val="11"/>
        <color theme="1"/>
        <rFont val="Arial"/>
        <family val="2"/>
      </rPr>
      <t>4.20.1.1.1.3</t>
    </r>
    <r>
      <rPr>
        <sz val="11"/>
        <color theme="1"/>
        <rFont val="Arial"/>
        <family val="2"/>
      </rPr>
      <t xml:space="preserve"> Realización de actividades que promuevan la cultura de paz y seguridad</t>
    </r>
  </si>
  <si>
    <r>
      <rPr>
        <b/>
        <sz val="11"/>
        <color theme="1"/>
        <rFont val="Arial"/>
        <family val="2"/>
      </rPr>
      <t>PACS:</t>
    </r>
    <r>
      <rPr>
        <sz val="11"/>
        <color theme="1"/>
        <rFont val="Arial"/>
        <family val="2"/>
      </rPr>
      <t xml:space="preserve"> Porcentaje de actividades que promueven la Cultura de Paz y Seguridad a las juventudes.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</si>
  <si>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LAS VARIABLES </t>
    </r>
    <r>
      <rPr>
        <sz val="11"/>
        <rFont val="Arial"/>
        <family val="2"/>
      </rPr>
      <t xml:space="preserve">Actividades </t>
    </r>
  </si>
  <si>
    <t>Componente
(UNIDAD DE SERVICIOS A LA JUVENTUD)</t>
  </si>
  <si>
    <r>
      <t xml:space="preserve">4.20.1.1.2 </t>
    </r>
    <r>
      <rPr>
        <sz val="11"/>
        <color theme="1"/>
        <rFont val="Arial"/>
        <family val="2"/>
      </rPr>
      <t>Actividades de fomento profesional y del entorno ambiental dirigidas a las juventudes realizadas.</t>
    </r>
  </si>
  <si>
    <r>
      <t xml:space="preserve">PAFPA: </t>
    </r>
    <r>
      <rPr>
        <sz val="11"/>
        <color rgb="FF000000"/>
        <rFont val="Arial"/>
        <family val="2"/>
      </rPr>
      <t>Porcentaje de actividades de fomento profesional y ambiental dirigidas a las juventudes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</si>
  <si>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t>
    </r>
  </si>
  <si>
    <r>
      <t xml:space="preserve">4.20.1.1.2.1 </t>
    </r>
    <r>
      <rPr>
        <sz val="11"/>
        <color theme="1"/>
        <rFont val="Arial"/>
        <family val="2"/>
      </rPr>
      <t>Ejecución de actividades que fomenten la educación, el emprendimiento y el trabajo digno de las juventudes.</t>
    </r>
  </si>
  <si>
    <r>
      <rPr>
        <b/>
        <sz val="11"/>
        <color theme="1"/>
        <rFont val="Arial"/>
        <family val="2"/>
      </rPr>
      <t>PAFL:</t>
    </r>
    <r>
      <rPr>
        <sz val="11"/>
        <color theme="1"/>
        <rFont val="Arial"/>
        <family val="2"/>
      </rPr>
      <t xml:space="preserve"> Porcentaje de  actividades en fomento educativo y laboral de las juventudes.</t>
    </r>
  </si>
  <si>
    <r>
      <t xml:space="preserve">4.20.1.1.2.2 </t>
    </r>
    <r>
      <rPr>
        <sz val="11"/>
        <color theme="1"/>
        <rFont val="Arial"/>
        <family val="2"/>
      </rPr>
      <t>Ejecución de actividades que fomenten los entornos sostenibles, dignos y adecuados.</t>
    </r>
  </si>
  <si>
    <r>
      <t xml:space="preserve">4.20.1.1.2.3 </t>
    </r>
    <r>
      <rPr>
        <sz val="11"/>
        <color theme="1"/>
        <rFont val="Arial"/>
        <family val="2"/>
      </rPr>
      <t>Integración del Padrón Municipal de las Juventudes de Benito Juárez.</t>
    </r>
  </si>
  <si>
    <r>
      <t xml:space="preserve">4.20.1.1.2.4 </t>
    </r>
    <r>
      <rPr>
        <sz val="11"/>
        <color theme="1"/>
        <rFont val="Arial"/>
        <family val="2"/>
      </rPr>
      <t>Ejecución de actividades que fomenten la participación ciudadana de las juventudes.</t>
    </r>
  </si>
  <si>
    <r>
      <rPr>
        <b/>
        <sz val="11"/>
        <color theme="1"/>
        <rFont val="Arial"/>
        <family val="2"/>
      </rPr>
      <t>PAED:</t>
    </r>
    <r>
      <rPr>
        <sz val="11"/>
        <color theme="1"/>
        <rFont val="Arial"/>
        <family val="2"/>
      </rPr>
      <t xml:space="preserve"> Porcentaje de actividades que fomenten los entornos dignos para las juventudes.</t>
    </r>
  </si>
  <si>
    <r>
      <rPr>
        <b/>
        <sz val="11"/>
        <color theme="1"/>
        <rFont val="Arial"/>
        <family val="2"/>
      </rPr>
      <t>PJIP:</t>
    </r>
    <r>
      <rPr>
        <sz val="11"/>
        <color theme="1"/>
        <rFont val="Arial"/>
        <family val="2"/>
      </rPr>
      <t xml:space="preserve"> Porcentaje de juventudes integradas en el Padrón.</t>
    </r>
  </si>
  <si>
    <r>
      <rPr>
        <b/>
        <sz val="11"/>
        <color theme="1"/>
        <rFont val="Arial"/>
        <family val="2"/>
      </rPr>
      <t>PAPC:</t>
    </r>
    <r>
      <rPr>
        <sz val="11"/>
        <color theme="1"/>
        <rFont val="Arial"/>
        <family val="2"/>
      </rPr>
      <t xml:space="preserve"> Porcentaje de actividades que fomenten la participación ciudada de las juventudes.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</si>
  <si>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Actividades </t>
    </r>
  </si>
  <si>
    <t xml:space="preserve">ELABORÓ 
L.C.P Geser Manuel Caporali Santos 
Coordinador Administrativo </t>
  </si>
  <si>
    <t xml:space="preserve">Instittuto Municipal de la Juventud </t>
  </si>
  <si>
    <t xml:space="preserve">No se logro el avance al cien por ciento debido a que varias actividades se lograron un ahorro en las compras de los materiales.  </t>
  </si>
  <si>
    <t>AVANCE EN CUMPLIMIENTO DE METAS TRIMESTRAL Y ANUAL ACUMULADO 2023</t>
  </si>
  <si>
    <t>ANUAL</t>
  </si>
  <si>
    <r>
      <t xml:space="preserve">Justificación Trimestral: </t>
    </r>
    <r>
      <rPr>
        <sz val="11"/>
        <color theme="1"/>
        <rFont val="Arial"/>
        <family val="2"/>
      </rPr>
      <t xml:space="preserve"> No se programó durante este trimestre la integración al Padrón de Juventudes.</t>
    </r>
  </si>
  <si>
    <t xml:space="preserve">Existe una ampliación  al presupuesto por 2.3 Mill. Y se empezo a recaudar apartir del mes de mayo, es por ello que no se ha logrado tener un  avance financiero al cien por ciento, ya que parte de los programas que se van a realizar con esta ampliación se empezaron a comtemplar durante junio. </t>
  </si>
  <si>
    <t xml:space="preserve">AUTORIZÓ
C. Danielle Camargo Davila Madrid 
Directora General del Instituto Municipal de la Juventud </t>
  </si>
  <si>
    <r>
      <t xml:space="preserve">Justificación Trimestral: </t>
    </r>
    <r>
      <rPr>
        <sz val="11"/>
        <color theme="1"/>
        <rFont val="Arial"/>
        <family val="2"/>
      </rPr>
      <t xml:space="preserve">Se logró superar la meta programada debido a que se pudieron concretar actividades extras como Taekwondo, Activación en el ITC y Batallas de Rap. </t>
    </r>
  </si>
  <si>
    <r>
      <t xml:space="preserve">Justificación Trimestral: </t>
    </r>
    <r>
      <rPr>
        <sz val="11"/>
        <color theme="1"/>
        <rFont val="Arial"/>
        <family val="2"/>
      </rPr>
      <t xml:space="preserve">No se superó la meta debido a que no se realizaron las pláticas de "Apostándole a las Adolescencias" por lo cual se atendieron otras actividades durante el trimestre. </t>
    </r>
  </si>
  <si>
    <r>
      <t xml:space="preserve">Justificación Trimestral: </t>
    </r>
    <r>
      <rPr>
        <sz val="11"/>
        <color theme="1"/>
        <rFont val="Arial"/>
        <family val="2"/>
      </rPr>
      <t xml:space="preserve">Se logró alcanzar la meta programada debido a los eventos realizados y a las actividades de participación de las juventudes, dentro de los cuales se destacan las presentaciones de Taekwondo. </t>
    </r>
  </si>
  <si>
    <r>
      <t xml:space="preserve">Justificación Trimestral: </t>
    </r>
    <r>
      <rPr>
        <sz val="11"/>
        <color theme="1"/>
        <rFont val="Arial"/>
        <family val="2"/>
      </rPr>
      <t xml:space="preserve">Se logró alcanzar la meta programada, debido a que se pudo concretar los cursos de inglés, el Hackatón y el Coox Bazar como actividades extraordinarias de este tercer trimestre contando con la participación de las y los jóvenes.  </t>
    </r>
  </si>
  <si>
    <r>
      <t xml:space="preserve">Justificación Trimestral: </t>
    </r>
    <r>
      <rPr>
        <sz val="11"/>
        <color theme="0"/>
        <rFont val="Arial"/>
        <family val="2"/>
      </rPr>
      <t xml:space="preserve">No se logró superar la meta trimestral de beneficiarios ya que no se pudo realizar el programa Apostándole a las adolescencias con las diversas escuelas debido al periodo vacacional, sin embargo al termino del tercer trimestre se alcanzó la meta anual. </t>
    </r>
  </si>
  <si>
    <r>
      <t xml:space="preserve">Justificación Trimestral: </t>
    </r>
    <r>
      <rPr>
        <sz val="11"/>
        <color theme="1"/>
        <rFont val="Arial"/>
        <family val="2"/>
      </rPr>
      <t xml:space="preserve">Se logró alcanzar el número de actividades programadas. </t>
    </r>
  </si>
  <si>
    <r>
      <t xml:space="preserve">Justificación Trimestral: </t>
    </r>
    <r>
      <rPr>
        <sz val="11"/>
        <rFont val="Arial"/>
        <family val="2"/>
      </rPr>
      <t xml:space="preserve">No se logró superar las actividades, debido a que no se realizaron las pláticas de Apostándole a las Adolescencias por cuestiones del periodo vacacional para las escuelas secundarias. </t>
    </r>
  </si>
  <si>
    <r>
      <t xml:space="preserve">Justificación Trimestral: </t>
    </r>
    <r>
      <rPr>
        <sz val="11"/>
        <color theme="1"/>
        <rFont val="Arial"/>
        <family val="2"/>
      </rPr>
      <t xml:space="preserve">Se logró realizar el número de actividades programadas para el tercer trimestre. </t>
    </r>
  </si>
  <si>
    <r>
      <t xml:space="preserve">Justificación Trimestral: </t>
    </r>
    <r>
      <rPr>
        <sz val="11"/>
        <color theme="1"/>
        <rFont val="Arial"/>
        <family val="2"/>
      </rPr>
      <t xml:space="preserve">No se logró realizar una actividad de limpieza de playa, debido a las cuestiones del clima, se espera poder concluir y lograr la meta anual.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</si>
</sst>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6" x14ac:knownFonts="1">
    <font>
      <sz val="11"/>
      <color theme="1"/>
      <name val="Calibri"/>
      <family val="2"/>
      <scheme val="minor"/>
    </font>
    <font>
      <sz val="11"/>
      <color theme="1"/>
      <name val="Calibri"/>
      <family val="2"/>
      <scheme val="minor"/>
    </font>
    <font>
      <b/>
      <sz val="2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sz val="12"/>
      <color theme="1"/>
      <name val="Calibri"/>
      <family val="2"/>
      <scheme val="minor"/>
    </font>
    <font>
      <b/>
      <vertAlign val="subscript"/>
      <sz val="11"/>
      <color theme="1"/>
      <name val="Arial"/>
      <family val="2"/>
    </font>
    <font>
      <b/>
      <sz val="14"/>
      <color theme="0"/>
      <name val="Arial"/>
      <family val="2"/>
    </font>
    <font>
      <b/>
      <sz val="14"/>
      <color rgb="FFFFFFFF"/>
      <name val="Arial"/>
      <family val="2"/>
    </font>
    <font>
      <sz val="12"/>
      <name val="Arial"/>
      <family val="2"/>
    </font>
    <font>
      <sz val="12"/>
      <color theme="1"/>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rgb="FFFFFFFF"/>
      <name val="Arial"/>
      <family val="2"/>
    </font>
    <font>
      <b/>
      <sz val="11"/>
      <color rgb="FFFFFFFF"/>
      <name val="Arial"/>
      <family val="2"/>
    </font>
    <font>
      <sz val="11"/>
      <color rgb="FF000000"/>
      <name val="Arial"/>
      <family val="2"/>
    </font>
    <font>
      <b/>
      <sz val="11"/>
      <color rgb="FFFF0000"/>
      <name val="Arial"/>
      <family val="2"/>
    </font>
    <font>
      <b/>
      <sz val="16"/>
      <color theme="0"/>
      <name val="Arial"/>
      <family val="2"/>
    </font>
    <font>
      <b/>
      <sz val="12"/>
      <name val="Arial"/>
      <family val="2"/>
    </font>
    <font>
      <b/>
      <sz val="12"/>
      <color theme="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rgb="FFFFEB9C"/>
        <bgColor indexed="64"/>
      </patternFill>
    </fill>
    <fill>
      <patternFill patternType="solid">
        <fgColor rgb="FFC7EFCE"/>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000000"/>
      </patternFill>
    </fill>
    <fill>
      <patternFill patternType="solid">
        <fgColor rgb="FFAED8F4"/>
        <bgColor rgb="FF000000"/>
      </patternFill>
    </fill>
  </fills>
  <borders count="85">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theme="1"/>
      </left>
      <right style="thin">
        <color theme="1"/>
      </right>
      <top style="medium">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dotted">
        <color indexed="64"/>
      </bottom>
      <diagonal/>
    </border>
    <border>
      <left style="medium">
        <color indexed="64"/>
      </left>
      <right style="medium">
        <color indexed="64"/>
      </right>
      <top/>
      <bottom/>
      <diagonal/>
    </border>
    <border>
      <left style="dotted">
        <color indexed="64"/>
      </left>
      <right style="dotted">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ashed">
        <color theme="1"/>
      </right>
      <top style="medium">
        <color indexed="64"/>
      </top>
      <bottom style="medium">
        <color indexed="64"/>
      </bottom>
      <diagonal/>
    </border>
    <border>
      <left style="dashed">
        <color theme="1"/>
      </left>
      <right style="dashed">
        <color theme="1"/>
      </right>
      <top style="medium">
        <color indexed="64"/>
      </top>
      <bottom style="medium">
        <color indexed="64"/>
      </bottom>
      <diagonal/>
    </border>
    <border>
      <left style="dashed">
        <color theme="1"/>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ashed">
        <color theme="1"/>
      </right>
      <top style="dashed">
        <color theme="1"/>
      </top>
      <bottom style="dashed">
        <color theme="1"/>
      </bottom>
      <diagonal/>
    </border>
    <border>
      <left/>
      <right style="thin">
        <color rgb="FF000000"/>
      </right>
      <top style="medium">
        <color indexed="64"/>
      </top>
      <bottom/>
      <diagonal/>
    </border>
    <border>
      <left style="thin">
        <color indexed="64"/>
      </left>
      <right/>
      <top style="thin">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dashed">
        <color theme="1"/>
      </right>
      <top style="dashed">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dotted">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cellStyleXfs>
  <cellXfs count="165">
    <xf numFmtId="0" fontId="0" fillId="0" borderId="0" xfId="0"/>
    <xf numFmtId="0" fontId="3" fillId="3" borderId="1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9" fillId="6" borderId="13"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13" fillId="5" borderId="16" xfId="0" applyFont="1" applyFill="1" applyBorder="1" applyAlignment="1">
      <alignment horizontal="center" vertical="top" wrapText="1"/>
    </xf>
    <xf numFmtId="0" fontId="5" fillId="3" borderId="28" xfId="0" applyFont="1" applyFill="1" applyBorder="1" applyAlignment="1">
      <alignment horizontal="center" vertical="center" wrapText="1"/>
    </xf>
    <xf numFmtId="0" fontId="6" fillId="3" borderId="29" xfId="0" applyFont="1" applyFill="1" applyBorder="1" applyAlignment="1">
      <alignment horizontal="justify" vertical="center" wrapText="1"/>
    </xf>
    <xf numFmtId="0" fontId="6" fillId="3" borderId="29"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33" xfId="0" applyFont="1" applyFill="1" applyBorder="1" applyAlignment="1">
      <alignment horizontal="center" vertical="center" wrapText="1"/>
    </xf>
    <xf numFmtId="10" fontId="14" fillId="3" borderId="23" xfId="2" applyNumberFormat="1" applyFont="1" applyFill="1" applyBorder="1" applyAlignment="1">
      <alignment horizontal="center" vertical="center" wrapText="1"/>
    </xf>
    <xf numFmtId="10" fontId="15" fillId="7" borderId="21" xfId="2" applyNumberFormat="1" applyFont="1" applyFill="1" applyBorder="1" applyAlignment="1">
      <alignment horizontal="center" vertical="center" wrapText="1"/>
    </xf>
    <xf numFmtId="10" fontId="15" fillId="3" borderId="21" xfId="2" applyNumberFormat="1" applyFont="1" applyFill="1" applyBorder="1" applyAlignment="1">
      <alignment horizontal="center" vertical="center" wrapText="1"/>
    </xf>
    <xf numFmtId="10" fontId="15" fillId="7" borderId="22" xfId="2" applyNumberFormat="1" applyFont="1" applyFill="1" applyBorder="1" applyAlignment="1">
      <alignment horizontal="center"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3" fillId="3" borderId="35" xfId="0" applyFont="1" applyFill="1" applyBorder="1" applyAlignment="1">
      <alignment horizontal="center" vertical="center" wrapText="1"/>
    </xf>
    <xf numFmtId="0" fontId="2" fillId="6" borderId="40" xfId="0" applyFont="1" applyFill="1" applyBorder="1" applyAlignment="1">
      <alignment vertical="center" wrapText="1"/>
    </xf>
    <xf numFmtId="3" fontId="6" fillId="2" borderId="41" xfId="0" applyNumberFormat="1" applyFont="1" applyFill="1" applyBorder="1" applyAlignment="1">
      <alignment horizontal="center" vertical="center" wrapText="1"/>
    </xf>
    <xf numFmtId="3" fontId="6" fillId="2" borderId="42" xfId="0" applyNumberFormat="1" applyFont="1" applyFill="1" applyBorder="1" applyAlignment="1">
      <alignment horizontal="center" vertical="center" wrapText="1"/>
    </xf>
    <xf numFmtId="3" fontId="6" fillId="2" borderId="43" xfId="0" applyNumberFormat="1" applyFont="1" applyFill="1" applyBorder="1" applyAlignment="1">
      <alignment horizontal="center" vertical="center" wrapText="1"/>
    </xf>
    <xf numFmtId="3" fontId="6" fillId="2" borderId="44" xfId="0" applyNumberFormat="1" applyFont="1" applyFill="1" applyBorder="1" applyAlignment="1">
      <alignment horizontal="center" vertical="center" wrapText="1"/>
    </xf>
    <xf numFmtId="10" fontId="0" fillId="4" borderId="45" xfId="0" applyNumberFormat="1" applyFill="1" applyBorder="1" applyAlignment="1">
      <alignment horizontal="center" vertical="center" wrapText="1"/>
    </xf>
    <xf numFmtId="3" fontId="6" fillId="2" borderId="47" xfId="0" applyNumberFormat="1" applyFont="1" applyFill="1" applyBorder="1" applyAlignment="1">
      <alignment horizontal="center" vertical="center" wrapText="1"/>
    </xf>
    <xf numFmtId="3" fontId="6" fillId="2" borderId="48" xfId="0" applyNumberFormat="1" applyFont="1" applyFill="1" applyBorder="1" applyAlignment="1">
      <alignment horizontal="center" vertical="center" wrapText="1"/>
    </xf>
    <xf numFmtId="3" fontId="6" fillId="2" borderId="49" xfId="0" applyNumberFormat="1" applyFont="1" applyFill="1" applyBorder="1" applyAlignment="1">
      <alignment horizontal="center" vertical="center" wrapText="1"/>
    </xf>
    <xf numFmtId="3" fontId="6" fillId="2" borderId="50" xfId="0" applyNumberFormat="1" applyFont="1" applyFill="1" applyBorder="1" applyAlignment="1">
      <alignment horizontal="center" vertical="center" wrapText="1"/>
    </xf>
    <xf numFmtId="0" fontId="17" fillId="0" borderId="0" xfId="0" applyFont="1"/>
    <xf numFmtId="0" fontId="0" fillId="9" borderId="0" xfId="0" applyFill="1"/>
    <xf numFmtId="0" fontId="0" fillId="0" borderId="0" xfId="0" applyAlignment="1">
      <alignment wrapText="1"/>
    </xf>
    <xf numFmtId="0" fontId="0" fillId="8" borderId="0" xfId="0" applyFill="1"/>
    <xf numFmtId="10" fontId="0" fillId="4" borderId="46" xfId="0" applyNumberFormat="1" applyFill="1" applyBorder="1" applyAlignment="1">
      <alignment horizontal="center" vertical="center" wrapText="1"/>
    </xf>
    <xf numFmtId="0" fontId="4" fillId="7" borderId="51" xfId="0" applyFont="1" applyFill="1" applyBorder="1" applyAlignment="1">
      <alignment horizontal="left" vertical="center" wrapText="1"/>
    </xf>
    <xf numFmtId="0" fontId="4" fillId="3" borderId="51" xfId="0" applyFont="1" applyFill="1" applyBorder="1" applyAlignment="1">
      <alignment horizontal="left" vertical="center" wrapText="1"/>
    </xf>
    <xf numFmtId="10" fontId="0" fillId="4" borderId="19" xfId="0" applyNumberFormat="1" applyFill="1" applyBorder="1" applyAlignment="1">
      <alignment horizontal="center" vertical="center" wrapText="1"/>
    </xf>
    <xf numFmtId="3" fontId="6" fillId="10" borderId="41" xfId="0" applyNumberFormat="1" applyFont="1" applyFill="1" applyBorder="1" applyAlignment="1">
      <alignment horizontal="center" vertical="center" wrapText="1"/>
    </xf>
    <xf numFmtId="3" fontId="6" fillId="10" borderId="42" xfId="0" applyNumberFormat="1" applyFont="1" applyFill="1" applyBorder="1" applyAlignment="1">
      <alignment horizontal="center" vertical="center" wrapText="1"/>
    </xf>
    <xf numFmtId="3" fontId="6" fillId="10" borderId="43" xfId="0" applyNumberFormat="1" applyFont="1" applyFill="1" applyBorder="1" applyAlignment="1">
      <alignment horizontal="center" vertical="center" wrapText="1"/>
    </xf>
    <xf numFmtId="3" fontId="6" fillId="10" borderId="44" xfId="0" applyNumberFormat="1" applyFont="1" applyFill="1" applyBorder="1" applyAlignment="1">
      <alignment horizontal="center" vertical="center" wrapText="1"/>
    </xf>
    <xf numFmtId="10" fontId="0" fillId="4" borderId="53" xfId="0" applyNumberFormat="1" applyFill="1" applyBorder="1" applyAlignment="1">
      <alignment horizontal="center" vertical="center" wrapText="1"/>
    </xf>
    <xf numFmtId="0" fontId="7" fillId="3" borderId="54" xfId="0" applyFont="1" applyFill="1" applyBorder="1" applyAlignment="1">
      <alignment horizontal="justify" vertical="center" wrapText="1"/>
    </xf>
    <xf numFmtId="0" fontId="8" fillId="10" borderId="55" xfId="0" applyFont="1" applyFill="1" applyBorder="1" applyAlignment="1">
      <alignment horizontal="center" vertical="center" wrapText="1"/>
    </xf>
    <xf numFmtId="0" fontId="8" fillId="6"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19" fillId="6" borderId="13" xfId="0" applyFont="1" applyFill="1" applyBorder="1" applyAlignment="1">
      <alignment horizontal="justify" vertical="center" wrapText="1"/>
    </xf>
    <xf numFmtId="0" fontId="6" fillId="7" borderId="13" xfId="0" applyFont="1" applyFill="1" applyBorder="1" applyAlignment="1">
      <alignment horizontal="justify" vertical="center" wrapText="1"/>
    </xf>
    <xf numFmtId="0" fontId="6" fillId="7" borderId="13" xfId="0" applyFont="1" applyFill="1" applyBorder="1" applyAlignment="1">
      <alignment horizontal="center" vertical="center" wrapText="1"/>
    </xf>
    <xf numFmtId="0" fontId="21" fillId="3" borderId="13"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3" xfId="0" applyFont="1" applyFill="1" applyBorder="1" applyAlignment="1">
      <alignment horizontal="center" vertical="center" wrapText="1"/>
    </xf>
    <xf numFmtId="0" fontId="4" fillId="3" borderId="13" xfId="0" applyFont="1" applyFill="1" applyBorder="1" applyAlignment="1">
      <alignment horizontal="justify"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justify" vertical="center" wrapText="1"/>
    </xf>
    <xf numFmtId="0" fontId="5" fillId="13" borderId="13" xfId="0" applyFont="1" applyFill="1" applyBorder="1" applyAlignment="1">
      <alignment horizontal="justify" vertical="center" wrapText="1"/>
    </xf>
    <xf numFmtId="0" fontId="4" fillId="3" borderId="56" xfId="0" applyFont="1" applyFill="1" applyBorder="1" applyAlignment="1">
      <alignment horizontal="justify" vertical="center" wrapText="1"/>
    </xf>
    <xf numFmtId="0" fontId="6" fillId="3" borderId="56" xfId="0" applyFont="1" applyFill="1" applyBorder="1" applyAlignment="1">
      <alignment horizontal="justify" vertical="center" wrapText="1"/>
    </xf>
    <xf numFmtId="0" fontId="4" fillId="3" borderId="4" xfId="0" applyFont="1" applyFill="1" applyBorder="1" applyAlignment="1">
      <alignment horizontal="center" vertical="center" wrapText="1"/>
    </xf>
    <xf numFmtId="164" fontId="4" fillId="3" borderId="57" xfId="0" applyNumberFormat="1" applyFont="1" applyFill="1" applyBorder="1" applyAlignment="1">
      <alignment horizontal="center" vertical="center" wrapText="1"/>
    </xf>
    <xf numFmtId="44" fontId="6" fillId="2" borderId="58" xfId="1" applyFont="1" applyFill="1" applyBorder="1" applyAlignment="1">
      <alignment horizontal="center" vertical="center" wrapText="1"/>
    </xf>
    <xf numFmtId="44" fontId="6" fillId="2" borderId="59" xfId="1" applyFont="1" applyFill="1" applyBorder="1" applyAlignment="1">
      <alignment horizontal="center" vertical="center" wrapText="1"/>
    </xf>
    <xf numFmtId="44" fontId="6" fillId="2" borderId="60" xfId="1" applyFont="1" applyFill="1" applyBorder="1" applyAlignment="1">
      <alignment horizontal="center" vertical="center" wrapText="1"/>
    </xf>
    <xf numFmtId="10" fontId="0" fillId="4" borderId="61" xfId="0" applyNumberForma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3" fontId="6" fillId="2" borderId="62"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16" fillId="0" borderId="0" xfId="0" applyFont="1" applyAlignment="1">
      <alignment horizontal="center" vertical="top"/>
    </xf>
    <xf numFmtId="0" fontId="13" fillId="5" borderId="65" xfId="0" applyFont="1" applyFill="1" applyBorder="1" applyAlignment="1">
      <alignment horizontal="center" vertical="top" wrapText="1"/>
    </xf>
    <xf numFmtId="0" fontId="6" fillId="3" borderId="66" xfId="0" applyFont="1" applyFill="1" applyBorder="1" applyAlignment="1">
      <alignment horizontal="left" vertical="center" wrapText="1"/>
    </xf>
    <xf numFmtId="0" fontId="9" fillId="6" borderId="67" xfId="0" applyFont="1" applyFill="1" applyBorder="1" applyAlignment="1">
      <alignment horizontal="left" vertical="center" wrapText="1"/>
    </xf>
    <xf numFmtId="0" fontId="6" fillId="7" borderId="67" xfId="0" applyFont="1" applyFill="1" applyBorder="1" applyAlignment="1">
      <alignment horizontal="left" vertical="center" wrapText="1"/>
    </xf>
    <xf numFmtId="0" fontId="7" fillId="12" borderId="67" xfId="0" applyFont="1" applyFill="1" applyBorder="1" applyAlignment="1">
      <alignment horizontal="left" vertical="center" wrapText="1"/>
    </xf>
    <xf numFmtId="0" fontId="3" fillId="12" borderId="67" xfId="0" applyFont="1" applyFill="1" applyBorder="1" applyAlignment="1">
      <alignment horizontal="left" vertical="center" wrapText="1"/>
    </xf>
    <xf numFmtId="0" fontId="7" fillId="3" borderId="68" xfId="0" applyFont="1" applyFill="1" applyBorder="1" applyAlignment="1">
      <alignment horizontal="left" vertical="center" wrapText="1"/>
    </xf>
    <xf numFmtId="3" fontId="6" fillId="2" borderId="63" xfId="0" applyNumberFormat="1" applyFont="1" applyFill="1" applyBorder="1" applyAlignment="1">
      <alignment horizontal="center" vertical="center" wrapText="1"/>
    </xf>
    <xf numFmtId="3" fontId="6" fillId="2" borderId="69" xfId="0" applyNumberFormat="1" applyFont="1" applyFill="1" applyBorder="1" applyAlignment="1">
      <alignment horizontal="center" vertical="center" wrapText="1"/>
    </xf>
    <xf numFmtId="0" fontId="3" fillId="7" borderId="70" xfId="0" applyFont="1" applyFill="1" applyBorder="1" applyAlignment="1">
      <alignment horizontal="center" vertical="center" wrapText="1"/>
    </xf>
    <xf numFmtId="10" fontId="24" fillId="7" borderId="71" xfId="2" applyNumberFormat="1" applyFont="1" applyFill="1" applyBorder="1" applyAlignment="1">
      <alignment horizontal="center" vertical="center" wrapText="1"/>
    </xf>
    <xf numFmtId="3" fontId="3" fillId="7" borderId="72" xfId="0" applyNumberFormat="1" applyFont="1" applyFill="1" applyBorder="1" applyAlignment="1">
      <alignment horizontal="center" vertical="center" wrapText="1"/>
    </xf>
    <xf numFmtId="3" fontId="3" fillId="7" borderId="73" xfId="0" applyNumberFormat="1"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3" borderId="51" xfId="0" applyFont="1" applyFill="1" applyBorder="1" applyAlignment="1">
      <alignment horizontal="left"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3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64" xfId="0" applyFont="1" applyFill="1" applyBorder="1" applyAlignment="1">
      <alignment horizontal="center" vertical="center"/>
    </xf>
    <xf numFmtId="0" fontId="23" fillId="6" borderId="4" xfId="0" applyFont="1" applyFill="1" applyBorder="1" applyAlignment="1">
      <alignment horizontal="center" vertical="center"/>
    </xf>
    <xf numFmtId="0" fontId="23" fillId="6" borderId="5" xfId="0" applyFont="1" applyFill="1" applyBorder="1" applyAlignment="1">
      <alignment horizontal="center" vertical="center"/>
    </xf>
    <xf numFmtId="0" fontId="23" fillId="6" borderId="6" xfId="0" applyFont="1" applyFill="1" applyBorder="1" applyAlignment="1">
      <alignment horizontal="center" vertical="center"/>
    </xf>
    <xf numFmtId="0" fontId="13" fillId="5" borderId="9" xfId="0" applyFont="1" applyFill="1" applyBorder="1" applyAlignment="1">
      <alignment horizontal="center" vertical="top" wrapText="1"/>
    </xf>
    <xf numFmtId="0" fontId="13" fillId="5" borderId="19" xfId="0" applyFont="1" applyFill="1" applyBorder="1" applyAlignment="1">
      <alignment horizontal="center" vertical="top" wrapText="1"/>
    </xf>
    <xf numFmtId="0" fontId="13" fillId="5" borderId="10" xfId="0" applyFont="1" applyFill="1" applyBorder="1" applyAlignment="1">
      <alignment horizontal="center" vertical="top" wrapText="1"/>
    </xf>
    <xf numFmtId="0" fontId="13" fillId="5" borderId="16" xfId="0" applyFont="1" applyFill="1" applyBorder="1" applyAlignment="1">
      <alignment horizontal="center" vertical="top" wrapText="1"/>
    </xf>
    <xf numFmtId="0" fontId="16" fillId="0" borderId="37" xfId="0" applyFont="1" applyBorder="1" applyAlignment="1">
      <alignment horizontal="center" vertical="top" wrapText="1"/>
    </xf>
    <xf numFmtId="0" fontId="16" fillId="0" borderId="37" xfId="0" applyFont="1" applyBorder="1" applyAlignment="1">
      <alignment horizontal="center" vertical="top"/>
    </xf>
    <xf numFmtId="0" fontId="8" fillId="10" borderId="4"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40" xfId="0" applyFont="1" applyBorder="1" applyAlignment="1">
      <alignment horizontal="center" vertical="center" wrapText="1"/>
    </xf>
    <xf numFmtId="0" fontId="8" fillId="6" borderId="2"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39"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40" xfId="0" applyFont="1" applyFill="1" applyBorder="1" applyAlignment="1">
      <alignment horizontal="center" vertical="center" wrapText="1"/>
    </xf>
    <xf numFmtId="3" fontId="8" fillId="6" borderId="4" xfId="0" applyNumberFormat="1" applyFont="1" applyFill="1" applyBorder="1" applyAlignment="1">
      <alignment horizontal="center" vertical="center" wrapText="1"/>
    </xf>
    <xf numFmtId="3" fontId="8" fillId="6" borderId="5" xfId="0" applyNumberFormat="1" applyFont="1" applyFill="1" applyBorder="1" applyAlignment="1">
      <alignment horizontal="center" vertical="center" wrapText="1"/>
    </xf>
    <xf numFmtId="3" fontId="8" fillId="6" borderId="6" xfId="0" applyNumberFormat="1" applyFont="1" applyFill="1" applyBorder="1" applyAlignment="1">
      <alignment horizontal="center" vertical="center" wrapText="1"/>
    </xf>
    <xf numFmtId="0" fontId="8" fillId="6" borderId="55"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74"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0" fillId="0" borderId="0" xfId="0" applyAlignment="1">
      <alignment horizontal="justify" vertical="center" wrapText="1"/>
    </xf>
    <xf numFmtId="10" fontId="25" fillId="11" borderId="75" xfId="0" applyNumberFormat="1" applyFont="1" applyFill="1" applyBorder="1" applyAlignment="1">
      <alignment horizontal="center" vertical="center"/>
    </xf>
    <xf numFmtId="10" fontId="18" fillId="11" borderId="75" xfId="0" applyNumberFormat="1" applyFont="1" applyFill="1" applyBorder="1" applyAlignment="1">
      <alignment horizontal="center" vertical="center"/>
    </xf>
    <xf numFmtId="10" fontId="10" fillId="4" borderId="76" xfId="0" applyNumberFormat="1" applyFont="1" applyFill="1" applyBorder="1" applyAlignment="1">
      <alignment horizontal="center" vertical="center" wrapText="1"/>
    </xf>
    <xf numFmtId="10" fontId="10" fillId="4" borderId="21" xfId="0" applyNumberFormat="1" applyFont="1" applyFill="1" applyBorder="1" applyAlignment="1">
      <alignment horizontal="center" vertical="center" wrapText="1"/>
    </xf>
    <xf numFmtId="3" fontId="15" fillId="2" borderId="22" xfId="0" applyNumberFormat="1" applyFont="1" applyFill="1" applyBorder="1" applyAlignment="1">
      <alignment horizontal="center" vertical="center" wrapText="1"/>
    </xf>
    <xf numFmtId="10" fontId="10" fillId="4" borderId="12" xfId="0" applyNumberFormat="1" applyFont="1" applyFill="1" applyBorder="1" applyAlignment="1">
      <alignment horizontal="center" vertical="center" wrapText="1"/>
    </xf>
    <xf numFmtId="10" fontId="10" fillId="4" borderId="13" xfId="0" applyNumberFormat="1" applyFont="1" applyFill="1" applyBorder="1" applyAlignment="1">
      <alignment horizontal="center" vertical="center" wrapText="1"/>
    </xf>
    <xf numFmtId="3" fontId="15" fillId="2" borderId="77" xfId="0" applyNumberFormat="1" applyFont="1" applyFill="1" applyBorder="1" applyAlignment="1">
      <alignment horizontal="center" vertical="center" wrapText="1"/>
    </xf>
    <xf numFmtId="10" fontId="10" fillId="4" borderId="24" xfId="0" applyNumberFormat="1" applyFont="1" applyFill="1" applyBorder="1" applyAlignment="1">
      <alignment horizontal="center" vertical="center" wrapText="1"/>
    </xf>
    <xf numFmtId="10" fontId="10" fillId="4" borderId="25" xfId="0" applyNumberFormat="1" applyFont="1" applyFill="1" applyBorder="1" applyAlignment="1">
      <alignment horizontal="center" vertical="center" wrapText="1"/>
    </xf>
    <xf numFmtId="3" fontId="15" fillId="2" borderId="78" xfId="0" applyNumberFormat="1" applyFont="1" applyFill="1" applyBorder="1" applyAlignment="1">
      <alignment horizontal="center" vertical="center" wrapText="1"/>
    </xf>
    <xf numFmtId="3" fontId="6" fillId="2" borderId="22" xfId="0" applyNumberFormat="1" applyFont="1" applyFill="1" applyBorder="1" applyAlignment="1">
      <alignment horizontal="center" vertical="center" wrapText="1"/>
    </xf>
    <xf numFmtId="10" fontId="0" fillId="4" borderId="77" xfId="0" applyNumberFormat="1" applyFill="1" applyBorder="1" applyAlignment="1">
      <alignment horizontal="center" vertical="center" wrapText="1"/>
    </xf>
    <xf numFmtId="10" fontId="0" fillId="4" borderId="78" xfId="0" applyNumberFormat="1" applyFill="1" applyBorder="1" applyAlignment="1">
      <alignment horizontal="center" vertical="center" wrapText="1"/>
    </xf>
    <xf numFmtId="0" fontId="13" fillId="5" borderId="79" xfId="0" applyFont="1" applyFill="1" applyBorder="1" applyAlignment="1">
      <alignment horizontal="center" vertical="center" wrapText="1"/>
    </xf>
    <xf numFmtId="0" fontId="13" fillId="5" borderId="80"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 fillId="3" borderId="82" xfId="0" applyFont="1" applyFill="1" applyBorder="1" applyAlignment="1">
      <alignment horizontal="center" vertical="center" wrapText="1"/>
    </xf>
    <xf numFmtId="10" fontId="10" fillId="4" borderId="83" xfId="0" applyNumberFormat="1" applyFont="1" applyFill="1" applyBorder="1" applyAlignment="1">
      <alignment horizontal="center" vertical="center" wrapText="1"/>
    </xf>
    <xf numFmtId="10" fontId="10" fillId="4" borderId="84" xfId="0" applyNumberFormat="1" applyFont="1" applyFill="1" applyBorder="1" applyAlignment="1">
      <alignment horizontal="center" vertical="center" wrapText="1"/>
    </xf>
  </cellXfs>
  <cellStyles count="4">
    <cellStyle name="Moneda" xfId="1" builtinId="4"/>
    <cellStyle name="Normal" xfId="0" builtinId="0"/>
    <cellStyle name="Normal 2" xfId="3" xr:uid="{00000000-0005-0000-0000-000002000000}"/>
    <cellStyle name="Porcentaje" xfId="2" builtinId="5"/>
  </cellStyles>
  <dxfs count="82">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FFFF0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FFFF00"/>
        </patternFill>
      </fill>
    </dxf>
    <dxf>
      <font>
        <color rgb="FF9C5700"/>
      </font>
      <fill>
        <patternFill>
          <bgColor rgb="FFFFEB9C"/>
        </patternFill>
      </fill>
    </dxf>
    <dxf>
      <font>
        <color rgb="FF9C5700"/>
      </font>
      <fill>
        <patternFill>
          <bgColor rgb="FFFFEB9C"/>
        </patternFill>
      </fill>
    </dxf>
    <dxf>
      <fill>
        <patternFill>
          <bgColor rgb="FFFFFF00"/>
        </patternFill>
      </fill>
    </dxf>
    <dxf>
      <fill>
        <patternFill>
          <bgColor rgb="FF00B05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1</xdr:row>
      <xdr:rowOff>83552</xdr:rowOff>
    </xdr:from>
    <xdr:to>
      <xdr:col>2</xdr:col>
      <xdr:colOff>143117</xdr:colOff>
      <xdr:row>8</xdr:row>
      <xdr:rowOff>158</xdr:rowOff>
    </xdr:to>
    <xdr:pic>
      <xdr:nvPicPr>
        <xdr:cNvPr id="6" name="Imagen 5">
          <a:extLst>
            <a:ext uri="{FF2B5EF4-FFF2-40B4-BE49-F238E27FC236}">
              <a16:creationId xmlns:a16="http://schemas.microsoft.com/office/drawing/2014/main" id="{2AC4328C-0FAF-4A38-9972-FDD9F0E4E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67368"/>
          <a:ext cx="2534950" cy="1999406"/>
        </a:xfrm>
        <a:prstGeom prst="rect">
          <a:avLst/>
        </a:prstGeom>
      </xdr:spPr>
    </xdr:pic>
    <xdr:clientData/>
  </xdr:twoCellAnchor>
  <xdr:twoCellAnchor editAs="oneCell">
    <xdr:from>
      <xdr:col>2</xdr:col>
      <xdr:colOff>768684</xdr:colOff>
      <xdr:row>1</xdr:row>
      <xdr:rowOff>-1</xdr:rowOff>
    </xdr:from>
    <xdr:to>
      <xdr:col>3</xdr:col>
      <xdr:colOff>935289</xdr:colOff>
      <xdr:row>7</xdr:row>
      <xdr:rowOff>95249</xdr:rowOff>
    </xdr:to>
    <xdr:pic>
      <xdr:nvPicPr>
        <xdr:cNvPr id="7" name="Imagen 6">
          <a:extLst>
            <a:ext uri="{FF2B5EF4-FFF2-40B4-BE49-F238E27FC236}">
              <a16:creationId xmlns:a16="http://schemas.microsoft.com/office/drawing/2014/main" id="{83765F90-3D1C-4C45-B3AF-F618D48E24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1184" y="183815"/>
          <a:ext cx="2105026" cy="2000250"/>
        </a:xfrm>
        <a:prstGeom prst="rect">
          <a:avLst/>
        </a:prstGeom>
      </xdr:spPr>
    </xdr:pic>
    <xdr:clientData/>
  </xdr:twoCellAnchor>
  <xdr:twoCellAnchor editAs="oneCell">
    <xdr:from>
      <xdr:col>22</xdr:col>
      <xdr:colOff>21168</xdr:colOff>
      <xdr:row>1</xdr:row>
      <xdr:rowOff>52916</xdr:rowOff>
    </xdr:from>
    <xdr:to>
      <xdr:col>22</xdr:col>
      <xdr:colOff>4339168</xdr:colOff>
      <xdr:row>4</xdr:row>
      <xdr:rowOff>210549</xdr:rowOff>
    </xdr:to>
    <xdr:pic>
      <xdr:nvPicPr>
        <xdr:cNvPr id="5" name="Imagen 4">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643918" y="253999"/>
          <a:ext cx="4318000" cy="13006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37"/>
  <sheetViews>
    <sheetView tabSelected="1" topLeftCell="L12" zoomScale="55" zoomScaleNormal="55" zoomScaleSheetLayoutView="25" workbookViewId="0">
      <selection activeCell="U14" sqref="U14"/>
    </sheetView>
  </sheetViews>
  <sheetFormatPr baseColWidth="10" defaultColWidth="11.44140625" defaultRowHeight="14.4" x14ac:dyDescent="0.3"/>
  <cols>
    <col min="1" max="1" width="11.44140625" customWidth="1"/>
    <col min="2" max="2" width="29.109375" customWidth="1"/>
    <col min="3" max="3" width="29" customWidth="1"/>
    <col min="4" max="4" width="26.5546875" customWidth="1"/>
    <col min="5" max="5" width="27" customWidth="1"/>
    <col min="6" max="7" width="22" customWidth="1"/>
    <col min="8" max="15" width="20.109375" customWidth="1"/>
    <col min="16" max="22" width="19.6640625" customWidth="1"/>
    <col min="23" max="23" width="65.6640625" customWidth="1"/>
  </cols>
  <sheetData>
    <row r="1" spans="2:23" ht="15" thickBot="1" x14ac:dyDescent="0.35"/>
    <row r="2" spans="2:23" ht="30" customHeight="1" x14ac:dyDescent="0.3">
      <c r="E2" s="95" t="s">
        <v>33</v>
      </c>
      <c r="F2" s="96"/>
      <c r="G2" s="96"/>
      <c r="H2" s="96"/>
      <c r="I2" s="96"/>
      <c r="J2" s="96"/>
      <c r="K2" s="96"/>
      <c r="L2" s="96"/>
      <c r="M2" s="96"/>
      <c r="N2" s="96"/>
      <c r="O2" s="96"/>
      <c r="P2" s="96"/>
      <c r="Q2" s="96"/>
      <c r="R2" s="96"/>
      <c r="S2" s="97"/>
    </row>
    <row r="3" spans="2:23" ht="30" customHeight="1" x14ac:dyDescent="0.3">
      <c r="E3" s="98" t="s">
        <v>15</v>
      </c>
      <c r="F3" s="99"/>
      <c r="G3" s="99"/>
      <c r="H3" s="99"/>
      <c r="I3" s="99"/>
      <c r="J3" s="99"/>
      <c r="K3" s="99"/>
      <c r="L3" s="99"/>
      <c r="M3" s="99"/>
      <c r="N3" s="99"/>
      <c r="O3" s="99"/>
      <c r="P3" s="99"/>
      <c r="Q3" s="99"/>
      <c r="R3" s="99"/>
      <c r="S3" s="100"/>
    </row>
    <row r="4" spans="2:23" ht="30" customHeight="1" x14ac:dyDescent="0.3">
      <c r="E4" s="98" t="s">
        <v>42</v>
      </c>
      <c r="F4" s="99"/>
      <c r="G4" s="99"/>
      <c r="H4" s="99"/>
      <c r="I4" s="99"/>
      <c r="J4" s="99"/>
      <c r="K4" s="99"/>
      <c r="L4" s="99"/>
      <c r="M4" s="99"/>
      <c r="N4" s="99"/>
      <c r="O4" s="99"/>
      <c r="P4" s="99"/>
      <c r="Q4" s="99"/>
      <c r="R4" s="99"/>
      <c r="S4" s="100"/>
    </row>
    <row r="5" spans="2:23" ht="30" customHeight="1" x14ac:dyDescent="0.3">
      <c r="E5" s="98" t="s">
        <v>40</v>
      </c>
      <c r="F5" s="99"/>
      <c r="G5" s="99"/>
      <c r="H5" s="99"/>
      <c r="I5" s="99"/>
      <c r="J5" s="99"/>
      <c r="K5" s="99"/>
      <c r="L5" s="99"/>
      <c r="M5" s="99"/>
      <c r="N5" s="99"/>
      <c r="O5" s="99"/>
      <c r="P5" s="99"/>
      <c r="Q5" s="99"/>
      <c r="R5" s="99"/>
      <c r="S5" s="100"/>
    </row>
    <row r="6" spans="2:23" ht="15.75" customHeight="1" thickBot="1" x14ac:dyDescent="0.35">
      <c r="E6" s="25"/>
      <c r="F6" s="26"/>
      <c r="G6" s="26"/>
      <c r="H6" s="26"/>
      <c r="I6" s="26"/>
      <c r="J6" s="26"/>
      <c r="K6" s="26"/>
      <c r="L6" s="26"/>
      <c r="M6" s="26"/>
      <c r="N6" s="26"/>
      <c r="O6" s="26"/>
      <c r="P6" s="26"/>
      <c r="Q6" s="26"/>
      <c r="R6" s="26"/>
      <c r="S6" s="28"/>
    </row>
    <row r="9" spans="2:23" ht="15" thickBot="1" x14ac:dyDescent="0.35"/>
    <row r="10" spans="2:23" ht="21.6" thickBot="1" x14ac:dyDescent="0.35">
      <c r="G10" s="112" t="s">
        <v>77</v>
      </c>
      <c r="H10" s="113"/>
      <c r="I10" s="113"/>
      <c r="J10" s="113"/>
      <c r="K10" s="113"/>
      <c r="L10" s="113"/>
      <c r="M10" s="113"/>
      <c r="N10" s="113"/>
      <c r="O10" s="113"/>
      <c r="P10" s="113"/>
      <c r="Q10" s="113"/>
      <c r="R10" s="113"/>
      <c r="S10" s="113"/>
      <c r="T10" s="113"/>
      <c r="U10" s="113"/>
      <c r="V10" s="114"/>
    </row>
    <row r="11" spans="2:23" ht="33" customHeight="1" thickBot="1" x14ac:dyDescent="0.35">
      <c r="B11" s="115" t="s">
        <v>0</v>
      </c>
      <c r="C11" s="117" t="s">
        <v>1</v>
      </c>
      <c r="D11" s="101" t="s">
        <v>2</v>
      </c>
      <c r="E11" s="101"/>
      <c r="F11" s="102"/>
      <c r="G11" s="109" t="s">
        <v>23</v>
      </c>
      <c r="H11" s="110"/>
      <c r="I11" s="110"/>
      <c r="J11" s="110"/>
      <c r="K11" s="111"/>
      <c r="L11" s="103" t="s">
        <v>24</v>
      </c>
      <c r="M11" s="104"/>
      <c r="N11" s="104"/>
      <c r="O11" s="105"/>
      <c r="P11" s="106" t="s">
        <v>25</v>
      </c>
      <c r="Q11" s="107"/>
      <c r="R11" s="107"/>
      <c r="S11" s="108"/>
      <c r="T11" s="106" t="s">
        <v>26</v>
      </c>
      <c r="U11" s="107"/>
      <c r="V11" s="108"/>
      <c r="W11" s="159" t="s">
        <v>22</v>
      </c>
    </row>
    <row r="12" spans="2:23" ht="139.80000000000001" thickBot="1" x14ac:dyDescent="0.35">
      <c r="B12" s="116"/>
      <c r="C12" s="118"/>
      <c r="D12" s="11" t="s">
        <v>3</v>
      </c>
      <c r="E12" s="11" t="s">
        <v>4</v>
      </c>
      <c r="F12" s="77" t="s">
        <v>5</v>
      </c>
      <c r="G12" s="86" t="s">
        <v>78</v>
      </c>
      <c r="H12" s="2" t="s">
        <v>6</v>
      </c>
      <c r="I12" s="4" t="s">
        <v>7</v>
      </c>
      <c r="J12" s="1" t="s">
        <v>8</v>
      </c>
      <c r="K12" s="5" t="s">
        <v>9</v>
      </c>
      <c r="L12" s="3" t="s">
        <v>6</v>
      </c>
      <c r="M12" s="4" t="s">
        <v>7</v>
      </c>
      <c r="N12" s="1" t="s">
        <v>8</v>
      </c>
      <c r="O12" s="5" t="s">
        <v>9</v>
      </c>
      <c r="P12" s="90" t="s">
        <v>6</v>
      </c>
      <c r="Q12" s="91" t="s">
        <v>7</v>
      </c>
      <c r="R12" s="27" t="s">
        <v>8</v>
      </c>
      <c r="S12" s="92" t="s">
        <v>9</v>
      </c>
      <c r="T12" s="161" t="s">
        <v>7</v>
      </c>
      <c r="U12" s="93" t="s">
        <v>8</v>
      </c>
      <c r="V12" s="162" t="s">
        <v>9</v>
      </c>
      <c r="W12" s="160"/>
    </row>
    <row r="13" spans="2:23" ht="213" customHeight="1" x14ac:dyDescent="0.3">
      <c r="B13" s="12" t="s">
        <v>17</v>
      </c>
      <c r="C13" s="13" t="s">
        <v>41</v>
      </c>
      <c r="D13" s="13" t="s">
        <v>16</v>
      </c>
      <c r="E13" s="14" t="s">
        <v>19</v>
      </c>
      <c r="F13" s="78" t="s">
        <v>20</v>
      </c>
      <c r="G13" s="87">
        <v>0.78339999999999999</v>
      </c>
      <c r="H13" s="21">
        <v>0.78339999999999999</v>
      </c>
      <c r="I13" s="22">
        <v>0.78339999999999999</v>
      </c>
      <c r="J13" s="23">
        <v>0.78339999999999999</v>
      </c>
      <c r="K13" s="24">
        <v>0.78339999999999999</v>
      </c>
      <c r="L13" s="21">
        <v>0.83499999999999996</v>
      </c>
      <c r="M13" s="22">
        <v>0.83499999999999996</v>
      </c>
      <c r="N13" s="21">
        <v>0.83499999999999996</v>
      </c>
      <c r="O13" s="32"/>
      <c r="P13" s="147">
        <f>IFERROR(L13/H13,"NO APLICA")</f>
        <v>1.0658667347459791</v>
      </c>
      <c r="Q13" s="148">
        <f>IFERROR(M13/I13,"NO APLICA")</f>
        <v>1.0658667347459791</v>
      </c>
      <c r="R13" s="148">
        <f>IFERROR(N13/J13,"NO APLICA")</f>
        <v>1.0658667347459791</v>
      </c>
      <c r="S13" s="149"/>
      <c r="T13" s="147">
        <f>IFERROR(((L13+M13)/(H13+I13)),"100%")</f>
        <v>1.0658667347459791</v>
      </c>
      <c r="U13" s="148">
        <f>IFERROR(((L13+M13+N13)/(H13+I13+J13)),"100%")</f>
        <v>1.0658667347459789</v>
      </c>
      <c r="V13" s="156"/>
      <c r="W13" s="51" t="s">
        <v>21</v>
      </c>
    </row>
    <row r="14" spans="2:23" ht="114" customHeight="1" x14ac:dyDescent="0.3">
      <c r="B14" s="15" t="s">
        <v>45</v>
      </c>
      <c r="C14" s="55" t="s">
        <v>44</v>
      </c>
      <c r="D14" s="7" t="s">
        <v>43</v>
      </c>
      <c r="E14" s="16" t="s">
        <v>49</v>
      </c>
      <c r="F14" s="79" t="s">
        <v>50</v>
      </c>
      <c r="G14" s="88">
        <f>SUM(H14:K14)</f>
        <v>14000</v>
      </c>
      <c r="H14" s="84">
        <v>2500</v>
      </c>
      <c r="I14" s="30">
        <v>4250</v>
      </c>
      <c r="J14" s="30">
        <v>4250</v>
      </c>
      <c r="K14" s="31">
        <v>3000</v>
      </c>
      <c r="L14" s="29">
        <v>3637</v>
      </c>
      <c r="M14" s="30">
        <v>7805</v>
      </c>
      <c r="N14" s="30">
        <v>3429</v>
      </c>
      <c r="O14" s="32"/>
      <c r="P14" s="150">
        <f>IFERROR((L14/H14),"100%")</f>
        <v>1.4548000000000001</v>
      </c>
      <c r="Q14" s="151">
        <f>IFERROR((M14/I14),"100%")</f>
        <v>1.8364705882352941</v>
      </c>
      <c r="R14" s="151">
        <f>IFERROR((N14/J14),"100%")</f>
        <v>0.80682352941176472</v>
      </c>
      <c r="S14" s="152"/>
      <c r="T14" s="150">
        <f>IFERROR(((L14+M14)/(H14+I14)),"100%")</f>
        <v>1.695111111111111</v>
      </c>
      <c r="U14" s="163">
        <f>IFERROR(((L14+M14+N14)/(H14+I14+J14)),"100%")</f>
        <v>1.3519090909090909</v>
      </c>
      <c r="V14" s="157"/>
      <c r="W14" s="53" t="s">
        <v>86</v>
      </c>
    </row>
    <row r="15" spans="2:23" ht="117.75" customHeight="1" x14ac:dyDescent="0.3">
      <c r="B15" s="6" t="s">
        <v>46</v>
      </c>
      <c r="C15" s="56" t="s">
        <v>47</v>
      </c>
      <c r="D15" s="56" t="s">
        <v>48</v>
      </c>
      <c r="E15" s="57" t="s">
        <v>49</v>
      </c>
      <c r="F15" s="80" t="s">
        <v>51</v>
      </c>
      <c r="G15" s="88">
        <f>SUM(H15:K15)</f>
        <v>140</v>
      </c>
      <c r="H15" s="84">
        <v>15</v>
      </c>
      <c r="I15" s="30">
        <v>42</v>
      </c>
      <c r="J15" s="30">
        <v>42</v>
      </c>
      <c r="K15" s="31">
        <v>41</v>
      </c>
      <c r="L15" s="29">
        <v>35</v>
      </c>
      <c r="M15" s="30">
        <v>66</v>
      </c>
      <c r="N15" s="30">
        <v>18</v>
      </c>
      <c r="O15" s="32"/>
      <c r="P15" s="150">
        <f>IFERROR((L15/H15),"100%")</f>
        <v>2.3333333333333335</v>
      </c>
      <c r="Q15" s="151">
        <f t="shared" ref="Q15:Q20" si="0">IFERROR((M15/I15),"100%")</f>
        <v>1.5714285714285714</v>
      </c>
      <c r="R15" s="151">
        <f>IFERROR((N15/J15),"100%")</f>
        <v>0.42857142857142855</v>
      </c>
      <c r="S15" s="152"/>
      <c r="T15" s="150">
        <f t="shared" ref="T15:T22" si="1">IFERROR(((L15+M15)/(H15+I15)),"100%")</f>
        <v>1.7719298245614035</v>
      </c>
      <c r="U15" s="163">
        <f>IFERROR(((L15+M15+N15)/(H15+I15+J15)),"100%")</f>
        <v>1.202020202020202</v>
      </c>
      <c r="V15" s="157"/>
      <c r="W15" s="43" t="s">
        <v>83</v>
      </c>
    </row>
    <row r="16" spans="2:23" ht="108" customHeight="1" x14ac:dyDescent="0.3">
      <c r="B16" s="8" t="s">
        <v>18</v>
      </c>
      <c r="C16" s="58" t="s">
        <v>52</v>
      </c>
      <c r="D16" s="59" t="s">
        <v>53</v>
      </c>
      <c r="E16" s="60" t="s">
        <v>49</v>
      </c>
      <c r="F16" s="81" t="s">
        <v>54</v>
      </c>
      <c r="G16" s="88">
        <f>SUM(H16:K16)</f>
        <v>15</v>
      </c>
      <c r="H16" s="84">
        <v>6</v>
      </c>
      <c r="I16" s="30">
        <v>3</v>
      </c>
      <c r="J16" s="30">
        <v>3</v>
      </c>
      <c r="K16" s="31">
        <v>3</v>
      </c>
      <c r="L16" s="29">
        <v>5</v>
      </c>
      <c r="M16" s="30">
        <v>3</v>
      </c>
      <c r="N16" s="30">
        <v>3</v>
      </c>
      <c r="O16" s="32"/>
      <c r="P16" s="150">
        <f>IFERROR((L16/H16),"100%")</f>
        <v>0.83333333333333337</v>
      </c>
      <c r="Q16" s="151">
        <f t="shared" si="0"/>
        <v>1</v>
      </c>
      <c r="R16" s="151">
        <f t="shared" ref="R15:R20" si="2">IFERROR((N16/J16),"100%")</f>
        <v>1</v>
      </c>
      <c r="S16" s="152"/>
      <c r="T16" s="150">
        <f t="shared" si="1"/>
        <v>0.88888888888888884</v>
      </c>
      <c r="U16" s="163">
        <f t="shared" ref="U13:U23" si="3">IFERROR(((L16+M16+N16)/(H16+I16+J16)),"100%")</f>
        <v>0.91666666666666663</v>
      </c>
      <c r="V16" s="157"/>
      <c r="W16" s="44" t="s">
        <v>87</v>
      </c>
    </row>
    <row r="17" spans="2:23" ht="108" customHeight="1" x14ac:dyDescent="0.3">
      <c r="B17" s="8" t="s">
        <v>18</v>
      </c>
      <c r="C17" s="61" t="s">
        <v>55</v>
      </c>
      <c r="D17" s="59" t="s">
        <v>56</v>
      </c>
      <c r="E17" s="60" t="s">
        <v>49</v>
      </c>
      <c r="F17" s="82" t="s">
        <v>57</v>
      </c>
      <c r="G17" s="88">
        <f t="shared" ref="G17:G23" si="4">SUM(H17:K17)</f>
        <v>107</v>
      </c>
      <c r="H17" s="84">
        <v>6</v>
      </c>
      <c r="I17" s="30">
        <v>34</v>
      </c>
      <c r="J17" s="30">
        <v>34</v>
      </c>
      <c r="K17" s="31">
        <v>33</v>
      </c>
      <c r="L17" s="29">
        <v>25</v>
      </c>
      <c r="M17" s="30">
        <v>55</v>
      </c>
      <c r="N17" s="30">
        <v>10</v>
      </c>
      <c r="O17" s="32"/>
      <c r="P17" s="150">
        <f t="shared" ref="P17:R21" si="5">IFERROR((L17/H17),"100%")</f>
        <v>4.166666666666667</v>
      </c>
      <c r="Q17" s="151">
        <f t="shared" si="0"/>
        <v>1.6176470588235294</v>
      </c>
      <c r="R17" s="151">
        <f t="shared" si="2"/>
        <v>0.29411764705882354</v>
      </c>
      <c r="S17" s="152"/>
      <c r="T17" s="150">
        <f>IFERROR(((L17+M17)/(H17+I17)),"100%")</f>
        <v>2</v>
      </c>
      <c r="U17" s="163">
        <f t="shared" si="3"/>
        <v>1.2162162162162162</v>
      </c>
      <c r="V17" s="157"/>
      <c r="W17" s="94" t="s">
        <v>88</v>
      </c>
    </row>
    <row r="18" spans="2:23" ht="106.5" customHeight="1" x14ac:dyDescent="0.3">
      <c r="B18" s="8" t="s">
        <v>18</v>
      </c>
      <c r="C18" s="59" t="s">
        <v>58</v>
      </c>
      <c r="D18" s="59" t="s">
        <v>59</v>
      </c>
      <c r="E18" s="60" t="s">
        <v>49</v>
      </c>
      <c r="F18" s="81" t="s">
        <v>60</v>
      </c>
      <c r="G18" s="88">
        <f t="shared" si="4"/>
        <v>18</v>
      </c>
      <c r="H18" s="84">
        <v>3</v>
      </c>
      <c r="I18" s="30">
        <v>5</v>
      </c>
      <c r="J18" s="30">
        <v>5</v>
      </c>
      <c r="K18" s="31">
        <v>5</v>
      </c>
      <c r="L18" s="29">
        <v>5</v>
      </c>
      <c r="M18" s="30">
        <v>8</v>
      </c>
      <c r="N18" s="30">
        <v>5</v>
      </c>
      <c r="O18" s="32"/>
      <c r="P18" s="150">
        <f t="shared" si="5"/>
        <v>1.6666666666666667</v>
      </c>
      <c r="Q18" s="151">
        <f t="shared" si="0"/>
        <v>1.6</v>
      </c>
      <c r="R18" s="151">
        <f t="shared" si="2"/>
        <v>1</v>
      </c>
      <c r="S18" s="152"/>
      <c r="T18" s="150">
        <f t="shared" si="1"/>
        <v>1.625</v>
      </c>
      <c r="U18" s="163">
        <f t="shared" si="3"/>
        <v>1.3846153846153846</v>
      </c>
      <c r="V18" s="157"/>
      <c r="W18" s="44" t="s">
        <v>89</v>
      </c>
    </row>
    <row r="19" spans="2:23" ht="101.25" customHeight="1" x14ac:dyDescent="0.3">
      <c r="B19" s="62" t="s">
        <v>61</v>
      </c>
      <c r="C19" s="63" t="s">
        <v>62</v>
      </c>
      <c r="D19" s="64" t="s">
        <v>63</v>
      </c>
      <c r="E19" s="57" t="s">
        <v>49</v>
      </c>
      <c r="F19" s="80" t="s">
        <v>64</v>
      </c>
      <c r="G19" s="88">
        <f t="shared" si="4"/>
        <v>59</v>
      </c>
      <c r="H19" s="84">
        <v>23</v>
      </c>
      <c r="I19" s="30">
        <v>14</v>
      </c>
      <c r="J19" s="30">
        <v>12</v>
      </c>
      <c r="K19" s="31">
        <v>10</v>
      </c>
      <c r="L19" s="29">
        <v>16</v>
      </c>
      <c r="M19" s="30">
        <v>14</v>
      </c>
      <c r="N19" s="30">
        <v>22</v>
      </c>
      <c r="O19" s="32"/>
      <c r="P19" s="150">
        <f t="shared" si="5"/>
        <v>0.69565217391304346</v>
      </c>
      <c r="Q19" s="151">
        <f t="shared" si="0"/>
        <v>1</v>
      </c>
      <c r="R19" s="151">
        <f t="shared" si="2"/>
        <v>1.8333333333333333</v>
      </c>
      <c r="S19" s="152"/>
      <c r="T19" s="150">
        <f t="shared" si="1"/>
        <v>0.81081081081081086</v>
      </c>
      <c r="U19" s="163">
        <f t="shared" si="3"/>
        <v>1.0612244897959184</v>
      </c>
      <c r="V19" s="157"/>
      <c r="W19" s="43" t="s">
        <v>84</v>
      </c>
    </row>
    <row r="20" spans="2:23" ht="110.25" customHeight="1" x14ac:dyDescent="0.3">
      <c r="B20" s="8" t="s">
        <v>18</v>
      </c>
      <c r="C20" s="61" t="s">
        <v>65</v>
      </c>
      <c r="D20" s="59" t="s">
        <v>66</v>
      </c>
      <c r="E20" s="60" t="s">
        <v>49</v>
      </c>
      <c r="F20" s="81" t="s">
        <v>60</v>
      </c>
      <c r="G20" s="88">
        <f t="shared" si="4"/>
        <v>41</v>
      </c>
      <c r="H20" s="84">
        <v>20</v>
      </c>
      <c r="I20" s="30">
        <v>7</v>
      </c>
      <c r="J20" s="30">
        <v>7</v>
      </c>
      <c r="K20" s="31">
        <v>7</v>
      </c>
      <c r="L20" s="29">
        <v>14</v>
      </c>
      <c r="M20" s="30">
        <v>4</v>
      </c>
      <c r="N20" s="30">
        <v>11</v>
      </c>
      <c r="O20" s="32"/>
      <c r="P20" s="150">
        <f t="shared" si="5"/>
        <v>0.7</v>
      </c>
      <c r="Q20" s="151">
        <f t="shared" si="0"/>
        <v>0.5714285714285714</v>
      </c>
      <c r="R20" s="151">
        <f t="shared" si="2"/>
        <v>1.5714285714285714</v>
      </c>
      <c r="S20" s="152"/>
      <c r="T20" s="150">
        <f t="shared" si="1"/>
        <v>0.66666666666666663</v>
      </c>
      <c r="U20" s="163">
        <f t="shared" si="3"/>
        <v>0.8529411764705882</v>
      </c>
      <c r="V20" s="157"/>
      <c r="W20" s="44" t="s">
        <v>85</v>
      </c>
    </row>
    <row r="21" spans="2:23" ht="108" customHeight="1" x14ac:dyDescent="0.3">
      <c r="B21" s="8" t="s">
        <v>18</v>
      </c>
      <c r="C21" s="61" t="s">
        <v>67</v>
      </c>
      <c r="D21" s="59" t="s">
        <v>70</v>
      </c>
      <c r="E21" s="60" t="s">
        <v>49</v>
      </c>
      <c r="F21" s="81" t="s">
        <v>60</v>
      </c>
      <c r="G21" s="88">
        <f t="shared" si="4"/>
        <v>11</v>
      </c>
      <c r="H21" s="84">
        <v>3</v>
      </c>
      <c r="I21" s="30">
        <v>3</v>
      </c>
      <c r="J21" s="30">
        <v>3</v>
      </c>
      <c r="K21" s="31">
        <v>2</v>
      </c>
      <c r="L21" s="29">
        <v>2</v>
      </c>
      <c r="M21" s="30">
        <v>3</v>
      </c>
      <c r="N21" s="30">
        <v>2</v>
      </c>
      <c r="O21" s="32"/>
      <c r="P21" s="150">
        <f t="shared" si="5"/>
        <v>0.66666666666666663</v>
      </c>
      <c r="Q21" s="151">
        <f t="shared" si="5"/>
        <v>1</v>
      </c>
      <c r="R21" s="151">
        <f t="shared" si="5"/>
        <v>0.66666666666666663</v>
      </c>
      <c r="S21" s="152"/>
      <c r="T21" s="150">
        <f t="shared" si="1"/>
        <v>0.83333333333333337</v>
      </c>
      <c r="U21" s="163">
        <f t="shared" si="3"/>
        <v>0.77777777777777779</v>
      </c>
      <c r="V21" s="157"/>
      <c r="W21" s="44" t="s">
        <v>90</v>
      </c>
    </row>
    <row r="22" spans="2:23" ht="102.75" customHeight="1" x14ac:dyDescent="0.3">
      <c r="B22" s="8" t="s">
        <v>18</v>
      </c>
      <c r="C22" s="61" t="s">
        <v>68</v>
      </c>
      <c r="D22" s="59" t="s">
        <v>71</v>
      </c>
      <c r="E22" s="60" t="s">
        <v>49</v>
      </c>
      <c r="F22" s="81" t="s">
        <v>60</v>
      </c>
      <c r="G22" s="88">
        <f t="shared" si="4"/>
        <v>200</v>
      </c>
      <c r="H22" s="84">
        <v>100</v>
      </c>
      <c r="I22" s="30">
        <v>0</v>
      </c>
      <c r="J22" s="30">
        <v>0</v>
      </c>
      <c r="K22" s="31">
        <v>100</v>
      </c>
      <c r="L22" s="29">
        <v>0</v>
      </c>
      <c r="M22" s="30">
        <v>0</v>
      </c>
      <c r="N22" s="30">
        <v>0</v>
      </c>
      <c r="O22" s="32"/>
      <c r="P22" s="150">
        <f t="shared" ref="P22:R23" si="6">IFERROR((L22/H22),"100%")</f>
        <v>0</v>
      </c>
      <c r="Q22" s="151" t="str">
        <f t="shared" si="6"/>
        <v>100%</v>
      </c>
      <c r="R22" s="151" t="str">
        <f t="shared" si="6"/>
        <v>100%</v>
      </c>
      <c r="S22" s="152"/>
      <c r="T22" s="150">
        <f t="shared" si="1"/>
        <v>0</v>
      </c>
      <c r="U22" s="163">
        <f t="shared" si="3"/>
        <v>0</v>
      </c>
      <c r="V22" s="157"/>
      <c r="W22" s="44" t="s">
        <v>79</v>
      </c>
    </row>
    <row r="23" spans="2:23" ht="111.75" customHeight="1" thickBot="1" x14ac:dyDescent="0.35">
      <c r="B23" s="9" t="s">
        <v>18</v>
      </c>
      <c r="C23" s="65" t="s">
        <v>69</v>
      </c>
      <c r="D23" s="66" t="s">
        <v>72</v>
      </c>
      <c r="E23" s="10" t="s">
        <v>49</v>
      </c>
      <c r="F23" s="83" t="s">
        <v>73</v>
      </c>
      <c r="G23" s="89">
        <f t="shared" si="4"/>
        <v>7</v>
      </c>
      <c r="H23" s="85">
        <v>0</v>
      </c>
      <c r="I23" s="35">
        <v>4</v>
      </c>
      <c r="J23" s="35">
        <v>2</v>
      </c>
      <c r="K23" s="36">
        <v>1</v>
      </c>
      <c r="L23" s="34">
        <v>0</v>
      </c>
      <c r="M23" s="35">
        <v>7</v>
      </c>
      <c r="N23" s="35">
        <v>8</v>
      </c>
      <c r="O23" s="37"/>
      <c r="P23" s="153" t="str">
        <f t="shared" si="6"/>
        <v>100%</v>
      </c>
      <c r="Q23" s="154">
        <f t="shared" si="6"/>
        <v>1.75</v>
      </c>
      <c r="R23" s="154">
        <f t="shared" si="6"/>
        <v>4</v>
      </c>
      <c r="S23" s="155"/>
      <c r="T23" s="153">
        <f>IFERROR(((L23+M23)/(H23+I23)),"100%")</f>
        <v>1.75</v>
      </c>
      <c r="U23" s="164">
        <f>IFERROR(((L23+M23+N23)/(H23+I23+J23)),"100%")</f>
        <v>2.5</v>
      </c>
      <c r="V23" s="158"/>
      <c r="W23" s="54" t="s">
        <v>82</v>
      </c>
    </row>
    <row r="24" spans="2:23" ht="28.5" customHeight="1" x14ac:dyDescent="0.3">
      <c r="P24" s="145">
        <f>AVERAGE(P20:P23,P16:P18)</f>
        <v>1.3388888888888888</v>
      </c>
      <c r="Q24" s="145">
        <f t="shared" ref="Q24:U24" si="7">AVERAGE(Q20:Q23,Q16:Q18)</f>
        <v>1.2565126050420166</v>
      </c>
      <c r="R24" s="145">
        <f t="shared" si="7"/>
        <v>1.4220354808590103</v>
      </c>
      <c r="S24" s="145"/>
      <c r="T24" s="145">
        <f t="shared" si="7"/>
        <v>1.1091269841269842</v>
      </c>
      <c r="U24" s="145">
        <f t="shared" si="7"/>
        <v>1.0926024602495192</v>
      </c>
      <c r="V24" s="146"/>
    </row>
    <row r="28" spans="2:23" ht="51" customHeight="1" x14ac:dyDescent="0.3">
      <c r="C28" s="119" t="s">
        <v>74</v>
      </c>
      <c r="D28" s="120"/>
      <c r="E28" s="120"/>
      <c r="F28" s="120"/>
      <c r="G28" s="76"/>
      <c r="L28" s="119" t="s">
        <v>34</v>
      </c>
      <c r="M28" s="120"/>
      <c r="N28" s="120"/>
      <c r="O28" s="120"/>
      <c r="P28" s="120"/>
      <c r="Q28" s="120"/>
      <c r="U28" s="119" t="s">
        <v>81</v>
      </c>
      <c r="V28" s="120"/>
      <c r="W28" s="120"/>
    </row>
    <row r="31" spans="2:23" ht="12.6" customHeight="1" x14ac:dyDescent="0.3"/>
    <row r="32" spans="2:23" ht="15" thickBot="1" x14ac:dyDescent="0.35"/>
    <row r="33" spans="4:23" ht="15" customHeight="1" thickBot="1" x14ac:dyDescent="0.35">
      <c r="D33" s="131" t="s">
        <v>27</v>
      </c>
      <c r="E33" s="132"/>
      <c r="F33" s="132"/>
      <c r="G33" s="132"/>
      <c r="H33" s="132"/>
      <c r="I33" s="132"/>
      <c r="J33" s="132"/>
      <c r="K33" s="132"/>
      <c r="L33" s="132"/>
      <c r="M33" s="132"/>
      <c r="N33" s="132"/>
      <c r="O33" s="132"/>
      <c r="P33" s="132"/>
      <c r="Q33" s="132"/>
      <c r="R33" s="132"/>
      <c r="S33" s="132"/>
      <c r="T33" s="132"/>
      <c r="U33" s="132"/>
      <c r="V33" s="132"/>
      <c r="W33" s="133"/>
    </row>
    <row r="34" spans="4:23" ht="15" customHeight="1" thickBot="1" x14ac:dyDescent="0.35">
      <c r="D34" s="134" t="s">
        <v>28</v>
      </c>
      <c r="E34" s="136" t="s">
        <v>10</v>
      </c>
      <c r="F34" s="129" t="s">
        <v>11</v>
      </c>
      <c r="G34" s="138"/>
      <c r="H34" s="138"/>
      <c r="I34" s="130"/>
      <c r="J34" s="129" t="s">
        <v>12</v>
      </c>
      <c r="K34" s="138"/>
      <c r="L34" s="138"/>
      <c r="M34" s="130"/>
      <c r="N34" s="129" t="s">
        <v>13</v>
      </c>
      <c r="O34" s="138"/>
      <c r="P34" s="138"/>
      <c r="Q34" s="130"/>
      <c r="R34" s="129" t="s">
        <v>14</v>
      </c>
      <c r="S34" s="138"/>
      <c r="T34" s="138"/>
      <c r="U34" s="130"/>
      <c r="V34" s="125" t="s">
        <v>39</v>
      </c>
      <c r="W34" s="126"/>
    </row>
    <row r="35" spans="4:23" ht="27" customHeight="1" thickBot="1" x14ac:dyDescent="0.35">
      <c r="D35" s="135"/>
      <c r="E35" s="137"/>
      <c r="F35" s="17" t="s">
        <v>29</v>
      </c>
      <c r="G35" s="19" t="s">
        <v>30</v>
      </c>
      <c r="H35" s="18" t="s">
        <v>31</v>
      </c>
      <c r="I35" s="20" t="s">
        <v>32</v>
      </c>
      <c r="J35" s="17" t="s">
        <v>29</v>
      </c>
      <c r="K35" s="19" t="s">
        <v>30</v>
      </c>
      <c r="L35" s="18" t="s">
        <v>31</v>
      </c>
      <c r="M35" s="20" t="s">
        <v>32</v>
      </c>
      <c r="N35" s="17" t="s">
        <v>6</v>
      </c>
      <c r="O35" s="19" t="s">
        <v>7</v>
      </c>
      <c r="P35" s="18" t="s">
        <v>8</v>
      </c>
      <c r="Q35" s="20" t="s">
        <v>9</v>
      </c>
      <c r="R35" s="17" t="s">
        <v>6</v>
      </c>
      <c r="S35" s="19" t="s">
        <v>7</v>
      </c>
      <c r="T35" s="18" t="s">
        <v>8</v>
      </c>
      <c r="U35" s="20" t="s">
        <v>9</v>
      </c>
      <c r="V35" s="127"/>
      <c r="W35" s="128"/>
    </row>
    <row r="36" spans="4:23" ht="15" thickBot="1" x14ac:dyDescent="0.35">
      <c r="D36" s="121"/>
      <c r="E36" s="122"/>
      <c r="F36" s="46"/>
      <c r="G36" s="47"/>
      <c r="H36" s="47"/>
      <c r="I36" s="48"/>
      <c r="J36" s="46"/>
      <c r="K36" s="47"/>
      <c r="L36" s="47"/>
      <c r="M36" s="49"/>
      <c r="N36" s="50" t="str">
        <f>IFERROR((J36/F36),"100%")</f>
        <v>100%</v>
      </c>
      <c r="O36" s="42" t="str">
        <f t="shared" ref="O36:Q36" si="8">IFERROR((K36/G36),"100%")</f>
        <v>100%</v>
      </c>
      <c r="P36" s="42" t="str">
        <f t="shared" si="8"/>
        <v>100%</v>
      </c>
      <c r="Q36" s="33" t="str">
        <f t="shared" si="8"/>
        <v>100%</v>
      </c>
      <c r="R36" s="50" t="str">
        <f>IFERROR(((J36)/(F36)),"100%")</f>
        <v>100%</v>
      </c>
      <c r="S36" s="50" t="str">
        <f>IFERROR(((K36+L36)/(G36+H36)),"100%")</f>
        <v>100%</v>
      </c>
      <c r="T36" s="42" t="str">
        <f>IFERROR(((K36+L36+M36)/(G36+H36+I36)),"100%")</f>
        <v>100%</v>
      </c>
      <c r="U36" s="33" t="str">
        <f>IFERROR(((K36+L36+M36+N36)/(G36+H36+I36+J36)),"100%")</f>
        <v>100%</v>
      </c>
      <c r="V36" s="129"/>
      <c r="W36" s="130"/>
    </row>
    <row r="37" spans="4:23" ht="97.2" customHeight="1" thickBot="1" x14ac:dyDescent="0.35">
      <c r="D37" s="67" t="s">
        <v>75</v>
      </c>
      <c r="E37" s="68">
        <v>5820000</v>
      </c>
      <c r="F37" s="69">
        <v>860678</v>
      </c>
      <c r="G37" s="70">
        <v>1590159.58</v>
      </c>
      <c r="H37" s="70">
        <v>1220000</v>
      </c>
      <c r="I37" s="71">
        <v>0</v>
      </c>
      <c r="J37" s="69">
        <v>789478.52</v>
      </c>
      <c r="K37" s="70">
        <v>869799.98</v>
      </c>
      <c r="L37" s="70"/>
      <c r="M37" s="71"/>
      <c r="N37" s="72">
        <f>IFERROR(J37/F37,"100"%)</f>
        <v>0.91727512495962482</v>
      </c>
      <c r="O37" s="72">
        <f>IFERROR(K37/G37,"100"%)</f>
        <v>0.54698911413658236</v>
      </c>
      <c r="P37" s="72">
        <f>IFERROR(L37/H37,"100"%)</f>
        <v>0</v>
      </c>
      <c r="Q37" s="74"/>
      <c r="R37" s="45">
        <f>IFERROR(J37/E37,"100%")</f>
        <v>0.13564923024054984</v>
      </c>
      <c r="S37" s="45">
        <f>IFERROR(K37/E37,"100%")</f>
        <v>0.14945016838487973</v>
      </c>
      <c r="T37" s="45">
        <f>IFERROR(L37/E37,"100%")</f>
        <v>0</v>
      </c>
      <c r="U37" s="74"/>
      <c r="V37" s="123" t="s">
        <v>80</v>
      </c>
      <c r="W37" s="124"/>
    </row>
  </sheetData>
  <mergeCells count="26">
    <mergeCell ref="D36:E36"/>
    <mergeCell ref="V37:W37"/>
    <mergeCell ref="V34:W36"/>
    <mergeCell ref="D33:W33"/>
    <mergeCell ref="D34:D35"/>
    <mergeCell ref="E34:E35"/>
    <mergeCell ref="F34:I34"/>
    <mergeCell ref="J34:M34"/>
    <mergeCell ref="N34:Q34"/>
    <mergeCell ref="R34:U34"/>
    <mergeCell ref="B11:B12"/>
    <mergeCell ref="C11:C12"/>
    <mergeCell ref="W11:W12"/>
    <mergeCell ref="L28:Q28"/>
    <mergeCell ref="U28:W28"/>
    <mergeCell ref="C28:F28"/>
    <mergeCell ref="T11:V11"/>
    <mergeCell ref="E2:S2"/>
    <mergeCell ref="E3:S3"/>
    <mergeCell ref="D11:F11"/>
    <mergeCell ref="L11:O11"/>
    <mergeCell ref="P11:S11"/>
    <mergeCell ref="E4:S4"/>
    <mergeCell ref="E5:S5"/>
    <mergeCell ref="G11:K11"/>
    <mergeCell ref="G10:V10"/>
  </mergeCells>
  <conditionalFormatting sqref="F36:I37">
    <cfRule type="containsBlanks" dxfId="81" priority="35">
      <formula>LEN(TRIM(F36))=0</formula>
    </cfRule>
  </conditionalFormatting>
  <conditionalFormatting sqref="H14:K23">
    <cfRule type="containsBlanks" dxfId="80" priority="58">
      <formula>LEN(TRIM(H14))=0</formula>
    </cfRule>
  </conditionalFormatting>
  <conditionalFormatting sqref="J36:M37">
    <cfRule type="containsBlanks" dxfId="79" priority="21">
      <formula>LEN(TRIM(J36))=0</formula>
    </cfRule>
  </conditionalFormatting>
  <conditionalFormatting sqref="L14:O23">
    <cfRule type="containsBlanks" dxfId="78" priority="59">
      <formula>LEN(TRIM(L14))=0</formula>
    </cfRule>
  </conditionalFormatting>
  <conditionalFormatting sqref="N37:P37">
    <cfRule type="cellIs" dxfId="77" priority="29" stopIfTrue="1" operator="equal">
      <formula>"100%"</formula>
    </cfRule>
    <cfRule type="cellIs" dxfId="76" priority="30" stopIfTrue="1" operator="lessThan">
      <formula>0.5</formula>
    </cfRule>
    <cfRule type="cellIs" dxfId="75" priority="31" stopIfTrue="1" operator="between">
      <formula>0.5</formula>
      <formula>0.7</formula>
    </cfRule>
    <cfRule type="cellIs" dxfId="74" priority="32" stopIfTrue="1" operator="between">
      <formula>0.7</formula>
      <formula>1.2</formula>
    </cfRule>
    <cfRule type="cellIs" dxfId="73" priority="33" stopIfTrue="1" operator="greaterThanOrEqual">
      <formula>1.2</formula>
    </cfRule>
    <cfRule type="containsBlanks" dxfId="72" priority="34" stopIfTrue="1">
      <formula>LEN(TRIM(N37))=0</formula>
    </cfRule>
  </conditionalFormatting>
  <conditionalFormatting sqref="N36:U36">
    <cfRule type="cellIs" dxfId="71" priority="9" stopIfTrue="1" operator="equal">
      <formula>"100%"</formula>
    </cfRule>
    <cfRule type="cellIs" dxfId="70" priority="10" stopIfTrue="1" operator="lessThan">
      <formula>0.5</formula>
    </cfRule>
    <cfRule type="cellIs" dxfId="69" priority="11" stopIfTrue="1" operator="between">
      <formula>0.5</formula>
      <formula>0.7</formula>
    </cfRule>
    <cfRule type="cellIs" dxfId="68" priority="12" stopIfTrue="1" operator="between">
      <formula>0.7</formula>
      <formula>1.2</formula>
    </cfRule>
    <cfRule type="cellIs" dxfId="67" priority="13" stopIfTrue="1" operator="greaterThanOrEqual">
      <formula>1.2</formula>
    </cfRule>
    <cfRule type="containsBlanks" dxfId="66" priority="14" stopIfTrue="1">
      <formula>LEN(TRIM(N36))=0</formula>
    </cfRule>
  </conditionalFormatting>
  <conditionalFormatting sqref="O13">
    <cfRule type="containsBlanks" dxfId="65" priority="48">
      <formula>LEN(TRIM(O13))=0</formula>
    </cfRule>
  </conditionalFormatting>
  <conditionalFormatting sqref="P13:R13">
    <cfRule type="cellIs" dxfId="64" priority="200" operator="greaterThanOrEqual">
      <formula>110%</formula>
    </cfRule>
    <cfRule type="cellIs" dxfId="63" priority="199" operator="between">
      <formula>100%</formula>
      <formula>110%</formula>
    </cfRule>
    <cfRule type="cellIs" dxfId="62" priority="198" operator="lessThanOrEqual">
      <formula>100%</formula>
    </cfRule>
    <cfRule type="cellIs" dxfId="61" priority="197" operator="equal">
      <formula>"NO APLICA"</formula>
    </cfRule>
  </conditionalFormatting>
  <conditionalFormatting sqref="P14:R23">
    <cfRule type="cellIs" dxfId="60" priority="137" stopIfTrue="1" operator="between">
      <formula>0.7</formula>
      <formula>1.2</formula>
    </cfRule>
    <cfRule type="cellIs" dxfId="59" priority="136" stopIfTrue="1" operator="between">
      <formula>0.5</formula>
      <formula>0.7</formula>
    </cfRule>
    <cfRule type="cellIs" dxfId="58" priority="135" stopIfTrue="1" operator="lessThan">
      <formula>0.5</formula>
    </cfRule>
    <cfRule type="cellIs" dxfId="57" priority="134" stopIfTrue="1" operator="equal">
      <formula>"100%"</formula>
    </cfRule>
    <cfRule type="cellIs" dxfId="56" priority="138" stopIfTrue="1" operator="greaterThanOrEqual">
      <formula>1.2</formula>
    </cfRule>
    <cfRule type="containsBlanks" dxfId="55" priority="139" stopIfTrue="1">
      <formula>LEN(TRIM(P14))=0</formula>
    </cfRule>
  </conditionalFormatting>
  <conditionalFormatting sqref="Q37 U37">
    <cfRule type="containsBlanks" dxfId="54" priority="22">
      <formula>LEN(TRIM(Q37))=0</formula>
    </cfRule>
  </conditionalFormatting>
  <conditionalFormatting sqref="R37:T37">
    <cfRule type="cellIs" dxfId="53" priority="26" stopIfTrue="1" operator="between">
      <formula>0.7</formula>
      <formula>1.2</formula>
    </cfRule>
    <cfRule type="cellIs" dxfId="52" priority="27" stopIfTrue="1" operator="greaterThanOrEqual">
      <formula>1.2</formula>
    </cfRule>
    <cfRule type="containsBlanks" dxfId="51" priority="28" stopIfTrue="1">
      <formula>LEN(TRIM(R37))=0</formula>
    </cfRule>
    <cfRule type="cellIs" dxfId="50" priority="24" stopIfTrue="1" operator="lessThan">
      <formula>0.5</formula>
    </cfRule>
    <cfRule type="cellIs" dxfId="49" priority="23" stopIfTrue="1" operator="equal">
      <formula>"100%"</formula>
    </cfRule>
    <cfRule type="cellIs" dxfId="48" priority="25" stopIfTrue="1" operator="between">
      <formula>0.5</formula>
      <formula>0.7</formula>
    </cfRule>
  </conditionalFormatting>
  <conditionalFormatting sqref="R36:U36">
    <cfRule type="containsBlanks" dxfId="47" priority="8">
      <formula>LEN(TRIM(R36))=0</formula>
    </cfRule>
  </conditionalFormatting>
  <conditionalFormatting sqref="S13:S23 V13:V23">
    <cfRule type="containsBlanks" dxfId="46" priority="49">
      <formula>LEN(TRIM(S13))=0</formula>
    </cfRule>
  </conditionalFormatting>
  <conditionalFormatting sqref="T14:T23">
    <cfRule type="cellIs" dxfId="45" priority="40" stopIfTrue="1" operator="between">
      <formula>0.5</formula>
      <formula>0.7</formula>
    </cfRule>
    <cfRule type="containsBlanks" dxfId="44" priority="37">
      <formula>LEN(TRIM(T14))=0</formula>
    </cfRule>
    <cfRule type="cellIs" dxfId="43" priority="38" stopIfTrue="1" operator="equal">
      <formula>"100%"</formula>
    </cfRule>
    <cfRule type="cellIs" dxfId="42" priority="39" stopIfTrue="1" operator="lessThan">
      <formula>0.5</formula>
    </cfRule>
    <cfRule type="cellIs" dxfId="41" priority="41" stopIfTrue="1" operator="between">
      <formula>0.7</formula>
      <formula>1.2</formula>
    </cfRule>
    <cfRule type="cellIs" dxfId="40" priority="42" stopIfTrue="1" operator="greaterThanOrEqual">
      <formula>1.2</formula>
    </cfRule>
    <cfRule type="containsBlanks" dxfId="39" priority="43" stopIfTrue="1">
      <formula>LEN(TRIM(T14))=0</formula>
    </cfRule>
  </conditionalFormatting>
  <conditionalFormatting sqref="T13:U13">
    <cfRule type="cellIs" dxfId="38" priority="44" operator="equal">
      <formula>"NO APLICA"</formula>
    </cfRule>
    <cfRule type="cellIs" dxfId="37" priority="45" operator="lessThanOrEqual">
      <formula>100%</formula>
    </cfRule>
    <cfRule type="cellIs" dxfId="36" priority="46" operator="between">
      <formula>100%</formula>
      <formula>110%</formula>
    </cfRule>
    <cfRule type="cellIs" dxfId="35" priority="47" operator="greaterThanOrEqual">
      <formula>110%</formula>
    </cfRule>
  </conditionalFormatting>
  <conditionalFormatting sqref="V14:V23">
    <cfRule type="cellIs" dxfId="34" priority="55" stopIfTrue="1" operator="greaterThanOrEqual">
      <formula>1.2</formula>
    </cfRule>
    <cfRule type="containsBlanks" dxfId="33" priority="56" stopIfTrue="1">
      <formula>LEN(TRIM(V14))=0</formula>
    </cfRule>
    <cfRule type="cellIs" dxfId="32" priority="52" stopIfTrue="1" operator="lessThan">
      <formula>0.5</formula>
    </cfRule>
    <cfRule type="cellIs" dxfId="31" priority="53" stopIfTrue="1" operator="between">
      <formula>0.5</formula>
      <formula>0.7</formula>
    </cfRule>
    <cfRule type="cellIs" dxfId="30" priority="54" stopIfTrue="1" operator="between">
      <formula>0.7</formula>
      <formula>1.2</formula>
    </cfRule>
    <cfRule type="cellIs" dxfId="29" priority="51" stopIfTrue="1" operator="equal">
      <formula>"100%"</formula>
    </cfRule>
  </conditionalFormatting>
  <conditionalFormatting sqref="U14:U23">
    <cfRule type="containsBlanks" dxfId="5" priority="1">
      <formula>LEN(TRIM(U14))=0</formula>
    </cfRule>
    <cfRule type="cellIs" dxfId="4" priority="2" stopIfTrue="1" operator="equal">
      <formula>"100%"</formula>
    </cfRule>
    <cfRule type="cellIs" dxfId="3" priority="3" stopIfTrue="1" operator="lessThan">
      <formula>0.5</formula>
    </cfRule>
    <cfRule type="cellIs" dxfId="6" priority="4" stopIfTrue="1" operator="between">
      <formula>0.5</formula>
      <formula>0.7</formula>
    </cfRule>
    <cfRule type="cellIs" dxfId="2" priority="5" stopIfTrue="1" operator="between">
      <formula>0.7</formula>
      <formula>1.2</formula>
    </cfRule>
    <cfRule type="cellIs" dxfId="1" priority="6" stopIfTrue="1" operator="greaterThanOrEqual">
      <formula>1.2</formula>
    </cfRule>
    <cfRule type="containsBlanks" dxfId="0" priority="7" stopIfTrue="1">
      <formula>LEN(TRIM(U14))=0</formula>
    </cfRule>
  </conditionalFormatting>
  <printOptions horizontalCentered="1"/>
  <pageMargins left="0.25" right="0.25" top="0.75" bottom="0.75" header="0.3" footer="0.3"/>
  <pageSetup paperSize="5" scale="2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U10"/>
  <sheetViews>
    <sheetView workbookViewId="0">
      <selection activeCell="C6" sqref="C6:U10"/>
    </sheetView>
  </sheetViews>
  <sheetFormatPr baseColWidth="10" defaultRowHeight="14.4" x14ac:dyDescent="0.3"/>
  <sheetData>
    <row r="5" spans="3:21" ht="15" thickBot="1" x14ac:dyDescent="0.35"/>
    <row r="6" spans="3:21" ht="15" thickBot="1" x14ac:dyDescent="0.35">
      <c r="C6" s="131" t="s">
        <v>27</v>
      </c>
      <c r="D6" s="132"/>
      <c r="E6" s="132"/>
      <c r="F6" s="132"/>
      <c r="G6" s="132"/>
      <c r="H6" s="132"/>
      <c r="I6" s="132"/>
      <c r="J6" s="132"/>
      <c r="K6" s="132"/>
      <c r="L6" s="132"/>
      <c r="M6" s="132"/>
      <c r="N6" s="132"/>
      <c r="O6" s="132"/>
      <c r="P6" s="132"/>
      <c r="Q6" s="132"/>
      <c r="R6" s="132"/>
      <c r="S6" s="132"/>
      <c r="T6" s="132"/>
      <c r="U6" s="133"/>
    </row>
    <row r="7" spans="3:21" ht="15" thickBot="1" x14ac:dyDescent="0.35">
      <c r="C7" s="139" t="s">
        <v>28</v>
      </c>
      <c r="D7" s="140" t="s">
        <v>10</v>
      </c>
      <c r="E7" s="141" t="s">
        <v>11</v>
      </c>
      <c r="F7" s="142"/>
      <c r="G7" s="142"/>
      <c r="H7" s="143"/>
      <c r="I7" s="141" t="s">
        <v>12</v>
      </c>
      <c r="J7" s="142"/>
      <c r="K7" s="142"/>
      <c r="L7" s="143"/>
      <c r="M7" s="141" t="s">
        <v>13</v>
      </c>
      <c r="N7" s="142"/>
      <c r="O7" s="142"/>
      <c r="P7" s="143"/>
      <c r="Q7" s="141" t="s">
        <v>14</v>
      </c>
      <c r="R7" s="142"/>
      <c r="S7" s="142"/>
      <c r="T7" s="143"/>
      <c r="U7" s="139" t="s">
        <v>39</v>
      </c>
    </row>
    <row r="8" spans="3:21" ht="28.2" thickBot="1" x14ac:dyDescent="0.35">
      <c r="C8" s="135"/>
      <c r="D8" s="137"/>
      <c r="E8" s="17" t="s">
        <v>29</v>
      </c>
      <c r="F8" s="19" t="s">
        <v>30</v>
      </c>
      <c r="G8" s="18" t="s">
        <v>31</v>
      </c>
      <c r="H8" s="20" t="s">
        <v>32</v>
      </c>
      <c r="I8" s="17" t="s">
        <v>29</v>
      </c>
      <c r="J8" s="19" t="s">
        <v>30</v>
      </c>
      <c r="K8" s="18" t="s">
        <v>31</v>
      </c>
      <c r="L8" s="20" t="s">
        <v>32</v>
      </c>
      <c r="M8" s="17" t="s">
        <v>6</v>
      </c>
      <c r="N8" s="19" t="s">
        <v>7</v>
      </c>
      <c r="O8" s="18" t="s">
        <v>8</v>
      </c>
      <c r="P8" s="20" t="s">
        <v>9</v>
      </c>
      <c r="Q8" s="17" t="s">
        <v>6</v>
      </c>
      <c r="R8" s="19" t="s">
        <v>7</v>
      </c>
      <c r="S8" s="18" t="s">
        <v>8</v>
      </c>
      <c r="T8" s="20" t="s">
        <v>9</v>
      </c>
      <c r="U8" s="135"/>
    </row>
    <row r="9" spans="3:21" ht="15" thickBot="1" x14ac:dyDescent="0.35">
      <c r="C9" s="121"/>
      <c r="D9" s="122"/>
      <c r="E9" s="46"/>
      <c r="F9" s="47"/>
      <c r="G9" s="47"/>
      <c r="H9" s="48"/>
      <c r="I9" s="46"/>
      <c r="J9" s="47"/>
      <c r="K9" s="47"/>
      <c r="L9" s="49"/>
      <c r="M9" s="50" t="str">
        <f>IFERROR((I9/E9),"100%")</f>
        <v>100%</v>
      </c>
      <c r="N9" s="42" t="str">
        <f t="shared" ref="N9:P9" si="0">IFERROR((J9/F9),"100%")</f>
        <v>100%</v>
      </c>
      <c r="O9" s="42" t="str">
        <f t="shared" si="0"/>
        <v>100%</v>
      </c>
      <c r="P9" s="33" t="str">
        <f t="shared" si="0"/>
        <v>100%</v>
      </c>
      <c r="Q9" s="50" t="str">
        <f>IFERROR(((I9)/(E9)),"100%")</f>
        <v>100%</v>
      </c>
      <c r="R9" s="50" t="str">
        <f>IFERROR(((J9+K9)/(F9+G9)),"100%")</f>
        <v>100%</v>
      </c>
      <c r="S9" s="42" t="str">
        <f>IFERROR(((J9+K9+L9)/(F9+G9+H9)),"100%")</f>
        <v>100%</v>
      </c>
      <c r="T9" s="33" t="str">
        <f>IFERROR(((J9+K9+L9+M9)/(F9+G9+H9+I9)),"100%")</f>
        <v>100%</v>
      </c>
      <c r="U9" s="52"/>
    </row>
    <row r="10" spans="3:21" ht="180" thickBot="1" x14ac:dyDescent="0.35">
      <c r="C10" s="67" t="s">
        <v>75</v>
      </c>
      <c r="D10" s="68">
        <v>3500000</v>
      </c>
      <c r="E10" s="69">
        <v>860678</v>
      </c>
      <c r="F10" s="70">
        <v>850321</v>
      </c>
      <c r="G10" s="70">
        <v>0</v>
      </c>
      <c r="H10" s="71">
        <v>0</v>
      </c>
      <c r="I10" s="69">
        <v>789478.52</v>
      </c>
      <c r="J10" s="70">
        <v>850321</v>
      </c>
      <c r="K10" s="70"/>
      <c r="L10" s="71"/>
      <c r="M10" s="72">
        <f>IFERROR(I10/E10,"100"%)</f>
        <v>0.91727512495962482</v>
      </c>
      <c r="N10" s="72">
        <f>IFERROR(J10/F10,"100"%)</f>
        <v>1</v>
      </c>
      <c r="O10" s="73"/>
      <c r="P10" s="74"/>
      <c r="Q10" s="45">
        <f>IFERROR(I10/D10,"100%")</f>
        <v>0.22556529142857143</v>
      </c>
      <c r="R10" s="45">
        <f>IFERROR(J10/D10,"100%")</f>
        <v>0.24294885714285713</v>
      </c>
      <c r="S10" s="73"/>
      <c r="T10" s="74"/>
      <c r="U10" s="75" t="s">
        <v>76</v>
      </c>
    </row>
  </sheetData>
  <mergeCells count="9">
    <mergeCell ref="C9:D9"/>
    <mergeCell ref="C6:U6"/>
    <mergeCell ref="C7:C8"/>
    <mergeCell ref="D7:D8"/>
    <mergeCell ref="E7:H7"/>
    <mergeCell ref="I7:L7"/>
    <mergeCell ref="M7:P7"/>
    <mergeCell ref="Q7:T7"/>
    <mergeCell ref="U7:U8"/>
  </mergeCells>
  <conditionalFormatting sqref="E9:H10">
    <cfRule type="containsBlanks" dxfId="28" priority="29">
      <formula>LEN(TRIM(E9))=0</formula>
    </cfRule>
  </conditionalFormatting>
  <conditionalFormatting sqref="I9:L10">
    <cfRule type="containsBlanks" dxfId="27" priority="15">
      <formula>LEN(TRIM(I9))=0</formula>
    </cfRule>
  </conditionalFormatting>
  <conditionalFormatting sqref="M10:N10">
    <cfRule type="cellIs" dxfId="26" priority="23" stopIfTrue="1" operator="equal">
      <formula>"100%"</formula>
    </cfRule>
    <cfRule type="cellIs" dxfId="25" priority="24" stopIfTrue="1" operator="lessThan">
      <formula>0.5</formula>
    </cfRule>
    <cfRule type="cellIs" dxfId="24" priority="25" stopIfTrue="1" operator="between">
      <formula>0.5</formula>
      <formula>0.7</formula>
    </cfRule>
    <cfRule type="cellIs" dxfId="23" priority="26" stopIfTrue="1" operator="between">
      <formula>0.7</formula>
      <formula>1.2</formula>
    </cfRule>
    <cfRule type="cellIs" dxfId="22" priority="27" stopIfTrue="1" operator="greaterThanOrEqual">
      <formula>1.2</formula>
    </cfRule>
    <cfRule type="containsBlanks" dxfId="21" priority="28" stopIfTrue="1">
      <formula>LEN(TRIM(M10))=0</formula>
    </cfRule>
  </conditionalFormatting>
  <conditionalFormatting sqref="M9:T9">
    <cfRule type="cellIs" dxfId="20" priority="2" stopIfTrue="1" operator="equal">
      <formula>"100%"</formula>
    </cfRule>
    <cfRule type="cellIs" dxfId="19" priority="3" stopIfTrue="1" operator="lessThan">
      <formula>0.5</formula>
    </cfRule>
    <cfRule type="cellIs" dxfId="18" priority="4" stopIfTrue="1" operator="between">
      <formula>0.5</formula>
      <formula>0.7</formula>
    </cfRule>
    <cfRule type="cellIs" dxfId="17" priority="5" stopIfTrue="1" operator="between">
      <formula>0.7</formula>
      <formula>1.2</formula>
    </cfRule>
    <cfRule type="cellIs" dxfId="16" priority="6" stopIfTrue="1" operator="greaterThanOrEqual">
      <formula>1.2</formula>
    </cfRule>
    <cfRule type="containsBlanks" dxfId="15" priority="7" stopIfTrue="1">
      <formula>LEN(TRIM(M9))=0</formula>
    </cfRule>
  </conditionalFormatting>
  <conditionalFormatting sqref="O10:P10 S10:T10">
    <cfRule type="containsBlanks" dxfId="14" priority="16">
      <formula>LEN(TRIM(O10))=0</formula>
    </cfRule>
  </conditionalFormatting>
  <conditionalFormatting sqref="Q10:R10">
    <cfRule type="cellIs" dxfId="13" priority="17" stopIfTrue="1" operator="equal">
      <formula>"100%"</formula>
    </cfRule>
    <cfRule type="cellIs" dxfId="12" priority="18" stopIfTrue="1" operator="lessThan">
      <formula>0.5</formula>
    </cfRule>
    <cfRule type="cellIs" dxfId="11" priority="19" stopIfTrue="1" operator="between">
      <formula>0.5</formula>
      <formula>0.7</formula>
    </cfRule>
    <cfRule type="cellIs" dxfId="10" priority="20" stopIfTrue="1" operator="between">
      <formula>0.7</formula>
      <formula>1.2</formula>
    </cfRule>
    <cfRule type="cellIs" dxfId="9" priority="21" stopIfTrue="1" operator="greaterThanOrEqual">
      <formula>1.2</formula>
    </cfRule>
    <cfRule type="containsBlanks" dxfId="8" priority="22" stopIfTrue="1">
      <formula>LEN(TRIM(Q10))=0</formula>
    </cfRule>
  </conditionalFormatting>
  <conditionalFormatting sqref="Q9:T9">
    <cfRule type="containsBlanks" dxfId="7" priority="1">
      <formula>LEN(TRIM(Q9))=0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activeCell="B17" sqref="B17"/>
    </sheetView>
  </sheetViews>
  <sheetFormatPr baseColWidth="10" defaultRowHeight="14.4" x14ac:dyDescent="0.3"/>
  <cols>
    <col min="1" max="1" width="20.33203125" customWidth="1"/>
    <col min="2" max="2" width="34.6640625" customWidth="1"/>
  </cols>
  <sheetData>
    <row r="1" spans="1:2" x14ac:dyDescent="0.3">
      <c r="A1" s="38" t="s">
        <v>35</v>
      </c>
    </row>
    <row r="3" spans="1:2" ht="120" customHeight="1" x14ac:dyDescent="0.3">
      <c r="A3" s="144" t="s">
        <v>36</v>
      </c>
      <c r="B3" s="144"/>
    </row>
    <row r="5" spans="1:2" ht="43.2" x14ac:dyDescent="0.3">
      <c r="A5" s="39"/>
      <c r="B5" s="40" t="s">
        <v>37</v>
      </c>
    </row>
    <row r="6" spans="1:2" ht="57.6" x14ac:dyDescent="0.3">
      <c r="A6" s="41"/>
      <c r="B6" s="40" t="s">
        <v>38</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SEGUIMIENTO E4 2023</vt:lpstr>
      <vt:lpstr>Hoja1</vt:lpstr>
      <vt:lpstr>Instrucciones</vt:lpstr>
      <vt:lpstr>'SEGUIMIENTO E4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Alma</cp:lastModifiedBy>
  <cp:revision/>
  <cp:lastPrinted>2023-07-10T17:35:29Z</cp:lastPrinted>
  <dcterms:created xsi:type="dcterms:W3CDTF">2021-03-11T02:28:07Z</dcterms:created>
  <dcterms:modified xsi:type="dcterms:W3CDTF">2023-10-06T18:12:25Z</dcterms:modified>
  <cp:category/>
  <cp:contentStatus/>
</cp:coreProperties>
</file>