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66925"/>
  <mc:AlternateContent xmlns:mc="http://schemas.openxmlformats.org/markup-compatibility/2006">
    <mc:Choice Requires="x15">
      <x15ac:absPath xmlns:x15ac="http://schemas.microsoft.com/office/spreadsheetml/2010/11/ac" url="C:\Users\susyc\OneDrive\Documentos\Planeación (Respaldo)\1. Entregas trimestrales\3er Trimestre 2025\1.4 OM\3. Formato de Seguimiento OM\"/>
    </mc:Choice>
  </mc:AlternateContent>
  <xr:revisionPtr revIDLastSave="0" documentId="13_ncr:1_{60B3A91C-3410-42B9-B90C-066EF0AA06C1}" xr6:coauthVersionLast="47" xr6:coauthVersionMax="47" xr10:uidLastSave="{00000000-0000-0000-0000-000000000000}"/>
  <bookViews>
    <workbookView xWindow="-120" yWindow="-120" windowWidth="20730" windowHeight="11160" xr2:uid="{00000000-000D-0000-FFFF-FFFF00000000}"/>
  </bookViews>
  <sheets>
    <sheet name="SEGUIMIENTO 2025 " sheetId="3" r:id="rId1"/>
    <sheet name="Instrucciones" sheetId="4" r:id="rId2"/>
  </sheets>
  <definedNames>
    <definedName name="ADFASDF">#REF!</definedName>
    <definedName name="_xlnm.Print_Area" localSheetId="0">'SEGUIMIENTO 2025 '!$A$1:$X$66</definedName>
    <definedName name="averiguar">#REF!</definedName>
    <definedName name="averiguar2">#REF!</definedName>
    <definedName name="averiguar3">#REF!</definedName>
    <definedName name="e">#REF!</definedName>
    <definedName name="formato2">#REF!</definedName>
    <definedName name="M">#REF!</definedName>
    <definedName name="MIRPRUEBA">#REF!</definedName>
    <definedName name="_xlnm.Print_Titles" localSheetId="0">'SEGUIMIENTO 2025 '!$11:$12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8" i="3" l="1"/>
  <c r="F79" i="3"/>
  <c r="F80" i="3"/>
  <c r="P13" i="3"/>
  <c r="T13" i="3"/>
  <c r="P14" i="3"/>
  <c r="Q14" i="3"/>
  <c r="S14" i="3"/>
  <c r="T14" i="3"/>
  <c r="U14" i="3"/>
  <c r="V14" i="3"/>
  <c r="W14" i="3"/>
  <c r="P15" i="3"/>
  <c r="Q15" i="3"/>
  <c r="R15" i="3"/>
  <c r="T15" i="3"/>
  <c r="U15" i="3"/>
  <c r="V15" i="3"/>
  <c r="R14" i="3"/>
  <c r="V28" i="3"/>
  <c r="R27" i="3" l="1"/>
  <c r="R16" i="3"/>
  <c r="R17" i="3"/>
  <c r="R18" i="3"/>
  <c r="R19" i="3"/>
  <c r="R20" i="3"/>
  <c r="R21" i="3"/>
  <c r="R22" i="3"/>
  <c r="R23" i="3"/>
  <c r="R24" i="3"/>
  <c r="R25" i="3"/>
  <c r="R26" i="3"/>
  <c r="R28" i="3"/>
  <c r="R29" i="3"/>
  <c r="R30" i="3"/>
  <c r="R31" i="3"/>
  <c r="R32" i="3"/>
  <c r="R33" i="3"/>
  <c r="R34" i="3"/>
  <c r="R35" i="3"/>
  <c r="R36" i="3"/>
  <c r="R37" i="3"/>
  <c r="R38" i="3"/>
  <c r="R39" i="3"/>
  <c r="R40" i="3"/>
  <c r="R41" i="3"/>
  <c r="R42" i="3"/>
  <c r="R43" i="3"/>
  <c r="R44" i="3"/>
  <c r="R45" i="3"/>
  <c r="R46" i="3"/>
  <c r="R47" i="3"/>
  <c r="R48" i="3"/>
  <c r="R49" i="3"/>
  <c r="R50" i="3"/>
  <c r="R51" i="3"/>
  <c r="R52" i="3"/>
  <c r="R53" i="3"/>
  <c r="V19" i="3"/>
  <c r="V20" i="3"/>
  <c r="V21" i="3"/>
  <c r="V22" i="3"/>
  <c r="V23" i="3"/>
  <c r="V24" i="3"/>
  <c r="V25" i="3"/>
  <c r="V26" i="3"/>
  <c r="V53" i="3" l="1"/>
  <c r="V52" i="3"/>
  <c r="V51" i="3"/>
  <c r="V50" i="3"/>
  <c r="V49" i="3"/>
  <c r="V48" i="3"/>
  <c r="V47" i="3"/>
  <c r="V46" i="3"/>
  <c r="V45" i="3"/>
  <c r="V44" i="3"/>
  <c r="V43" i="3"/>
  <c r="V42" i="3"/>
  <c r="V41" i="3"/>
  <c r="V40" i="3"/>
  <c r="V39" i="3"/>
  <c r="V38" i="3"/>
  <c r="V37" i="3"/>
  <c r="V36" i="3"/>
  <c r="V35" i="3"/>
  <c r="V34" i="3"/>
  <c r="V33" i="3"/>
  <c r="V32" i="3"/>
  <c r="V31" i="3"/>
  <c r="V30" i="3"/>
  <c r="V29" i="3"/>
  <c r="V27" i="3"/>
  <c r="V18" i="3"/>
  <c r="V17" i="3"/>
  <c r="V16" i="3"/>
  <c r="P37" i="3"/>
  <c r="P50" i="3"/>
  <c r="Q50" i="3"/>
  <c r="P51" i="3"/>
  <c r="Q51" i="3"/>
  <c r="P52" i="3"/>
  <c r="Q52" i="3"/>
  <c r="P53" i="3"/>
  <c r="Q53" i="3"/>
  <c r="Q19" i="3" l="1"/>
  <c r="Q42" i="3"/>
  <c r="Q46" i="3"/>
  <c r="U53" i="3"/>
  <c r="U52" i="3"/>
  <c r="U51" i="3"/>
  <c r="U50" i="3"/>
  <c r="U49" i="3"/>
  <c r="U48" i="3"/>
  <c r="U47" i="3"/>
  <c r="U45" i="3"/>
  <c r="U44" i="3"/>
  <c r="U43" i="3"/>
  <c r="U41" i="3"/>
  <c r="U40" i="3"/>
  <c r="U39" i="3"/>
  <c r="U38" i="3"/>
  <c r="U37" i="3"/>
  <c r="U36" i="3"/>
  <c r="U35" i="3"/>
  <c r="U34" i="3"/>
  <c r="U33" i="3"/>
  <c r="U32" i="3"/>
  <c r="U31" i="3"/>
  <c r="U30" i="3"/>
  <c r="U29" i="3"/>
  <c r="U28" i="3"/>
  <c r="U27" i="3"/>
  <c r="U26" i="3"/>
  <c r="U25" i="3"/>
  <c r="U24" i="3"/>
  <c r="U23" i="3"/>
  <c r="U22" i="3"/>
  <c r="U21" i="3"/>
  <c r="U20" i="3"/>
  <c r="U18" i="3"/>
  <c r="U17" i="3"/>
  <c r="U16" i="3"/>
  <c r="Q49" i="3"/>
  <c r="Q48" i="3"/>
  <c r="Q47" i="3"/>
  <c r="Q45" i="3"/>
  <c r="Q44" i="3"/>
  <c r="Q43" i="3"/>
  <c r="Q41" i="3"/>
  <c r="Q40" i="3"/>
  <c r="Q39" i="3"/>
  <c r="Q38" i="3"/>
  <c r="Q37" i="3"/>
  <c r="Q36" i="3"/>
  <c r="Q35" i="3"/>
  <c r="Q34" i="3"/>
  <c r="Q33" i="3"/>
  <c r="Q32" i="3"/>
  <c r="Q31" i="3"/>
  <c r="Q30" i="3"/>
  <c r="Q29" i="3"/>
  <c r="Q28" i="3"/>
  <c r="Q27" i="3"/>
  <c r="Q26" i="3"/>
  <c r="Q25" i="3"/>
  <c r="Q24" i="3"/>
  <c r="Q23" i="3"/>
  <c r="Q22" i="3"/>
  <c r="Q21" i="3"/>
  <c r="Q20" i="3"/>
  <c r="Q18" i="3"/>
  <c r="Q17" i="3"/>
  <c r="Q16" i="3"/>
  <c r="U19" i="3" l="1"/>
  <c r="U42" i="3"/>
  <c r="U46" i="3"/>
  <c r="P46" i="3"/>
  <c r="P27" i="3"/>
  <c r="V80" i="3"/>
  <c r="V81" i="3"/>
  <c r="V82" i="3"/>
  <c r="V83" i="3"/>
  <c r="V84" i="3"/>
  <c r="U81" i="3"/>
  <c r="U82" i="3"/>
  <c r="U83" i="3"/>
  <c r="U84" i="3"/>
  <c r="T80" i="3"/>
  <c r="T81" i="3"/>
  <c r="T82" i="3"/>
  <c r="T83" i="3"/>
  <c r="S80" i="3"/>
  <c r="S81" i="3"/>
  <c r="S82" i="3"/>
  <c r="S83" i="3"/>
  <c r="R81" i="3"/>
  <c r="R82" i="3"/>
  <c r="R83" i="3"/>
  <c r="Q80" i="3"/>
  <c r="Q81" i="3"/>
  <c r="Q82" i="3"/>
  <c r="Q83" i="3"/>
  <c r="Q84" i="3"/>
  <c r="P80" i="3"/>
  <c r="P81" i="3"/>
  <c r="P82" i="3"/>
  <c r="P83" i="3"/>
  <c r="O81" i="3"/>
  <c r="O82" i="3"/>
  <c r="O83" i="3"/>
  <c r="O84" i="3"/>
  <c r="F81" i="3"/>
  <c r="G86" i="3"/>
  <c r="H86" i="3"/>
  <c r="I86" i="3"/>
  <c r="J86" i="3"/>
  <c r="K86" i="3"/>
  <c r="L86" i="3"/>
  <c r="M86" i="3"/>
  <c r="N86" i="3"/>
  <c r="F82" i="3"/>
  <c r="F83" i="3"/>
  <c r="F85" i="3"/>
  <c r="P84" i="3"/>
  <c r="R84" i="3"/>
  <c r="S84" i="3"/>
  <c r="T84" i="3"/>
  <c r="P16" i="3"/>
  <c r="P17" i="3"/>
  <c r="P18" i="3"/>
  <c r="P19" i="3"/>
  <c r="P20" i="3"/>
  <c r="P21" i="3"/>
  <c r="P22" i="3"/>
  <c r="P23" i="3"/>
  <c r="P24" i="3"/>
  <c r="P25" i="3"/>
  <c r="P26" i="3"/>
  <c r="P28" i="3"/>
  <c r="P29" i="3"/>
  <c r="P30" i="3"/>
  <c r="P31" i="3"/>
  <c r="P32" i="3"/>
  <c r="P33" i="3"/>
  <c r="P34" i="3"/>
  <c r="P35" i="3"/>
  <c r="P36" i="3"/>
  <c r="P38" i="3"/>
  <c r="P39" i="3"/>
  <c r="P40" i="3"/>
  <c r="P41" i="3"/>
  <c r="P42" i="3"/>
  <c r="P43" i="3"/>
  <c r="P44" i="3"/>
  <c r="P45" i="3"/>
  <c r="P47" i="3"/>
  <c r="P48" i="3"/>
  <c r="P49" i="3"/>
  <c r="F86" i="3" l="1"/>
  <c r="T16" i="3" l="1"/>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V85" i="3" l="1"/>
  <c r="U85" i="3"/>
  <c r="T85" i="3"/>
  <c r="S85" i="3"/>
  <c r="R85" i="3"/>
  <c r="Q85" i="3"/>
  <c r="P85" i="3"/>
  <c r="O85" i="3"/>
  <c r="U80" i="3"/>
  <c r="R80" i="3"/>
  <c r="O80" i="3"/>
  <c r="V79" i="3"/>
  <c r="U79" i="3"/>
  <c r="T79" i="3"/>
  <c r="S79" i="3"/>
  <c r="R79" i="3"/>
  <c r="Q79" i="3"/>
  <c r="P79" i="3"/>
  <c r="O79" i="3"/>
  <c r="V78" i="3"/>
  <c r="U78" i="3"/>
  <c r="T78" i="3"/>
  <c r="S78" i="3"/>
  <c r="R78" i="3"/>
  <c r="Q78" i="3"/>
  <c r="P78" i="3"/>
  <c r="O78" i="3"/>
  <c r="R103" i="3" l="1"/>
  <c r="R104" i="3"/>
  <c r="S103" i="3"/>
  <c r="U103" i="3"/>
  <c r="T103" i="3"/>
  <c r="V110" i="3"/>
  <c r="Q103" i="3" l="1"/>
  <c r="P103" i="3"/>
  <c r="V103" i="3"/>
  <c r="V109" i="3"/>
  <c r="V108" i="3"/>
  <c r="V107" i="3"/>
  <c r="V106" i="3"/>
  <c r="V105" i="3"/>
  <c r="V104" i="3"/>
  <c r="U110" i="3"/>
  <c r="U109" i="3"/>
  <c r="U108" i="3"/>
  <c r="U107" i="3"/>
  <c r="U106" i="3"/>
  <c r="U105" i="3"/>
  <c r="U104" i="3"/>
  <c r="T110" i="3"/>
  <c r="T109" i="3"/>
  <c r="T108" i="3"/>
  <c r="T107" i="3"/>
  <c r="T106" i="3"/>
  <c r="T105" i="3"/>
  <c r="T104" i="3"/>
  <c r="O103" i="3" l="1"/>
  <c r="R111" i="3" l="1"/>
  <c r="Q111" i="3"/>
  <c r="O107" i="3"/>
  <c r="O108" i="3"/>
  <c r="O109" i="3"/>
  <c r="F111" i="3"/>
  <c r="O104" i="3"/>
  <c r="P104" i="3"/>
  <c r="Q104" i="3"/>
  <c r="S104" i="3"/>
  <c r="O105" i="3"/>
  <c r="P105" i="3"/>
  <c r="Q105" i="3"/>
  <c r="R105" i="3"/>
  <c r="S105" i="3"/>
  <c r="O106" i="3"/>
  <c r="P106" i="3"/>
  <c r="Q106" i="3"/>
  <c r="R106" i="3"/>
  <c r="S106" i="3"/>
  <c r="P107" i="3"/>
  <c r="Q107" i="3"/>
  <c r="R107" i="3"/>
  <c r="S107" i="3"/>
  <c r="P108" i="3"/>
  <c r="Q108" i="3"/>
  <c r="R108" i="3"/>
  <c r="S108" i="3"/>
  <c r="P109" i="3"/>
  <c r="Q109" i="3"/>
  <c r="R109" i="3"/>
  <c r="S109" i="3"/>
  <c r="O110" i="3"/>
  <c r="P110" i="3"/>
  <c r="Q110" i="3"/>
  <c r="R110" i="3"/>
  <c r="S110" i="3"/>
  <c r="O111" i="3" l="1"/>
  <c r="P111" i="3"/>
  <c r="U111" i="3"/>
  <c r="T111" i="3"/>
  <c r="V111" i="3"/>
  <c r="S111" i="3"/>
</calcChain>
</file>

<file path=xl/sharedStrings.xml><?xml version="1.0" encoding="utf-8"?>
<sst xmlns="http://schemas.openxmlformats.org/spreadsheetml/2006/main" count="347" uniqueCount="238">
  <si>
    <t>Nivel.
(unidad administrativa responsable)</t>
  </si>
  <si>
    <t>Resumen narrativo u objetivos.
Clave: Número del Eje, Número del Programa, 1 para el Fin, 1 para el Propósito, Número del Componente, Número de las Actividades.</t>
  </si>
  <si>
    <t>INDICADOR</t>
  </si>
  <si>
    <t>Nombre del Indicador.
Siglas y descripción.</t>
  </si>
  <si>
    <t>Frecuencia de medición del Indicador.
Con base a las recomendaciones del nivel de objetivos.</t>
  </si>
  <si>
    <t>Unidad de medida del Indicador y unidad de medida de sus variables.</t>
  </si>
  <si>
    <t>TRIMESTRE 1</t>
  </si>
  <si>
    <t>TRIMESTRE 2</t>
  </si>
  <si>
    <t>TRIMESTRE 3</t>
  </si>
  <si>
    <t>TRIMESTRE 4</t>
  </si>
  <si>
    <t>Fin
(DGPM / DP)</t>
  </si>
  <si>
    <t>Actividad</t>
  </si>
  <si>
    <t>SEGUIMIENTO A LA EJECUCIÓN DEL PRESUPUESTO AUTORIZADO</t>
  </si>
  <si>
    <t>CONCENTRADO DE UNIDADES ADMINISTRATIVAS</t>
  </si>
  <si>
    <t>PRESUPUESTO ANUAL AUTORIZADO</t>
  </si>
  <si>
    <t>PLANEACIÓN TRIMESTRAL DE EJECUCIÓN DEL PRESUPUESTO</t>
  </si>
  <si>
    <t>EJECUCIÓN  DEL PRESUPUESTO AUTORIZADO</t>
  </si>
  <si>
    <t>AVANCE TRIMESTRAL EN LA EJECUCIÓN DEL PRESUPUESTO</t>
  </si>
  <si>
    <t>AVANCE ACUMULADO ANUAL DE LA  EJECUCIÓN DEL PRESUPUESTO</t>
  </si>
  <si>
    <t>EL COLOR DE LA CELDA REPRESENTA QUE NO SE PROGRAMÓ ACTIVIDAD EN ESE TRIMESTRE</t>
  </si>
  <si>
    <t>EL COLOR DE LA CELDA REPRESENTA QUE NO SE HA REPORTADO EL TRIMESTRE O QUE NO SE REALIZÓ POR NO ESTAR PROGRAMADO</t>
  </si>
  <si>
    <t>EJEMPLO PARA REPORTAR SUS AVANCES, SOLO TIENEN QUE REGISTRAR LOS VALORES PROGRAMADOS POR TRIMESTRE Y CONFORME REPORTEN AVANCES REGISTRAR EL AVANCE DEL TRIMESTRE CORRESPONDIENTE POSICIONARSE EN LA CELDA DE ARRIBA Y ARRASTRAR LA CON LA CRUZ NEGRITA HACIA ABAJO PARA OBTENER EL AVANCE CORRESPONDIENTE . VERIFICAR DANDO DOBLE CLIC A LA INFORMACION OBTENIDA.</t>
  </si>
  <si>
    <t>INSTRUCTIVO</t>
  </si>
  <si>
    <t>EJEMPLO</t>
  </si>
  <si>
    <t>Componente
(ICCAL)</t>
  </si>
  <si>
    <t>Trimestral</t>
  </si>
  <si>
    <t>Propósito
(Oficialía Mayor)</t>
  </si>
  <si>
    <r>
      <t xml:space="preserve">UNIDAD DE MEDIDA DEL INDICADOR: 
</t>
    </r>
    <r>
      <rPr>
        <sz val="11"/>
        <color theme="0"/>
        <rFont val="Arial"/>
        <family val="2"/>
      </rPr>
      <t>Porcentaje</t>
    </r>
    <r>
      <rPr>
        <b/>
        <sz val="11"/>
        <color theme="0"/>
        <rFont val="Arial"/>
        <family val="2"/>
      </rPr>
      <t xml:space="preserve">
UNIDAD DE MEDIDA DE LAS VARIABLES:
</t>
    </r>
    <r>
      <rPr>
        <sz val="11"/>
        <color theme="0"/>
        <rFont val="Arial"/>
        <family val="2"/>
      </rPr>
      <t>Solicitudes Administrativas</t>
    </r>
    <r>
      <rPr>
        <b/>
        <sz val="11"/>
        <color theme="0"/>
        <rFont val="Arial"/>
        <family val="2"/>
      </rPr>
      <t xml:space="preserve">
</t>
    </r>
  </si>
  <si>
    <t>Componente (OFICIALÍA MAYOR)</t>
  </si>
  <si>
    <r>
      <t>PGER=</t>
    </r>
    <r>
      <rPr>
        <sz val="11"/>
        <color theme="1"/>
        <rFont val="Arial"/>
        <family val="2"/>
      </rPr>
      <t xml:space="preserve"> Porcentaje de gestiones realizadas.</t>
    </r>
  </si>
  <si>
    <r>
      <t xml:space="preserve">UNIDAD DE MEDIDA DEL INDICADOR:
</t>
    </r>
    <r>
      <rPr>
        <sz val="11"/>
        <color theme="1"/>
        <rFont val="Arial"/>
        <family val="2"/>
      </rPr>
      <t>Porcentaje</t>
    </r>
    <r>
      <rPr>
        <b/>
        <sz val="11"/>
        <color theme="1"/>
        <rFont val="Arial"/>
        <family val="2"/>
      </rPr>
      <t xml:space="preserve">
UNIDAD DE MEDIDA DE LAS VARIABLES: 
</t>
    </r>
    <r>
      <rPr>
        <sz val="11"/>
        <color theme="1"/>
        <rFont val="Arial"/>
        <family val="2"/>
      </rPr>
      <t xml:space="preserve">Gestiones de apoyos </t>
    </r>
  </si>
  <si>
    <r>
      <rPr>
        <b/>
        <sz val="11"/>
        <color theme="1"/>
        <rFont val="Arial"/>
        <family val="2"/>
      </rPr>
      <t>PEEOMA=</t>
    </r>
    <r>
      <rPr>
        <sz val="11"/>
        <color theme="1"/>
        <rFont val="Arial"/>
        <family val="2"/>
      </rPr>
      <t xml:space="preserve"> Porcentaje de eventos especiales oficiales municipales atendidos</t>
    </r>
  </si>
  <si>
    <r>
      <t xml:space="preserve">UNIDAD DE MEDIDA DEL INDICADOR:
</t>
    </r>
    <r>
      <rPr>
        <sz val="11"/>
        <color theme="1"/>
        <rFont val="Arial"/>
        <family val="2"/>
      </rPr>
      <t>Porcentaje</t>
    </r>
    <r>
      <rPr>
        <b/>
        <sz val="11"/>
        <color theme="1"/>
        <rFont val="Arial"/>
        <family val="2"/>
      </rPr>
      <t xml:space="preserve">
UNIDAD DE MEDIDA DE LAS VARIABLES: 
</t>
    </r>
    <r>
      <rPr>
        <sz val="11"/>
        <color theme="1"/>
        <rFont val="Arial"/>
        <family val="2"/>
      </rPr>
      <t>Eventos Especiales Oficiales</t>
    </r>
  </si>
  <si>
    <r>
      <rPr>
        <b/>
        <sz val="11"/>
        <color theme="1"/>
        <rFont val="Arial"/>
        <family val="2"/>
      </rPr>
      <t>PCAE=</t>
    </r>
    <r>
      <rPr>
        <sz val="11"/>
        <color theme="1"/>
        <rFont val="Arial"/>
        <family val="2"/>
      </rPr>
      <t xml:space="preserve"> Porcentaje de cumplimiento de los acuerdos establecidos. </t>
    </r>
  </si>
  <si>
    <r>
      <t xml:space="preserve">UNIDAD DE MEDIDA DEL INDICADOR:
</t>
    </r>
    <r>
      <rPr>
        <sz val="11"/>
        <color theme="1"/>
        <rFont val="Arial"/>
        <family val="2"/>
      </rPr>
      <t>Porcentaje</t>
    </r>
    <r>
      <rPr>
        <b/>
        <sz val="11"/>
        <color theme="1"/>
        <rFont val="Arial"/>
        <family val="2"/>
      </rPr>
      <t xml:space="preserve">
UNIDAD DE MEDIDA DE LAS VARIABLES:  
</t>
    </r>
    <r>
      <rPr>
        <sz val="11"/>
        <color theme="1"/>
        <rFont val="Arial"/>
        <family val="2"/>
      </rPr>
      <t>Acuerdos Establecidos.</t>
    </r>
  </si>
  <si>
    <t>Componente
(DIRECCIÓN DE RECURSOS MATERIALES)</t>
  </si>
  <si>
    <r>
      <t xml:space="preserve">PRMS: </t>
    </r>
    <r>
      <rPr>
        <sz val="11"/>
        <color theme="1"/>
        <rFont val="Arial"/>
        <family val="2"/>
      </rPr>
      <t xml:space="preserve">Porcentaje de los recursos materiales y servicios suministrados. </t>
    </r>
  </si>
  <si>
    <r>
      <t xml:space="preserve">UNIDAD DE MEDIDA DEL INDICADOR:
</t>
    </r>
    <r>
      <rPr>
        <sz val="11"/>
        <color rgb="FF000000"/>
        <rFont val="Arial"/>
        <family val="2"/>
      </rPr>
      <t xml:space="preserve">Porcentaje
</t>
    </r>
    <r>
      <rPr>
        <b/>
        <sz val="11"/>
        <color rgb="FF000000"/>
        <rFont val="Arial"/>
        <family val="2"/>
      </rPr>
      <t xml:space="preserve">
UNIDAD DE MEDIDA DE LAS VARIABLES:
</t>
    </r>
    <r>
      <rPr>
        <sz val="11"/>
        <color rgb="FF000000"/>
        <rFont val="Arial"/>
        <family val="2"/>
      </rPr>
      <t>Solicitudes de recursos materiales y servicios</t>
    </r>
    <r>
      <rPr>
        <b/>
        <sz val="11"/>
        <color rgb="FF000000"/>
        <rFont val="Arial"/>
        <family val="2"/>
      </rPr>
      <t xml:space="preserve"> </t>
    </r>
  </si>
  <si>
    <r>
      <rPr>
        <b/>
        <sz val="11"/>
        <color theme="1"/>
        <rFont val="Arial"/>
        <family val="2"/>
      </rPr>
      <t xml:space="preserve">PSAL: </t>
    </r>
    <r>
      <rPr>
        <sz val="11"/>
        <color theme="1"/>
        <rFont val="Arial"/>
        <family val="2"/>
      </rPr>
      <t>Porcentaje de Solicitudes Administrativas y de Logística Atendidas</t>
    </r>
  </si>
  <si>
    <r>
      <rPr>
        <b/>
        <sz val="11"/>
        <color rgb="FF000000"/>
        <rFont val="Arial"/>
        <family val="2"/>
      </rPr>
      <t>UNIDAD DE MEDIDA DEL INDICADOR:</t>
    </r>
    <r>
      <rPr>
        <sz val="11"/>
        <color rgb="FF000000"/>
        <rFont val="Arial"/>
        <family val="2"/>
      </rPr>
      <t xml:space="preserve">
Porcentaje
</t>
    </r>
    <r>
      <rPr>
        <b/>
        <sz val="11"/>
        <color rgb="FF000000"/>
        <rFont val="Arial"/>
        <family val="2"/>
      </rPr>
      <t>UNIDAD DE MEDIDA DE LAS VARIABLES:</t>
    </r>
    <r>
      <rPr>
        <sz val="11"/>
        <color rgb="FF000000"/>
        <rFont val="Arial"/>
        <family val="2"/>
      </rPr>
      <t xml:space="preserve">
Solicitudes administrativas y de logística</t>
    </r>
  </si>
  <si>
    <r>
      <rPr>
        <b/>
        <sz val="11"/>
        <color theme="1"/>
        <rFont val="Arial"/>
        <family val="2"/>
      </rPr>
      <t xml:space="preserve">PIE: </t>
    </r>
    <r>
      <rPr>
        <sz val="11"/>
        <color theme="1"/>
        <rFont val="Arial"/>
        <family val="2"/>
      </rPr>
      <t>Porcentaje de Integración de Expedientes realizados</t>
    </r>
  </si>
  <si>
    <r>
      <rPr>
        <b/>
        <sz val="11"/>
        <color rgb="FF000000"/>
        <rFont val="Arial"/>
        <family val="2"/>
      </rPr>
      <t>UNIDAD DE MEDIDA DEL INDICADOR:</t>
    </r>
    <r>
      <rPr>
        <sz val="11"/>
        <color rgb="FF000000"/>
        <rFont val="Arial"/>
        <family val="2"/>
      </rPr>
      <t xml:space="preserve">
Porcentaje
</t>
    </r>
    <r>
      <rPr>
        <b/>
        <sz val="11"/>
        <color rgb="FF000000"/>
        <rFont val="Arial"/>
        <family val="2"/>
      </rPr>
      <t>UNIDAD DE MEDIDA DE LAS VARIABLES</t>
    </r>
    <r>
      <rPr>
        <sz val="11"/>
        <color rgb="FF000000"/>
        <rFont val="Arial"/>
        <family val="2"/>
      </rPr>
      <t xml:space="preserve">:
Expedientes
</t>
    </r>
  </si>
  <si>
    <r>
      <rPr>
        <b/>
        <sz val="11"/>
        <color theme="1"/>
        <rFont val="Arial"/>
        <family val="2"/>
      </rPr>
      <t xml:space="preserve">PRRE: </t>
    </r>
    <r>
      <rPr>
        <sz val="11"/>
        <color theme="1"/>
        <rFont val="Arial"/>
        <family val="2"/>
      </rPr>
      <t>Porcentaje de  Requisiciones para Eventos Atendidos</t>
    </r>
  </si>
  <si>
    <r>
      <rPr>
        <b/>
        <sz val="11"/>
        <color rgb="FF000000"/>
        <rFont val="Arial"/>
        <family val="2"/>
      </rPr>
      <t>UNIDAD DE MEDIDA DEL INDICADOR:</t>
    </r>
    <r>
      <rPr>
        <sz val="11"/>
        <color rgb="FF000000"/>
        <rFont val="Arial"/>
        <family val="2"/>
      </rPr>
      <t xml:space="preserve">
Porcentaje
</t>
    </r>
    <r>
      <rPr>
        <b/>
        <sz val="11"/>
        <color rgb="FF000000"/>
        <rFont val="Arial"/>
        <family val="2"/>
      </rPr>
      <t>UNIDAD DE MEDIDA DE LAS VARIABLES:</t>
    </r>
    <r>
      <rPr>
        <sz val="11"/>
        <color rgb="FF000000"/>
        <rFont val="Arial"/>
        <family val="2"/>
      </rPr>
      <t xml:space="preserve">
Requisiciones para eventos</t>
    </r>
  </si>
  <si>
    <r>
      <rPr>
        <b/>
        <sz val="11"/>
        <color theme="1"/>
        <rFont val="Arial"/>
        <family val="2"/>
      </rPr>
      <t xml:space="preserve">PSP: </t>
    </r>
    <r>
      <rPr>
        <sz val="11"/>
        <color theme="1"/>
        <rFont val="Arial"/>
        <family val="2"/>
      </rPr>
      <t xml:space="preserve">Porcentaje de las Solicitudes de Pago elaboradas. </t>
    </r>
  </si>
  <si>
    <r>
      <rPr>
        <b/>
        <sz val="11"/>
        <color rgb="FF000000"/>
        <rFont val="Arial"/>
        <family val="2"/>
      </rPr>
      <t>UNIDAD DE MEDIDA DEL INDICADOR:</t>
    </r>
    <r>
      <rPr>
        <sz val="11"/>
        <color rgb="FF000000"/>
        <rFont val="Arial"/>
        <family val="2"/>
      </rPr>
      <t xml:space="preserve">
Porcentaje
</t>
    </r>
    <r>
      <rPr>
        <b/>
        <sz val="11"/>
        <color rgb="FF000000"/>
        <rFont val="Arial"/>
        <family val="2"/>
      </rPr>
      <t xml:space="preserve">
UNIDAD DE MEDIDA DE LAS VARIABLES:</t>
    </r>
    <r>
      <rPr>
        <sz val="11"/>
        <color rgb="FF000000"/>
        <rFont val="Arial"/>
        <family val="2"/>
      </rPr>
      <t xml:space="preserve">
Solicitudes de pago </t>
    </r>
  </si>
  <si>
    <r>
      <rPr>
        <b/>
        <sz val="11"/>
        <color theme="1"/>
        <rFont val="Arial"/>
        <family val="2"/>
      </rPr>
      <t>PASA:</t>
    </r>
    <r>
      <rPr>
        <sz val="11"/>
        <color theme="1"/>
        <rFont val="Arial"/>
        <family val="2"/>
      </rPr>
      <t xml:space="preserve"> Porcentaje de Asistencia de los Siniestros Atendidos.</t>
    </r>
  </si>
  <si>
    <r>
      <rPr>
        <b/>
        <sz val="11"/>
        <color rgb="FF000000"/>
        <rFont val="Arial"/>
        <family val="2"/>
      </rPr>
      <t>UNIDAD DE MEDIDA DEL INDICADOR:</t>
    </r>
    <r>
      <rPr>
        <sz val="11"/>
        <color rgb="FF000000"/>
        <rFont val="Arial"/>
        <family val="2"/>
      </rPr>
      <t xml:space="preserve">
Porcentaje
</t>
    </r>
    <r>
      <rPr>
        <b/>
        <sz val="11"/>
        <color rgb="FF000000"/>
        <rFont val="Arial"/>
        <family val="2"/>
      </rPr>
      <t xml:space="preserve">
UNIDAD DE MEDIDA DE LAS VARIABLES</t>
    </r>
    <r>
      <rPr>
        <sz val="11"/>
        <color rgb="FF000000"/>
        <rFont val="Arial"/>
        <family val="2"/>
      </rPr>
      <t>:
Asistencias de Siniestros.</t>
    </r>
  </si>
  <si>
    <r>
      <rPr>
        <b/>
        <sz val="11"/>
        <color theme="1"/>
        <rFont val="Arial"/>
        <family val="2"/>
      </rPr>
      <t xml:space="preserve">PCS: </t>
    </r>
    <r>
      <rPr>
        <sz val="11"/>
        <color theme="1"/>
        <rFont val="Arial"/>
        <family val="2"/>
      </rPr>
      <t>Porcentaje de Combustible Suministrado</t>
    </r>
  </si>
  <si>
    <r>
      <rPr>
        <b/>
        <sz val="11"/>
        <color theme="1"/>
        <rFont val="Arial"/>
        <family val="2"/>
      </rPr>
      <t xml:space="preserve">PSVA: </t>
    </r>
    <r>
      <rPr>
        <sz val="11"/>
        <color theme="1"/>
        <rFont val="Arial"/>
        <family val="2"/>
      </rPr>
      <t xml:space="preserve">Porcentaje de solicitudes de vehículos atendidas
</t>
    </r>
  </si>
  <si>
    <r>
      <rPr>
        <b/>
        <sz val="11"/>
        <color rgb="FF000000"/>
        <rFont val="Arial"/>
        <family val="2"/>
      </rPr>
      <t>UNIDAD DE MEDIDA DEL INDICADOR:</t>
    </r>
    <r>
      <rPr>
        <sz val="11"/>
        <color rgb="FF000000"/>
        <rFont val="Arial"/>
        <family val="2"/>
      </rPr>
      <t xml:space="preserve">
Porcentaje
</t>
    </r>
    <r>
      <rPr>
        <b/>
        <sz val="11"/>
        <color rgb="FF000000"/>
        <rFont val="Arial"/>
        <family val="2"/>
      </rPr>
      <t>UNIDAD DE MEDIDA DE LAS VARIABLES:</t>
    </r>
    <r>
      <rPr>
        <sz val="11"/>
        <color rgb="FF000000"/>
        <rFont val="Arial"/>
        <family val="2"/>
      </rPr>
      <t xml:space="preserve">
Solicitudes de reparación de vehículos.</t>
    </r>
  </si>
  <si>
    <t>Componente
(PATRIMONIO MUNICIPAL)</t>
  </si>
  <si>
    <r>
      <t xml:space="preserve">PAORC= </t>
    </r>
    <r>
      <rPr>
        <sz val="11"/>
        <color theme="1"/>
        <rFont val="Arial"/>
        <family val="2"/>
      </rPr>
      <t>Porcentaje de Avance en las operaciones de resguardo y control.</t>
    </r>
  </si>
  <si>
    <r>
      <rPr>
        <b/>
        <sz val="11"/>
        <color theme="1"/>
        <rFont val="Arial"/>
        <family val="2"/>
      </rPr>
      <t>UNIDAD DE MEDIDA DEL INDICADOR:</t>
    </r>
    <r>
      <rPr>
        <sz val="11"/>
        <color theme="1"/>
        <rFont val="Arial"/>
        <family val="2"/>
      </rPr>
      <t xml:space="preserve">
Porcentaje
</t>
    </r>
    <r>
      <rPr>
        <b/>
        <sz val="11"/>
        <color theme="1"/>
        <rFont val="Arial"/>
        <family val="2"/>
      </rPr>
      <t xml:space="preserve">
UNIDAD DE MEDIDA DE LAS VARIABLES:
</t>
    </r>
    <r>
      <rPr>
        <sz val="11"/>
        <color theme="1"/>
        <rFont val="Arial"/>
        <family val="2"/>
      </rPr>
      <t xml:space="preserve">Operaciones de Resguardo y Control </t>
    </r>
  </si>
  <si>
    <r>
      <rPr>
        <b/>
        <sz val="11"/>
        <color theme="1"/>
        <rFont val="Arial"/>
        <family val="2"/>
      </rPr>
      <t>PAMA=</t>
    </r>
    <r>
      <rPr>
        <sz val="11"/>
        <color theme="1"/>
        <rFont val="Arial"/>
        <family val="2"/>
      </rPr>
      <t xml:space="preserve"> Porcentaje de Avance en el Mantenimiento de las Áreas.</t>
    </r>
  </si>
  <si>
    <r>
      <rPr>
        <b/>
        <sz val="11"/>
        <color theme="1"/>
        <rFont val="Arial"/>
        <family val="2"/>
      </rPr>
      <t>UNIDAD DE MEDIDA DEL INDICADOR:</t>
    </r>
    <r>
      <rPr>
        <sz val="11"/>
        <color theme="1"/>
        <rFont val="Arial"/>
        <family val="2"/>
      </rPr>
      <t xml:space="preserve">
Porcentaje
</t>
    </r>
    <r>
      <rPr>
        <b/>
        <sz val="11"/>
        <color theme="1"/>
        <rFont val="Arial"/>
        <family val="2"/>
      </rPr>
      <t xml:space="preserve">
UNIDAD DE MEDIDA DE LAS VARIABLES:
</t>
    </r>
    <r>
      <rPr>
        <sz val="11"/>
        <color theme="1"/>
        <rFont val="Arial"/>
        <family val="2"/>
      </rPr>
      <t xml:space="preserve">Acciones de Mantenimiento </t>
    </r>
  </si>
  <si>
    <r>
      <rPr>
        <b/>
        <sz val="11"/>
        <color theme="1"/>
        <rFont val="Arial"/>
        <family val="2"/>
      </rPr>
      <t>PEABA=</t>
    </r>
    <r>
      <rPr>
        <sz val="11"/>
        <color theme="1"/>
        <rFont val="Arial"/>
        <family val="2"/>
      </rPr>
      <t xml:space="preserve"> Porcentaje de Avance en Expedientes Actualizados.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</si>
  <si>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Expedientes de Bienes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</si>
  <si>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Regulaciones </t>
    </r>
  </si>
  <si>
    <r>
      <rPr>
        <b/>
        <sz val="11"/>
        <color theme="1"/>
        <rFont val="Arial"/>
        <family val="2"/>
      </rPr>
      <t>PACB=</t>
    </r>
    <r>
      <rPr>
        <sz val="11"/>
        <color theme="1"/>
        <rFont val="Arial"/>
        <family val="2"/>
      </rPr>
      <t xml:space="preserve"> Porcentaje de Avance en Claves de Bienes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</si>
  <si>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Claves de bienes </t>
    </r>
  </si>
  <si>
    <r>
      <rPr>
        <b/>
        <sz val="11"/>
        <color theme="1"/>
        <rFont val="Arial"/>
        <family val="2"/>
      </rPr>
      <t>PARI=</t>
    </r>
    <r>
      <rPr>
        <sz val="11"/>
        <color theme="1"/>
        <rFont val="Arial"/>
        <family val="2"/>
      </rPr>
      <t xml:space="preserve"> Porcentaje de Avance en los Resguardos e Inventarios </t>
    </r>
  </si>
  <si>
    <r>
      <rPr>
        <b/>
        <sz val="11"/>
        <color theme="1"/>
        <rFont val="Arial"/>
        <family val="2"/>
      </rPr>
      <t>UNIDAD DE MEDIDA DEL INDICADOR:</t>
    </r>
    <r>
      <rPr>
        <sz val="11"/>
        <color theme="1"/>
        <rFont val="Arial"/>
        <family val="2"/>
      </rPr>
      <t xml:space="preserve">
Porcentaje
</t>
    </r>
    <r>
      <rPr>
        <b/>
        <sz val="11"/>
        <color theme="1"/>
        <rFont val="Arial"/>
        <family val="2"/>
      </rPr>
      <t xml:space="preserve">
UNIDAD DE MEDIDA DE LAS VARIABLES:
</t>
    </r>
    <r>
      <rPr>
        <sz val="11"/>
        <color theme="1"/>
        <rFont val="Arial"/>
        <family val="2"/>
      </rPr>
      <t xml:space="preserve">Resguardos e inventarios </t>
    </r>
  </si>
  <si>
    <r>
      <rPr>
        <b/>
        <sz val="11"/>
        <color theme="1"/>
        <rFont val="Arial"/>
        <family val="2"/>
      </rPr>
      <t>PAEBA=</t>
    </r>
    <r>
      <rPr>
        <sz val="11"/>
        <color theme="1"/>
        <rFont val="Arial"/>
        <family val="2"/>
      </rPr>
      <t xml:space="preserve"> Porcentaje de avance en evaluaciones basadas en las auditorias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</si>
  <si>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Evaluaciones basadas en  auditorias </t>
    </r>
  </si>
  <si>
    <r>
      <t xml:space="preserve">PPMP: </t>
    </r>
    <r>
      <rPr>
        <sz val="11"/>
        <color theme="1"/>
        <rFont val="Arial"/>
        <family val="2"/>
      </rPr>
      <t xml:space="preserve">Porcentaje de integrantes del personal municipal profesionalizado. </t>
    </r>
  </si>
  <si>
    <r>
      <t xml:space="preserve">UNIDAD DE MEDIDA DEL INDICADOR:
</t>
    </r>
    <r>
      <rPr>
        <sz val="11"/>
        <color theme="1"/>
        <rFont val="Arial"/>
        <family val="2"/>
      </rPr>
      <t>Porcentaje</t>
    </r>
    <r>
      <rPr>
        <b/>
        <sz val="11"/>
        <color theme="1"/>
        <rFont val="Arial"/>
        <family val="2"/>
      </rPr>
      <t xml:space="preserve">
UNIDAD DE MEDIDA DE LAS VARIABLES:
</t>
    </r>
    <r>
      <rPr>
        <sz val="11"/>
        <color theme="1"/>
        <rFont val="Arial"/>
        <family val="2"/>
      </rPr>
      <t>Integrantes del personal municipal</t>
    </r>
  </si>
  <si>
    <r>
      <rPr>
        <b/>
        <sz val="11"/>
        <color rgb="FF000000"/>
        <rFont val="Arial"/>
        <family val="2"/>
      </rPr>
      <t>PPCI:</t>
    </r>
    <r>
      <rPr>
        <sz val="11"/>
        <color rgb="FF000000"/>
        <rFont val="Arial"/>
        <family val="2"/>
      </rPr>
      <t xml:space="preserve"> Porcentaje de Cursos de Capacitación Integral Institucional impartidos</t>
    </r>
  </si>
  <si>
    <r>
      <rPr>
        <b/>
        <sz val="11"/>
        <rFont val="Arial"/>
        <family val="2"/>
      </rPr>
      <t>UNIDAD DE MEDIDA DEL INDICADOR:</t>
    </r>
    <r>
      <rPr>
        <sz val="11"/>
        <rFont val="Arial"/>
        <family val="2"/>
      </rPr>
      <t xml:space="preserve">
Porcentaje
</t>
    </r>
    <r>
      <rPr>
        <b/>
        <sz val="11"/>
        <rFont val="Arial"/>
        <family val="2"/>
      </rPr>
      <t>UNIDAD DE MEDIDA DE LAS VARIABLES:</t>
    </r>
    <r>
      <rPr>
        <sz val="11"/>
        <rFont val="Arial"/>
        <family val="2"/>
      </rPr>
      <t xml:space="preserve">
Cursos de Capacitación Integral Institucional.</t>
    </r>
  </si>
  <si>
    <r>
      <rPr>
        <b/>
        <sz val="11"/>
        <color rgb="FF000000"/>
        <rFont val="Arial"/>
        <family val="2"/>
      </rPr>
      <t xml:space="preserve">PCC: </t>
    </r>
    <r>
      <rPr>
        <sz val="11"/>
        <color rgb="FF000000"/>
        <rFont val="Arial"/>
        <family val="2"/>
      </rPr>
      <t>Porcentaje de convenios de colaboración para la capacitación celebrados</t>
    </r>
  </si>
  <si>
    <r>
      <rPr>
        <b/>
        <sz val="11"/>
        <rFont val="Arial"/>
        <family val="2"/>
      </rPr>
      <t>UNIDAD DE MEDIDA DEL INDICADOR:</t>
    </r>
    <r>
      <rPr>
        <sz val="11"/>
        <rFont val="Arial"/>
        <family val="2"/>
      </rPr>
      <t xml:space="preserve">
Porcentaje
</t>
    </r>
    <r>
      <rPr>
        <b/>
        <sz val="11"/>
        <rFont val="Arial"/>
        <family val="2"/>
      </rPr>
      <t>UNIDAD DE MEDIDA DE LAS VARIABLES:</t>
    </r>
    <r>
      <rPr>
        <sz val="11"/>
        <rFont val="Arial"/>
        <family val="2"/>
      </rPr>
      <t xml:space="preserve">
Convenios de colaboración</t>
    </r>
  </si>
  <si>
    <r>
      <rPr>
        <b/>
        <sz val="11"/>
        <color rgb="FF000000"/>
        <rFont val="Arial"/>
        <family val="2"/>
      </rPr>
      <t xml:space="preserve">PSPE: </t>
    </r>
    <r>
      <rPr>
        <sz val="11"/>
        <color rgb="FF000000"/>
        <rFont val="Arial"/>
        <family val="2"/>
      </rPr>
      <t>Porcentaje de servidores(as) públicos(as) evaluados(as)</t>
    </r>
  </si>
  <si>
    <r>
      <rPr>
        <b/>
        <sz val="11"/>
        <rFont val="Arial"/>
        <family val="2"/>
      </rPr>
      <t>UNIDAD DE MEDIDA DEL INDICADOR:</t>
    </r>
    <r>
      <rPr>
        <sz val="11"/>
        <rFont val="Arial"/>
        <family val="2"/>
      </rPr>
      <t xml:space="preserve">
Porcentaje
</t>
    </r>
    <r>
      <rPr>
        <b/>
        <sz val="11"/>
        <rFont val="Arial"/>
        <family val="2"/>
      </rPr>
      <t>UNIDAD DE MEDIDA DE LAS VARIABLES:</t>
    </r>
    <r>
      <rPr>
        <sz val="11"/>
        <rFont val="Arial"/>
        <family val="2"/>
      </rPr>
      <t xml:space="preserve">
Servidores(as) públicos(as) </t>
    </r>
  </si>
  <si>
    <t>Componente
( DTIC )</t>
  </si>
  <si>
    <r>
      <rPr>
        <b/>
        <sz val="11"/>
        <color theme="1"/>
        <rFont val="Arial"/>
        <family val="2"/>
      </rPr>
      <t xml:space="preserve">PSIB: </t>
    </r>
    <r>
      <rPr>
        <sz val="11"/>
        <color theme="1"/>
        <rFont val="Arial"/>
        <family val="2"/>
      </rPr>
      <t xml:space="preserve">Porcentaje de servicios de sistemas de información brindados. </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</si>
  <si>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Servicios de sistemas de información </t>
    </r>
  </si>
  <si>
    <r>
      <rPr>
        <b/>
        <sz val="11"/>
        <color rgb="FF000000"/>
        <rFont val="Arial"/>
        <family val="2"/>
      </rPr>
      <t>PSI=</t>
    </r>
    <r>
      <rPr>
        <sz val="11"/>
        <color rgb="FF000000"/>
        <rFont val="Arial"/>
        <family val="2"/>
      </rPr>
      <t xml:space="preserve"> Porcentaje de sistemas informáticos.</t>
    </r>
  </si>
  <si>
    <r>
      <rPr>
        <b/>
        <sz val="11"/>
        <color theme="1"/>
        <rFont val="Arial"/>
        <family val="2"/>
      </rPr>
      <t>UNIDAD DE MEDIDA DEL INDICADOR:</t>
    </r>
    <r>
      <rPr>
        <sz val="11"/>
        <color theme="1"/>
        <rFont val="Arial"/>
        <family val="2"/>
      </rPr>
      <t xml:space="preserve">
Porcentaje
</t>
    </r>
    <r>
      <rPr>
        <b/>
        <sz val="11"/>
        <color theme="1"/>
        <rFont val="Arial"/>
        <family val="2"/>
      </rPr>
      <t xml:space="preserve">
UNIDAD DE MEDIDA DE LAS VARIABLES:</t>
    </r>
    <r>
      <rPr>
        <sz val="11"/>
        <color theme="1"/>
        <rFont val="Arial"/>
        <family val="2"/>
      </rPr>
      <t xml:space="preserve">
Sistemas Informáticos </t>
    </r>
  </si>
  <si>
    <r>
      <rPr>
        <b/>
        <sz val="11"/>
        <color rgb="FF000000"/>
        <rFont val="Arial"/>
        <family val="2"/>
      </rPr>
      <t>PSTC:</t>
    </r>
    <r>
      <rPr>
        <sz val="11"/>
        <color rgb="FF000000"/>
        <rFont val="Arial"/>
        <family val="2"/>
      </rPr>
      <t xml:space="preserve"> Porcentaje de servicios de telecomunicaciones atendidas.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</si>
  <si>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Servicios de Telecomunicaciones</t>
    </r>
  </si>
  <si>
    <r>
      <rPr>
        <b/>
        <sz val="11"/>
        <color rgb="FF000000"/>
        <rFont val="Arial"/>
        <family val="2"/>
      </rPr>
      <t>PSTA=</t>
    </r>
    <r>
      <rPr>
        <sz val="11"/>
        <color rgb="FF000000"/>
        <rFont val="Arial"/>
        <family val="2"/>
      </rPr>
      <t xml:space="preserve"> Porcentaje de servicios técnicos atendidos.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</si>
  <si>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LAS VARIABLES:</t>
    </r>
    <r>
      <rPr>
        <sz val="11"/>
        <color theme="1"/>
        <rFont val="Arial"/>
        <family val="2"/>
      </rPr>
      <t xml:space="preserve">
Servicios Técnicos</t>
    </r>
  </si>
  <si>
    <t>Componente
(Dirección de Servicios Generales)</t>
  </si>
  <si>
    <r>
      <rPr>
        <b/>
        <sz val="11"/>
        <color rgb="FF000000"/>
        <rFont val="Arial"/>
        <family val="2"/>
      </rPr>
      <t>PSML=</t>
    </r>
    <r>
      <rPr>
        <sz val="11"/>
        <color rgb="FF000000"/>
        <rFont val="Arial"/>
        <family val="2"/>
      </rPr>
      <t xml:space="preserve">Porcentaje de Servicios de mantenimiento y logística realizados. </t>
    </r>
  </si>
  <si>
    <r>
      <rPr>
        <b/>
        <sz val="11"/>
        <color rgb="FF000000"/>
        <rFont val="Arial"/>
        <family val="2"/>
      </rPr>
      <t>UNIDAD DE MEDIDA DEL INDICADOR:</t>
    </r>
    <r>
      <rPr>
        <sz val="11"/>
        <color rgb="FF000000"/>
        <rFont val="Arial"/>
        <family val="2"/>
      </rPr>
      <t xml:space="preserve">
Porcentaje
</t>
    </r>
    <r>
      <rPr>
        <b/>
        <sz val="11"/>
        <color rgb="FF000000"/>
        <rFont val="Arial"/>
        <family val="2"/>
      </rPr>
      <t>UNIDAD DE MEDIDA DE LAS VARIABLES:</t>
    </r>
    <r>
      <rPr>
        <sz val="11"/>
        <color rgb="FF000000"/>
        <rFont val="Arial"/>
        <family val="2"/>
      </rPr>
      <t xml:space="preserve">
Servicios de Mantenimiento y Logística </t>
    </r>
  </si>
  <si>
    <r>
      <rPr>
        <b/>
        <sz val="11"/>
        <color rgb="FF000000"/>
        <rFont val="Arial"/>
        <family val="2"/>
      </rPr>
      <t>PSMR=</t>
    </r>
    <r>
      <rPr>
        <sz val="11"/>
        <color rgb="FF000000"/>
        <rFont val="Arial"/>
        <family val="2"/>
      </rPr>
      <t xml:space="preserve">Porcentaje de servicios de mantenimiento municipal realizados. </t>
    </r>
  </si>
  <si>
    <r>
      <t xml:space="preserve">UNIDAD DE MEDIDA DEL INDICADOR:
</t>
    </r>
    <r>
      <rPr>
        <sz val="11"/>
        <color rgb="FF000000"/>
        <rFont val="Arial"/>
        <family val="2"/>
      </rPr>
      <t>Porcentaje</t>
    </r>
    <r>
      <rPr>
        <b/>
        <sz val="11"/>
        <color rgb="FF000000"/>
        <rFont val="Arial"/>
        <family val="2"/>
      </rPr>
      <t xml:space="preserve">
UNIDAD DE MEDIDA DE LAS VARIABLES: 
</t>
    </r>
    <r>
      <rPr>
        <sz val="11"/>
        <color rgb="FF000000"/>
        <rFont val="Arial"/>
        <family val="2"/>
      </rPr>
      <t xml:space="preserve">Servicios de mantenimiento </t>
    </r>
  </si>
  <si>
    <r>
      <rPr>
        <b/>
        <sz val="11"/>
        <color rgb="FF000000"/>
        <rFont val="Arial"/>
        <family val="2"/>
      </rPr>
      <t>PLEO=</t>
    </r>
    <r>
      <rPr>
        <sz val="11"/>
        <color rgb="FF000000"/>
        <rFont val="Arial"/>
        <family val="2"/>
      </rPr>
      <t xml:space="preserve"> Porcentaje de servicios de logística de los eventos oficiales especiales brindados</t>
    </r>
  </si>
  <si>
    <r>
      <rPr>
        <b/>
        <sz val="11"/>
        <color rgb="FF000000"/>
        <rFont val="Arial"/>
        <family val="2"/>
      </rPr>
      <t>UNIDAD DE MEDIDA DEL INDICADOR:</t>
    </r>
    <r>
      <rPr>
        <sz val="11"/>
        <color rgb="FF000000"/>
        <rFont val="Arial"/>
        <family val="2"/>
      </rPr>
      <t xml:space="preserve">
Porcentaje
</t>
    </r>
    <r>
      <rPr>
        <b/>
        <sz val="11"/>
        <color rgb="FF000000"/>
        <rFont val="Arial"/>
        <family val="2"/>
      </rPr>
      <t xml:space="preserve">
UNIDAD DE MEDIDA DE LAS VARIABLES: 
</t>
    </r>
    <r>
      <rPr>
        <sz val="11"/>
        <color rgb="FF000000"/>
        <rFont val="Arial"/>
        <family val="2"/>
      </rPr>
      <t>Eventos oficiales especiales</t>
    </r>
  </si>
  <si>
    <r>
      <t xml:space="preserve">                          </t>
    </r>
    <r>
      <rPr>
        <b/>
        <sz val="11"/>
        <color rgb="FF000000"/>
        <rFont val="Arial"/>
        <family val="2"/>
      </rPr>
      <t xml:space="preserve">                                 PSLA=</t>
    </r>
    <r>
      <rPr>
        <sz val="11"/>
        <color rgb="FF000000"/>
        <rFont val="Arial"/>
        <family val="2"/>
      </rPr>
      <t xml:space="preserve"> Porcentaje de solicitudes de Logística de Eventos atendidas           </t>
    </r>
  </si>
  <si>
    <r>
      <rPr>
        <b/>
        <sz val="11"/>
        <color rgb="FF000000"/>
        <rFont val="Arial"/>
        <family val="2"/>
      </rPr>
      <t>UNIDAD DE MEDIDA DEL INDICADOR</t>
    </r>
    <r>
      <rPr>
        <sz val="11"/>
        <color rgb="FF000000"/>
        <rFont val="Arial"/>
        <family val="2"/>
      </rPr>
      <t xml:space="preserve">:
Porcentaje
</t>
    </r>
    <r>
      <rPr>
        <b/>
        <sz val="11"/>
        <color rgb="FF000000"/>
        <rFont val="Arial"/>
        <family val="2"/>
      </rPr>
      <t>UNIDAD DE MEDIDA DE LAS VARIABLES</t>
    </r>
    <r>
      <rPr>
        <sz val="11"/>
        <color rgb="FF000000"/>
        <rFont val="Arial"/>
        <family val="2"/>
      </rPr>
      <t>: Solicitudes de Logística para los Eventos</t>
    </r>
  </si>
  <si>
    <t>Componente (Eventos Civicos)</t>
  </si>
  <si>
    <r>
      <t xml:space="preserve">UNIDAD DE MEDIDA DEL INDICADOR:
</t>
    </r>
    <r>
      <rPr>
        <sz val="11"/>
        <color theme="1"/>
        <rFont val="Arial"/>
        <family val="2"/>
      </rPr>
      <t>Porcentaje</t>
    </r>
    <r>
      <rPr>
        <b/>
        <sz val="11"/>
        <color theme="1"/>
        <rFont val="Arial"/>
        <family val="2"/>
      </rPr>
      <t xml:space="preserve">
UNIDAD DE MEDIDA DE LAS VARIABLES:  
</t>
    </r>
    <r>
      <rPr>
        <sz val="11"/>
        <color theme="1"/>
        <rFont val="Arial"/>
        <family val="2"/>
      </rPr>
      <t xml:space="preserve">Eventos Cívicos y Culturales realizados  </t>
    </r>
  </si>
  <si>
    <t xml:space="preserve">Actividad       </t>
  </si>
  <si>
    <r>
      <rPr>
        <b/>
        <sz val="11"/>
        <color rgb="FF000000"/>
        <rFont val="Arial"/>
        <family val="2"/>
      </rPr>
      <t xml:space="preserve">PCCR= </t>
    </r>
    <r>
      <rPr>
        <sz val="11"/>
        <color rgb="FF000000"/>
        <rFont val="Arial"/>
        <family val="2"/>
      </rPr>
      <t xml:space="preserve">  Porcentaje de Conmemoraciones y Celebraciones Cívicas realizadas    </t>
    </r>
  </si>
  <si>
    <r>
      <rPr>
        <b/>
        <sz val="11"/>
        <color rgb="FF000000"/>
        <rFont val="Arial"/>
        <family val="2"/>
      </rPr>
      <t xml:space="preserve">UNIDAD DE MEDIDA DEL INDICADOR:
</t>
    </r>
    <r>
      <rPr>
        <sz val="11"/>
        <color rgb="FF000000"/>
        <rFont val="Arial"/>
        <family val="2"/>
      </rPr>
      <t>Porcentaje</t>
    </r>
    <r>
      <rPr>
        <b/>
        <sz val="11"/>
        <color rgb="FF000000"/>
        <rFont val="Arial"/>
        <family val="2"/>
      </rPr>
      <t xml:space="preserve">
UNIDAD DE MEDIDA DE LAS VARIABLES:  
</t>
    </r>
    <r>
      <rPr>
        <sz val="11"/>
        <color rgb="FF000000"/>
        <rFont val="Arial"/>
        <family val="2"/>
      </rPr>
      <t>Conmemoraciones y Celebraciones Cívicas</t>
    </r>
  </si>
  <si>
    <r>
      <rPr>
        <b/>
        <sz val="11"/>
        <color rgb="FF000000"/>
        <rFont val="Arial"/>
        <family val="2"/>
      </rPr>
      <t>PMR</t>
    </r>
    <r>
      <rPr>
        <sz val="11"/>
        <color rgb="FF000000"/>
        <rFont val="Arial"/>
        <family val="2"/>
      </rPr>
      <t xml:space="preserve"> = Porcentaje de participaciones musicales realizadas.</t>
    </r>
  </si>
  <si>
    <r>
      <rPr>
        <b/>
        <sz val="11"/>
        <color rgb="FF000000"/>
        <rFont val="Arial"/>
        <family val="2"/>
      </rPr>
      <t xml:space="preserve">UNIDAD DE MEDIDA DEL INDICADOR:
</t>
    </r>
    <r>
      <rPr>
        <sz val="11"/>
        <color rgb="FF000000"/>
        <rFont val="Arial"/>
        <family val="2"/>
      </rPr>
      <t>Porcentaje</t>
    </r>
    <r>
      <rPr>
        <b/>
        <sz val="11"/>
        <color rgb="FF000000"/>
        <rFont val="Arial"/>
        <family val="2"/>
      </rPr>
      <t xml:space="preserve">
UNIDAD DE MEDIDA DE LAS VARIABLES:  </t>
    </r>
    <r>
      <rPr>
        <sz val="11"/>
        <color rgb="FF000000"/>
        <rFont val="Arial"/>
        <family val="2"/>
      </rPr>
      <t>Participaciones Musicales</t>
    </r>
  </si>
  <si>
    <r>
      <t xml:space="preserve">PSEA= </t>
    </r>
    <r>
      <rPr>
        <sz val="11"/>
        <color rgb="FF000000"/>
        <rFont val="Arial"/>
        <family val="2"/>
      </rPr>
      <t xml:space="preserve">Porcentaje de solicitudes en Eventos Especiales atendidos  </t>
    </r>
    <r>
      <rPr>
        <b/>
        <sz val="11"/>
        <color rgb="FF000000"/>
        <rFont val="Arial"/>
        <family val="2"/>
      </rPr>
      <t xml:space="preserve"> </t>
    </r>
  </si>
  <si>
    <r>
      <t xml:space="preserve">UNIDAD DE MEDIDA DEL INDICADOR:
</t>
    </r>
    <r>
      <rPr>
        <sz val="11"/>
        <color rgb="FF000000"/>
        <rFont val="Arial"/>
        <family val="2"/>
      </rPr>
      <t>Porcentaje</t>
    </r>
    <r>
      <rPr>
        <b/>
        <sz val="11"/>
        <color rgb="FF000000"/>
        <rFont val="Arial"/>
        <family val="2"/>
      </rPr>
      <t xml:space="preserve">
UNIDAD DE MEDIDA DE LAS VARIABLES:  
</t>
    </r>
    <r>
      <rPr>
        <sz val="11"/>
        <color rgb="FF000000"/>
        <rFont val="Arial"/>
        <family val="2"/>
      </rPr>
      <t>Solicitudes en Eventos Especiales</t>
    </r>
  </si>
  <si>
    <t>Componente
( Direccción de Recursos Humanos)</t>
  </si>
  <si>
    <r>
      <t xml:space="preserve">PPPME= </t>
    </r>
    <r>
      <rPr>
        <sz val="11"/>
        <color theme="1"/>
        <rFont val="Arial"/>
        <family val="2"/>
      </rPr>
      <t>Porcentaje de plantillas de personal municipal entregadas.</t>
    </r>
  </si>
  <si>
    <r>
      <rPr>
        <b/>
        <sz val="11"/>
        <color theme="1"/>
        <rFont val="Arial"/>
        <family val="2"/>
      </rPr>
      <t>PIA</t>
    </r>
    <r>
      <rPr>
        <sz val="11"/>
        <color theme="1"/>
        <rFont val="Arial"/>
        <family val="2"/>
      </rPr>
      <t>=  Porcentaje de incidencias (altas, bajas, modificaciones, cambios de puestos o salarios) atendidas</t>
    </r>
  </si>
  <si>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Incidencias
</t>
    </r>
  </si>
  <si>
    <r>
      <t xml:space="preserve">PRFLE= </t>
    </r>
    <r>
      <rPr>
        <sz val="11"/>
        <color theme="1"/>
        <rFont val="Arial"/>
        <family val="2"/>
      </rPr>
      <t>Porcentaje de reportes de finiquito y/o liquidación entregados.</t>
    </r>
  </si>
  <si>
    <r>
      <rPr>
        <b/>
        <sz val="11"/>
        <color theme="1"/>
        <rFont val="Arial"/>
        <family val="2"/>
      </rPr>
      <t>PEPIA=</t>
    </r>
    <r>
      <rPr>
        <sz val="11"/>
        <color theme="1"/>
        <rFont val="Arial"/>
        <family val="2"/>
      </rPr>
      <t xml:space="preserve"> Porcentaje de expedientes de personal por incidencias actualizados</t>
    </r>
  </si>
  <si>
    <t>NOMBRE DE LA DEPENDENCIA QUE ATIENDE AL PROGRAMA: OFICIALÍA  MAYOR</t>
  </si>
  <si>
    <t>ANUAL</t>
  </si>
  <si>
    <t>OFICIALÍA MAYOR</t>
  </si>
  <si>
    <t>DIR. RECURSOS MATERIALES</t>
  </si>
  <si>
    <t>DIR. PATRIMONIO MPAL.</t>
  </si>
  <si>
    <t>INST. CAPACITACIÓN EN CALIDAD</t>
  </si>
  <si>
    <t>DIR. DE TECNOLOGÍAS</t>
  </si>
  <si>
    <t>DIR. SERVICIOS GENERALES</t>
  </si>
  <si>
    <t>UNIDAD DE EVENTOS CÍVICOS</t>
  </si>
  <si>
    <t>DIR. DE RECURSOS HUMANOS</t>
  </si>
  <si>
    <t xml:space="preserve">TOTAL </t>
  </si>
  <si>
    <r>
      <rPr>
        <b/>
        <sz val="11"/>
        <color theme="1"/>
        <rFont val="Arial"/>
        <family val="2"/>
      </rPr>
      <t>PARB=</t>
    </r>
    <r>
      <rPr>
        <sz val="11"/>
        <color theme="1"/>
        <rFont val="Arial"/>
        <family val="2"/>
      </rPr>
      <t xml:space="preserve"> Porcentaje de avance en regulacion de bienes</t>
    </r>
  </si>
  <si>
    <t>.</t>
  </si>
  <si>
    <r>
      <rPr>
        <b/>
        <sz val="11"/>
        <color theme="1"/>
        <rFont val="Arial"/>
        <family val="2"/>
      </rPr>
      <t>Unidad de medida del Indicador:</t>
    </r>
    <r>
      <rPr>
        <sz val="11"/>
        <color theme="1"/>
        <rFont val="Arial"/>
        <family val="2"/>
      </rPr>
      <t xml:space="preserve">
Porcentaje </t>
    </r>
  </si>
  <si>
    <t>CLAVE Y NOMBRE DEL PPA:M-PPA 1.4 PROGRAMA DE ADMINISTRACIÓN DE BIENES Y SERVICIOS DEL MUNICIPIO</t>
  </si>
  <si>
    <t>NO SE EJERCE LO PROGRAMADO DEBIDO A QUE EL SISTEMA DE ADMINISTRACIÓN ESTUVO INHABILITADO POR EL TEMA DE LA VEDA ELECTORAL</t>
  </si>
  <si>
    <t>TRIMESTRE 1 2024</t>
  </si>
  <si>
    <t>TRIMESTRE 2 2024</t>
  </si>
  <si>
    <t>TRIMESTRE 3 2024</t>
  </si>
  <si>
    <t>TRIMESTRE 4 2024</t>
  </si>
  <si>
    <t>JUSTIFICACION TRIMESTRAL Y ANUAL DE AVANCE DE RESULTADOS 2024</t>
  </si>
  <si>
    <r>
      <rPr>
        <b/>
        <sz val="11"/>
        <color theme="1"/>
        <rFont val="Arial"/>
        <family val="2"/>
      </rPr>
      <t>UNIDAD DE MEDIDA DEL INDICADOR:</t>
    </r>
    <r>
      <rPr>
        <sz val="11"/>
        <color theme="1"/>
        <rFont val="Arial"/>
        <family val="2"/>
      </rPr>
      <t xml:space="preserve">
Porcentaje
</t>
    </r>
    <r>
      <rPr>
        <b/>
        <sz val="11"/>
        <color theme="1"/>
        <rFont val="Arial"/>
        <family val="2"/>
      </rPr>
      <t>UNIDAD DE MEDIDA DE LA VARIABLE:</t>
    </r>
    <r>
      <rPr>
        <sz val="11"/>
        <color theme="1"/>
        <rFont val="Arial"/>
        <family val="2"/>
      </rPr>
      <t xml:space="preserve">
Expedientes de personal
</t>
    </r>
  </si>
  <si>
    <r>
      <rPr>
        <b/>
        <sz val="11"/>
        <color theme="1"/>
        <rFont val="Arial"/>
        <family val="2"/>
      </rPr>
      <t>UNIDAD DE MEDIDA DEL INDICADOR:</t>
    </r>
    <r>
      <rPr>
        <sz val="11"/>
        <color theme="1"/>
        <rFont val="Arial"/>
        <family val="2"/>
      </rPr>
      <t xml:space="preserve">
Porcentaje</t>
    </r>
    <r>
      <rPr>
        <b/>
        <sz val="11"/>
        <color theme="1"/>
        <rFont val="Arial"/>
        <family val="2"/>
      </rPr>
      <t xml:space="preserve">
 UNIDAD DE MEDIDA DE LA VARIABLE:</t>
    </r>
    <r>
      <rPr>
        <sz val="11"/>
        <color theme="1"/>
        <rFont val="Arial"/>
        <family val="2"/>
      </rPr>
      <t xml:space="preserve">
Finiquitos y/o liquidaciones</t>
    </r>
  </si>
  <si>
    <r>
      <t xml:space="preserve">UNIDAD DE MEDIDA DEL INDICADOR
</t>
    </r>
    <r>
      <rPr>
        <sz val="11"/>
        <color theme="1"/>
        <rFont val="Arial"/>
        <family val="2"/>
      </rPr>
      <t xml:space="preserve">Porcentaje </t>
    </r>
    <r>
      <rPr>
        <b/>
        <sz val="11"/>
        <color theme="1"/>
        <rFont val="Arial"/>
        <family val="2"/>
      </rPr>
      <t xml:space="preserve">
 UNIDAD DE MEDIDA DE LA VARIABLE
</t>
    </r>
    <r>
      <rPr>
        <sz val="11"/>
        <color theme="1"/>
        <rFont val="Arial"/>
        <family val="2"/>
      </rPr>
      <t>Plantillas de personal municipal</t>
    </r>
  </si>
  <si>
    <r>
      <rPr>
        <b/>
        <sz val="11"/>
        <color rgb="FF000000"/>
        <rFont val="Arial"/>
        <family val="2"/>
      </rPr>
      <t>UNIDAD DE MEDIDA DEL INDICADOR:</t>
    </r>
    <r>
      <rPr>
        <sz val="11"/>
        <color rgb="FF000000"/>
        <rFont val="Arial"/>
        <family val="2"/>
      </rPr>
      <t xml:space="preserve">
Porcentaje
</t>
    </r>
    <r>
      <rPr>
        <b/>
        <sz val="11"/>
        <color rgb="FF000000"/>
        <rFont val="Arial"/>
        <family val="2"/>
      </rPr>
      <t xml:space="preserve">
UNIDAD DE MEDIDA DE LAS VARIABLES=  </t>
    </r>
    <r>
      <rPr>
        <sz val="11"/>
        <color rgb="FF000000"/>
        <rFont val="Arial"/>
        <family val="2"/>
      </rPr>
      <t xml:space="preserve">             
Litros de Combustible</t>
    </r>
  </si>
  <si>
    <r>
      <t xml:space="preserve">1.4.1.1 </t>
    </r>
    <r>
      <rPr>
        <sz val="11"/>
        <color theme="0"/>
        <rFont val="Arial"/>
        <family val="2"/>
      </rPr>
      <t xml:space="preserve">Las dependencias e instituciones municipales optimizan los recursos para una administración eficiente impactando en los tres ordenes de gobierno.  </t>
    </r>
  </si>
  <si>
    <r>
      <t xml:space="preserve">1.4.1.1.1 </t>
    </r>
    <r>
      <rPr>
        <sz val="11"/>
        <color theme="1"/>
        <rFont val="Arial"/>
        <family val="2"/>
      </rPr>
      <t>Gestiones de apoyos para las diversas dependencias de la administración pública realizados.</t>
    </r>
  </si>
  <si>
    <r>
      <t>PSAA=</t>
    </r>
    <r>
      <rPr>
        <sz val="11"/>
        <color theme="0"/>
        <rFont val="Arial"/>
        <family val="2"/>
      </rPr>
      <t xml:space="preserve"> Porcentaje de solicitudes administrativas atendidas.</t>
    </r>
  </si>
  <si>
    <t>FORMATO PARA LA PROGRAMACIÓN, SEGUIMIENTO Y EVALUACIÓN DEL AVANCE EN CUMPLIMIENTO DE METAS Y OBJETIVOS DEL PROGRAMA PRESUPUESTARIO ANUAL 2025</t>
  </si>
  <si>
    <t xml:space="preserve">EJE 1: GOBIERNO HUMANISTA Y DE RESULTADOS </t>
  </si>
  <si>
    <t>AVANCE EN CUMPLIMIENTO DE METAS TRIMESTRAL Y ANUAL ACUMULADO 2025</t>
  </si>
  <si>
    <t>META PROGRAMADA 2025</t>
  </si>
  <si>
    <t>META REALIZADA 2025</t>
  </si>
  <si>
    <t>PORCENTAJE DE AVANCE TRIMESTRAL 2025</t>
  </si>
  <si>
    <t>PORCENTAJE DE AVANCE TRIMESTRAL ACUMULADO 2025</t>
  </si>
  <si>
    <r>
      <t xml:space="preserve">1.1.1 </t>
    </r>
    <r>
      <rPr>
        <sz val="11"/>
        <color theme="1"/>
        <rFont val="Arial"/>
        <family val="2"/>
      </rPr>
      <t>Contribuir al logro del Objetivo Estrategico del Plan Municipal de Desarrollo combinando nuestro compromiso con el Bienestar de las personas mediante un enfoque pragmático y 
profesional de la gestión pública logrando que los beneficios sean palpables y sostenibles en el tiempo.</t>
    </r>
  </si>
  <si>
    <r>
      <rPr>
        <b/>
        <sz val="11"/>
        <color theme="1"/>
        <rFont val="Arial"/>
        <family val="2"/>
      </rPr>
      <t xml:space="preserve">IGOB_HUM_R: </t>
    </r>
    <r>
      <rPr>
        <sz val="11"/>
        <color theme="1"/>
        <rFont val="Arial"/>
        <family val="2"/>
      </rPr>
      <t>Índice de Gobierno Humanista y de Resultados</t>
    </r>
  </si>
  <si>
    <t>Trianual</t>
  </si>
  <si>
    <t>JUSTIFICACION TRIMESTRAL DE AVANCE DE RESULTADOS 2025</t>
  </si>
  <si>
    <t>NOMBRE DE LAS UNIDADES ADMINISTRATIVAS</t>
  </si>
  <si>
    <t>PRESUPUESTO A EJERCER POR TRIMESTRE</t>
  </si>
  <si>
    <t>ICCAL</t>
  </si>
  <si>
    <t>DIR. REC. MATERIALES</t>
  </si>
  <si>
    <t>DIR. SERV.  GENERALES</t>
  </si>
  <si>
    <t>DIR. DE REC. HUMANOS</t>
  </si>
  <si>
    <t>DIR. DE EV. CÍVICOS</t>
  </si>
  <si>
    <t>TRIMESTRE 1 2025</t>
  </si>
  <si>
    <t>TRIMESTRE 2 2025</t>
  </si>
  <si>
    <t>TRIMESTRE 3 2025</t>
  </si>
  <si>
    <t>TRIMESTRE 4 2025</t>
  </si>
  <si>
    <t>JUSTIFICACION TRIMESTRAL Y ANUAL DE AVANCE DE RESULTADOS 2025</t>
  </si>
  <si>
    <t>SEGUIMIENTO A LA EJECUCIÓN DEL PRESUPUESTO AUTORIZADO 2025</t>
  </si>
  <si>
    <r>
      <t>PECR=</t>
    </r>
    <r>
      <rPr>
        <sz val="11"/>
        <color theme="1"/>
        <rFont val="Arial"/>
        <family val="2"/>
      </rPr>
      <t xml:space="preserve"> Porcentaje de Eventos Cívicos y Culturales realizados</t>
    </r>
    <r>
      <rPr>
        <b/>
        <sz val="11"/>
        <color theme="1"/>
        <rFont val="Arial"/>
        <family val="2"/>
      </rPr>
      <t xml:space="preserve">   </t>
    </r>
  </si>
  <si>
    <r>
      <t>1.4.1.1.2</t>
    </r>
    <r>
      <rPr>
        <sz val="11"/>
        <color theme="1"/>
        <rFont val="Arial"/>
        <family val="2"/>
      </rPr>
      <t xml:space="preserve"> Recursos materiales y servicios solicitados por las dependencias municipales suministrados</t>
    </r>
  </si>
  <si>
    <r>
      <t>1.4.1.1.2.1</t>
    </r>
    <r>
      <rPr>
        <sz val="11"/>
        <color theme="1"/>
        <rFont val="Arial"/>
        <family val="2"/>
      </rPr>
      <t xml:space="preserve"> Atención a las solicitudes administrativas y de logística en los tiempos establecidos por la Dirección de Recursos Materiales.</t>
    </r>
  </si>
  <si>
    <r>
      <t>1.4.1.1.2.2</t>
    </r>
    <r>
      <rPr>
        <sz val="11"/>
        <color theme="1"/>
        <rFont val="Arial"/>
        <family val="2"/>
      </rPr>
      <t xml:space="preserve"> Integración de los expedientes.</t>
    </r>
  </si>
  <si>
    <r>
      <t xml:space="preserve">1.4.1.1.2.3 </t>
    </r>
    <r>
      <rPr>
        <sz val="11"/>
        <rFont val="Arial"/>
        <family val="2"/>
      </rPr>
      <t>Atención a las requisiciones de los diferentes eventos públicos y privados celebrados por el Municipio de Benito Juárez.</t>
    </r>
    <r>
      <rPr>
        <b/>
        <sz val="11"/>
        <rFont val="Arial"/>
        <family val="2"/>
      </rPr>
      <t xml:space="preserve">
</t>
    </r>
  </si>
  <si>
    <r>
      <t xml:space="preserve">1.4.1.1.2.4 </t>
    </r>
    <r>
      <rPr>
        <sz val="11"/>
        <color theme="1"/>
        <rFont val="Arial"/>
        <family val="2"/>
      </rPr>
      <t>Elaboración de Solicitudes de Pago de los materiales por el Almacén Municipal.</t>
    </r>
  </si>
  <si>
    <r>
      <t xml:space="preserve">1.4.1.1.2.5 </t>
    </r>
    <r>
      <rPr>
        <sz val="11"/>
        <color theme="1"/>
        <rFont val="Arial"/>
        <family val="2"/>
      </rPr>
      <t>Atención a los siniestros reportados por las diferentes dependencias del Municipio de Benito Juárez.</t>
    </r>
  </si>
  <si>
    <r>
      <t xml:space="preserve">1.4.1.1.2.7 </t>
    </r>
    <r>
      <rPr>
        <sz val="11"/>
        <color theme="1"/>
        <rFont val="Arial"/>
        <family val="2"/>
      </rPr>
      <t>Atención a las solicitudes de reparaciones de los vehículos del municipio de Benito Juárez.</t>
    </r>
  </si>
  <si>
    <r>
      <rPr>
        <b/>
        <sz val="11"/>
        <color theme="1"/>
        <rFont val="Arial"/>
        <family val="2"/>
      </rPr>
      <t>1.4.1.1.3</t>
    </r>
    <r>
      <rPr>
        <sz val="11"/>
        <color theme="1"/>
        <rFont val="Arial"/>
        <family val="2"/>
      </rPr>
      <t xml:space="preserve"> Operaciones de resguardo y control de los bienes municipales realizados</t>
    </r>
  </si>
  <si>
    <r>
      <rPr>
        <b/>
        <sz val="11"/>
        <color theme="1"/>
        <rFont val="Arial"/>
        <family val="2"/>
      </rPr>
      <t xml:space="preserve">1.4.1.1.3.1 </t>
    </r>
    <r>
      <rPr>
        <sz val="11"/>
        <color theme="1"/>
        <rFont val="Arial"/>
        <family val="2"/>
      </rPr>
      <t>Mantenimiento del área de trabajo y mercados de Patrimonio Municipal</t>
    </r>
  </si>
  <si>
    <r>
      <rPr>
        <b/>
        <sz val="11"/>
        <color theme="1"/>
        <rFont val="Arial"/>
        <family val="2"/>
      </rPr>
      <t xml:space="preserve">1.4.1.1.3.2 </t>
    </r>
    <r>
      <rPr>
        <sz val="11"/>
        <color theme="1"/>
        <rFont val="Arial"/>
        <family val="2"/>
      </rPr>
      <t>Verificación y actualización de expedientes de los Bienes Inmuebles, Arqueológicos, Históricos e Inealineables que son propiedad del H. Ayuntamiento.</t>
    </r>
  </si>
  <si>
    <r>
      <rPr>
        <b/>
        <sz val="11"/>
        <color theme="1"/>
        <rFont val="Arial"/>
        <family val="2"/>
      </rPr>
      <t xml:space="preserve">1.4.1.1.3.3 </t>
    </r>
    <r>
      <rPr>
        <sz val="11"/>
        <color theme="1"/>
        <rFont val="Arial"/>
        <family val="2"/>
      </rPr>
      <t xml:space="preserve"> Regulación de Bienes Inmuebles, recuperando la plusvalía alineados al Control Contable del H. Ayuntamiento de Benito Juárez. </t>
    </r>
  </si>
  <si>
    <r>
      <rPr>
        <b/>
        <sz val="11"/>
        <color theme="1"/>
        <rFont val="Arial"/>
        <family val="2"/>
      </rPr>
      <t>1.4.1.1.3.4</t>
    </r>
    <r>
      <rPr>
        <sz val="11"/>
        <color theme="1"/>
        <rFont val="Arial"/>
        <family val="2"/>
      </rPr>
      <t xml:space="preserve"> Generacion de claves para el registro y control de los bienes conforme  a las reglas de la CONAC. 
</t>
    </r>
  </si>
  <si>
    <r>
      <rPr>
        <b/>
        <sz val="11"/>
        <color theme="1"/>
        <rFont val="Arial"/>
        <family val="2"/>
      </rPr>
      <t>1.4.1.1.3.5</t>
    </r>
    <r>
      <rPr>
        <sz val="11"/>
        <color theme="1"/>
        <rFont val="Arial"/>
        <family val="2"/>
      </rPr>
      <t xml:space="preserve">  Elaboración de resguardos e inventarios de los bienes adquiridos por el H. Ayuntamiento de Benito Juárez. </t>
    </r>
  </si>
  <si>
    <r>
      <t xml:space="preserve">1.4.1.1.3.6  </t>
    </r>
    <r>
      <rPr>
        <sz val="11"/>
        <color theme="1"/>
        <rFont val="Arial"/>
        <family val="2"/>
      </rPr>
      <t>Evaluación conforme las auditorías físicas de los bienes propiedad del H. Ayuntamiento de Benito Juárez.</t>
    </r>
    <r>
      <rPr>
        <b/>
        <sz val="11"/>
        <color theme="1"/>
        <rFont val="Arial"/>
        <family val="2"/>
      </rPr>
      <t xml:space="preserve"> </t>
    </r>
  </si>
  <si>
    <r>
      <t xml:space="preserve">1.4.1.1.4 </t>
    </r>
    <r>
      <rPr>
        <sz val="11"/>
        <color theme="1"/>
        <rFont val="Arial"/>
        <family val="2"/>
      </rPr>
      <t>Capacitación para la profesionalización del personal municipal realizada.</t>
    </r>
  </si>
  <si>
    <r>
      <t xml:space="preserve">1.4.1.1.4.1. </t>
    </r>
    <r>
      <rPr>
        <sz val="11"/>
        <color rgb="FF000000"/>
        <rFont val="Arial"/>
        <family val="2"/>
      </rPr>
      <t>Impartición de  Cursos de Capacitación Integral Institucional.</t>
    </r>
  </si>
  <si>
    <r>
      <t xml:space="preserve">1.4.1.1.4.2 </t>
    </r>
    <r>
      <rPr>
        <sz val="11"/>
        <color rgb="FF000000"/>
        <rFont val="Arial"/>
        <family val="2"/>
      </rPr>
      <t xml:space="preserve">Celebración de convenios de colaboración para la capacitación. </t>
    </r>
  </si>
  <si>
    <r>
      <t>1.4.1.1.4.3</t>
    </r>
    <r>
      <rPr>
        <sz val="11"/>
        <color rgb="FF000000"/>
        <rFont val="Arial"/>
        <family val="2"/>
      </rPr>
      <t xml:space="preserve"> Evaluación al desempeño laboral hacia servidores(as) públicos(as).</t>
    </r>
  </si>
  <si>
    <r>
      <rPr>
        <b/>
        <sz val="11"/>
        <color theme="1"/>
        <rFont val="Arial"/>
        <family val="2"/>
      </rPr>
      <t xml:space="preserve">1.4.1.1.5 </t>
    </r>
    <r>
      <rPr>
        <sz val="11"/>
        <color theme="1"/>
        <rFont val="Arial"/>
        <family val="2"/>
      </rPr>
      <t>Servicios de sistemas de información de las dependencias municipales brindados.</t>
    </r>
  </si>
  <si>
    <r>
      <rPr>
        <b/>
        <sz val="11"/>
        <color rgb="FF000000"/>
        <rFont val="Arial"/>
        <family val="2"/>
      </rPr>
      <t>1.4.1.1.5.1</t>
    </r>
    <r>
      <rPr>
        <sz val="11"/>
        <color rgb="FF000000"/>
        <rFont val="Arial"/>
        <family val="2"/>
      </rPr>
      <t xml:space="preserve"> Desarrollo y mantenimiento de sistemas informáticos para las dependencias municipales. </t>
    </r>
  </si>
  <si>
    <r>
      <rPr>
        <b/>
        <sz val="11"/>
        <color rgb="FF000000"/>
        <rFont val="Arial"/>
        <family val="2"/>
      </rPr>
      <t xml:space="preserve">1.4.1.1.5.2 </t>
    </r>
    <r>
      <rPr>
        <sz val="11"/>
        <color rgb="FF000000"/>
        <rFont val="Arial"/>
        <family val="2"/>
      </rPr>
      <t>Atención de  servicios de telecomunicaciones para las dependencias municipales.</t>
    </r>
  </si>
  <si>
    <r>
      <rPr>
        <b/>
        <sz val="11"/>
        <color rgb="FF000000"/>
        <rFont val="Arial"/>
        <family val="2"/>
      </rPr>
      <t>1.4.1.1.5.3</t>
    </r>
    <r>
      <rPr>
        <sz val="11"/>
        <color rgb="FF000000"/>
        <rFont val="Arial"/>
        <family val="2"/>
      </rPr>
      <t xml:space="preserve"> Atención de servicios de soporte técnico para las dependencias municipales.</t>
    </r>
  </si>
  <si>
    <r>
      <t>1.4.1.1.6</t>
    </r>
    <r>
      <rPr>
        <sz val="11"/>
        <color rgb="FF000000"/>
        <rFont val="Arial"/>
        <family val="2"/>
      </rPr>
      <t xml:space="preserve"> Servicios de mantenimiento y logística de eventos brindados.</t>
    </r>
  </si>
  <si>
    <r>
      <rPr>
        <b/>
        <sz val="11"/>
        <color rgb="FF000000"/>
        <rFont val="Arial"/>
        <family val="2"/>
      </rPr>
      <t>1.4.1.1.6.1</t>
    </r>
    <r>
      <rPr>
        <sz val="11"/>
        <color rgb="FF000000"/>
        <rFont val="Arial"/>
        <family val="2"/>
      </rPr>
      <t xml:space="preserve"> Realización del mantenimiento del Edificio del Palacio Municipal y áreas comúnes.</t>
    </r>
  </si>
  <si>
    <r>
      <rPr>
        <b/>
        <sz val="11"/>
        <color rgb="FF000000"/>
        <rFont val="Arial"/>
        <family val="2"/>
      </rPr>
      <t>1.4.1.1.6.2</t>
    </r>
    <r>
      <rPr>
        <sz val="11"/>
        <color rgb="FF000000"/>
        <rFont val="Arial"/>
        <family val="2"/>
      </rPr>
      <t xml:space="preserve"> Brindar servicios de logística en los eventos oficiales especiales </t>
    </r>
  </si>
  <si>
    <r>
      <rPr>
        <b/>
        <sz val="11"/>
        <color rgb="FF000000"/>
        <rFont val="Arial"/>
        <family val="2"/>
      </rPr>
      <t xml:space="preserve">1.4.1.1.6.3 </t>
    </r>
    <r>
      <rPr>
        <sz val="11"/>
        <color rgb="FF000000"/>
        <rFont val="Arial"/>
        <family val="2"/>
      </rPr>
      <t>Atención a las solicitudes de la logística de los eventos</t>
    </r>
  </si>
  <si>
    <r>
      <t xml:space="preserve">1.4.1.1.7 </t>
    </r>
    <r>
      <rPr>
        <sz val="11"/>
        <color theme="1"/>
        <rFont val="Arial"/>
        <family val="2"/>
      </rPr>
      <t>Eventos Cívicos y Culturales realizados.</t>
    </r>
  </si>
  <si>
    <r>
      <t xml:space="preserve">1.4.1.1.7.1 </t>
    </r>
    <r>
      <rPr>
        <sz val="11"/>
        <color rgb="FF000000"/>
        <rFont val="Arial"/>
        <family val="2"/>
      </rPr>
      <t>Realización de conmemoraciones y celebraciones cívicas.</t>
    </r>
  </si>
  <si>
    <r>
      <t xml:space="preserve">1.4.1.1.7.2  </t>
    </r>
    <r>
      <rPr>
        <sz val="11"/>
        <rFont val="Arial"/>
        <family val="2"/>
      </rPr>
      <t xml:space="preserve"> Participación  Musical en Eventos. </t>
    </r>
  </si>
  <si>
    <r>
      <t xml:space="preserve">1.4.1.1.7.3  </t>
    </r>
    <r>
      <rPr>
        <sz val="11"/>
        <color rgb="FF000000"/>
        <rFont val="Arial"/>
        <family val="2"/>
      </rPr>
      <t>Atención a Solicitudes para Eventos hacia Instituciones Externas</t>
    </r>
  </si>
  <si>
    <r>
      <t xml:space="preserve">1.4.1.1.8 </t>
    </r>
    <r>
      <rPr>
        <sz val="11"/>
        <color theme="1"/>
        <rFont val="Arial"/>
        <family val="2"/>
      </rPr>
      <t>Reportes de plantillas de personal municipal</t>
    </r>
  </si>
  <si>
    <r>
      <t>1.4.1.1.8.1.</t>
    </r>
    <r>
      <rPr>
        <sz val="11"/>
        <color theme="1"/>
        <rFont val="Arial"/>
        <family val="2"/>
      </rPr>
      <t xml:space="preserve"> Atención de las incidencias enviadas por las Unidades Administrativas para actualizar la plantilla.</t>
    </r>
  </si>
  <si>
    <r>
      <t xml:space="preserve">1.4.1.1.8.2. </t>
    </r>
    <r>
      <rPr>
        <sz val="11"/>
        <color theme="1"/>
        <rFont val="Arial"/>
        <family val="2"/>
      </rPr>
      <t>Elaboración de reportes de finiquito y/o liquidación, solicitados por las Unidades Administrativas.</t>
    </r>
  </si>
  <si>
    <r>
      <t xml:space="preserve">1.4.1.1.8.3.  </t>
    </r>
    <r>
      <rPr>
        <sz val="11"/>
        <color theme="1"/>
        <rFont val="Arial"/>
        <family val="2"/>
      </rPr>
      <t>Actualización de expedientes de personal activo y de baja por incidencias enviadas por las diferentes Unidades Administrativas.</t>
    </r>
  </si>
  <si>
    <r>
      <rPr>
        <b/>
        <sz val="11"/>
        <color theme="1"/>
        <rFont val="Arial"/>
        <family val="2"/>
      </rPr>
      <t>1.4.1.1.1.1</t>
    </r>
    <r>
      <rPr>
        <sz val="11"/>
        <color theme="1"/>
        <rFont val="Arial"/>
        <family val="2"/>
      </rPr>
      <t xml:space="preserve"> Realización de los eventos especiales oficiales municipales.   </t>
    </r>
  </si>
  <si>
    <r>
      <rPr>
        <b/>
        <sz val="11"/>
        <color theme="1"/>
        <rFont val="Arial"/>
        <family val="2"/>
      </rPr>
      <t>1.4.1.1.1.2</t>
    </r>
    <r>
      <rPr>
        <sz val="11"/>
        <color theme="1"/>
        <rFont val="Arial"/>
        <family val="2"/>
      </rPr>
      <t xml:space="preserve"> Cumplimiento de los acuerdos establecidos entre la administración pública municipal e instituciones externas. </t>
    </r>
  </si>
  <si>
    <r>
      <rPr>
        <b/>
        <sz val="11"/>
        <rFont val="Arial"/>
        <family val="2"/>
      </rPr>
      <t xml:space="preserve">Justificación Trimestral:  </t>
    </r>
    <r>
      <rPr>
        <sz val="11"/>
        <rFont val="Arial"/>
        <family val="2"/>
      </rPr>
      <t xml:space="preserve"> En este trimestre se logra el 100% de la meta programada.</t>
    </r>
  </si>
  <si>
    <t>PRESUPUESTO AUTORIZADO 2025</t>
  </si>
  <si>
    <r>
      <t xml:space="preserve">1.4.1.1.2.6 </t>
    </r>
    <r>
      <rPr>
        <sz val="11"/>
        <color theme="1"/>
        <rFont val="Arial"/>
        <family val="2"/>
      </rPr>
      <t>Revisión del Sistema "Gasto y Control de Combustible" para obtener los reportes diarios de los litros de combustible suministrados a las unidades de las dependencias y entidades que conforman el H. Ayuntamiento de Benito Juárez.</t>
    </r>
  </si>
  <si>
    <r>
      <rPr>
        <b/>
        <sz val="11"/>
        <color theme="1"/>
        <rFont val="Arial"/>
        <family val="2"/>
      </rPr>
      <t xml:space="preserve">Justificación Trimestral:  </t>
    </r>
    <r>
      <rPr>
        <sz val="11"/>
        <color theme="1"/>
        <rFont val="Arial"/>
        <family val="2"/>
      </rPr>
      <t xml:space="preserve">
El Índice de Gobierno Humanista y de Resultados se integra con 5 Dimensiones y 10 subdimensiones que miden aspectos de bienestar ciudadano, transparencia, participación y eficacia en la administración pública con indicadores de diferentes instituciones externas e internas al municipio . En el segundo trimestre la meta realizada se consideró igual a la programada debido a que los indicadores no han tenido actualizaciones.</t>
    </r>
  </si>
  <si>
    <r>
      <rPr>
        <b/>
        <sz val="11"/>
        <rFont val="Arial"/>
        <family val="2"/>
      </rPr>
      <t xml:space="preserve">Justificación Trimestral:  </t>
    </r>
    <r>
      <rPr>
        <sz val="11"/>
        <rFont val="Arial"/>
        <family val="2"/>
      </rPr>
      <t xml:space="preserve"> Se logra el 128.09% en la meta trimestral al brindar 1,473 Servicios de sistemas de información de un total de 1,150 programados.</t>
    </r>
  </si>
  <si>
    <r>
      <rPr>
        <b/>
        <sz val="11"/>
        <rFont val="Arial"/>
        <family val="2"/>
      </rPr>
      <t xml:space="preserve">Justificación Trimestral:  </t>
    </r>
    <r>
      <rPr>
        <sz val="11"/>
        <rFont val="Arial"/>
        <family val="2"/>
      </rPr>
      <t xml:space="preserve">Se logra el 110.50% en la meta trimestral al desarrolar 221 de 200  Sistemas Informáticos proyectados. </t>
    </r>
  </si>
  <si>
    <r>
      <rPr>
        <b/>
        <sz val="11"/>
        <rFont val="Arial"/>
        <family val="2"/>
      </rPr>
      <t xml:space="preserve">Justificación Trimestral:   </t>
    </r>
    <r>
      <rPr>
        <sz val="11"/>
        <rFont val="Arial"/>
        <family val="2"/>
      </rPr>
      <t xml:space="preserve">Se proporcionaron 192 servicios de Telecomunicaciones de un total de 150 programados, logrando así el 128% respecto a la meta trimestral. 
</t>
    </r>
  </si>
  <si>
    <r>
      <rPr>
        <b/>
        <sz val="11"/>
        <rFont val="Arial"/>
        <family val="2"/>
      </rPr>
      <t xml:space="preserve">Justificación Trimestral:  </t>
    </r>
    <r>
      <rPr>
        <sz val="11"/>
        <rFont val="Arial"/>
        <family val="2"/>
      </rPr>
      <t>Se logra el 115% en la meta trimestral al proporcionar 920 servicios de soporte técnico de un total de 800 programados en el período.</t>
    </r>
  </si>
  <si>
    <r>
      <rPr>
        <b/>
        <sz val="11"/>
        <rFont val="Arial"/>
        <family val="2"/>
      </rPr>
      <t xml:space="preserve">Justificación Trimestral:  </t>
    </r>
    <r>
      <rPr>
        <sz val="11"/>
        <rFont val="Arial"/>
        <family val="2"/>
      </rPr>
      <t xml:space="preserve"> Se realizaron 63  de 56 eventos civico-culturales programados para este período, logrando así un 112.50% de cumplimiento en la meta trimestral. </t>
    </r>
  </si>
  <si>
    <r>
      <rPr>
        <b/>
        <sz val="11"/>
        <rFont val="Arial"/>
        <family val="2"/>
      </rPr>
      <t xml:space="preserve">Justificación Trimestral:  </t>
    </r>
    <r>
      <rPr>
        <sz val="11"/>
        <rFont val="Arial"/>
        <family val="2"/>
      </rPr>
      <t>Se realizaron 23 de 21 eventos civicos programados para así obtener un logro del 109.52% de la meta trimestral programada.</t>
    </r>
  </si>
  <si>
    <r>
      <rPr>
        <b/>
        <sz val="11"/>
        <rFont val="Arial"/>
        <family val="2"/>
      </rPr>
      <t xml:space="preserve">Justificación Trimestral:  </t>
    </r>
    <r>
      <rPr>
        <sz val="11"/>
        <rFont val="Arial"/>
        <family val="2"/>
      </rPr>
      <t xml:space="preserve"> Se realizaron  35 participaciones musicales de un total de 29  programadas, logrando así un 120.69% con respecto a lo programado. </t>
    </r>
  </si>
  <si>
    <r>
      <rPr>
        <b/>
        <sz val="11"/>
        <rFont val="Arial"/>
        <family val="2"/>
      </rPr>
      <t xml:space="preserve">Justificación Trimestral:  </t>
    </r>
    <r>
      <rPr>
        <sz val="11"/>
        <rFont val="Arial"/>
        <family val="2"/>
      </rPr>
      <t xml:space="preserve"> Se atendieron 5 solicitudes de apoyo a eventos oficiales de un total de 6  programados, logrando así un 83.33% respecto a lo programado. No se alcanza la meta debido a que disminuyeron las solicitudes de apoyos por parte de las fuerzas armadas.</t>
    </r>
  </si>
  <si>
    <r>
      <rPr>
        <b/>
        <sz val="11"/>
        <rFont val="Arial"/>
        <family val="2"/>
      </rPr>
      <t xml:space="preserve">Justificación Trimestral:  </t>
    </r>
    <r>
      <rPr>
        <sz val="11"/>
        <rFont val="Arial"/>
        <family val="2"/>
      </rPr>
      <t xml:space="preserve"> Se logra el 113.41% de la meta trimestral al cumplir con el suministro de 1,265,513 de 1,115,882 recursos materiales y/o servicios solicitados por las dependencias municipales.
</t>
    </r>
  </si>
  <si>
    <r>
      <rPr>
        <b/>
        <sz val="11"/>
        <rFont val="Arial"/>
        <family val="2"/>
      </rPr>
      <t xml:space="preserve">Justificación Trimestral:  </t>
    </r>
    <r>
      <rPr>
        <sz val="11"/>
        <rFont val="Arial"/>
        <family val="2"/>
      </rPr>
      <t xml:space="preserve">Se logra el 116.90% al atender 678 solicitudes administrativas y de logística de un total de 580 programadas.
</t>
    </r>
  </si>
  <si>
    <r>
      <rPr>
        <b/>
        <sz val="11"/>
        <rFont val="Arial"/>
        <family val="2"/>
      </rPr>
      <t xml:space="preserve">Justificación Trimestral:   </t>
    </r>
    <r>
      <rPr>
        <sz val="11"/>
        <rFont val="Arial"/>
        <family val="2"/>
      </rPr>
      <t xml:space="preserve"> Se logra el 109.52% de la meta al  integrar 23 expedientes de un total de 21 programados.
</t>
    </r>
  </si>
  <si>
    <r>
      <rPr>
        <b/>
        <sz val="11"/>
        <rFont val="Arial"/>
        <family val="2"/>
      </rPr>
      <t xml:space="preserve">Justificación Trimestral:  </t>
    </r>
    <r>
      <rPr>
        <sz val="11"/>
        <rFont val="Arial"/>
        <family val="2"/>
      </rPr>
      <t xml:space="preserve">Se alcanza el 95.83% de la meta al atender 46 requisiciones para eventos de un total de 48 programados.
</t>
    </r>
  </si>
  <si>
    <r>
      <rPr>
        <b/>
        <sz val="11"/>
        <rFont val="Arial"/>
        <family val="2"/>
      </rPr>
      <t xml:space="preserve">Justificación Trimestral:  </t>
    </r>
    <r>
      <rPr>
        <sz val="11"/>
        <rFont val="Arial"/>
        <family val="2"/>
      </rPr>
      <t>Se Se logra el 114.40% de la meta  al completar 143 solicitudes de 125 programadas en el período.</t>
    </r>
  </si>
  <si>
    <r>
      <rPr>
        <b/>
        <sz val="11"/>
        <rFont val="Arial"/>
        <family val="2"/>
      </rPr>
      <t xml:space="preserve">Justificación Trimestral:  </t>
    </r>
    <r>
      <rPr>
        <sz val="11"/>
        <rFont val="Arial"/>
        <family val="2"/>
      </rPr>
      <t xml:space="preserve"> Se logra el 140% de la meta al dar atención a 84 siniestros reportados de un total de 60 proyectados. </t>
    </r>
  </si>
  <si>
    <r>
      <rPr>
        <b/>
        <sz val="11"/>
        <rFont val="Arial"/>
        <family val="2"/>
      </rPr>
      <t xml:space="preserve">Justificación Trimestral:  </t>
    </r>
    <r>
      <rPr>
        <sz val="11"/>
        <rFont val="Arial"/>
        <family val="2"/>
      </rPr>
      <t>Al término del trimestre se tiene un logro del 113.41% de la meta al suministrar  1,264,473 litros de combustible de un total de 1,115,000 litros programados.</t>
    </r>
  </si>
  <si>
    <r>
      <rPr>
        <b/>
        <sz val="11"/>
        <rFont val="Arial"/>
        <family val="2"/>
      </rPr>
      <t xml:space="preserve">Justificación Trimestral:   </t>
    </r>
    <r>
      <rPr>
        <sz val="11"/>
        <rFont val="Arial"/>
        <family val="2"/>
      </rPr>
      <t xml:space="preserve"> Se logra el 137.50% de la meta trimestral al dar atención a 66 solicitudes de reparación de vehículos de un total de 48 contemplados.</t>
    </r>
  </si>
  <si>
    <r>
      <rPr>
        <b/>
        <sz val="11"/>
        <rFont val="Arial"/>
        <family val="2"/>
      </rPr>
      <t xml:space="preserve">Justificación Trimestral:   </t>
    </r>
    <r>
      <rPr>
        <sz val="11"/>
        <rFont val="Arial"/>
        <family val="2"/>
      </rPr>
      <t>Se logra el 221.38% en la meta trimestral al realizar 1,222 Servicios de mantenimiento y logística de 552 programados; esto es debido a que se incrementaron los trabajos de reacomodo de aires acondicionados, adecuacion de oficinas de atención ciudadana y las diferentes solicitudes de mantenimiento e intendencia de todas las unidades admininistrativas.</t>
    </r>
  </si>
  <si>
    <r>
      <rPr>
        <b/>
        <sz val="11"/>
        <rFont val="Arial"/>
        <family val="2"/>
      </rPr>
      <t xml:space="preserve">Justificación Trimestral:  </t>
    </r>
    <r>
      <rPr>
        <sz val="11"/>
        <rFont val="Arial"/>
        <family val="2"/>
      </rPr>
      <t>Se logra el 213.33% en la meta trimestral al realizarse 640 servicios de mantenimiento de un total de 300 programados; esto es debido a que se incrementaron los trabajos de reacomodo de aires acondicionados, adecuacion de oficinas de atención ciudadana y las diferentes solicitudes de mantenimiento e intendencia de todas las unidades admininistrativas.</t>
    </r>
  </si>
  <si>
    <r>
      <rPr>
        <b/>
        <sz val="11"/>
        <rFont val="Arial"/>
        <family val="2"/>
      </rPr>
      <t xml:space="preserve">Justificación Trimestral:  </t>
    </r>
    <r>
      <rPr>
        <sz val="11"/>
        <rFont val="Arial"/>
        <family val="2"/>
      </rPr>
      <t>Se logra el 100% de la meta programada al cumplir con los 2 eventos que se tenian programado.</t>
    </r>
  </si>
  <si>
    <r>
      <rPr>
        <b/>
        <sz val="11"/>
        <rFont val="Arial"/>
        <family val="2"/>
      </rPr>
      <t xml:space="preserve">Justificación Trimestral:  </t>
    </r>
    <r>
      <rPr>
        <sz val="11"/>
        <rFont val="Arial"/>
        <family val="2"/>
      </rPr>
      <t>Se logra el 232% en la meta trimestral al atender 580 solicitudes de logística de eventos de un total de 250 programados en este trimestre. Este incrementarosustancialse debió al aumento de las solicitudes para los eventos de las diversas instituciones de gobierno y asociaciones civiles.</t>
    </r>
  </si>
  <si>
    <r>
      <rPr>
        <b/>
        <sz val="11"/>
        <rFont val="Arial"/>
        <family val="2"/>
      </rPr>
      <t xml:space="preserve">Justificación Trimestral:  </t>
    </r>
    <r>
      <rPr>
        <sz val="11"/>
        <rFont val="Arial"/>
        <family val="2"/>
      </rPr>
      <t xml:space="preserve">Se logra el 102.13% de la meta trimestral al realizar 2,738 operaciones de resguardo y control de bienes de un total de 2,681 operaciones programadas. 
</t>
    </r>
  </si>
  <si>
    <r>
      <rPr>
        <b/>
        <sz val="11"/>
        <rFont val="Arial"/>
        <family val="2"/>
      </rPr>
      <t xml:space="preserve">Justificación Trimestral:  </t>
    </r>
    <r>
      <rPr>
        <sz val="11"/>
        <rFont val="Arial"/>
        <family val="2"/>
      </rPr>
      <t xml:space="preserve">Se logra el 102.80% en el cumplimiento de la meta al realizar la actualización de 734 expedientes de bienes de un total de 714 programados durante este período.
</t>
    </r>
  </si>
  <si>
    <r>
      <rPr>
        <b/>
        <sz val="11"/>
        <rFont val="Arial"/>
        <family val="2"/>
      </rPr>
      <t xml:space="preserve">Justificación Trimestral:   </t>
    </r>
    <r>
      <rPr>
        <sz val="11"/>
        <rFont val="Arial"/>
        <family val="2"/>
      </rPr>
      <t xml:space="preserve">Se logra el 105.32% en la meta trimestral al poder regularizar 752 bienes inmuebles de un total de 714 programados.
</t>
    </r>
  </si>
  <si>
    <r>
      <rPr>
        <b/>
        <sz val="11"/>
        <rFont val="Arial"/>
        <family val="2"/>
      </rPr>
      <t xml:space="preserve">Justificación Trimestral:   </t>
    </r>
    <r>
      <rPr>
        <sz val="11"/>
        <rFont val="Arial"/>
        <family val="2"/>
      </rPr>
      <t xml:space="preserve">Se logra el 100% de la meta al generar 610 claves a bienes muebles de un total de 610 programados en el trimestre. </t>
    </r>
  </si>
  <si>
    <r>
      <rPr>
        <b/>
        <sz val="11"/>
        <rFont val="Arial"/>
        <family val="2"/>
      </rPr>
      <t xml:space="preserve">Justificación Trimestral:   </t>
    </r>
    <r>
      <rPr>
        <sz val="11"/>
        <rFont val="Arial"/>
        <family val="2"/>
      </rPr>
      <t xml:space="preserve">Se logra el 100% de la meta al elaborar 610 resguardos de un total de 610 programados en el trimestre. 
</t>
    </r>
  </si>
  <si>
    <r>
      <rPr>
        <b/>
        <sz val="11"/>
        <rFont val="Arial"/>
        <family val="2"/>
      </rPr>
      <t xml:space="preserve">Justificación Trimestral:   </t>
    </r>
    <r>
      <rPr>
        <sz val="11"/>
        <rFont val="Arial"/>
        <family val="2"/>
      </rPr>
      <t xml:space="preserve">Se logra el 96.88% de la meta al realizarse 31 auditorias físicas de bienes muebles de 32 programadas durante  el trimestre. </t>
    </r>
  </si>
  <si>
    <r>
      <rPr>
        <b/>
        <sz val="11"/>
        <color theme="1"/>
        <rFont val="Arial"/>
        <family val="2"/>
      </rPr>
      <t xml:space="preserve">Justificación Trimestral:   </t>
    </r>
    <r>
      <rPr>
        <sz val="11"/>
        <color theme="1"/>
        <rFont val="Arial"/>
        <family val="2"/>
      </rPr>
      <t>Se capacitaron a 1,216 servidores públicos de los 450 que estaban programados, logrando un 270.22% ; esto deribado de las capacitaciones de la Dirección de Archivo Municipal y en conjunto con la Contraloría Muncipal la impartición de los cursos de Ley de Responsabilidades Administrativas Y Código de Ética.</t>
    </r>
  </si>
  <si>
    <r>
      <rPr>
        <b/>
        <sz val="11"/>
        <color theme="1"/>
        <rFont val="Arial"/>
        <family val="2"/>
      </rPr>
      <t xml:space="preserve">Justificación Trimestral:  </t>
    </r>
    <r>
      <rPr>
        <sz val="11"/>
        <color theme="1"/>
        <rFont val="Arial"/>
        <family val="2"/>
      </rPr>
      <t>Se impartieron 58 cursos de capacitación a los servidores públicos de los 37 que estaban programados, obteniendo un porcentaje de cumplimiento de 156.76%</t>
    </r>
  </si>
  <si>
    <r>
      <rPr>
        <b/>
        <sz val="11"/>
        <color theme="1"/>
        <rFont val="Arial"/>
        <family val="2"/>
      </rPr>
      <t xml:space="preserve">Justificación Trimestral:  </t>
    </r>
    <r>
      <rPr>
        <sz val="11"/>
        <color theme="1"/>
        <rFont val="Arial"/>
        <family val="2"/>
      </rPr>
      <t>Se logró exitosamente la firma de 5 convenios de colaboración con la Universidad Maya, Universidad del Sur, CEUNIB, Cecati no. 119 y Cecati no. 149 de un total de 4 programados para un logro del 125%.</t>
    </r>
  </si>
  <si>
    <r>
      <rPr>
        <b/>
        <sz val="11"/>
        <color theme="1"/>
        <rFont val="Arial"/>
        <family val="2"/>
      </rPr>
      <t xml:space="preserve">Justificación Trimestral:  </t>
    </r>
    <r>
      <rPr>
        <sz val="11"/>
        <color theme="1"/>
        <rFont val="Arial"/>
        <family val="2"/>
      </rPr>
      <t xml:space="preserve"> Se aplicaron 229 evaluaciones a las y los servidores públicos de los 250 que se tenian programados, obteniendo así un logro del 91.60%, las dependencias evaluadas fueron la Dirección General del Bienestar, Dirección de Organización Comunitaria, Cohesión Social y Participación Ciudadana, Dirección de Programas para el Bienestar, Dirección de Atención a la Diversidad Sexual, DIF, Dirección de Salud y SIRESOL.</t>
    </r>
  </si>
  <si>
    <r>
      <rPr>
        <b/>
        <sz val="11"/>
        <color theme="1"/>
        <rFont val="Arial"/>
        <family val="2"/>
      </rPr>
      <t xml:space="preserve">Justificación Trimestral:   </t>
    </r>
    <r>
      <rPr>
        <sz val="11"/>
        <color theme="1"/>
        <rFont val="Arial"/>
        <family val="2"/>
      </rPr>
      <t xml:space="preserve">Se alcanza el  139.62% en la meta trimestral al atenderse 444 incidencias  de de personal de un total de 318 contempladas para este trimestre. Este excedente en el logro fué debido al cambio de algunos titulares en las dependencias municipales.
</t>
    </r>
  </si>
  <si>
    <r>
      <rPr>
        <b/>
        <sz val="11"/>
        <color theme="1"/>
        <rFont val="Arial"/>
        <family val="2"/>
      </rPr>
      <t xml:space="preserve">Justificación Trimestral:  </t>
    </r>
    <r>
      <rPr>
        <sz val="11"/>
        <color theme="1"/>
        <rFont val="Arial"/>
        <family val="2"/>
      </rPr>
      <t xml:space="preserve">Se logra el  115.91% en la meta trimestral al atenderse 1,275 incidencias  de de personal de un total de 1,100 programadas. 
</t>
    </r>
  </si>
  <si>
    <r>
      <rPr>
        <b/>
        <sz val="11"/>
        <color theme="1"/>
        <rFont val="Arial"/>
        <family val="2"/>
      </rPr>
      <t xml:space="preserve">Justificación Trimestral:  </t>
    </r>
    <r>
      <rPr>
        <sz val="11"/>
        <color theme="1"/>
        <rFont val="Arial"/>
        <family val="2"/>
      </rPr>
      <t xml:space="preserve">En este trimestre se tramita el pago de 149 finiquitos y 40 laudos por lo que se logra el 94.50% en la meta al atenderse 189 solicitudes de un total de 200 programados. 
</t>
    </r>
  </si>
  <si>
    <r>
      <rPr>
        <b/>
        <sz val="11"/>
        <color theme="1"/>
        <rFont val="Arial"/>
        <family val="2"/>
      </rPr>
      <t xml:space="preserve">Justificación Trimestral:  </t>
    </r>
    <r>
      <rPr>
        <sz val="11"/>
        <color theme="1"/>
        <rFont val="Arial"/>
        <family val="2"/>
      </rPr>
      <t xml:space="preserve"> Se atiende un total de 1,275 incidencias de 1,124 que se tenían contempladas, lográndose el 113.43% de avance respecto a la meta programada en este período.</t>
    </r>
  </si>
  <si>
    <r>
      <t xml:space="preserve">Justificación Trimestral: </t>
    </r>
    <r>
      <rPr>
        <sz val="11"/>
        <color theme="0"/>
        <rFont val="Arial"/>
        <family val="2"/>
      </rPr>
      <t xml:space="preserve"> Se alcanza un 113.52% de logro en la meta trimestral al atenderse 1,277,306 solicitudes administrativas de un total de 1,125,148 programadas.
</t>
    </r>
  </si>
  <si>
    <r>
      <rPr>
        <b/>
        <sz val="11"/>
        <rFont val="Arial"/>
        <family val="2"/>
      </rPr>
      <t xml:space="preserve">Justificación Trimestral:  </t>
    </r>
    <r>
      <rPr>
        <sz val="11"/>
        <rFont val="Arial"/>
        <family val="2"/>
      </rPr>
      <t xml:space="preserve">Se alcanza un 119.85% en el trimestre al realizarse 1,582 gestiones de apoyos de un total de 1,320 programadas en el período.
</t>
    </r>
  </si>
  <si>
    <r>
      <rPr>
        <b/>
        <sz val="11"/>
        <rFont val="Arial"/>
        <family val="2"/>
      </rPr>
      <t xml:space="preserve">Justificación Trimestral:   </t>
    </r>
    <r>
      <rPr>
        <sz val="11"/>
        <rFont val="Arial"/>
        <family val="2"/>
      </rPr>
      <t xml:space="preserve">En este trimestre se logra el 100% de la meta, al cumplir favorablemente con los 3 eventos programados para este período como lo son: Grito de Independencia, Desfile Militar e Informe de Gobierno. 
</t>
    </r>
  </si>
  <si>
    <r>
      <rPr>
        <b/>
        <sz val="11"/>
        <rFont val="Arial"/>
        <family val="2"/>
      </rPr>
      <t xml:space="preserve">Justificación Trimestral:   </t>
    </r>
    <r>
      <rPr>
        <sz val="11"/>
        <rFont val="Arial"/>
        <family val="2"/>
      </rPr>
      <t xml:space="preserve">Se obtiene un 100% de logro en el trimestre al cumplir con el seguimiento de 21 acuerdos de un total de 21 programados en el período. </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</si>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</sst>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28" x14ac:knownFonts="1">
    <font>
      <sz val="11"/>
      <color theme="1"/>
      <name val="Calibri"/>
      <family val="2"/>
      <scheme val="minor"/>
    </font>
    <font>
      <b/>
      <sz val="11"/>
      <color theme="1"/>
      <name val="Arial"/>
      <family val="2"/>
    </font>
    <font>
      <sz val="11"/>
      <color theme="1"/>
      <name val="Arial"/>
      <family val="2"/>
    </font>
    <font>
      <b/>
      <sz val="11"/>
      <color rgb="FF000000"/>
      <name val="Arial"/>
      <family val="2"/>
    </font>
    <font>
      <sz val="11"/>
      <name val="Arial"/>
      <family val="2"/>
    </font>
    <font>
      <b/>
      <sz val="11"/>
      <color theme="0"/>
      <name val="Arial"/>
      <family val="2"/>
    </font>
    <font>
      <sz val="11"/>
      <color theme="1"/>
      <name val="Calibri"/>
      <family val="2"/>
      <scheme val="minor"/>
    </font>
    <font>
      <b/>
      <sz val="11"/>
      <name val="Arial"/>
      <family val="2"/>
    </font>
    <font>
      <b/>
      <sz val="14"/>
      <color rgb="FFFFFFFF"/>
      <name val="Arial"/>
      <family val="2"/>
    </font>
    <font>
      <b/>
      <sz val="14"/>
      <color theme="0"/>
      <name val="Arial"/>
      <family val="2"/>
    </font>
    <font>
      <b/>
      <sz val="22"/>
      <color theme="0"/>
      <name val="Arial"/>
      <family val="2"/>
    </font>
    <font>
      <b/>
      <sz val="12"/>
      <color rgb="FFFFFFFF"/>
      <name val="Arial"/>
      <family val="2"/>
    </font>
    <font>
      <b/>
      <sz val="16"/>
      <color theme="0"/>
      <name val="Arial"/>
      <family val="2"/>
    </font>
    <font>
      <b/>
      <sz val="11"/>
      <color theme="1"/>
      <name val="Calibri"/>
      <family val="2"/>
      <scheme val="minor"/>
    </font>
    <font>
      <sz val="11"/>
      <color theme="0"/>
      <name val="Arial"/>
      <family val="2"/>
    </font>
    <font>
      <sz val="11"/>
      <color rgb="FF000000"/>
      <name val="Arial"/>
      <family val="2"/>
    </font>
    <font>
      <sz val="14"/>
      <color theme="1"/>
      <name val="Calibri"/>
      <family val="2"/>
      <scheme val="minor"/>
    </font>
    <font>
      <sz val="11"/>
      <name val="Calibri"/>
      <family val="2"/>
      <scheme val="minor"/>
    </font>
    <font>
      <sz val="11"/>
      <color rgb="FFFF0000"/>
      <name val="Calibri"/>
      <family val="2"/>
      <scheme val="minor"/>
    </font>
    <font>
      <b/>
      <sz val="11"/>
      <color theme="7" tint="0.59999389629810485"/>
      <name val="Arial"/>
      <family val="2"/>
    </font>
    <font>
      <b/>
      <sz val="12"/>
      <color theme="0"/>
      <name val="Arial"/>
      <family val="2"/>
    </font>
    <font>
      <b/>
      <sz val="14"/>
      <color theme="1"/>
      <name val="Calibri"/>
      <family val="2"/>
      <scheme val="minor"/>
    </font>
    <font>
      <b/>
      <sz val="12"/>
      <color theme="1"/>
      <name val="Calibri"/>
      <family val="2"/>
      <scheme val="minor"/>
    </font>
    <font>
      <sz val="12"/>
      <color theme="1"/>
      <name val="Arial"/>
      <family val="2"/>
    </font>
    <font>
      <sz val="12"/>
      <color theme="1"/>
      <name val="Calibri"/>
      <family val="2"/>
      <scheme val="minor"/>
    </font>
    <font>
      <b/>
      <sz val="12"/>
      <color theme="1"/>
      <name val="Arial"/>
      <family val="2"/>
    </font>
    <font>
      <b/>
      <sz val="12"/>
      <color rgb="FF000000"/>
      <name val="Arial"/>
      <family val="2"/>
    </font>
    <font>
      <b/>
      <sz val="12"/>
      <name val="Arial"/>
      <family val="2"/>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0.499984740745262"/>
        <bgColor indexed="64"/>
      </patternFill>
    </fill>
    <fill>
      <patternFill patternType="solid">
        <fgColor rgb="FFF2F2F2"/>
        <bgColor rgb="FFF2F2F2"/>
      </patternFill>
    </fill>
    <fill>
      <patternFill patternType="solid">
        <fgColor theme="0" tint="-4.9989318521683403E-2"/>
        <bgColor indexed="64"/>
      </patternFill>
    </fill>
    <fill>
      <patternFill patternType="solid">
        <fgColor rgb="FFC7EFCE"/>
        <bgColor indexed="64"/>
      </patternFill>
    </fill>
    <fill>
      <patternFill patternType="solid">
        <fgColor rgb="FFFFEB9C"/>
        <bgColor indexed="64"/>
      </patternFill>
    </fill>
    <fill>
      <patternFill patternType="solid">
        <fgColor rgb="FFB42158"/>
        <bgColor indexed="64"/>
      </patternFill>
    </fill>
    <fill>
      <patternFill patternType="solid">
        <fgColor rgb="FFD990AB"/>
        <bgColor indexed="64"/>
      </patternFill>
    </fill>
    <fill>
      <patternFill patternType="solid">
        <fgColor rgb="FFD990AB"/>
        <bgColor rgb="FFF4B083"/>
      </patternFill>
    </fill>
    <fill>
      <patternFill patternType="solid">
        <fgColor rgb="FFF2F2F2"/>
        <bgColor indexed="64"/>
      </patternFill>
    </fill>
    <fill>
      <patternFill patternType="solid">
        <fgColor rgb="FFF2F2F2"/>
        <bgColor rgb="FFFBE4D5"/>
      </patternFill>
    </fill>
    <fill>
      <patternFill patternType="solid">
        <fgColor rgb="FFB42158"/>
        <bgColor rgb="FF000000"/>
      </patternFill>
    </fill>
    <fill>
      <patternFill patternType="solid">
        <fgColor rgb="FFFFEB9C"/>
        <bgColor rgb="FFF2F2F2"/>
      </patternFill>
    </fill>
    <fill>
      <patternFill patternType="solid">
        <fgColor rgb="FF92D050"/>
        <bgColor indexed="64"/>
      </patternFill>
    </fill>
  </fills>
  <borders count="121">
    <border>
      <left/>
      <right/>
      <top/>
      <bottom/>
      <diagonal/>
    </border>
    <border>
      <left style="dashed">
        <color theme="1"/>
      </left>
      <right style="dashed">
        <color theme="1"/>
      </right>
      <top style="dashed">
        <color theme="1"/>
      </top>
      <bottom style="dashed">
        <color theme="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medium">
        <color indexed="64"/>
      </left>
      <right style="dashed">
        <color theme="1"/>
      </right>
      <top style="dashed">
        <color theme="1"/>
      </top>
      <bottom style="medium">
        <color indexed="64"/>
      </bottom>
      <diagonal/>
    </border>
    <border>
      <left style="dashed">
        <color theme="1"/>
      </left>
      <right style="dashed">
        <color theme="1"/>
      </right>
      <top style="dashed">
        <color theme="1"/>
      </top>
      <bottom style="medium">
        <color indexed="64"/>
      </bottom>
      <diagonal/>
    </border>
    <border>
      <left style="dashed">
        <color theme="1"/>
      </left>
      <right style="medium">
        <color indexed="64"/>
      </right>
      <top style="dashed">
        <color theme="1"/>
      </top>
      <bottom style="medium">
        <color indexed="64"/>
      </bottom>
      <diagonal/>
    </border>
    <border>
      <left style="dashed">
        <color theme="1"/>
      </left>
      <right/>
      <top style="dashed">
        <color theme="1"/>
      </top>
      <bottom style="dashed">
        <color theme="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dashed">
        <color theme="1"/>
      </left>
      <right style="dashed">
        <color theme="1"/>
      </right>
      <top style="dashed">
        <color theme="1"/>
      </top>
      <bottom/>
      <diagonal/>
    </border>
    <border>
      <left style="dashed">
        <color theme="1"/>
      </left>
      <right style="dashed">
        <color theme="1"/>
      </right>
      <top style="dotted">
        <color theme="1"/>
      </top>
      <bottom style="dotted">
        <color theme="1"/>
      </bottom>
      <diagonal/>
    </border>
    <border>
      <left style="medium">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dotted">
        <color indexed="64"/>
      </top>
      <bottom style="medium">
        <color indexed="64"/>
      </bottom>
      <diagonal/>
    </border>
    <border>
      <left style="medium">
        <color indexed="64"/>
      </left>
      <right/>
      <top style="dashed">
        <color theme="1"/>
      </top>
      <bottom style="dashed">
        <color theme="1"/>
      </bottom>
      <diagonal/>
    </border>
    <border>
      <left/>
      <right/>
      <top style="dashed">
        <color theme="1"/>
      </top>
      <bottom style="dashed">
        <color theme="1"/>
      </bottom>
      <diagonal/>
    </border>
    <border>
      <left style="medium">
        <color indexed="64"/>
      </left>
      <right style="dashed">
        <color theme="1"/>
      </right>
      <top style="medium">
        <color indexed="64"/>
      </top>
      <bottom style="dashed">
        <color theme="1"/>
      </bottom>
      <diagonal/>
    </border>
    <border>
      <left style="dashed">
        <color theme="1"/>
      </left>
      <right style="dashed">
        <color theme="1"/>
      </right>
      <top style="medium">
        <color indexed="64"/>
      </top>
      <bottom style="dashed">
        <color theme="1"/>
      </bottom>
      <diagonal/>
    </border>
    <border>
      <left style="dashed">
        <color theme="1"/>
      </left>
      <right style="medium">
        <color indexed="64"/>
      </right>
      <top style="medium">
        <color indexed="64"/>
      </top>
      <bottom style="dashed">
        <color theme="1"/>
      </bottom>
      <diagonal/>
    </border>
    <border>
      <left style="dashed">
        <color theme="1"/>
      </left>
      <right style="dashed">
        <color theme="1"/>
      </right>
      <top style="medium">
        <color indexed="64"/>
      </top>
      <bottom style="dotted">
        <color theme="1"/>
      </bottom>
      <diagonal/>
    </border>
    <border>
      <left style="dashed">
        <color theme="1"/>
      </left>
      <right style="medium">
        <color indexed="64"/>
      </right>
      <top style="medium">
        <color indexed="64"/>
      </top>
      <bottom style="dotted">
        <color theme="1"/>
      </bottom>
      <diagonal/>
    </border>
    <border>
      <left style="dashed">
        <color theme="1"/>
      </left>
      <right style="medium">
        <color indexed="64"/>
      </right>
      <top style="dotted">
        <color theme="1"/>
      </top>
      <bottom style="dotted">
        <color theme="1"/>
      </bottom>
      <diagonal/>
    </border>
    <border>
      <left style="dashed">
        <color theme="1"/>
      </left>
      <right style="dashed">
        <color theme="1"/>
      </right>
      <top style="dotted">
        <color theme="1"/>
      </top>
      <bottom style="medium">
        <color indexed="64"/>
      </bottom>
      <diagonal/>
    </border>
    <border>
      <left style="dashed">
        <color theme="1"/>
      </left>
      <right style="medium">
        <color indexed="64"/>
      </right>
      <top style="dotted">
        <color theme="1"/>
      </top>
      <bottom style="medium">
        <color indexed="64"/>
      </bottom>
      <diagonal/>
    </border>
    <border>
      <left style="dashed">
        <color theme="1"/>
      </left>
      <right style="medium">
        <color indexed="64"/>
      </right>
      <top style="dashed">
        <color theme="1"/>
      </top>
      <bottom/>
      <diagonal/>
    </border>
    <border>
      <left style="medium">
        <color theme="1"/>
      </left>
      <right style="dotted">
        <color theme="1"/>
      </right>
      <top style="dotted">
        <color theme="1"/>
      </top>
      <bottom style="dotted">
        <color theme="1"/>
      </bottom>
      <diagonal/>
    </border>
    <border>
      <left style="dotted">
        <color theme="1"/>
      </left>
      <right style="dotted">
        <color theme="1"/>
      </right>
      <top style="dotted">
        <color theme="1"/>
      </top>
      <bottom style="dotted">
        <color theme="1"/>
      </bottom>
      <diagonal/>
    </border>
    <border>
      <left style="dotted">
        <color indexed="64"/>
      </left>
      <right style="dotted">
        <color indexed="64"/>
      </right>
      <top style="dashed">
        <color theme="1"/>
      </top>
      <bottom style="dashed">
        <color theme="1"/>
      </bottom>
      <diagonal/>
    </border>
    <border>
      <left style="dotted">
        <color theme="1"/>
      </left>
      <right/>
      <top style="dotted">
        <color theme="1"/>
      </top>
      <bottom style="dotted">
        <color theme="1"/>
      </bottom>
      <diagonal/>
    </border>
    <border>
      <left style="medium">
        <color indexed="64"/>
      </left>
      <right style="medium">
        <color indexed="64"/>
      </right>
      <top style="dotted">
        <color indexed="64"/>
      </top>
      <bottom/>
      <diagonal/>
    </border>
    <border>
      <left style="medium">
        <color indexed="64"/>
      </left>
      <right style="dashed">
        <color theme="1"/>
      </right>
      <top style="dashed">
        <color theme="1"/>
      </top>
      <bottom/>
      <diagonal/>
    </border>
    <border>
      <left style="dashed">
        <color theme="1"/>
      </left>
      <right style="dashed">
        <color theme="1"/>
      </right>
      <top style="dotted">
        <color theme="1"/>
      </top>
      <bottom/>
      <diagonal/>
    </border>
    <border>
      <left style="dashed">
        <color theme="1"/>
      </left>
      <right style="medium">
        <color indexed="64"/>
      </right>
      <top style="dotted">
        <color theme="1"/>
      </top>
      <bottom/>
      <diagonal/>
    </border>
    <border>
      <left/>
      <right style="medium">
        <color indexed="64"/>
      </right>
      <top style="dotted">
        <color indexed="64"/>
      </top>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medium">
        <color indexed="64"/>
      </right>
      <top style="hair">
        <color indexed="64"/>
      </top>
      <bottom style="dotted">
        <color indexed="64"/>
      </bottom>
      <diagonal/>
    </border>
    <border>
      <left style="dotted">
        <color indexed="64"/>
      </left>
      <right style="dotted">
        <color indexed="64"/>
      </right>
      <top/>
      <bottom style="dotted">
        <color indexed="64"/>
      </bottom>
      <diagonal/>
    </border>
    <border>
      <left style="dashed">
        <color theme="1"/>
      </left>
      <right/>
      <top/>
      <bottom style="dotted">
        <color theme="1"/>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dashed">
        <color indexed="64"/>
      </left>
      <right style="dashed">
        <color indexed="64"/>
      </right>
      <top style="dash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ashed">
        <color theme="1"/>
      </top>
      <bottom style="dashed">
        <color theme="1"/>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dashed">
        <color indexed="64"/>
      </top>
      <bottom/>
      <diagonal/>
    </border>
    <border>
      <left/>
      <right style="medium">
        <color indexed="64"/>
      </right>
      <top style="hair">
        <color indexed="64"/>
      </top>
      <bottom/>
      <diagonal/>
    </border>
    <border>
      <left style="thin">
        <color indexed="64"/>
      </left>
      <right style="medium">
        <color theme="1"/>
      </right>
      <top style="thin">
        <color indexed="64"/>
      </top>
      <bottom style="thin">
        <color indexed="64"/>
      </bottom>
      <diagonal/>
    </border>
    <border>
      <left style="medium">
        <color theme="1"/>
      </left>
      <right style="dotted">
        <color theme="1"/>
      </right>
      <top style="dotted">
        <color theme="1"/>
      </top>
      <bottom style="medium">
        <color theme="1"/>
      </bottom>
      <diagonal/>
    </border>
    <border>
      <left style="dotted">
        <color theme="1"/>
      </left>
      <right style="dotted">
        <color theme="1"/>
      </right>
      <top style="dotted">
        <color theme="1"/>
      </top>
      <bottom style="medium">
        <color theme="1"/>
      </bottom>
      <diagonal/>
    </border>
    <border>
      <left style="dotted">
        <color theme="1"/>
      </left>
      <right/>
      <top style="dotted">
        <color theme="1"/>
      </top>
      <bottom style="medium">
        <color theme="1"/>
      </bottom>
      <diagonal/>
    </border>
    <border>
      <left style="dashed">
        <color indexed="64"/>
      </left>
      <right style="dashed">
        <color indexed="64"/>
      </right>
      <top style="dashed">
        <color indexed="64"/>
      </top>
      <bottom style="medium">
        <color theme="1"/>
      </bottom>
      <diagonal/>
    </border>
    <border>
      <left style="dashed">
        <color indexed="64"/>
      </left>
      <right style="medium">
        <color indexed="64"/>
      </right>
      <top style="dashed">
        <color indexed="64"/>
      </top>
      <bottom style="medium">
        <color theme="1"/>
      </bottom>
      <diagonal/>
    </border>
    <border>
      <left style="thin">
        <color indexed="64"/>
      </left>
      <right style="medium">
        <color theme="1"/>
      </right>
      <top style="thin">
        <color indexed="64"/>
      </top>
      <bottom style="medium">
        <color theme="1"/>
      </bottom>
      <diagonal/>
    </border>
    <border>
      <left style="dashed">
        <color indexed="64"/>
      </left>
      <right style="dashed">
        <color indexed="64"/>
      </right>
      <top style="medium">
        <color indexed="64"/>
      </top>
      <bottom style="dashed">
        <color indexed="64"/>
      </bottom>
      <diagonal/>
    </border>
    <border>
      <left style="medium">
        <color indexed="64"/>
      </left>
      <right style="dashed">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dotted">
        <color indexed="64"/>
      </right>
      <top/>
      <bottom style="dotted">
        <color indexed="64"/>
      </bottom>
      <diagonal/>
    </border>
    <border>
      <left style="dashed">
        <color theme="1"/>
      </left>
      <right style="dashed">
        <color theme="1"/>
      </right>
      <top/>
      <bottom/>
      <diagonal/>
    </border>
    <border>
      <left style="thin">
        <color indexed="64"/>
      </left>
      <right/>
      <top style="medium">
        <color indexed="64"/>
      </top>
      <bottom style="medium">
        <color indexed="64"/>
      </bottom>
      <diagonal/>
    </border>
    <border>
      <left style="dashed">
        <color indexed="64"/>
      </left>
      <right/>
      <top style="dashed">
        <color indexed="64"/>
      </top>
      <bottom style="dashed">
        <color indexed="64"/>
      </bottom>
      <diagonal/>
    </border>
    <border>
      <left/>
      <right style="medium">
        <color indexed="64"/>
      </right>
      <top/>
      <bottom style="medium">
        <color indexed="64"/>
      </bottom>
      <diagonal/>
    </border>
    <border>
      <left/>
      <right style="medium">
        <color indexed="64"/>
      </right>
      <top/>
      <bottom style="dotted">
        <color indexed="64"/>
      </bottom>
      <diagonal/>
    </border>
    <border>
      <left style="dashed">
        <color indexed="64"/>
      </left>
      <right style="medium">
        <color indexed="64"/>
      </right>
      <top style="dashed">
        <color indexed="64"/>
      </top>
      <bottom style="medium">
        <color indexed="64"/>
      </bottom>
      <diagonal/>
    </border>
    <border>
      <left/>
      <right style="medium">
        <color indexed="64"/>
      </right>
      <top style="medium">
        <color indexed="64"/>
      </top>
      <bottom style="dotted">
        <color indexed="64"/>
      </bottom>
      <diagonal/>
    </border>
    <border>
      <left style="medium">
        <color indexed="64"/>
      </left>
      <right/>
      <top style="medium">
        <color indexed="64"/>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style="medium">
        <color indexed="64"/>
      </bottom>
      <diagonal/>
    </border>
    <border>
      <left style="medium">
        <color indexed="64"/>
      </left>
      <right/>
      <top style="dotted">
        <color indexed="64"/>
      </top>
      <bottom/>
      <diagonal/>
    </border>
    <border>
      <left style="medium">
        <color theme="1"/>
      </left>
      <right style="dashed">
        <color indexed="64"/>
      </right>
      <top style="dashed">
        <color indexed="64"/>
      </top>
      <bottom style="dashed">
        <color indexed="64"/>
      </bottom>
      <diagonal/>
    </border>
    <border>
      <left style="medium">
        <color theme="1"/>
      </left>
      <right style="dashed">
        <color indexed="64"/>
      </right>
      <top style="dashed">
        <color indexed="64"/>
      </top>
      <bottom style="medium">
        <color theme="1"/>
      </bottom>
      <diagonal/>
    </border>
    <border>
      <left style="dashed">
        <color indexed="64"/>
      </left>
      <right/>
      <top style="medium">
        <color indexed="64"/>
      </top>
      <bottom style="dashed">
        <color indexed="64"/>
      </bottom>
      <diagonal/>
    </border>
    <border>
      <left/>
      <right style="dashed">
        <color indexed="64"/>
      </right>
      <top style="dashed">
        <color indexed="64"/>
      </top>
      <bottom style="dashed">
        <color indexed="64"/>
      </bottom>
      <diagonal/>
    </border>
    <border>
      <left style="dashed">
        <color indexed="64"/>
      </left>
      <right style="medium">
        <color theme="1"/>
      </right>
      <top style="dashed">
        <color indexed="64"/>
      </top>
      <bottom style="medium">
        <color theme="1"/>
      </bottom>
      <diagonal/>
    </border>
    <border>
      <left/>
      <right style="dashed">
        <color indexed="64"/>
      </right>
      <top style="medium">
        <color indexed="64"/>
      </top>
      <bottom style="dashed">
        <color indexed="64"/>
      </bottom>
      <diagonal/>
    </border>
    <border>
      <left/>
      <right style="dashed">
        <color indexed="64"/>
      </right>
      <top style="dashed">
        <color indexed="64"/>
      </top>
      <bottom style="medium">
        <color theme="1"/>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medium">
        <color theme="1"/>
      </bottom>
      <diagonal/>
    </border>
    <border>
      <left style="thin">
        <color indexed="64"/>
      </left>
      <right/>
      <top/>
      <bottom/>
      <diagonal/>
    </border>
    <border>
      <left style="dotted">
        <color theme="1"/>
      </left>
      <right style="dashed">
        <color indexed="64"/>
      </right>
      <top style="dashed">
        <color indexed="64"/>
      </top>
      <bottom style="dashed">
        <color indexed="64"/>
      </bottom>
      <diagonal/>
    </border>
    <border>
      <left style="medium">
        <color theme="1"/>
      </left>
      <right/>
      <top style="dashed">
        <color indexed="64"/>
      </top>
      <bottom style="dashed">
        <color indexed="64"/>
      </bottom>
      <diagonal/>
    </border>
    <border>
      <left style="hair">
        <color theme="1"/>
      </left>
      <right style="dashed">
        <color indexed="64"/>
      </right>
      <top style="dashed">
        <color indexed="64"/>
      </top>
      <bottom style="hair">
        <color theme="1"/>
      </bottom>
      <diagonal/>
    </border>
    <border>
      <left style="hair">
        <color theme="1"/>
      </left>
      <right style="dashed">
        <color indexed="64"/>
      </right>
      <top style="hair">
        <color theme="1"/>
      </top>
      <bottom style="hair">
        <color theme="1"/>
      </bottom>
      <diagonal/>
    </border>
    <border>
      <left style="hair">
        <color theme="1"/>
      </left>
      <right style="dashed">
        <color indexed="64"/>
      </right>
      <top style="hair">
        <color theme="1"/>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theme="1"/>
      </right>
      <top style="medium">
        <color indexed="64"/>
      </top>
      <bottom style="dashed">
        <color theme="1"/>
      </bottom>
      <diagonal/>
    </border>
  </borders>
  <cellStyleXfs count="3">
    <xf numFmtId="0" fontId="0" fillId="0" borderId="0"/>
    <xf numFmtId="9" fontId="6" fillId="0" borderId="0" applyFont="0" applyFill="0" applyBorder="0" applyAlignment="0" applyProtection="0"/>
    <xf numFmtId="44" fontId="6" fillId="0" borderId="0" applyFont="0" applyFill="0" applyBorder="0" applyAlignment="0" applyProtection="0"/>
  </cellStyleXfs>
  <cellXfs count="283">
    <xf numFmtId="0" fontId="0" fillId="0" borderId="0" xfId="0"/>
    <xf numFmtId="0" fontId="4" fillId="7" borderId="24"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4" fillId="7" borderId="25"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2" fillId="3" borderId="27" xfId="0" applyFont="1" applyFill="1" applyBorder="1" applyAlignment="1">
      <alignment horizontal="left" vertical="center" wrapText="1"/>
    </xf>
    <xf numFmtId="0" fontId="4" fillId="4" borderId="25" xfId="0" applyFont="1" applyFill="1" applyBorder="1" applyAlignment="1">
      <alignment horizontal="center" vertical="center" wrapText="1"/>
    </xf>
    <xf numFmtId="0" fontId="2" fillId="3" borderId="28" xfId="0" applyFont="1" applyFill="1" applyBorder="1" applyAlignment="1">
      <alignment horizontal="left" vertical="center" wrapText="1"/>
    </xf>
    <xf numFmtId="0" fontId="4" fillId="4" borderId="24" xfId="0" applyFont="1" applyFill="1" applyBorder="1" applyAlignment="1">
      <alignment horizontal="center" vertical="center" wrapText="1"/>
    </xf>
    <xf numFmtId="0" fontId="2" fillId="3" borderId="27" xfId="0" applyFont="1" applyFill="1" applyBorder="1" applyAlignment="1">
      <alignment horizontal="center" vertical="center" wrapText="1"/>
    </xf>
    <xf numFmtId="164" fontId="1" fillId="7" borderId="23" xfId="0" applyNumberFormat="1" applyFont="1" applyFill="1" applyBorder="1" applyAlignment="1">
      <alignment horizontal="center" vertical="center" wrapText="1"/>
    </xf>
    <xf numFmtId="164" fontId="1" fillId="7" borderId="14" xfId="0" applyNumberFormat="1" applyFont="1" applyFill="1" applyBorder="1" applyAlignment="1">
      <alignment horizontal="center" vertical="center" wrapText="1"/>
    </xf>
    <xf numFmtId="0" fontId="1" fillId="7" borderId="23" xfId="0" applyFont="1" applyFill="1" applyBorder="1" applyAlignment="1">
      <alignment horizontal="center" vertical="center" wrapText="1"/>
    </xf>
    <xf numFmtId="0" fontId="1" fillId="7" borderId="14" xfId="0" applyFont="1" applyFill="1" applyBorder="1" applyAlignment="1">
      <alignment horizontal="center" vertical="center" wrapText="1"/>
    </xf>
    <xf numFmtId="0" fontId="1" fillId="7" borderId="18" xfId="0" applyFont="1" applyFill="1" applyBorder="1" applyAlignment="1">
      <alignment horizontal="center" vertical="center" wrapText="1"/>
    </xf>
    <xf numFmtId="164" fontId="1" fillId="7" borderId="18" xfId="0" applyNumberFormat="1" applyFont="1" applyFill="1" applyBorder="1" applyAlignment="1">
      <alignment horizontal="center" vertical="center" wrapText="1"/>
    </xf>
    <xf numFmtId="0" fontId="0" fillId="8" borderId="0" xfId="0" applyFill="1"/>
    <xf numFmtId="0" fontId="0" fillId="9" borderId="0" xfId="0" applyFill="1"/>
    <xf numFmtId="0" fontId="0" fillId="0" borderId="0" xfId="0" applyAlignment="1">
      <alignment wrapText="1"/>
    </xf>
    <xf numFmtId="0" fontId="13" fillId="0" borderId="0" xfId="0" applyFont="1"/>
    <xf numFmtId="44" fontId="2" fillId="2" borderId="35" xfId="2" applyFont="1" applyFill="1" applyBorder="1" applyAlignment="1">
      <alignment horizontal="center" vertical="center" wrapText="1"/>
    </xf>
    <xf numFmtId="44" fontId="2" fillId="2" borderId="36" xfId="2" applyFont="1" applyFill="1" applyBorder="1" applyAlignment="1">
      <alignment horizontal="center" vertical="center" wrapText="1"/>
    </xf>
    <xf numFmtId="44" fontId="2" fillId="2" borderId="37" xfId="2" applyFont="1" applyFill="1" applyBorder="1" applyAlignment="1">
      <alignment horizontal="center" vertical="center" wrapText="1"/>
    </xf>
    <xf numFmtId="44" fontId="2" fillId="2" borderId="38" xfId="2" applyFont="1" applyFill="1" applyBorder="1" applyAlignment="1">
      <alignment horizontal="center" vertical="center" wrapText="1"/>
    </xf>
    <xf numFmtId="44" fontId="2" fillId="2" borderId="39" xfId="2" applyFont="1" applyFill="1" applyBorder="1" applyAlignment="1">
      <alignment horizontal="center" vertical="center" wrapText="1"/>
    </xf>
    <xf numFmtId="44" fontId="2" fillId="2" borderId="5" xfId="2" applyFont="1" applyFill="1" applyBorder="1" applyAlignment="1">
      <alignment horizontal="center" vertical="center" wrapText="1"/>
    </xf>
    <xf numFmtId="44" fontId="2" fillId="2" borderId="1" xfId="2" applyFont="1" applyFill="1" applyBorder="1" applyAlignment="1">
      <alignment horizontal="center" vertical="center" wrapText="1"/>
    </xf>
    <xf numFmtId="44" fontId="2" fillId="2" borderId="6" xfId="2" applyFont="1" applyFill="1" applyBorder="1" applyAlignment="1">
      <alignment horizontal="center" vertical="center" wrapText="1"/>
    </xf>
    <xf numFmtId="44" fontId="2" fillId="2" borderId="22" xfId="2" applyFont="1" applyFill="1" applyBorder="1" applyAlignment="1">
      <alignment horizontal="center" vertical="center" wrapText="1"/>
    </xf>
    <xf numFmtId="44" fontId="2" fillId="2" borderId="40" xfId="2" applyFont="1" applyFill="1" applyBorder="1" applyAlignment="1">
      <alignment horizontal="center" vertical="center" wrapText="1"/>
    </xf>
    <xf numFmtId="44" fontId="2" fillId="2" borderId="7" xfId="2" applyFont="1" applyFill="1" applyBorder="1" applyAlignment="1">
      <alignment horizontal="center" vertical="center" wrapText="1"/>
    </xf>
    <xf numFmtId="44" fontId="2" fillId="2" borderId="8" xfId="2" applyFont="1" applyFill="1" applyBorder="1" applyAlignment="1">
      <alignment horizontal="center" vertical="center" wrapText="1"/>
    </xf>
    <xf numFmtId="44" fontId="2" fillId="2" borderId="9" xfId="2" applyFont="1" applyFill="1" applyBorder="1" applyAlignment="1">
      <alignment horizontal="center" vertical="center" wrapText="1"/>
    </xf>
    <xf numFmtId="44" fontId="2" fillId="2" borderId="41" xfId="2" applyFont="1" applyFill="1" applyBorder="1" applyAlignment="1">
      <alignment horizontal="center" vertical="center" wrapText="1"/>
    </xf>
    <xf numFmtId="44" fontId="2" fillId="2" borderId="42" xfId="2"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3" fontId="2" fillId="4" borderId="6" xfId="0" applyNumberFormat="1" applyFont="1" applyFill="1" applyBorder="1" applyAlignment="1">
      <alignment horizontal="center" vertical="center" wrapText="1"/>
    </xf>
    <xf numFmtId="0" fontId="1" fillId="7" borderId="48" xfId="0" applyFont="1" applyFill="1" applyBorder="1" applyAlignment="1">
      <alignment horizontal="center" vertical="center" wrapText="1"/>
    </xf>
    <xf numFmtId="164" fontId="1" fillId="7" borderId="48" xfId="0" applyNumberFormat="1" applyFont="1" applyFill="1" applyBorder="1" applyAlignment="1">
      <alignment horizontal="center" vertical="center" wrapText="1"/>
    </xf>
    <xf numFmtId="44" fontId="2" fillId="2" borderId="49" xfId="2" applyFont="1" applyFill="1" applyBorder="1" applyAlignment="1">
      <alignment horizontal="center" vertical="center" wrapText="1"/>
    </xf>
    <xf numFmtId="44" fontId="2" fillId="2" borderId="21" xfId="2" applyFont="1" applyFill="1" applyBorder="1" applyAlignment="1">
      <alignment horizontal="center" vertical="center" wrapText="1"/>
    </xf>
    <xf numFmtId="44" fontId="2" fillId="2" borderId="43" xfId="2" applyFont="1" applyFill="1" applyBorder="1" applyAlignment="1">
      <alignment horizontal="center" vertical="center" wrapText="1"/>
    </xf>
    <xf numFmtId="44" fontId="2" fillId="2" borderId="50" xfId="2" applyFont="1" applyFill="1" applyBorder="1" applyAlignment="1">
      <alignment horizontal="center" vertical="center" wrapText="1"/>
    </xf>
    <xf numFmtId="44" fontId="2" fillId="2" borderId="51" xfId="2" applyFont="1" applyFill="1" applyBorder="1" applyAlignment="1">
      <alignment horizontal="center" vertical="center" wrapText="1"/>
    </xf>
    <xf numFmtId="3" fontId="0" fillId="0" borderId="0" xfId="0" applyNumberFormat="1"/>
    <xf numFmtId="0" fontId="0" fillId="0" borderId="52" xfId="0" applyBorder="1" applyAlignment="1">
      <alignment horizontal="justify" vertical="center" wrapText="1"/>
    </xf>
    <xf numFmtId="0" fontId="0" fillId="0" borderId="32" xfId="0" applyBorder="1" applyAlignment="1">
      <alignment horizontal="justify" vertical="center" wrapText="1"/>
    </xf>
    <xf numFmtId="10" fontId="16" fillId="6" borderId="15" xfId="0" applyNumberFormat="1" applyFont="1" applyFill="1" applyBorder="1" applyAlignment="1">
      <alignment horizontal="center" vertical="center" wrapText="1"/>
    </xf>
    <xf numFmtId="10" fontId="16" fillId="6" borderId="16" xfId="0" applyNumberFormat="1" applyFont="1" applyFill="1" applyBorder="1" applyAlignment="1">
      <alignment horizontal="center" vertical="center" wrapText="1"/>
    </xf>
    <xf numFmtId="10" fontId="16" fillId="6" borderId="17" xfId="0" applyNumberFormat="1" applyFont="1" applyFill="1" applyBorder="1" applyAlignment="1">
      <alignment horizontal="center" vertical="center" wrapText="1"/>
    </xf>
    <xf numFmtId="10" fontId="16" fillId="6" borderId="53" xfId="0" applyNumberFormat="1" applyFont="1" applyFill="1" applyBorder="1" applyAlignment="1">
      <alignment horizontal="center" vertical="center" wrapText="1"/>
    </xf>
    <xf numFmtId="10" fontId="16" fillId="6" borderId="54" xfId="0" applyNumberFormat="1" applyFont="1" applyFill="1" applyBorder="1" applyAlignment="1">
      <alignment horizontal="center" vertical="center" wrapText="1"/>
    </xf>
    <xf numFmtId="10" fontId="16" fillId="6" borderId="55" xfId="0" applyNumberFormat="1" applyFont="1" applyFill="1" applyBorder="1" applyAlignment="1">
      <alignment horizontal="center" vertical="center" wrapText="1"/>
    </xf>
    <xf numFmtId="10" fontId="16" fillId="6" borderId="56" xfId="0" applyNumberFormat="1" applyFont="1" applyFill="1" applyBorder="1" applyAlignment="1">
      <alignment horizontal="center" vertical="center" wrapText="1"/>
    </xf>
    <xf numFmtId="10" fontId="16" fillId="6" borderId="57" xfId="0" applyNumberFormat="1" applyFont="1" applyFill="1" applyBorder="1" applyAlignment="1">
      <alignment horizontal="center" vertical="center" wrapText="1"/>
    </xf>
    <xf numFmtId="10" fontId="16" fillId="6" borderId="58" xfId="0" applyNumberFormat="1" applyFont="1" applyFill="1" applyBorder="1" applyAlignment="1">
      <alignment horizontal="center" vertical="center" wrapText="1"/>
    </xf>
    <xf numFmtId="0" fontId="0" fillId="4" borderId="0" xfId="0" applyFill="1" applyAlignment="1">
      <alignment horizontal="center" vertical="center"/>
    </xf>
    <xf numFmtId="0" fontId="0" fillId="0" borderId="19" xfId="0" applyBorder="1" applyAlignment="1">
      <alignment horizontal="justify"/>
    </xf>
    <xf numFmtId="0" fontId="0" fillId="0" borderId="59" xfId="0" applyBorder="1" applyAlignment="1">
      <alignment horizontal="justify" vertical="center" wrapText="1"/>
    </xf>
    <xf numFmtId="0" fontId="0" fillId="4" borderId="0" xfId="0" applyFill="1"/>
    <xf numFmtId="0" fontId="2" fillId="7" borderId="67" xfId="0" applyFont="1" applyFill="1" applyBorder="1" applyAlignment="1">
      <alignment horizontal="justify" vertical="center" wrapText="1"/>
    </xf>
    <xf numFmtId="0" fontId="17" fillId="4" borderId="0" xfId="0" applyFont="1" applyFill="1"/>
    <xf numFmtId="0" fontId="18" fillId="0" borderId="0" xfId="0" applyFont="1"/>
    <xf numFmtId="0" fontId="7" fillId="7" borderId="24" xfId="0" applyFont="1" applyFill="1" applyBorder="1" applyAlignment="1">
      <alignment horizontal="center" vertical="center" wrapText="1"/>
    </xf>
    <xf numFmtId="0" fontId="7" fillId="7" borderId="25"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5" fillId="10" borderId="33" xfId="0" applyFont="1" applyFill="1" applyBorder="1" applyAlignment="1">
      <alignment horizontal="center" vertical="center" wrapText="1"/>
    </xf>
    <xf numFmtId="0" fontId="5" fillId="10" borderId="46" xfId="0" applyFont="1" applyFill="1" applyBorder="1" applyAlignment="1">
      <alignment horizontal="center" vertical="center" wrapText="1"/>
    </xf>
    <xf numFmtId="0" fontId="5" fillId="10" borderId="34" xfId="0" applyFont="1" applyFill="1" applyBorder="1" applyAlignment="1">
      <alignment horizontal="left" vertical="center" wrapText="1"/>
    </xf>
    <xf numFmtId="0" fontId="1" fillId="11" borderId="44" xfId="0" applyFont="1" applyFill="1" applyBorder="1" applyAlignment="1">
      <alignment horizontal="center" vertical="center" wrapText="1"/>
    </xf>
    <xf numFmtId="0" fontId="1" fillId="11" borderId="45" xfId="0" applyFont="1" applyFill="1" applyBorder="1" applyAlignment="1">
      <alignment horizontal="justify" vertical="center" wrapText="1"/>
    </xf>
    <xf numFmtId="0" fontId="1" fillId="11" borderId="45" xfId="0" applyFont="1" applyFill="1" applyBorder="1" applyAlignment="1">
      <alignment horizontal="left" vertical="center" wrapText="1"/>
    </xf>
    <xf numFmtId="0" fontId="2" fillId="11" borderId="45" xfId="0" applyFont="1" applyFill="1" applyBorder="1" applyAlignment="1">
      <alignment horizontal="center" vertical="center" wrapText="1"/>
    </xf>
    <xf numFmtId="0" fontId="1" fillId="11" borderId="47" xfId="0" applyFont="1" applyFill="1" applyBorder="1" applyAlignment="1">
      <alignment horizontal="left" vertical="center" wrapText="1"/>
    </xf>
    <xf numFmtId="0" fontId="3" fillId="11" borderId="47" xfId="0" applyFont="1" applyFill="1" applyBorder="1" applyAlignment="1">
      <alignment horizontal="left" vertical="center" wrapText="1"/>
    </xf>
    <xf numFmtId="0" fontId="2" fillId="11" borderId="45" xfId="0" applyFont="1" applyFill="1" applyBorder="1" applyAlignment="1">
      <alignment horizontal="justify" vertical="center" wrapText="1"/>
    </xf>
    <xf numFmtId="0" fontId="2" fillId="11" borderId="47" xfId="0" applyFont="1" applyFill="1" applyBorder="1" applyAlignment="1">
      <alignment horizontal="left" vertical="center" wrapText="1"/>
    </xf>
    <xf numFmtId="0" fontId="1" fillId="11" borderId="45" xfId="0" applyFont="1" applyFill="1" applyBorder="1" applyAlignment="1">
      <alignment horizontal="center" vertical="center" wrapText="1"/>
    </xf>
    <xf numFmtId="0" fontId="2" fillId="11" borderId="45" xfId="0" applyFont="1" applyFill="1" applyBorder="1" applyAlignment="1">
      <alignment horizontal="left" vertical="center" wrapText="1"/>
    </xf>
    <xf numFmtId="0" fontId="2" fillId="11" borderId="47" xfId="0" applyFont="1" applyFill="1" applyBorder="1" applyAlignment="1">
      <alignment vertical="center" wrapText="1"/>
    </xf>
    <xf numFmtId="0" fontId="3" fillId="12" borderId="45" xfId="0" applyFont="1" applyFill="1" applyBorder="1" applyAlignment="1">
      <alignment vertical="center" wrapText="1"/>
    </xf>
    <xf numFmtId="0" fontId="15" fillId="12" borderId="45" xfId="0" applyFont="1" applyFill="1" applyBorder="1" applyAlignment="1">
      <alignment vertical="center" wrapText="1"/>
    </xf>
    <xf numFmtId="0" fontId="15" fillId="12" borderId="47" xfId="0" applyFont="1" applyFill="1" applyBorder="1" applyAlignment="1">
      <alignment horizontal="left" vertical="center" wrapText="1"/>
    </xf>
    <xf numFmtId="0" fontId="1" fillId="11" borderId="45" xfId="0" applyFont="1" applyFill="1" applyBorder="1" applyAlignment="1">
      <alignment vertical="center" wrapText="1"/>
    </xf>
    <xf numFmtId="0" fontId="1" fillId="13" borderId="44" xfId="0" applyFont="1" applyFill="1" applyBorder="1" applyAlignment="1">
      <alignment horizontal="center" vertical="center" wrapText="1"/>
    </xf>
    <xf numFmtId="0" fontId="2" fillId="13" borderId="45" xfId="0" applyFont="1" applyFill="1" applyBorder="1" applyAlignment="1">
      <alignment horizontal="justify" vertical="center" wrapText="1"/>
    </xf>
    <xf numFmtId="0" fontId="2" fillId="13" borderId="45" xfId="0" applyFont="1" applyFill="1" applyBorder="1" applyAlignment="1">
      <alignment horizontal="left" vertical="center" wrapText="1"/>
    </xf>
    <xf numFmtId="0" fontId="2" fillId="13" borderId="45" xfId="0" applyFont="1" applyFill="1" applyBorder="1" applyAlignment="1">
      <alignment horizontal="center" vertical="center" wrapText="1"/>
    </xf>
    <xf numFmtId="0" fontId="1" fillId="13" borderId="47" xfId="0" applyFont="1" applyFill="1" applyBorder="1" applyAlignment="1">
      <alignment horizontal="left" vertical="center" wrapText="1"/>
    </xf>
    <xf numFmtId="0" fontId="1" fillId="13" borderId="45" xfId="0" applyFont="1" applyFill="1" applyBorder="1" applyAlignment="1">
      <alignment horizontal="left" vertical="center" wrapText="1"/>
    </xf>
    <xf numFmtId="0" fontId="15" fillId="14" borderId="47" xfId="0" applyFont="1" applyFill="1" applyBorder="1" applyAlignment="1">
      <alignment horizontal="left" vertical="center" wrapText="1"/>
    </xf>
    <xf numFmtId="0" fontId="7" fillId="13" borderId="45" xfId="0" applyFont="1" applyFill="1" applyBorder="1" applyAlignment="1">
      <alignment horizontal="left" vertical="center" wrapText="1"/>
    </xf>
    <xf numFmtId="0" fontId="1" fillId="13" borderId="1" xfId="0" applyFont="1" applyFill="1" applyBorder="1" applyAlignment="1">
      <alignment horizontal="left" vertical="center" wrapText="1"/>
    </xf>
    <xf numFmtId="0" fontId="2" fillId="13" borderId="1" xfId="0" applyFont="1" applyFill="1" applyBorder="1" applyAlignment="1">
      <alignment horizontal="left" vertical="center" wrapText="1"/>
    </xf>
    <xf numFmtId="0" fontId="2" fillId="13" borderId="1" xfId="0" applyFont="1" applyFill="1" applyBorder="1" applyAlignment="1">
      <alignment horizontal="center" vertical="center" wrapText="1"/>
    </xf>
    <xf numFmtId="0" fontId="15" fillId="14" borderId="10" xfId="0" applyFont="1" applyFill="1" applyBorder="1" applyAlignment="1">
      <alignment horizontal="left" vertical="center" wrapText="1"/>
    </xf>
    <xf numFmtId="0" fontId="2" fillId="13" borderId="47" xfId="0" applyFont="1" applyFill="1" applyBorder="1" applyAlignment="1">
      <alignment horizontal="left" vertical="center" wrapText="1"/>
    </xf>
    <xf numFmtId="0" fontId="1" fillId="13" borderId="45" xfId="0" applyFont="1" applyFill="1" applyBorder="1" applyAlignment="1">
      <alignment horizontal="justify" vertical="center" wrapText="1"/>
    </xf>
    <xf numFmtId="0" fontId="3" fillId="13" borderId="45" xfId="0" applyFont="1" applyFill="1" applyBorder="1" applyAlignment="1">
      <alignment horizontal="justify" vertical="center" wrapText="1"/>
    </xf>
    <xf numFmtId="0" fontId="15" fillId="13" borderId="45" xfId="0" applyFont="1" applyFill="1" applyBorder="1" applyAlignment="1">
      <alignment horizontal="justify" vertical="center" wrapText="1"/>
    </xf>
    <xf numFmtId="0" fontId="4" fillId="13" borderId="47" xfId="0" applyFont="1" applyFill="1" applyBorder="1" applyAlignment="1">
      <alignment horizontal="left" vertical="center" wrapText="1"/>
    </xf>
    <xf numFmtId="0" fontId="15" fillId="14" borderId="45" xfId="0" applyFont="1" applyFill="1" applyBorder="1" applyAlignment="1">
      <alignment vertical="center" wrapText="1"/>
    </xf>
    <xf numFmtId="0" fontId="2" fillId="13" borderId="47" xfId="0" applyFont="1" applyFill="1" applyBorder="1" applyAlignment="1">
      <alignment vertical="center" wrapText="1"/>
    </xf>
    <xf numFmtId="0" fontId="3" fillId="14" borderId="47" xfId="0" applyFont="1" applyFill="1" applyBorder="1" applyAlignment="1">
      <alignment horizontal="left" vertical="center" wrapText="1"/>
    </xf>
    <xf numFmtId="0" fontId="3" fillId="14" borderId="44" xfId="0" applyFont="1" applyFill="1" applyBorder="1" applyAlignment="1">
      <alignment horizontal="center" vertical="center" wrapText="1"/>
    </xf>
    <xf numFmtId="0" fontId="3" fillId="14" borderId="45" xfId="0" applyFont="1" applyFill="1" applyBorder="1" applyAlignment="1">
      <alignment vertical="center" wrapText="1"/>
    </xf>
    <xf numFmtId="0" fontId="15" fillId="14" borderId="45" xfId="0" applyFont="1" applyFill="1" applyBorder="1" applyAlignment="1">
      <alignment horizontal="center" vertical="center" wrapText="1"/>
    </xf>
    <xf numFmtId="0" fontId="7" fillId="14" borderId="45" xfId="0" applyFont="1" applyFill="1" applyBorder="1" applyAlignment="1">
      <alignment vertical="center" wrapText="1"/>
    </xf>
    <xf numFmtId="0" fontId="2" fillId="13" borderId="45" xfId="0" applyFont="1" applyFill="1" applyBorder="1" applyAlignment="1">
      <alignment horizontal="center" vertical="center"/>
    </xf>
    <xf numFmtId="0" fontId="1" fillId="13" borderId="72" xfId="0" applyFont="1" applyFill="1" applyBorder="1" applyAlignment="1">
      <alignment horizontal="center" vertical="center" wrapText="1"/>
    </xf>
    <xf numFmtId="0" fontId="1" fillId="13" borderId="73" xfId="0" applyFont="1" applyFill="1" applyBorder="1" applyAlignment="1">
      <alignment horizontal="justify" vertical="center" wrapText="1"/>
    </xf>
    <xf numFmtId="0" fontId="2" fillId="13" borderId="73" xfId="0" applyFont="1" applyFill="1" applyBorder="1" applyAlignment="1">
      <alignment horizontal="left" vertical="center" wrapText="1"/>
    </xf>
    <xf numFmtId="0" fontId="2" fillId="13" borderId="73" xfId="0" applyFont="1" applyFill="1" applyBorder="1" applyAlignment="1">
      <alignment horizontal="center" vertical="center" wrapText="1"/>
    </xf>
    <xf numFmtId="0" fontId="2" fillId="13" borderId="74" xfId="0" applyFont="1" applyFill="1" applyBorder="1" applyAlignment="1">
      <alignment horizontal="left" vertical="center" wrapText="1"/>
    </xf>
    <xf numFmtId="0" fontId="11" fillId="15" borderId="88" xfId="0" applyFont="1" applyFill="1" applyBorder="1" applyAlignment="1">
      <alignment horizontal="center" vertical="center" wrapText="1"/>
    </xf>
    <xf numFmtId="0" fontId="8" fillId="15" borderId="11" xfId="0" applyFont="1" applyFill="1" applyBorder="1" applyAlignment="1">
      <alignment horizontal="center" vertical="center" wrapText="1"/>
    </xf>
    <xf numFmtId="0" fontId="7" fillId="7" borderId="89" xfId="0" applyFont="1" applyFill="1" applyBorder="1" applyAlignment="1">
      <alignment horizontal="center" vertical="center" wrapText="1"/>
    </xf>
    <xf numFmtId="0" fontId="1" fillId="11" borderId="25" xfId="0" applyFont="1" applyFill="1" applyBorder="1" applyAlignment="1">
      <alignment horizontal="center" vertical="center" wrapText="1"/>
    </xf>
    <xf numFmtId="0" fontId="1" fillId="11" borderId="26" xfId="0" applyFont="1" applyFill="1" applyBorder="1" applyAlignment="1">
      <alignment horizontal="center" vertical="center" wrapText="1"/>
    </xf>
    <xf numFmtId="0" fontId="7" fillId="11" borderId="25" xfId="0" applyFont="1" applyFill="1" applyBorder="1" applyAlignment="1">
      <alignment horizontal="center" vertical="center" wrapText="1"/>
    </xf>
    <xf numFmtId="0" fontId="7" fillId="11" borderId="26" xfId="0" applyFont="1" applyFill="1" applyBorder="1" applyAlignment="1">
      <alignment horizontal="center" vertical="center" wrapText="1"/>
    </xf>
    <xf numFmtId="0" fontId="1" fillId="0" borderId="91" xfId="0" applyFont="1" applyBorder="1" applyAlignment="1">
      <alignment vertical="center" wrapText="1"/>
    </xf>
    <xf numFmtId="0" fontId="2" fillId="0" borderId="21" xfId="0" applyFont="1" applyBorder="1" applyAlignment="1">
      <alignment horizontal="justify" vertical="center" wrapText="1"/>
    </xf>
    <xf numFmtId="0" fontId="2" fillId="0" borderId="60" xfId="0" applyFont="1" applyBorder="1" applyAlignment="1">
      <alignment horizontal="center" vertical="center" wrapText="1"/>
    </xf>
    <xf numFmtId="0" fontId="2" fillId="0" borderId="61" xfId="0" applyFont="1" applyBorder="1" applyAlignment="1">
      <alignment vertical="center" wrapText="1"/>
    </xf>
    <xf numFmtId="0" fontId="2" fillId="3" borderId="29" xfId="0" applyFont="1" applyFill="1" applyBorder="1" applyAlignment="1">
      <alignment horizontal="center" vertical="center" wrapText="1"/>
    </xf>
    <xf numFmtId="10" fontId="16" fillId="6" borderId="4" xfId="0" applyNumberFormat="1" applyFont="1" applyFill="1" applyBorder="1" applyAlignment="1">
      <alignment horizontal="center" vertical="center" wrapText="1"/>
    </xf>
    <xf numFmtId="10" fontId="16" fillId="6" borderId="95" xfId="0" applyNumberFormat="1" applyFont="1" applyFill="1" applyBorder="1" applyAlignment="1">
      <alignment horizontal="center" vertical="center" wrapText="1"/>
    </xf>
    <xf numFmtId="10" fontId="16" fillId="6" borderId="52" xfId="0" applyNumberFormat="1" applyFont="1" applyFill="1" applyBorder="1" applyAlignment="1">
      <alignment horizontal="center" vertical="center" wrapText="1"/>
    </xf>
    <xf numFmtId="10" fontId="16" fillId="6" borderId="32" xfId="0" applyNumberFormat="1" applyFont="1" applyFill="1" applyBorder="1" applyAlignment="1">
      <alignment horizontal="center" vertical="center" wrapText="1"/>
    </xf>
    <xf numFmtId="0" fontId="5" fillId="4" borderId="65" xfId="0" applyFont="1" applyFill="1" applyBorder="1" applyAlignment="1">
      <alignment horizontal="left" vertical="center" wrapText="1"/>
    </xf>
    <xf numFmtId="10" fontId="0" fillId="6" borderId="80" xfId="0" applyNumberFormat="1" applyFill="1" applyBorder="1" applyAlignment="1">
      <alignment horizontal="center" vertical="center" wrapText="1"/>
    </xf>
    <xf numFmtId="10" fontId="0" fillId="6" borderId="62" xfId="0" applyNumberFormat="1" applyFill="1" applyBorder="1" applyAlignment="1">
      <alignment horizontal="center" vertical="center" wrapText="1"/>
    </xf>
    <xf numFmtId="0" fontId="2" fillId="11" borderId="25" xfId="0" applyFont="1" applyFill="1" applyBorder="1" applyAlignment="1">
      <alignment horizontal="center" vertical="center" wrapText="1"/>
    </xf>
    <xf numFmtId="0" fontId="2" fillId="11" borderId="26" xfId="0" applyFont="1" applyFill="1" applyBorder="1" applyAlignment="1">
      <alignment horizontal="center" vertical="center" wrapText="1"/>
    </xf>
    <xf numFmtId="0" fontId="2" fillId="11" borderId="28" xfId="0" applyFont="1" applyFill="1" applyBorder="1" applyAlignment="1">
      <alignment horizontal="center" vertical="center" wrapText="1"/>
    </xf>
    <xf numFmtId="10" fontId="0" fillId="6" borderId="15" xfId="0" applyNumberFormat="1" applyFill="1" applyBorder="1" applyAlignment="1">
      <alignment horizontal="center" vertical="center" wrapText="1"/>
    </xf>
    <xf numFmtId="10" fontId="0" fillId="6" borderId="16" xfId="0" applyNumberFormat="1" applyFill="1" applyBorder="1" applyAlignment="1">
      <alignment horizontal="center" vertical="center" wrapText="1"/>
    </xf>
    <xf numFmtId="10" fontId="0" fillId="6" borderId="58" xfId="0" applyNumberFormat="1" applyFill="1" applyBorder="1" applyAlignment="1">
      <alignment horizontal="center" vertical="center" wrapText="1"/>
    </xf>
    <xf numFmtId="164" fontId="1" fillId="7" borderId="65" xfId="0" applyNumberFormat="1" applyFont="1" applyFill="1" applyBorder="1" applyAlignment="1">
      <alignment horizontal="center" vertical="center" wrapText="1"/>
    </xf>
    <xf numFmtId="10" fontId="0" fillId="6" borderId="17" xfId="0" applyNumberFormat="1" applyFill="1" applyBorder="1" applyAlignment="1">
      <alignment horizontal="center" vertical="center" wrapText="1"/>
    </xf>
    <xf numFmtId="10" fontId="0" fillId="6" borderId="53" xfId="0" applyNumberFormat="1" applyFill="1" applyBorder="1" applyAlignment="1">
      <alignment horizontal="center" vertical="center" wrapText="1"/>
    </xf>
    <xf numFmtId="10" fontId="0" fillId="6" borderId="54" xfId="0" applyNumberFormat="1" applyFill="1" applyBorder="1" applyAlignment="1">
      <alignment horizontal="center" vertical="center" wrapText="1"/>
    </xf>
    <xf numFmtId="10" fontId="0" fillId="6" borderId="55" xfId="0" applyNumberFormat="1" applyFill="1" applyBorder="1" applyAlignment="1">
      <alignment horizontal="center" vertical="center" wrapText="1"/>
    </xf>
    <xf numFmtId="0" fontId="5" fillId="10" borderId="66" xfId="0" applyFont="1" applyFill="1" applyBorder="1" applyAlignment="1">
      <alignment horizontal="justify" vertical="center" wrapText="1"/>
    </xf>
    <xf numFmtId="0" fontId="4" fillId="11" borderId="65" xfId="0" applyFont="1" applyFill="1" applyBorder="1" applyAlignment="1">
      <alignment horizontal="justify" vertical="center" wrapText="1"/>
    </xf>
    <xf numFmtId="0" fontId="2" fillId="11" borderId="67" xfId="0" applyFont="1" applyFill="1" applyBorder="1" applyAlignment="1">
      <alignment horizontal="justify" vertical="center" wrapText="1"/>
    </xf>
    <xf numFmtId="0" fontId="4" fillId="11" borderId="69" xfId="0" applyFont="1" applyFill="1" applyBorder="1" applyAlignment="1">
      <alignment horizontal="justify" vertical="center" wrapText="1"/>
    </xf>
    <xf numFmtId="0" fontId="4" fillId="11" borderId="67" xfId="0" applyFont="1" applyFill="1" applyBorder="1" applyAlignment="1">
      <alignment horizontal="justify" vertical="center" wrapText="1"/>
    </xf>
    <xf numFmtId="0" fontId="4" fillId="13" borderId="65" xfId="0" applyFont="1" applyFill="1" applyBorder="1" applyAlignment="1">
      <alignment horizontal="justify" vertical="center" wrapText="1"/>
    </xf>
    <xf numFmtId="0" fontId="4" fillId="13" borderId="52" xfId="0" applyFont="1" applyFill="1" applyBorder="1" applyAlignment="1">
      <alignment horizontal="justify" vertical="center" wrapText="1"/>
    </xf>
    <xf numFmtId="0" fontId="2" fillId="13" borderId="68" xfId="0" applyFont="1" applyFill="1" applyBorder="1" applyAlignment="1">
      <alignment horizontal="justify" vertical="center" wrapText="1"/>
    </xf>
    <xf numFmtId="0" fontId="4" fillId="13" borderId="70" xfId="0" applyFont="1" applyFill="1" applyBorder="1" applyAlignment="1">
      <alignment horizontal="justify" vertical="center" wrapText="1"/>
    </xf>
    <xf numFmtId="0" fontId="4" fillId="13" borderId="67" xfId="0" applyFont="1" applyFill="1" applyBorder="1" applyAlignment="1">
      <alignment horizontal="justify" vertical="center" wrapText="1"/>
    </xf>
    <xf numFmtId="0" fontId="2" fillId="13" borderId="71" xfId="1" applyNumberFormat="1" applyFont="1" applyFill="1" applyBorder="1" applyAlignment="1">
      <alignment horizontal="justify" vertical="center" wrapText="1"/>
    </xf>
    <xf numFmtId="0" fontId="2" fillId="13" borderId="77" xfId="1" applyNumberFormat="1" applyFont="1" applyFill="1" applyBorder="1" applyAlignment="1">
      <alignment horizontal="justify" vertical="center" wrapText="1"/>
    </xf>
    <xf numFmtId="0" fontId="5" fillId="4" borderId="101" xfId="0" applyFont="1" applyFill="1" applyBorder="1" applyAlignment="1">
      <alignment horizontal="center" vertical="center" wrapText="1"/>
    </xf>
    <xf numFmtId="0" fontId="5" fillId="4" borderId="52" xfId="0" applyFont="1" applyFill="1" applyBorder="1" applyAlignment="1">
      <alignment horizontal="center" vertical="center" wrapText="1"/>
    </xf>
    <xf numFmtId="0" fontId="1" fillId="7" borderId="14" xfId="0" applyFont="1" applyFill="1" applyBorder="1" applyAlignment="1">
      <alignment horizontal="left" vertical="center" wrapText="1"/>
    </xf>
    <xf numFmtId="0" fontId="1" fillId="7" borderId="48" xfId="0" applyFont="1" applyFill="1" applyBorder="1" applyAlignment="1">
      <alignment horizontal="left" vertical="center" wrapText="1"/>
    </xf>
    <xf numFmtId="164" fontId="7" fillId="7" borderId="18" xfId="2" applyNumberFormat="1" applyFont="1" applyFill="1" applyBorder="1" applyAlignment="1">
      <alignment horizontal="left" vertical="center" wrapText="1"/>
    </xf>
    <xf numFmtId="0" fontId="21" fillId="0" borderId="88" xfId="0" applyFont="1" applyBorder="1" applyAlignment="1">
      <alignment horizontal="center"/>
    </xf>
    <xf numFmtId="0" fontId="0" fillId="0" borderId="92" xfId="0" applyBorder="1"/>
    <xf numFmtId="0" fontId="0" fillId="0" borderId="25" xfId="0" applyBorder="1"/>
    <xf numFmtId="0" fontId="0" fillId="0" borderId="2" xfId="0" applyBorder="1"/>
    <xf numFmtId="0" fontId="0" fillId="0" borderId="3" xfId="0" applyBorder="1"/>
    <xf numFmtId="0" fontId="21" fillId="0" borderId="0" xfId="0" applyFont="1" applyAlignment="1">
      <alignment horizontal="center"/>
    </xf>
    <xf numFmtId="164" fontId="0" fillId="0" borderId="0" xfId="0" applyNumberFormat="1"/>
    <xf numFmtId="164" fontId="22" fillId="0" borderId="88" xfId="0" applyNumberFormat="1" applyFont="1" applyBorder="1" applyAlignment="1">
      <alignment horizontal="center"/>
    </xf>
    <xf numFmtId="3" fontId="2" fillId="4" borderId="80" xfId="0" applyNumberFormat="1" applyFont="1" applyFill="1" applyBorder="1" applyAlignment="1">
      <alignment horizontal="center" vertical="center" wrapText="1"/>
    </xf>
    <xf numFmtId="3" fontId="2" fillId="4" borderId="62" xfId="0" applyNumberFormat="1" applyFont="1" applyFill="1" applyBorder="1" applyAlignment="1">
      <alignment horizontal="center" vertical="center" wrapText="1"/>
    </xf>
    <xf numFmtId="3" fontId="2" fillId="4" borderId="105" xfId="0" applyNumberFormat="1" applyFont="1" applyFill="1" applyBorder="1" applyAlignment="1">
      <alignment horizontal="center" vertical="center" wrapText="1"/>
    </xf>
    <xf numFmtId="3" fontId="2" fillId="4" borderId="93" xfId="0" applyNumberFormat="1" applyFont="1" applyFill="1" applyBorder="1" applyAlignment="1">
      <alignment horizontal="center" vertical="center" wrapText="1"/>
    </xf>
    <xf numFmtId="0" fontId="1" fillId="11" borderId="109" xfId="0" applyFont="1" applyFill="1" applyBorder="1" applyAlignment="1">
      <alignment horizontal="center" vertical="center" wrapText="1"/>
    </xf>
    <xf numFmtId="0" fontId="7" fillId="4" borderId="110" xfId="0" applyFont="1" applyFill="1" applyBorder="1" applyAlignment="1">
      <alignment horizontal="center" vertical="center" wrapText="1"/>
    </xf>
    <xf numFmtId="3" fontId="5" fillId="4" borderId="0" xfId="0" applyNumberFormat="1" applyFont="1" applyFill="1" applyAlignment="1">
      <alignment horizontal="justify" vertical="center" wrapText="1"/>
    </xf>
    <xf numFmtId="0" fontId="4" fillId="4" borderId="0" xfId="0" applyFont="1" applyFill="1" applyAlignment="1">
      <alignment horizontal="justify" vertical="center" wrapText="1"/>
    </xf>
    <xf numFmtId="0" fontId="2" fillId="4" borderId="0" xfId="0" applyFont="1" applyFill="1" applyAlignment="1">
      <alignment horizontal="justify" vertical="center" wrapText="1"/>
    </xf>
    <xf numFmtId="0" fontId="2" fillId="4" borderId="112" xfId="1" applyNumberFormat="1" applyFont="1" applyFill="1" applyBorder="1" applyAlignment="1">
      <alignment horizontal="justify" vertical="center" wrapText="1"/>
    </xf>
    <xf numFmtId="3" fontId="23" fillId="4" borderId="105" xfId="0" applyNumberFormat="1" applyFont="1" applyFill="1" applyBorder="1" applyAlignment="1">
      <alignment horizontal="center" vertical="center" wrapText="1"/>
    </xf>
    <xf numFmtId="3" fontId="23" fillId="4" borderId="62" xfId="0" applyNumberFormat="1" applyFont="1" applyFill="1" applyBorder="1" applyAlignment="1">
      <alignment horizontal="center" vertical="center" wrapText="1"/>
    </xf>
    <xf numFmtId="3" fontId="23" fillId="4" borderId="93" xfId="0" applyNumberFormat="1" applyFont="1" applyFill="1" applyBorder="1" applyAlignment="1">
      <alignment horizontal="center" vertical="center" wrapText="1"/>
    </xf>
    <xf numFmtId="3" fontId="23" fillId="4" borderId="80" xfId="0" applyNumberFormat="1" applyFont="1" applyFill="1" applyBorder="1" applyAlignment="1">
      <alignment horizontal="center" vertical="center" wrapText="1"/>
    </xf>
    <xf numFmtId="3" fontId="23" fillId="2" borderId="62" xfId="0" applyNumberFormat="1" applyFont="1" applyFill="1" applyBorder="1" applyAlignment="1">
      <alignment horizontal="center" vertical="center" wrapText="1"/>
    </xf>
    <xf numFmtId="3" fontId="23" fillId="2" borderId="63" xfId="0" applyNumberFormat="1" applyFont="1" applyFill="1" applyBorder="1" applyAlignment="1">
      <alignment horizontal="center" vertical="center" wrapText="1"/>
    </xf>
    <xf numFmtId="10" fontId="24" fillId="16" borderId="63" xfId="0" applyNumberFormat="1" applyFont="1" applyFill="1" applyBorder="1" applyAlignment="1">
      <alignment horizontal="center" vertical="center" wrapText="1"/>
    </xf>
    <xf numFmtId="3" fontId="23" fillId="4" borderId="102" xfId="0" applyNumberFormat="1" applyFont="1" applyFill="1" applyBorder="1" applyAlignment="1">
      <alignment horizontal="center" vertical="center" wrapText="1"/>
    </xf>
    <xf numFmtId="3" fontId="23" fillId="4" borderId="63" xfId="0" applyNumberFormat="1" applyFont="1" applyFill="1" applyBorder="1" applyAlignment="1">
      <alignment horizontal="center" vertical="center" wrapText="1"/>
    </xf>
    <xf numFmtId="3" fontId="23" fillId="4" borderId="108" xfId="0" applyNumberFormat="1" applyFont="1" applyFill="1" applyBorder="1" applyAlignment="1">
      <alignment horizontal="center" vertical="center" wrapText="1"/>
    </xf>
    <xf numFmtId="3" fontId="23" fillId="4" borderId="75" xfId="0" applyNumberFormat="1" applyFont="1" applyFill="1" applyBorder="1" applyAlignment="1">
      <alignment horizontal="center" vertical="center" wrapText="1"/>
    </xf>
    <xf numFmtId="3" fontId="23" fillId="4" borderId="106" xfId="0" applyNumberFormat="1" applyFont="1" applyFill="1" applyBorder="1" applyAlignment="1">
      <alignment horizontal="center" vertical="center" wrapText="1"/>
    </xf>
    <xf numFmtId="3" fontId="23" fillId="4" borderId="103" xfId="0" applyNumberFormat="1" applyFont="1" applyFill="1" applyBorder="1" applyAlignment="1">
      <alignment horizontal="center" vertical="center" wrapText="1"/>
    </xf>
    <xf numFmtId="3" fontId="23" fillId="2" borderId="76" xfId="0" applyNumberFormat="1" applyFont="1" applyFill="1" applyBorder="1" applyAlignment="1">
      <alignment horizontal="center" vertical="center" wrapText="1"/>
    </xf>
    <xf numFmtId="10" fontId="24" fillId="16" borderId="96" xfId="0" applyNumberFormat="1" applyFont="1" applyFill="1" applyBorder="1" applyAlignment="1">
      <alignment horizontal="center" vertical="center" wrapText="1"/>
    </xf>
    <xf numFmtId="0" fontId="20" fillId="10" borderId="110" xfId="0" applyFont="1" applyFill="1" applyBorder="1" applyAlignment="1">
      <alignment horizontal="center" vertical="center" wrapText="1"/>
    </xf>
    <xf numFmtId="0" fontId="25" fillId="11" borderId="110" xfId="0" applyFont="1" applyFill="1" applyBorder="1" applyAlignment="1">
      <alignment horizontal="center" vertical="center" wrapText="1"/>
    </xf>
    <xf numFmtId="0" fontId="25" fillId="13" borderId="110" xfId="0" applyFont="1" applyFill="1" applyBorder="1" applyAlignment="1">
      <alignment horizontal="center" vertical="center" wrapText="1"/>
    </xf>
    <xf numFmtId="3" fontId="26" fillId="11" borderId="110" xfId="0" applyNumberFormat="1" applyFont="1" applyFill="1" applyBorder="1" applyAlignment="1">
      <alignment horizontal="center" vertical="center" wrapText="1"/>
    </xf>
    <xf numFmtId="3" fontId="26" fillId="14" borderId="110" xfId="0" applyNumberFormat="1" applyFont="1" applyFill="1" applyBorder="1" applyAlignment="1">
      <alignment horizontal="center" vertical="center" wrapText="1"/>
    </xf>
    <xf numFmtId="0" fontId="26" fillId="14" borderId="110" xfId="0" applyFont="1" applyFill="1" applyBorder="1" applyAlignment="1">
      <alignment horizontal="center" vertical="center" wrapText="1"/>
    </xf>
    <xf numFmtId="0" fontId="27" fillId="13" borderId="110" xfId="0" applyFont="1" applyFill="1" applyBorder="1" applyAlignment="1">
      <alignment horizontal="center" vertical="center" wrapText="1"/>
    </xf>
    <xf numFmtId="0" fontId="26" fillId="12" borderId="110" xfId="0" applyFont="1" applyFill="1" applyBorder="1" applyAlignment="1">
      <alignment horizontal="center" vertical="center" wrapText="1"/>
    </xf>
    <xf numFmtId="0" fontId="25" fillId="13" borderId="111" xfId="0" applyFont="1" applyFill="1" applyBorder="1" applyAlignment="1">
      <alignment horizontal="center" vertical="center" wrapText="1"/>
    </xf>
    <xf numFmtId="10" fontId="2" fillId="0" borderId="110" xfId="1" applyNumberFormat="1" applyFont="1" applyBorder="1" applyAlignment="1">
      <alignment horizontal="center" vertical="center" wrapText="1"/>
    </xf>
    <xf numFmtId="10" fontId="4" fillId="0" borderId="107" xfId="1" applyNumberFormat="1" applyFont="1" applyBorder="1" applyAlignment="1">
      <alignment horizontal="center" vertical="center" wrapText="1"/>
    </xf>
    <xf numFmtId="10" fontId="2" fillId="4" borderId="78" xfId="1" applyNumberFormat="1" applyFont="1" applyFill="1" applyBorder="1" applyAlignment="1">
      <alignment horizontal="center" vertical="center" wrapText="1"/>
    </xf>
    <xf numFmtId="10" fontId="2" fillId="4" borderId="104" xfId="1" applyNumberFormat="1" applyFont="1" applyFill="1" applyBorder="1" applyAlignment="1">
      <alignment horizontal="center" vertical="center" wrapText="1"/>
    </xf>
    <xf numFmtId="10" fontId="2" fillId="4" borderId="79" xfId="1" applyNumberFormat="1" applyFont="1" applyFill="1" applyBorder="1" applyAlignment="1">
      <alignment horizontal="center" vertical="center" wrapText="1"/>
    </xf>
    <xf numFmtId="0" fontId="2" fillId="7" borderId="23" xfId="0" applyFont="1" applyFill="1" applyBorder="1" applyAlignment="1">
      <alignment horizontal="justify" vertical="center" wrapText="1"/>
    </xf>
    <xf numFmtId="0" fontId="2" fillId="11" borderId="69" xfId="0" applyFont="1" applyFill="1" applyBorder="1" applyAlignment="1">
      <alignment horizontal="justify" vertical="center" wrapText="1"/>
    </xf>
    <xf numFmtId="0" fontId="2" fillId="13" borderId="67" xfId="0" applyFont="1" applyFill="1" applyBorder="1" applyAlignment="1">
      <alignment horizontal="justify" vertical="center" wrapText="1"/>
    </xf>
    <xf numFmtId="3" fontId="23" fillId="4" borderId="114" xfId="0" applyNumberFormat="1" applyFont="1" applyFill="1" applyBorder="1" applyAlignment="1">
      <alignment horizontal="center" vertical="center" wrapText="1"/>
    </xf>
    <xf numFmtId="3" fontId="23" fillId="4" borderId="113" xfId="0" applyNumberFormat="1" applyFont="1" applyFill="1" applyBorder="1" applyAlignment="1">
      <alignment horizontal="center" vertical="center" wrapText="1"/>
    </xf>
    <xf numFmtId="3" fontId="23" fillId="4" borderId="115" xfId="0" applyNumberFormat="1" applyFont="1" applyFill="1" applyBorder="1" applyAlignment="1">
      <alignment horizontal="center" vertical="center" wrapText="1"/>
    </xf>
    <xf numFmtId="3" fontId="23" fillId="4" borderId="116" xfId="0" applyNumberFormat="1" applyFont="1" applyFill="1" applyBorder="1" applyAlignment="1">
      <alignment horizontal="center" vertical="center" wrapText="1"/>
    </xf>
    <xf numFmtId="3" fontId="23" fillId="4" borderId="117" xfId="0" applyNumberFormat="1" applyFont="1" applyFill="1" applyBorder="1" applyAlignment="1">
      <alignment horizontal="center" vertical="center" wrapText="1"/>
    </xf>
    <xf numFmtId="0" fontId="3" fillId="0" borderId="90" xfId="0" applyFont="1" applyBorder="1" applyAlignment="1">
      <alignment horizontal="center" vertical="center" wrapText="1"/>
    </xf>
    <xf numFmtId="10" fontId="4" fillId="17" borderId="79" xfId="1" applyNumberFormat="1" applyFont="1" applyFill="1" applyBorder="1" applyAlignment="1">
      <alignment horizontal="center" vertical="center" wrapText="1"/>
    </xf>
    <xf numFmtId="10" fontId="2" fillId="17" borderId="78" xfId="1" applyNumberFormat="1" applyFont="1" applyFill="1" applyBorder="1" applyAlignment="1">
      <alignment horizontal="center" vertical="center" wrapText="1"/>
    </xf>
    <xf numFmtId="10" fontId="24" fillId="6" borderId="80" xfId="0" applyNumberFormat="1" applyFont="1" applyFill="1" applyBorder="1" applyAlignment="1">
      <alignment horizontal="center" vertical="center" wrapText="1"/>
    </xf>
    <xf numFmtId="10" fontId="24" fillId="6" borderId="62" xfId="0" applyNumberFormat="1" applyFont="1" applyFill="1" applyBorder="1" applyAlignment="1">
      <alignment horizontal="center" vertical="center" wrapText="1"/>
    </xf>
    <xf numFmtId="10" fontId="24" fillId="6" borderId="119" xfId="0" applyNumberFormat="1" applyFont="1" applyFill="1" applyBorder="1" applyAlignment="1">
      <alignment horizontal="center" vertical="center" wrapText="1"/>
    </xf>
    <xf numFmtId="10" fontId="24" fillId="6" borderId="64" xfId="0" applyNumberFormat="1" applyFont="1" applyFill="1" applyBorder="1" applyAlignment="1">
      <alignment horizontal="center" vertical="center" wrapText="1"/>
    </xf>
    <xf numFmtId="10" fontId="24" fillId="16" borderId="118" xfId="0" applyNumberFormat="1" applyFont="1" applyFill="1" applyBorder="1" applyAlignment="1">
      <alignment horizontal="center" vertical="center" wrapText="1"/>
    </xf>
    <xf numFmtId="10" fontId="0" fillId="6" borderId="63" xfId="0" applyNumberFormat="1" applyFill="1" applyBorder="1" applyAlignment="1">
      <alignment horizontal="center" vertical="center" wrapText="1"/>
    </xf>
    <xf numFmtId="10" fontId="24" fillId="16" borderId="62" xfId="0" applyNumberFormat="1" applyFont="1" applyFill="1" applyBorder="1" applyAlignment="1">
      <alignment horizontal="center" vertical="center" wrapText="1"/>
    </xf>
    <xf numFmtId="3" fontId="23" fillId="4" borderId="64" xfId="0" applyNumberFormat="1" applyFont="1" applyFill="1" applyBorder="1" applyAlignment="1">
      <alignment horizontal="center" vertical="center" wrapText="1"/>
    </xf>
    <xf numFmtId="3" fontId="4" fillId="4" borderId="0" xfId="0" applyNumberFormat="1" applyFont="1" applyFill="1" applyAlignment="1">
      <alignment horizontal="justify" vertical="center" wrapText="1"/>
    </xf>
    <xf numFmtId="44" fontId="2" fillId="2" borderId="33" xfId="2" applyFont="1" applyFill="1" applyBorder="1" applyAlignment="1">
      <alignment horizontal="center" vertical="center" wrapText="1"/>
    </xf>
    <xf numFmtId="44" fontId="2" fillId="2" borderId="120" xfId="2" applyFont="1" applyFill="1" applyBorder="1" applyAlignment="1">
      <alignment horizontal="center" vertical="center" wrapText="1"/>
    </xf>
    <xf numFmtId="0" fontId="20" fillId="10" borderId="13" xfId="0" applyFont="1" applyFill="1" applyBorder="1" applyAlignment="1">
      <alignment horizontal="center" vertical="center" wrapText="1"/>
    </xf>
    <xf numFmtId="0" fontId="20" fillId="10" borderId="11" xfId="0" applyFont="1" applyFill="1" applyBorder="1" applyAlignment="1">
      <alignment horizontal="center" vertical="center" wrapText="1"/>
    </xf>
    <xf numFmtId="0" fontId="20" fillId="10" borderId="12" xfId="0" applyFont="1" applyFill="1" applyBorder="1" applyAlignment="1">
      <alignment horizontal="center" vertical="center" wrapText="1"/>
    </xf>
    <xf numFmtId="0" fontId="19" fillId="10" borderId="19" xfId="0" applyFont="1" applyFill="1" applyBorder="1" applyAlignment="1">
      <alignment horizontal="center" vertical="center" wrapText="1"/>
    </xf>
    <xf numFmtId="0" fontId="19" fillId="10" borderId="20" xfId="0" applyFont="1" applyFill="1" applyBorder="1" applyAlignment="1">
      <alignment horizontal="center" vertical="center" wrapText="1"/>
    </xf>
    <xf numFmtId="0" fontId="19" fillId="10" borderId="2" xfId="0" applyFont="1" applyFill="1" applyBorder="1" applyAlignment="1">
      <alignment horizontal="center" vertical="center" wrapText="1"/>
    </xf>
    <xf numFmtId="0" fontId="19" fillId="10" borderId="3" xfId="0" applyFont="1" applyFill="1" applyBorder="1" applyAlignment="1">
      <alignment horizontal="center" vertical="center" wrapText="1"/>
    </xf>
    <xf numFmtId="0" fontId="19" fillId="10" borderId="4" xfId="0" applyFont="1" applyFill="1" applyBorder="1" applyAlignment="1">
      <alignment horizontal="center" vertical="center" wrapText="1"/>
    </xf>
    <xf numFmtId="0" fontId="19" fillId="10" borderId="13" xfId="0" applyFont="1" applyFill="1" applyBorder="1" applyAlignment="1">
      <alignment horizontal="center" vertical="center" wrapText="1"/>
    </xf>
    <xf numFmtId="0" fontId="19" fillId="10" borderId="11" xfId="0" applyFont="1" applyFill="1" applyBorder="1" applyAlignment="1">
      <alignment horizontal="center" vertical="center" wrapText="1"/>
    </xf>
    <xf numFmtId="0" fontId="19" fillId="10" borderId="12" xfId="0" applyFont="1" applyFill="1" applyBorder="1" applyAlignment="1">
      <alignment horizontal="center" vertical="center" wrapText="1"/>
    </xf>
    <xf numFmtId="0" fontId="19" fillId="10" borderId="31" xfId="0" applyFont="1" applyFill="1" applyBorder="1" applyAlignment="1">
      <alignment horizontal="center" vertical="center" wrapText="1"/>
    </xf>
    <xf numFmtId="0" fontId="19" fillId="10" borderId="94" xfId="0" applyFont="1" applyFill="1" applyBorder="1" applyAlignment="1">
      <alignment horizontal="center" vertical="center" wrapText="1"/>
    </xf>
    <xf numFmtId="0" fontId="9" fillId="10" borderId="23" xfId="0" applyFont="1" applyFill="1" applyBorder="1" applyAlignment="1">
      <alignment horizontal="center" vertical="center" wrapText="1"/>
    </xf>
    <xf numFmtId="0" fontId="9" fillId="10" borderId="18" xfId="0" applyFont="1" applyFill="1" applyBorder="1" applyAlignment="1">
      <alignment horizontal="center" vertical="center" wrapText="1"/>
    </xf>
    <xf numFmtId="0" fontId="7" fillId="4" borderId="33" xfId="0" applyFont="1" applyFill="1" applyBorder="1" applyAlignment="1">
      <alignment horizontal="center" vertical="center" wrapText="1"/>
    </xf>
    <xf numFmtId="0" fontId="7" fillId="4" borderId="34" xfId="0" applyFont="1" applyFill="1" applyBorder="1" applyAlignment="1">
      <alignment horizontal="center" vertical="center" wrapText="1"/>
    </xf>
    <xf numFmtId="0" fontId="11" fillId="15" borderId="81" xfId="0" applyFont="1" applyFill="1" applyBorder="1" applyAlignment="1">
      <alignment horizontal="center" vertical="center" wrapText="1"/>
    </xf>
    <xf numFmtId="0" fontId="11" fillId="15" borderId="86"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1" fillId="15" borderId="82" xfId="0" applyFont="1" applyFill="1" applyBorder="1" applyAlignment="1">
      <alignment horizontal="center" vertical="center" wrapText="1"/>
    </xf>
    <xf numFmtId="0" fontId="11" fillId="15" borderId="87" xfId="0" applyFont="1" applyFill="1" applyBorder="1" applyAlignment="1">
      <alignment horizontal="center" vertical="center" wrapText="1"/>
    </xf>
    <xf numFmtId="0" fontId="5" fillId="4" borderId="98" xfId="0" applyFont="1" applyFill="1" applyBorder="1" applyAlignment="1">
      <alignment horizontal="center" vertical="center" wrapText="1"/>
    </xf>
    <xf numFmtId="0" fontId="5" fillId="4" borderId="97" xfId="0" applyFont="1" applyFill="1" applyBorder="1" applyAlignment="1">
      <alignment horizontal="center" vertical="center" wrapText="1"/>
    </xf>
    <xf numFmtId="0" fontId="5" fillId="4" borderId="99" xfId="0" applyFont="1" applyFill="1" applyBorder="1" applyAlignment="1">
      <alignment horizontal="center" vertical="center" wrapText="1"/>
    </xf>
    <xf numFmtId="0" fontId="5" fillId="4" borderId="65" xfId="0" applyFont="1" applyFill="1" applyBorder="1" applyAlignment="1">
      <alignment horizontal="center" vertical="center" wrapText="1"/>
    </xf>
    <xf numFmtId="0" fontId="5" fillId="4" borderId="100" xfId="0" applyFont="1" applyFill="1" applyBorder="1" applyAlignment="1">
      <alignment horizontal="center" vertical="center" wrapText="1"/>
    </xf>
    <xf numFmtId="0" fontId="5" fillId="4" borderId="32" xfId="0" applyFont="1" applyFill="1" applyBorder="1" applyAlignment="1">
      <alignment horizontal="center" vertical="center" wrapText="1"/>
    </xf>
    <xf numFmtId="0" fontId="10" fillId="10" borderId="30" xfId="0" applyFont="1" applyFill="1" applyBorder="1" applyAlignment="1">
      <alignment horizontal="center" vertical="center" wrapText="1"/>
    </xf>
    <xf numFmtId="0" fontId="10" fillId="10" borderId="0" xfId="0" applyFont="1" applyFill="1" applyAlignment="1">
      <alignment horizontal="center" vertical="center" wrapText="1"/>
    </xf>
    <xf numFmtId="0" fontId="8" fillId="15" borderId="11" xfId="0" applyFont="1" applyFill="1" applyBorder="1" applyAlignment="1">
      <alignment horizontal="center" vertical="center" wrapText="1"/>
    </xf>
    <xf numFmtId="0" fontId="8" fillId="15" borderId="12" xfId="0" applyFont="1" applyFill="1" applyBorder="1" applyAlignment="1">
      <alignment horizontal="center" vertical="center" wrapText="1"/>
    </xf>
    <xf numFmtId="0" fontId="11" fillId="15" borderId="83" xfId="0" applyFont="1" applyFill="1" applyBorder="1" applyAlignment="1">
      <alignment horizontal="center" vertical="center" wrapText="1"/>
    </xf>
    <xf numFmtId="0" fontId="11" fillId="15" borderId="84" xfId="0" applyFont="1" applyFill="1" applyBorder="1" applyAlignment="1">
      <alignment horizontal="center" vertical="center" wrapText="1"/>
    </xf>
    <xf numFmtId="0" fontId="11" fillId="15" borderId="85" xfId="0" applyFont="1" applyFill="1" applyBorder="1" applyAlignment="1">
      <alignment horizontal="center" vertical="center" wrapText="1"/>
    </xf>
    <xf numFmtId="0" fontId="8" fillId="15" borderId="11" xfId="0" applyFont="1" applyFill="1" applyBorder="1" applyAlignment="1">
      <alignment horizontal="center" vertical="center"/>
    </xf>
    <xf numFmtId="0" fontId="8" fillId="15" borderId="12" xfId="0" applyFont="1" applyFill="1" applyBorder="1" applyAlignment="1">
      <alignment horizontal="center" vertical="center"/>
    </xf>
    <xf numFmtId="0" fontId="12" fillId="10" borderId="13" xfId="0" applyFont="1" applyFill="1" applyBorder="1" applyAlignment="1">
      <alignment horizontal="center" vertical="center"/>
    </xf>
    <xf numFmtId="0" fontId="12" fillId="10" borderId="11" xfId="0" applyFont="1" applyFill="1" applyBorder="1" applyAlignment="1">
      <alignment horizontal="center" vertical="center"/>
    </xf>
    <xf numFmtId="0" fontId="12" fillId="10" borderId="12" xfId="0" applyFont="1" applyFill="1" applyBorder="1" applyAlignment="1">
      <alignment horizontal="center" vertical="center"/>
    </xf>
    <xf numFmtId="0" fontId="0" fillId="0" borderId="0" xfId="0" applyAlignment="1">
      <alignment horizontal="justify" vertical="center" wrapText="1"/>
    </xf>
  </cellXfs>
  <cellStyles count="3">
    <cellStyle name="Moneda" xfId="2" builtinId="4"/>
    <cellStyle name="Normal" xfId="0" builtinId="0"/>
    <cellStyle name="Porcentaje" xfId="1" builtinId="5"/>
  </cellStyles>
  <dxfs count="68">
    <dxf>
      <fill>
        <patternFill>
          <bgColor rgb="FFFF0000"/>
        </patternFill>
      </fill>
    </dxf>
    <dxf>
      <font>
        <color rgb="FF9C5700"/>
      </font>
      <fill>
        <patternFill>
          <bgColor rgb="FFFFEB9C"/>
        </patternFill>
      </fill>
    </dxf>
    <dxf>
      <fill>
        <patternFill>
          <bgColor rgb="FF00B050"/>
        </patternFill>
      </fill>
    </dxf>
    <dxf>
      <fill>
        <patternFill>
          <bgColor rgb="FF00B050"/>
        </patternFill>
      </fill>
    </dxf>
    <dxf>
      <fill>
        <patternFill>
          <bgColor rgb="FFFFFF00"/>
        </patternFill>
      </fill>
    </dxf>
    <dxf>
      <fill>
        <patternFill>
          <bgColor rgb="FF00B050"/>
        </patternFill>
      </fill>
    </dxf>
    <dxf>
      <font>
        <color rgb="FF9C5700"/>
      </font>
      <fill>
        <patternFill>
          <bgColor rgb="FFFFEB9C"/>
        </patternFill>
      </fill>
    </dxf>
    <dxf>
      <fill>
        <patternFill>
          <bgColor rgb="FF92D050"/>
        </patternFill>
      </fill>
    </dxf>
    <dxf>
      <fill>
        <patternFill>
          <bgColor rgb="FFFF5B5B"/>
        </patternFill>
      </fill>
    </dxf>
    <dxf>
      <fill>
        <patternFill>
          <bgColor rgb="FFFFFF00"/>
        </patternFill>
      </fill>
    </dxf>
    <dxf>
      <fill>
        <patternFill>
          <bgColor rgb="FF92D050"/>
        </patternFill>
      </fill>
    </dxf>
    <dxf>
      <fill>
        <patternFill>
          <bgColor rgb="FF92D050"/>
        </patternFill>
      </fill>
    </dxf>
    <dxf>
      <font>
        <color rgb="FF9C5700"/>
      </font>
      <fill>
        <patternFill>
          <bgColor rgb="FFFFEB9C"/>
        </patternFill>
      </fill>
    </dxf>
    <dxf>
      <fill>
        <patternFill>
          <bgColor rgb="FFFFFF00"/>
        </patternFill>
      </fill>
    </dxf>
    <dxf>
      <fill>
        <patternFill>
          <bgColor rgb="FFFF5B5B"/>
        </patternFill>
      </fill>
    </dxf>
    <dxf>
      <fill>
        <patternFill>
          <bgColor rgb="FF92D050"/>
        </patternFill>
      </fill>
    </dxf>
    <dxf>
      <fill>
        <patternFill>
          <bgColor rgb="FF92D050"/>
        </patternFill>
      </fill>
    </dxf>
    <dxf>
      <font>
        <color rgb="FF9C5700"/>
      </font>
      <fill>
        <patternFill>
          <bgColor rgb="FFFFEB9C"/>
        </patternFill>
      </fill>
    </dxf>
    <dxf>
      <fill>
        <patternFill>
          <bgColor rgb="FF92D050"/>
        </patternFill>
      </fill>
    </dxf>
    <dxf>
      <fill>
        <patternFill>
          <bgColor rgb="FFFF5B5B"/>
        </patternFill>
      </fill>
    </dxf>
    <dxf>
      <fill>
        <patternFill>
          <bgColor rgb="FFFFFF00"/>
        </patternFill>
      </fill>
    </dxf>
    <dxf>
      <fill>
        <patternFill>
          <bgColor rgb="FF92D050"/>
        </patternFill>
      </fill>
    </dxf>
    <dxf>
      <fill>
        <patternFill>
          <bgColor rgb="FF92D050"/>
        </patternFill>
      </fill>
    </dxf>
    <dxf>
      <font>
        <color rgb="FF9C5700"/>
      </font>
      <fill>
        <patternFill>
          <bgColor rgb="FFFFEB9C"/>
        </patternFill>
      </fill>
    </dxf>
    <dxf>
      <fill>
        <patternFill>
          <bgColor rgb="FF92D050"/>
        </patternFill>
      </fill>
    </dxf>
    <dxf>
      <fill>
        <patternFill patternType="none">
          <bgColor auto="1"/>
        </patternFill>
      </fill>
    </dxf>
    <dxf>
      <fill>
        <patternFill>
          <bgColor rgb="FF92D050"/>
        </patternFill>
      </fill>
    </dxf>
    <dxf>
      <fill>
        <patternFill>
          <bgColor rgb="FF92D050"/>
        </patternFill>
      </fill>
    </dxf>
    <dxf>
      <fill>
        <patternFill>
          <bgColor rgb="FFFFFF00"/>
        </patternFill>
      </fill>
    </dxf>
    <dxf>
      <fill>
        <patternFill>
          <bgColor rgb="FFFF5B5B"/>
        </patternFill>
      </fill>
    </dxf>
    <dxf>
      <fill>
        <patternFill>
          <bgColor rgb="FF92D050"/>
        </patternFill>
      </fill>
    </dxf>
    <dxf>
      <font>
        <color rgb="FF9C5700"/>
      </font>
      <fill>
        <patternFill>
          <bgColor rgb="FFFFEB9C"/>
        </patternFill>
      </fill>
    </dxf>
    <dxf>
      <fill>
        <patternFill patternType="none">
          <bgColor auto="1"/>
        </patternFill>
      </fill>
    </dxf>
    <dxf>
      <font>
        <color rgb="FF9C5700"/>
      </font>
      <fill>
        <patternFill>
          <bgColor rgb="FFFFEB9C"/>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5B5B"/>
        </patternFill>
      </fill>
    </dxf>
    <dxf>
      <font>
        <color rgb="FF9C5700"/>
      </font>
      <fill>
        <patternFill>
          <bgColor rgb="FFFFEB9C"/>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5B5B"/>
        </patternFill>
      </fill>
    </dxf>
    <dxf>
      <fill>
        <patternFill>
          <bgColor theme="9" tint="0.39994506668294322"/>
        </patternFill>
      </fill>
    </dxf>
    <dxf>
      <fill>
        <patternFill>
          <bgColor theme="9" tint="0.39994506668294322"/>
        </patternFill>
      </fill>
    </dxf>
    <dxf>
      <fill>
        <patternFill>
          <bgColor rgb="FFFFFF00"/>
        </patternFill>
      </fill>
    </dxf>
    <dxf>
      <fill>
        <patternFill>
          <bgColor rgb="FFFF5555"/>
        </patternFill>
      </fill>
    </dxf>
    <dxf>
      <fill>
        <patternFill>
          <bgColor theme="9" tint="0.39994506668294322"/>
        </patternFill>
      </fill>
    </dxf>
    <dxf>
      <font>
        <color rgb="FF9C5700"/>
      </font>
      <fill>
        <patternFill>
          <bgColor rgb="FFFFEB9C"/>
        </patternFill>
      </fill>
    </dxf>
    <dxf>
      <fill>
        <patternFill>
          <bgColor theme="0"/>
        </patternFill>
      </fill>
    </dxf>
    <dxf>
      <fill>
        <patternFill>
          <bgColor rgb="FF00B050"/>
        </patternFill>
      </fill>
    </dxf>
    <dxf>
      <fill>
        <patternFill>
          <bgColor rgb="FFFFFF00"/>
        </patternFill>
      </fill>
    </dxf>
    <dxf>
      <fill>
        <patternFill>
          <bgColor rgb="FFFF0000"/>
        </patternFill>
      </fill>
    </dxf>
    <dxf>
      <fill>
        <patternFill>
          <bgColor rgb="FFFF0000"/>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ill>
        <patternFill patternType="none">
          <bgColor auto="1"/>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FF5B5B"/>
      <color rgb="FFF2F2F2"/>
      <color rgb="FFD990AB"/>
      <color rgb="FFB42158"/>
      <color rgb="FFC84043"/>
      <color rgb="FFFF5555"/>
      <color rgb="FFFF6161"/>
      <color rgb="FFFF8181"/>
      <color rgb="FFFFEB9C"/>
      <color rgb="FFC7E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64631</xdr:colOff>
      <xdr:row>59</xdr:row>
      <xdr:rowOff>109845</xdr:rowOff>
    </xdr:from>
    <xdr:ext cx="4534395" cy="1094146"/>
    <xdr:sp macro="" textlink="">
      <xdr:nvSpPr>
        <xdr:cNvPr id="25" name="CuadroTexto 24">
          <a:extLst>
            <a:ext uri="{FF2B5EF4-FFF2-40B4-BE49-F238E27FC236}">
              <a16:creationId xmlns:a16="http://schemas.microsoft.com/office/drawing/2014/main" id="{48F48467-098D-4E27-ABD7-A8390ECE44F0}"/>
            </a:ext>
          </a:extLst>
        </xdr:cNvPr>
        <xdr:cNvSpPr txBox="1"/>
      </xdr:nvSpPr>
      <xdr:spPr>
        <a:xfrm>
          <a:off x="29512756" y="57482095"/>
          <a:ext cx="4534395" cy="10941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s-MX" sz="1600"/>
            <a:t>_________________________</a:t>
          </a:r>
        </a:p>
        <a:p>
          <a:pPr algn="ctr"/>
          <a:r>
            <a:rPr lang="es-MX" sz="1600"/>
            <a:t>Autorizó</a:t>
          </a:r>
        </a:p>
        <a:p>
          <a:pPr algn="ctr"/>
          <a:r>
            <a:rPr lang="es-MX" sz="1600" baseline="0"/>
            <a:t>Lic. Nora Viviana Espinoza Hernández</a:t>
          </a:r>
          <a:endParaRPr lang="es-MX" sz="1600"/>
        </a:p>
        <a:p>
          <a:pPr algn="ctr"/>
          <a:r>
            <a:rPr lang="es-MX" sz="1600" baseline="0"/>
            <a:t> Oficial Mayor</a:t>
          </a:r>
          <a:endParaRPr lang="es-MX" sz="1600"/>
        </a:p>
      </xdr:txBody>
    </xdr:sp>
    <xdr:clientData/>
  </xdr:oneCellAnchor>
  <xdr:oneCellAnchor>
    <xdr:from>
      <xdr:col>9</xdr:col>
      <xdr:colOff>968392</xdr:colOff>
      <xdr:row>58</xdr:row>
      <xdr:rowOff>119276</xdr:rowOff>
    </xdr:from>
    <xdr:ext cx="4238608" cy="1499973"/>
    <xdr:sp macro="" textlink="">
      <xdr:nvSpPr>
        <xdr:cNvPr id="26" name="CuadroTexto 25">
          <a:extLst>
            <a:ext uri="{FF2B5EF4-FFF2-40B4-BE49-F238E27FC236}">
              <a16:creationId xmlns:a16="http://schemas.microsoft.com/office/drawing/2014/main" id="{9CDCFA14-BE71-4738-B660-227CBDD202F2}"/>
            </a:ext>
          </a:extLst>
        </xdr:cNvPr>
        <xdr:cNvSpPr txBox="1"/>
      </xdr:nvSpPr>
      <xdr:spPr>
        <a:xfrm>
          <a:off x="16097267" y="57301026"/>
          <a:ext cx="4238608" cy="14999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s-MX" sz="1600"/>
            <a:t>_________________________</a:t>
          </a:r>
        </a:p>
        <a:p>
          <a:pPr algn="ctr"/>
          <a:r>
            <a:rPr lang="es-MX" sz="1600"/>
            <a:t>Revisó</a:t>
          </a:r>
        </a:p>
        <a:p>
          <a:pPr algn="ctr"/>
          <a:r>
            <a:rPr lang="es-MX" sz="1600"/>
            <a:t>Lic. José Fernando Díaz Núñez</a:t>
          </a:r>
        </a:p>
        <a:p>
          <a:pPr algn="ctr"/>
          <a:r>
            <a:rPr lang="es-MX" sz="1600"/>
            <a:t>Director de Planeación</a:t>
          </a:r>
        </a:p>
      </xdr:txBody>
    </xdr:sp>
    <xdr:clientData/>
  </xdr:oneCellAnchor>
  <xdr:oneCellAnchor>
    <xdr:from>
      <xdr:col>1</xdr:col>
      <xdr:colOff>1797049</xdr:colOff>
      <xdr:row>55</xdr:row>
      <xdr:rowOff>86995</xdr:rowOff>
    </xdr:from>
    <xdr:ext cx="6473826" cy="2754630"/>
    <xdr:sp macro="" textlink="">
      <xdr:nvSpPr>
        <xdr:cNvPr id="27" name="CuadroTexto 26">
          <a:extLst>
            <a:ext uri="{FF2B5EF4-FFF2-40B4-BE49-F238E27FC236}">
              <a16:creationId xmlns:a16="http://schemas.microsoft.com/office/drawing/2014/main" id="{B1A5B8E3-A28F-46D5-BACE-E287A4DFABA9}"/>
            </a:ext>
          </a:extLst>
        </xdr:cNvPr>
        <xdr:cNvSpPr txBox="1"/>
      </xdr:nvSpPr>
      <xdr:spPr>
        <a:xfrm>
          <a:off x="2209799" y="56697245"/>
          <a:ext cx="6473826" cy="2754630"/>
        </a:xfrm>
        <a:prstGeom prst="rect">
          <a:avLst/>
        </a:prstGeom>
        <a:noFill/>
        <a:ln>
          <a:noFill/>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600" b="0" i="0" u="none" strike="noStrike" kern="0" cap="none" spc="0" normalizeH="0" baseline="0" noProof="0">
              <a:ln>
                <a:noFill/>
              </a:ln>
              <a:solidFill>
                <a:prstClr val="black"/>
              </a:solidFill>
              <a:effectLst/>
              <a:uLnTx/>
              <a:uFillTx/>
              <a:latin typeface="Calibri" panose="020F0502020204030204"/>
              <a:ea typeface="+mn-ea"/>
              <a:cs typeface="+mn-cs"/>
            </a:rPr>
            <a:t>_______________                                                  _________________</a:t>
          </a:r>
          <a:r>
            <a:rPr kumimoji="0" lang="es-MX" sz="14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6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kumimoji="0" lang="es-MX" sz="18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kumimoji="0" lang="es-MX" sz="1600" b="0" i="0" u="none" strike="noStrike" kern="0" cap="none" spc="0" normalizeH="0" baseline="0" noProof="0">
              <a:ln>
                <a:noFill/>
              </a:ln>
              <a:solidFill>
                <a:sysClr val="windowText" lastClr="000000"/>
              </a:solidFill>
              <a:effectLst/>
              <a:uLnTx/>
              <a:uFillTx/>
              <a:latin typeface="Calibri" panose="020F0502020204030204"/>
              <a:ea typeface="+mn-ea"/>
              <a:cs typeface="+mn-cs"/>
            </a:rPr>
            <a:t>Elaboró</a:t>
          </a:r>
          <a:r>
            <a:rPr kumimoji="0" lang="es-MX" sz="18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kumimoji="0" lang="es-MX" sz="1600" b="0" i="0" u="none" strike="noStrike" kern="0" cap="none" spc="0" normalizeH="0" baseline="0" noProof="0">
              <a:ln>
                <a:noFill/>
              </a:ln>
              <a:solidFill>
                <a:sysClr val="windowText" lastClr="000000"/>
              </a:solidFill>
              <a:effectLst/>
              <a:uLnTx/>
              <a:uFillTx/>
              <a:latin typeface="Calibri" panose="020F0502020204030204"/>
              <a:ea typeface="+mn-ea"/>
              <a:cs typeface="+mn-cs"/>
            </a:rPr>
            <a:t>Juan Ramón Góngora Canto                                 Leydi Elizabeth Castro López</a:t>
          </a:r>
          <a:r>
            <a:rPr kumimoji="0" lang="es-MX" sz="1800" b="0" i="0" u="none" strike="noStrike" kern="0" cap="none" spc="0" normalizeH="0" baseline="0" noProof="0">
              <a:ln>
                <a:noFill/>
              </a:ln>
              <a:solidFill>
                <a:sysClr val="windowText" lastClr="000000"/>
              </a:solidFill>
              <a:effectLst/>
              <a:uLnTx/>
              <a:uFillTx/>
              <a:latin typeface="Calibri" panose="020F0502020204030204"/>
              <a:ea typeface="+mn-ea"/>
              <a:cs typeface="+mn-cs"/>
            </a:rPr>
            <a:t>                        </a:t>
          </a:r>
          <a:r>
            <a:rPr kumimoji="0" lang="es-MX" sz="1600" b="0" i="0" u="none" strike="noStrike" kern="0" cap="none" spc="0" normalizeH="0" baseline="0" noProof="0">
              <a:ln>
                <a:noFill/>
              </a:ln>
              <a:solidFill>
                <a:sysClr val="windowText" lastClr="000000"/>
              </a:solidFill>
              <a:effectLst/>
              <a:uLnTx/>
              <a:uFillTx/>
              <a:latin typeface="Calibri" panose="020F0502020204030204"/>
              <a:ea typeface="+mn-ea"/>
              <a:cs typeface="+mn-cs"/>
            </a:rPr>
            <a:t>Auxiliar Administrativo                                             Asistente Administrativo</a:t>
          </a:r>
          <a:endParaRPr kumimoji="0" lang="es-MX" sz="18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xdr:txBody>
    </xdr:sp>
    <xdr:clientData/>
  </xdr:oneCellAnchor>
  <xdr:twoCellAnchor editAs="oneCell">
    <xdr:from>
      <xdr:col>2</xdr:col>
      <xdr:colOff>1045029</xdr:colOff>
      <xdr:row>1</xdr:row>
      <xdr:rowOff>380100</xdr:rowOff>
    </xdr:from>
    <xdr:to>
      <xdr:col>4</xdr:col>
      <xdr:colOff>661724</xdr:colOff>
      <xdr:row>4</xdr:row>
      <xdr:rowOff>330829</xdr:rowOff>
    </xdr:to>
    <xdr:pic>
      <xdr:nvPicPr>
        <xdr:cNvPr id="5" name="Imagen 4">
          <a:extLst>
            <a:ext uri="{FF2B5EF4-FFF2-40B4-BE49-F238E27FC236}">
              <a16:creationId xmlns:a16="http://schemas.microsoft.com/office/drawing/2014/main" id="{21122699-7881-475F-927F-2D4546008AAD}"/>
            </a:ext>
          </a:extLst>
        </xdr:cNvPr>
        <xdr:cNvPicPr>
          <a:picLocks noChangeAspect="1"/>
        </xdr:cNvPicPr>
      </xdr:nvPicPr>
      <xdr:blipFill>
        <a:blip xmlns:r="http://schemas.openxmlformats.org/officeDocument/2006/relationships" r:embed="rId1"/>
        <a:stretch>
          <a:fillRect/>
        </a:stretch>
      </xdr:blipFill>
      <xdr:spPr>
        <a:xfrm>
          <a:off x="3483429" y="557900"/>
          <a:ext cx="4243849" cy="1423929"/>
        </a:xfrm>
        <a:prstGeom prst="rect">
          <a:avLst/>
        </a:prstGeom>
      </xdr:spPr>
    </xdr:pic>
    <xdr:clientData/>
  </xdr:twoCellAnchor>
  <xdr:twoCellAnchor editAs="oneCell">
    <xdr:from>
      <xdr:col>23</xdr:col>
      <xdr:colOff>898105</xdr:colOff>
      <xdr:row>1</xdr:row>
      <xdr:rowOff>201489</xdr:rowOff>
    </xdr:from>
    <xdr:to>
      <xdr:col>23</xdr:col>
      <xdr:colOff>3164939</xdr:colOff>
      <xdr:row>5</xdr:row>
      <xdr:rowOff>167804</xdr:rowOff>
    </xdr:to>
    <xdr:pic>
      <xdr:nvPicPr>
        <xdr:cNvPr id="7" name="Imagen 6">
          <a:extLst>
            <a:ext uri="{FF2B5EF4-FFF2-40B4-BE49-F238E27FC236}">
              <a16:creationId xmlns:a16="http://schemas.microsoft.com/office/drawing/2014/main" id="{20763B62-A1C0-4A64-9B43-9226EE971C61}"/>
            </a:ext>
          </a:extLst>
        </xdr:cNvPr>
        <xdr:cNvPicPr>
          <a:picLocks noChangeAspect="1"/>
        </xdr:cNvPicPr>
      </xdr:nvPicPr>
      <xdr:blipFill rotWithShape="1">
        <a:blip xmlns:r="http://schemas.openxmlformats.org/officeDocument/2006/relationships" r:embed="rId2"/>
        <a:srcRect l="46572"/>
        <a:stretch/>
      </xdr:blipFill>
      <xdr:spPr>
        <a:xfrm>
          <a:off x="33232305" y="379289"/>
          <a:ext cx="2266834" cy="1795115"/>
        </a:xfrm>
        <a:prstGeom prst="rect">
          <a:avLst/>
        </a:prstGeom>
      </xdr:spPr>
    </xdr:pic>
    <xdr:clientData/>
  </xdr:twoCellAnchor>
  <xdr:twoCellAnchor editAs="oneCell">
    <xdr:from>
      <xdr:col>1</xdr:col>
      <xdr:colOff>660400</xdr:colOff>
      <xdr:row>1</xdr:row>
      <xdr:rowOff>6294</xdr:rowOff>
    </xdr:from>
    <xdr:to>
      <xdr:col>2</xdr:col>
      <xdr:colOff>574040</xdr:colOff>
      <xdr:row>9</xdr:row>
      <xdr:rowOff>199622</xdr:rowOff>
    </xdr:to>
    <xdr:pic>
      <xdr:nvPicPr>
        <xdr:cNvPr id="2" name="Imagen 1">
          <a:extLst>
            <a:ext uri="{FF2B5EF4-FFF2-40B4-BE49-F238E27FC236}">
              <a16:creationId xmlns:a16="http://schemas.microsoft.com/office/drawing/2014/main" id="{ECD7A044-D81D-4B92-A1E5-E600FD46B80B}"/>
            </a:ext>
          </a:extLst>
        </xdr:cNvPr>
        <xdr:cNvPicPr>
          <a:picLocks noChangeAspect="1"/>
        </xdr:cNvPicPr>
      </xdr:nvPicPr>
      <xdr:blipFill>
        <a:blip xmlns:r="http://schemas.openxmlformats.org/officeDocument/2006/relationships" r:embed="rId3"/>
        <a:stretch>
          <a:fillRect/>
        </a:stretch>
      </xdr:blipFill>
      <xdr:spPr>
        <a:xfrm>
          <a:off x="1092200" y="184094"/>
          <a:ext cx="1920240" cy="2758728"/>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G112"/>
  <sheetViews>
    <sheetView tabSelected="1" topLeftCell="A23" zoomScale="110" zoomScaleNormal="110" workbookViewId="0">
      <selection activeCell="C25" sqref="C25"/>
    </sheetView>
  </sheetViews>
  <sheetFormatPr baseColWidth="10" defaultColWidth="11.42578125" defaultRowHeight="15" x14ac:dyDescent="0.25"/>
  <cols>
    <col min="1" max="1" width="6.140625" customWidth="1"/>
    <col min="2" max="2" width="29.140625" customWidth="1"/>
    <col min="3" max="3" width="35.7109375" customWidth="1"/>
    <col min="4" max="4" width="31.42578125" customWidth="1"/>
    <col min="5" max="5" width="27.42578125" customWidth="1"/>
    <col min="6" max="6" width="35.140625" customWidth="1"/>
    <col min="7" max="7" width="18.7109375" customWidth="1"/>
    <col min="8" max="8" width="18.140625" customWidth="1"/>
    <col min="9" max="11" width="18.42578125" customWidth="1"/>
    <col min="12" max="12" width="18.28515625" customWidth="1"/>
    <col min="13" max="13" width="18.42578125" customWidth="1"/>
    <col min="14" max="14" width="18.28515625" customWidth="1"/>
    <col min="15" max="23" width="16.7109375" customWidth="1"/>
    <col min="24" max="24" width="59" customWidth="1"/>
    <col min="25" max="25" width="7.140625" style="56" customWidth="1"/>
  </cols>
  <sheetData>
    <row r="2" spans="1:25" ht="57.4" customHeight="1" x14ac:dyDescent="0.25">
      <c r="F2" s="270" t="s">
        <v>134</v>
      </c>
      <c r="G2" s="271"/>
      <c r="H2" s="271"/>
      <c r="I2" s="271"/>
      <c r="J2" s="271"/>
      <c r="K2" s="271"/>
      <c r="L2" s="271"/>
      <c r="M2" s="271"/>
      <c r="N2" s="271"/>
      <c r="O2" s="271"/>
      <c r="P2" s="271"/>
      <c r="Q2" s="271"/>
      <c r="R2" s="271"/>
      <c r="S2" s="271"/>
      <c r="T2" s="271"/>
    </row>
    <row r="3" spans="1:25" ht="30" customHeight="1" x14ac:dyDescent="0.25">
      <c r="F3" s="270" t="s">
        <v>135</v>
      </c>
      <c r="G3" s="271"/>
      <c r="H3" s="271"/>
      <c r="I3" s="271"/>
      <c r="J3" s="271"/>
      <c r="K3" s="271"/>
      <c r="L3" s="271"/>
      <c r="M3" s="271"/>
      <c r="N3" s="271"/>
      <c r="O3" s="271"/>
      <c r="P3" s="271"/>
      <c r="Q3" s="271"/>
      <c r="R3" s="271"/>
      <c r="S3" s="271"/>
      <c r="T3" s="271"/>
    </row>
    <row r="4" spans="1:25" ht="28.15" customHeight="1" x14ac:dyDescent="0.25">
      <c r="F4" s="270" t="s">
        <v>120</v>
      </c>
      <c r="G4" s="271"/>
      <c r="H4" s="271"/>
      <c r="I4" s="271"/>
      <c r="J4" s="271"/>
      <c r="K4" s="271"/>
      <c r="L4" s="271"/>
      <c r="M4" s="271"/>
      <c r="N4" s="271"/>
      <c r="O4" s="271"/>
      <c r="P4" s="271"/>
      <c r="Q4" s="271"/>
      <c r="R4" s="271"/>
      <c r="S4" s="271"/>
      <c r="T4" s="271"/>
    </row>
    <row r="5" spans="1:25" ht="28.9" customHeight="1" x14ac:dyDescent="0.25">
      <c r="F5" s="270" t="s">
        <v>106</v>
      </c>
      <c r="G5" s="271"/>
      <c r="H5" s="271"/>
      <c r="I5" s="271"/>
      <c r="J5" s="271"/>
      <c r="K5" s="271"/>
      <c r="L5" s="271"/>
      <c r="M5" s="271"/>
      <c r="N5" s="271"/>
      <c r="O5" s="271"/>
      <c r="P5" s="271"/>
      <c r="Q5" s="271"/>
      <c r="R5" s="271"/>
      <c r="S5" s="271"/>
      <c r="T5" s="271"/>
    </row>
    <row r="9" spans="1:25" ht="15.75" thickBot="1" x14ac:dyDescent="0.3"/>
    <row r="10" spans="1:25" ht="34.9" customHeight="1" thickBot="1" x14ac:dyDescent="0.3">
      <c r="G10" s="279" t="s">
        <v>136</v>
      </c>
      <c r="H10" s="280"/>
      <c r="I10" s="280"/>
      <c r="J10" s="280"/>
      <c r="K10" s="280"/>
      <c r="L10" s="280"/>
      <c r="M10" s="280"/>
      <c r="N10" s="280"/>
      <c r="O10" s="280"/>
      <c r="P10" s="280"/>
      <c r="Q10" s="280"/>
      <c r="R10" s="280"/>
      <c r="S10" s="280"/>
      <c r="T10" s="280"/>
      <c r="U10" s="280"/>
      <c r="V10" s="280"/>
      <c r="W10" s="281"/>
    </row>
    <row r="11" spans="1:25" ht="48" customHeight="1" thickBot="1" x14ac:dyDescent="0.3">
      <c r="B11" s="247" t="s">
        <v>0</v>
      </c>
      <c r="C11" s="262" t="s">
        <v>1</v>
      </c>
      <c r="D11" s="274" t="s">
        <v>2</v>
      </c>
      <c r="E11" s="275"/>
      <c r="F11" s="276"/>
      <c r="G11" s="277" t="s">
        <v>137</v>
      </c>
      <c r="H11" s="277"/>
      <c r="I11" s="277"/>
      <c r="J11" s="277"/>
      <c r="K11" s="278"/>
      <c r="L11" s="272" t="s">
        <v>138</v>
      </c>
      <c r="M11" s="272"/>
      <c r="N11" s="272"/>
      <c r="O11" s="273"/>
      <c r="P11" s="272" t="s">
        <v>139</v>
      </c>
      <c r="Q11" s="272"/>
      <c r="R11" s="272"/>
      <c r="S11" s="273"/>
      <c r="T11" s="115"/>
      <c r="U11" s="272" t="s">
        <v>140</v>
      </c>
      <c r="V11" s="272"/>
      <c r="W11" s="272"/>
      <c r="X11" s="243" t="s">
        <v>144</v>
      </c>
    </row>
    <row r="12" spans="1:25" ht="121.9" customHeight="1" thickBot="1" x14ac:dyDescent="0.3">
      <c r="B12" s="248"/>
      <c r="C12" s="263"/>
      <c r="D12" s="114" t="s">
        <v>3</v>
      </c>
      <c r="E12" s="114" t="s">
        <v>4</v>
      </c>
      <c r="F12" s="114" t="s">
        <v>5</v>
      </c>
      <c r="G12" s="173" t="s">
        <v>107</v>
      </c>
      <c r="H12" s="116" t="s">
        <v>6</v>
      </c>
      <c r="I12" s="117" t="s">
        <v>7</v>
      </c>
      <c r="J12" s="64" t="s">
        <v>8</v>
      </c>
      <c r="K12" s="118" t="s">
        <v>9</v>
      </c>
      <c r="L12" s="63" t="s">
        <v>6</v>
      </c>
      <c r="M12" s="117" t="s">
        <v>7</v>
      </c>
      <c r="N12" s="64" t="s">
        <v>8</v>
      </c>
      <c r="O12" s="118" t="s">
        <v>9</v>
      </c>
      <c r="P12" s="63" t="s">
        <v>6</v>
      </c>
      <c r="Q12" s="119" t="s">
        <v>7</v>
      </c>
      <c r="R12" s="64" t="s">
        <v>8</v>
      </c>
      <c r="S12" s="120" t="s">
        <v>9</v>
      </c>
      <c r="T12" s="64" t="s">
        <v>6</v>
      </c>
      <c r="U12" s="119" t="s">
        <v>7</v>
      </c>
      <c r="V12" s="64" t="s">
        <v>8</v>
      </c>
      <c r="W12" s="120" t="s">
        <v>9</v>
      </c>
      <c r="X12" s="244"/>
    </row>
    <row r="13" spans="1:25" ht="143.25" x14ac:dyDescent="0.25">
      <c r="A13" s="62"/>
      <c r="B13" s="216" t="s">
        <v>10</v>
      </c>
      <c r="C13" s="121" t="s">
        <v>141</v>
      </c>
      <c r="D13" s="122" t="s">
        <v>142</v>
      </c>
      <c r="E13" s="123" t="s">
        <v>143</v>
      </c>
      <c r="F13" s="124" t="s">
        <v>119</v>
      </c>
      <c r="G13" s="203">
        <v>0.80469999999999997</v>
      </c>
      <c r="H13" s="204">
        <v>0.20117499999999999</v>
      </c>
      <c r="I13" s="205">
        <v>0.20117499999999999</v>
      </c>
      <c r="J13" s="205">
        <v>0.20117499999999999</v>
      </c>
      <c r="K13" s="206">
        <v>0.20117499999999999</v>
      </c>
      <c r="L13" s="207">
        <v>0.20117499999999999</v>
      </c>
      <c r="M13" s="205">
        <v>0.20119999999999999</v>
      </c>
      <c r="N13" s="205">
        <v>0.20119999999999999</v>
      </c>
      <c r="O13" s="184"/>
      <c r="P13" s="217">
        <f t="shared" ref="P13:P37" si="0">IFERROR((L13/H13),"100%")</f>
        <v>1</v>
      </c>
      <c r="Q13" s="218">
        <v>1</v>
      </c>
      <c r="R13" s="218">
        <v>1</v>
      </c>
      <c r="S13" s="223"/>
      <c r="T13" s="217">
        <f t="shared" ref="T13:T53" si="1">IFERROR((L13/G13),"No Programado")</f>
        <v>0.25</v>
      </c>
      <c r="U13" s="218">
        <v>0.5</v>
      </c>
      <c r="V13" s="218">
        <v>0.75</v>
      </c>
      <c r="W13" s="223"/>
      <c r="X13" s="208" t="s">
        <v>198</v>
      </c>
    </row>
    <row r="14" spans="1:25" ht="17.649999999999999" hidden="1" customHeight="1" x14ac:dyDescent="0.25">
      <c r="B14" s="245" t="s">
        <v>23</v>
      </c>
      <c r="C14" s="246"/>
      <c r="D14" s="246"/>
      <c r="E14" s="246"/>
      <c r="F14" s="246"/>
      <c r="G14" s="174">
        <v>100</v>
      </c>
      <c r="H14" s="171">
        <v>25</v>
      </c>
      <c r="I14" s="170">
        <v>25</v>
      </c>
      <c r="J14" s="170">
        <v>25</v>
      </c>
      <c r="K14" s="172">
        <v>25</v>
      </c>
      <c r="L14" s="169">
        <v>25</v>
      </c>
      <c r="M14" s="170">
        <v>25</v>
      </c>
      <c r="N14" s="183"/>
      <c r="O14" s="184"/>
      <c r="P14" s="131">
        <f>IFERROR((L14/H14),"100%")</f>
        <v>1</v>
      </c>
      <c r="Q14" s="132">
        <f>IFERROR((M14/I14),"100%")</f>
        <v>1</v>
      </c>
      <c r="R14" s="132">
        <f t="shared" ref="R14" si="2">IFERROR((N14/J14),"100%")</f>
        <v>0</v>
      </c>
      <c r="S14" s="224">
        <f>IFERROR((O14/K14),"100%")</f>
        <v>0</v>
      </c>
      <c r="T14" s="131">
        <f>IFERROR((L14/G14),"No Programado")</f>
        <v>0.25</v>
      </c>
      <c r="U14" s="132">
        <f>IFERROR((L14+M14)/$G$14, "No Programado")</f>
        <v>0.5</v>
      </c>
      <c r="V14" s="132">
        <f>IFERROR((M14+N14+L14)/$G$14, "No Programado")</f>
        <v>0.5</v>
      </c>
      <c r="W14" s="224">
        <f>IFERROR((N14+O14+M14+L14)/$G$14, "No Programado")</f>
        <v>0.5</v>
      </c>
      <c r="X14" s="130"/>
    </row>
    <row r="15" spans="1:25" ht="120" x14ac:dyDescent="0.25">
      <c r="B15" s="66" t="s">
        <v>26</v>
      </c>
      <c r="C15" s="67" t="s">
        <v>131</v>
      </c>
      <c r="D15" s="67" t="s">
        <v>133</v>
      </c>
      <c r="E15" s="67" t="s">
        <v>25</v>
      </c>
      <c r="F15" s="68" t="s">
        <v>27</v>
      </c>
      <c r="G15" s="194">
        <v>4422366</v>
      </c>
      <c r="H15" s="179">
        <v>1088572</v>
      </c>
      <c r="I15" s="180">
        <v>1110472</v>
      </c>
      <c r="J15" s="180">
        <v>1125148</v>
      </c>
      <c r="K15" s="181">
        <v>1098174</v>
      </c>
      <c r="L15" s="182">
        <v>1063505</v>
      </c>
      <c r="M15" s="213">
        <v>1140598</v>
      </c>
      <c r="N15" s="213">
        <v>1277306</v>
      </c>
      <c r="O15" s="184"/>
      <c r="P15" s="219">
        <f t="shared" si="0"/>
        <v>0.97697258426635991</v>
      </c>
      <c r="Q15" s="220">
        <f t="shared" ref="Q15:R53" si="3">IFERROR((M15/I15),"100%")</f>
        <v>1.0271290046034478</v>
      </c>
      <c r="R15" s="220">
        <f t="shared" si="3"/>
        <v>1.135233764802497</v>
      </c>
      <c r="S15" s="185"/>
      <c r="T15" s="219">
        <f t="shared" si="1"/>
        <v>0.24048326167485912</v>
      </c>
      <c r="U15" s="220">
        <f t="shared" ref="U15:U53" si="4">IFERROR((L15+M15)/G15, "No Programado")</f>
        <v>0.4983990470259585</v>
      </c>
      <c r="V15" s="220">
        <f>IFERROR((L15+M15+N15)/G15, "No Programado")</f>
        <v>0.7872276966673496</v>
      </c>
      <c r="W15" s="185"/>
      <c r="X15" s="144" t="s">
        <v>233</v>
      </c>
      <c r="Y15" s="175"/>
    </row>
    <row r="16" spans="1:25" ht="104.25" x14ac:dyDescent="0.25">
      <c r="B16" s="69" t="s">
        <v>28</v>
      </c>
      <c r="C16" s="70" t="s">
        <v>132</v>
      </c>
      <c r="D16" s="71" t="s">
        <v>29</v>
      </c>
      <c r="E16" s="72" t="s">
        <v>25</v>
      </c>
      <c r="F16" s="73" t="s">
        <v>30</v>
      </c>
      <c r="G16" s="195">
        <v>4997</v>
      </c>
      <c r="H16" s="179">
        <v>1048</v>
      </c>
      <c r="I16" s="180">
        <v>1379</v>
      </c>
      <c r="J16" s="180">
        <v>1320</v>
      </c>
      <c r="K16" s="181">
        <v>1250</v>
      </c>
      <c r="L16" s="182">
        <v>1256</v>
      </c>
      <c r="M16" s="213">
        <v>1481</v>
      </c>
      <c r="N16" s="213">
        <v>1582</v>
      </c>
      <c r="O16" s="184"/>
      <c r="P16" s="219">
        <f t="shared" si="0"/>
        <v>1.1984732824427482</v>
      </c>
      <c r="Q16" s="220">
        <f t="shared" si="3"/>
        <v>1.0739666424945613</v>
      </c>
      <c r="R16" s="220">
        <f t="shared" si="3"/>
        <v>1.1984848484848485</v>
      </c>
      <c r="S16" s="185"/>
      <c r="T16" s="219">
        <f t="shared" si="1"/>
        <v>0.25135081048629176</v>
      </c>
      <c r="U16" s="220">
        <f t="shared" si="4"/>
        <v>0.54772863718230935</v>
      </c>
      <c r="V16" s="220">
        <f t="shared" ref="V16:V53" si="5">IFERROR((L16+M16+N16)/G16, "No Programado")</f>
        <v>0.86431859115469278</v>
      </c>
      <c r="W16" s="185"/>
      <c r="X16" s="145" t="s">
        <v>234</v>
      </c>
      <c r="Y16" s="176"/>
    </row>
    <row r="17" spans="2:26" ht="104.25" x14ac:dyDescent="0.25">
      <c r="B17" s="84" t="s">
        <v>11</v>
      </c>
      <c r="C17" s="85" t="s">
        <v>193</v>
      </c>
      <c r="D17" s="86" t="s">
        <v>31</v>
      </c>
      <c r="E17" s="87" t="s">
        <v>25</v>
      </c>
      <c r="F17" s="88" t="s">
        <v>32</v>
      </c>
      <c r="G17" s="196">
        <v>4</v>
      </c>
      <c r="H17" s="179"/>
      <c r="I17" s="180">
        <v>1</v>
      </c>
      <c r="J17" s="180">
        <v>3</v>
      </c>
      <c r="K17" s="181"/>
      <c r="L17" s="182"/>
      <c r="M17" s="213">
        <v>1</v>
      </c>
      <c r="N17" s="213">
        <v>3</v>
      </c>
      <c r="O17" s="184"/>
      <c r="P17" s="219" t="str">
        <f t="shared" si="0"/>
        <v>100%</v>
      </c>
      <c r="Q17" s="220">
        <f t="shared" si="3"/>
        <v>1</v>
      </c>
      <c r="R17" s="220">
        <f t="shared" si="3"/>
        <v>1</v>
      </c>
      <c r="S17" s="185"/>
      <c r="T17" s="219">
        <f t="shared" si="1"/>
        <v>0</v>
      </c>
      <c r="U17" s="220">
        <f t="shared" si="4"/>
        <v>0.25</v>
      </c>
      <c r="V17" s="220">
        <f t="shared" si="5"/>
        <v>1</v>
      </c>
      <c r="W17" s="185"/>
      <c r="X17" s="149" t="s">
        <v>235</v>
      </c>
      <c r="Y17" s="176"/>
    </row>
    <row r="18" spans="2:26" ht="104.25" x14ac:dyDescent="0.25">
      <c r="B18" s="84" t="s">
        <v>11</v>
      </c>
      <c r="C18" s="85" t="s">
        <v>194</v>
      </c>
      <c r="D18" s="86" t="s">
        <v>33</v>
      </c>
      <c r="E18" s="87" t="s">
        <v>25</v>
      </c>
      <c r="F18" s="88" t="s">
        <v>34</v>
      </c>
      <c r="G18" s="196">
        <v>80</v>
      </c>
      <c r="H18" s="179">
        <v>20</v>
      </c>
      <c r="I18" s="180">
        <v>20</v>
      </c>
      <c r="J18" s="180">
        <v>21</v>
      </c>
      <c r="K18" s="181">
        <v>19</v>
      </c>
      <c r="L18" s="182">
        <v>20</v>
      </c>
      <c r="M18" s="213">
        <v>13</v>
      </c>
      <c r="N18" s="213">
        <v>21</v>
      </c>
      <c r="O18" s="184"/>
      <c r="P18" s="219">
        <f t="shared" si="0"/>
        <v>1</v>
      </c>
      <c r="Q18" s="220">
        <f t="shared" si="3"/>
        <v>0.65</v>
      </c>
      <c r="R18" s="220">
        <f t="shared" si="3"/>
        <v>1</v>
      </c>
      <c r="S18" s="185"/>
      <c r="T18" s="219">
        <f t="shared" si="1"/>
        <v>0.25</v>
      </c>
      <c r="U18" s="220">
        <f t="shared" si="4"/>
        <v>0.41249999999999998</v>
      </c>
      <c r="V18" s="220">
        <f t="shared" si="5"/>
        <v>0.67500000000000004</v>
      </c>
      <c r="W18" s="185"/>
      <c r="X18" s="149" t="s">
        <v>236</v>
      </c>
      <c r="Y18" s="176"/>
    </row>
    <row r="19" spans="2:26" ht="117.75" x14ac:dyDescent="0.25">
      <c r="B19" s="69" t="s">
        <v>35</v>
      </c>
      <c r="C19" s="71" t="s">
        <v>159</v>
      </c>
      <c r="D19" s="71" t="s">
        <v>36</v>
      </c>
      <c r="E19" s="72" t="s">
        <v>25</v>
      </c>
      <c r="F19" s="74" t="s">
        <v>37</v>
      </c>
      <c r="G19" s="197">
        <v>4388273</v>
      </c>
      <c r="H19" s="179">
        <v>1080707</v>
      </c>
      <c r="I19" s="180">
        <v>1100956</v>
      </c>
      <c r="J19" s="180">
        <v>1115882</v>
      </c>
      <c r="K19" s="181">
        <v>1090728</v>
      </c>
      <c r="L19" s="211">
        <v>1055140</v>
      </c>
      <c r="M19" s="213">
        <v>1130765</v>
      </c>
      <c r="N19" s="213">
        <v>1265513</v>
      </c>
      <c r="O19" s="184"/>
      <c r="P19" s="219">
        <f t="shared" si="0"/>
        <v>0.9763423388578033</v>
      </c>
      <c r="Q19" s="220">
        <f t="shared" si="3"/>
        <v>1.0270755597862222</v>
      </c>
      <c r="R19" s="220">
        <f t="shared" si="3"/>
        <v>1.1340921351899216</v>
      </c>
      <c r="S19" s="185"/>
      <c r="T19" s="219">
        <f t="shared" si="1"/>
        <v>0.24044538705773319</v>
      </c>
      <c r="U19" s="220">
        <f t="shared" si="4"/>
        <v>0.4981242051257978</v>
      </c>
      <c r="V19" s="220">
        <f t="shared" si="5"/>
        <v>0.78650940814302117</v>
      </c>
      <c r="W19" s="185"/>
      <c r="X19" s="145" t="s">
        <v>207</v>
      </c>
      <c r="Y19" s="176"/>
      <c r="Z19" s="44"/>
    </row>
    <row r="20" spans="2:26" ht="117" x14ac:dyDescent="0.25">
      <c r="B20" s="84" t="s">
        <v>11</v>
      </c>
      <c r="C20" s="89" t="s">
        <v>160</v>
      </c>
      <c r="D20" s="86" t="s">
        <v>38</v>
      </c>
      <c r="E20" s="87" t="s">
        <v>25</v>
      </c>
      <c r="F20" s="90" t="s">
        <v>39</v>
      </c>
      <c r="G20" s="198">
        <v>2160</v>
      </c>
      <c r="H20" s="179">
        <v>500</v>
      </c>
      <c r="I20" s="180">
        <v>600</v>
      </c>
      <c r="J20" s="180">
        <v>580</v>
      </c>
      <c r="K20" s="181">
        <v>480</v>
      </c>
      <c r="L20" s="211">
        <v>605</v>
      </c>
      <c r="M20" s="214">
        <v>650</v>
      </c>
      <c r="N20" s="213">
        <v>678</v>
      </c>
      <c r="O20" s="184"/>
      <c r="P20" s="219">
        <f t="shared" si="0"/>
        <v>1.21</v>
      </c>
      <c r="Q20" s="220">
        <f t="shared" si="3"/>
        <v>1.0833333333333333</v>
      </c>
      <c r="R20" s="220">
        <f t="shared" si="3"/>
        <v>1.1689655172413793</v>
      </c>
      <c r="S20" s="185"/>
      <c r="T20" s="219">
        <f t="shared" si="1"/>
        <v>0.28009259259259262</v>
      </c>
      <c r="U20" s="220">
        <f t="shared" si="4"/>
        <v>0.58101851851851849</v>
      </c>
      <c r="V20" s="220">
        <f t="shared" si="5"/>
        <v>0.89490740740740737</v>
      </c>
      <c r="W20" s="185"/>
      <c r="X20" s="149" t="s">
        <v>208</v>
      </c>
      <c r="Y20" s="176"/>
    </row>
    <row r="21" spans="2:26" ht="117" x14ac:dyDescent="0.25">
      <c r="B21" s="84" t="s">
        <v>11</v>
      </c>
      <c r="C21" s="89" t="s">
        <v>161</v>
      </c>
      <c r="D21" s="86" t="s">
        <v>40</v>
      </c>
      <c r="E21" s="87" t="s">
        <v>25</v>
      </c>
      <c r="F21" s="90" t="s">
        <v>41</v>
      </c>
      <c r="G21" s="198">
        <v>172</v>
      </c>
      <c r="H21" s="179">
        <v>100</v>
      </c>
      <c r="I21" s="180">
        <v>30</v>
      </c>
      <c r="J21" s="180">
        <v>21</v>
      </c>
      <c r="K21" s="181">
        <v>21</v>
      </c>
      <c r="L21" s="211">
        <v>108</v>
      </c>
      <c r="M21" s="214">
        <v>34</v>
      </c>
      <c r="N21" s="213">
        <v>23</v>
      </c>
      <c r="O21" s="184"/>
      <c r="P21" s="219">
        <f t="shared" si="0"/>
        <v>1.08</v>
      </c>
      <c r="Q21" s="220">
        <f t="shared" si="3"/>
        <v>1.1333333333333333</v>
      </c>
      <c r="R21" s="220">
        <f t="shared" si="3"/>
        <v>1.0952380952380953</v>
      </c>
      <c r="S21" s="185"/>
      <c r="T21" s="219">
        <f t="shared" si="1"/>
        <v>0.62790697674418605</v>
      </c>
      <c r="U21" s="220">
        <f t="shared" si="4"/>
        <v>0.82558139534883723</v>
      </c>
      <c r="V21" s="220">
        <f t="shared" si="5"/>
        <v>0.95930232558139539</v>
      </c>
      <c r="W21" s="185"/>
      <c r="X21" s="149" t="s">
        <v>209</v>
      </c>
      <c r="Y21" s="176"/>
    </row>
    <row r="22" spans="2:26" ht="102.75" x14ac:dyDescent="0.25">
      <c r="B22" s="84" t="s">
        <v>11</v>
      </c>
      <c r="C22" s="91" t="s">
        <v>162</v>
      </c>
      <c r="D22" s="86" t="s">
        <v>42</v>
      </c>
      <c r="E22" s="87" t="s">
        <v>25</v>
      </c>
      <c r="F22" s="90" t="s">
        <v>43</v>
      </c>
      <c r="G22" s="199">
        <v>170</v>
      </c>
      <c r="H22" s="179">
        <v>35</v>
      </c>
      <c r="I22" s="180">
        <v>45</v>
      </c>
      <c r="J22" s="180">
        <v>48</v>
      </c>
      <c r="K22" s="181">
        <v>42</v>
      </c>
      <c r="L22" s="211">
        <v>33</v>
      </c>
      <c r="M22" s="214">
        <v>48</v>
      </c>
      <c r="N22" s="213">
        <v>46</v>
      </c>
      <c r="O22" s="184"/>
      <c r="P22" s="219">
        <f t="shared" si="0"/>
        <v>0.94285714285714284</v>
      </c>
      <c r="Q22" s="220">
        <f t="shared" si="3"/>
        <v>1.0666666666666667</v>
      </c>
      <c r="R22" s="220">
        <f t="shared" si="3"/>
        <v>0.95833333333333337</v>
      </c>
      <c r="S22" s="185"/>
      <c r="T22" s="219">
        <f t="shared" si="1"/>
        <v>0.19411764705882353</v>
      </c>
      <c r="U22" s="220">
        <f t="shared" si="4"/>
        <v>0.47647058823529409</v>
      </c>
      <c r="V22" s="220">
        <f t="shared" si="5"/>
        <v>0.74705882352941178</v>
      </c>
      <c r="W22" s="185"/>
      <c r="X22" s="149" t="s">
        <v>210</v>
      </c>
      <c r="Y22" s="176"/>
    </row>
    <row r="23" spans="2:26" ht="103.5" x14ac:dyDescent="0.25">
      <c r="B23" s="84" t="s">
        <v>11</v>
      </c>
      <c r="C23" s="89" t="s">
        <v>163</v>
      </c>
      <c r="D23" s="86" t="s">
        <v>44</v>
      </c>
      <c r="E23" s="87" t="s">
        <v>25</v>
      </c>
      <c r="F23" s="90" t="s">
        <v>45</v>
      </c>
      <c r="G23" s="199">
        <v>380</v>
      </c>
      <c r="H23" s="179">
        <v>5</v>
      </c>
      <c r="I23" s="180">
        <v>155</v>
      </c>
      <c r="J23" s="180">
        <v>125</v>
      </c>
      <c r="K23" s="181">
        <v>95</v>
      </c>
      <c r="L23" s="211">
        <v>0</v>
      </c>
      <c r="M23" s="214">
        <v>158</v>
      </c>
      <c r="N23" s="213">
        <v>143</v>
      </c>
      <c r="O23" s="184"/>
      <c r="P23" s="219">
        <f t="shared" si="0"/>
        <v>0</v>
      </c>
      <c r="Q23" s="220">
        <f t="shared" si="3"/>
        <v>1.0193548387096774</v>
      </c>
      <c r="R23" s="220">
        <f t="shared" si="3"/>
        <v>1.1439999999999999</v>
      </c>
      <c r="S23" s="185"/>
      <c r="T23" s="219">
        <f t="shared" si="1"/>
        <v>0</v>
      </c>
      <c r="U23" s="220">
        <f t="shared" si="4"/>
        <v>0.41578947368421054</v>
      </c>
      <c r="V23" s="220">
        <f t="shared" si="5"/>
        <v>0.79210526315789476</v>
      </c>
      <c r="W23" s="185"/>
      <c r="X23" s="149" t="s">
        <v>211</v>
      </c>
      <c r="Y23" s="176"/>
    </row>
    <row r="24" spans="2:26" ht="103.5" x14ac:dyDescent="0.25">
      <c r="B24" s="84" t="s">
        <v>11</v>
      </c>
      <c r="C24" s="89" t="s">
        <v>164</v>
      </c>
      <c r="D24" s="86" t="s">
        <v>46</v>
      </c>
      <c r="E24" s="87" t="s">
        <v>25</v>
      </c>
      <c r="F24" s="90" t="s">
        <v>47</v>
      </c>
      <c r="G24" s="199">
        <v>259</v>
      </c>
      <c r="H24" s="179">
        <v>55</v>
      </c>
      <c r="I24" s="180">
        <v>79</v>
      </c>
      <c r="J24" s="180">
        <v>60</v>
      </c>
      <c r="K24" s="181">
        <v>65</v>
      </c>
      <c r="L24" s="211">
        <v>59</v>
      </c>
      <c r="M24" s="214">
        <v>70</v>
      </c>
      <c r="N24" s="213">
        <v>84</v>
      </c>
      <c r="O24" s="184"/>
      <c r="P24" s="219">
        <f t="shared" si="0"/>
        <v>1.0727272727272728</v>
      </c>
      <c r="Q24" s="220">
        <f t="shared" si="3"/>
        <v>0.88607594936708856</v>
      </c>
      <c r="R24" s="220">
        <f t="shared" si="3"/>
        <v>1.4</v>
      </c>
      <c r="S24" s="185"/>
      <c r="T24" s="219">
        <f t="shared" si="1"/>
        <v>0.22779922779922779</v>
      </c>
      <c r="U24" s="220">
        <f t="shared" si="4"/>
        <v>0.49806949806949807</v>
      </c>
      <c r="V24" s="220">
        <f t="shared" si="5"/>
        <v>0.82239382239382242</v>
      </c>
      <c r="W24" s="185"/>
      <c r="X24" s="149" t="s">
        <v>212</v>
      </c>
      <c r="Y24" s="176"/>
    </row>
    <row r="25" spans="2:26" ht="121.5" customHeight="1" x14ac:dyDescent="0.25">
      <c r="B25" s="84" t="s">
        <v>11</v>
      </c>
      <c r="C25" s="92" t="s">
        <v>197</v>
      </c>
      <c r="D25" s="93" t="s">
        <v>48</v>
      </c>
      <c r="E25" s="94" t="s">
        <v>25</v>
      </c>
      <c r="F25" s="95" t="s">
        <v>130</v>
      </c>
      <c r="G25" s="198">
        <v>4385000</v>
      </c>
      <c r="H25" s="179">
        <v>1080000</v>
      </c>
      <c r="I25" s="180">
        <v>1100000</v>
      </c>
      <c r="J25" s="180">
        <v>1115000</v>
      </c>
      <c r="K25" s="181">
        <v>1090000</v>
      </c>
      <c r="L25" s="211">
        <v>1054323</v>
      </c>
      <c r="M25" s="214">
        <v>1129712</v>
      </c>
      <c r="N25" s="213">
        <v>1264473</v>
      </c>
      <c r="O25" s="184"/>
      <c r="P25" s="219">
        <f t="shared" si="0"/>
        <v>0.97622500000000001</v>
      </c>
      <c r="Q25" s="220">
        <f t="shared" si="3"/>
        <v>1.0270109090909092</v>
      </c>
      <c r="R25" s="220">
        <f t="shared" si="3"/>
        <v>1.1340565022421525</v>
      </c>
      <c r="S25" s="185"/>
      <c r="T25" s="219">
        <f t="shared" si="1"/>
        <v>0.24043854047890537</v>
      </c>
      <c r="U25" s="220">
        <f t="shared" si="4"/>
        <v>0.49806955530216646</v>
      </c>
      <c r="V25" s="220">
        <f t="shared" si="5"/>
        <v>0.78643283922462937</v>
      </c>
      <c r="W25" s="185"/>
      <c r="X25" s="149" t="s">
        <v>213</v>
      </c>
      <c r="Y25" s="176"/>
    </row>
    <row r="26" spans="2:26" ht="117" x14ac:dyDescent="0.25">
      <c r="B26" s="84" t="s">
        <v>11</v>
      </c>
      <c r="C26" s="89" t="s">
        <v>165</v>
      </c>
      <c r="D26" s="86" t="s">
        <v>49</v>
      </c>
      <c r="E26" s="87" t="s">
        <v>25</v>
      </c>
      <c r="F26" s="90" t="s">
        <v>50</v>
      </c>
      <c r="G26" s="199">
        <v>132</v>
      </c>
      <c r="H26" s="179">
        <v>12</v>
      </c>
      <c r="I26" s="180">
        <v>47</v>
      </c>
      <c r="J26" s="180">
        <v>48</v>
      </c>
      <c r="K26" s="181">
        <v>25</v>
      </c>
      <c r="L26" s="211">
        <v>12</v>
      </c>
      <c r="M26" s="215">
        <v>93</v>
      </c>
      <c r="N26" s="213">
        <v>66</v>
      </c>
      <c r="O26" s="184"/>
      <c r="P26" s="219">
        <f t="shared" si="0"/>
        <v>1</v>
      </c>
      <c r="Q26" s="220">
        <f t="shared" si="3"/>
        <v>1.9787234042553192</v>
      </c>
      <c r="R26" s="220">
        <f t="shared" si="3"/>
        <v>1.375</v>
      </c>
      <c r="S26" s="185"/>
      <c r="T26" s="219">
        <f t="shared" si="1"/>
        <v>9.0909090909090912E-2</v>
      </c>
      <c r="U26" s="220">
        <f t="shared" si="4"/>
        <v>0.79545454545454541</v>
      </c>
      <c r="V26" s="220">
        <f t="shared" si="5"/>
        <v>1.2954545454545454</v>
      </c>
      <c r="W26" s="185"/>
      <c r="X26" s="149" t="s">
        <v>214</v>
      </c>
      <c r="Y26" s="176"/>
    </row>
    <row r="27" spans="2:26" ht="117.75" x14ac:dyDescent="0.25">
      <c r="B27" s="69" t="s">
        <v>51</v>
      </c>
      <c r="C27" s="75" t="s">
        <v>166</v>
      </c>
      <c r="D27" s="70" t="s">
        <v>52</v>
      </c>
      <c r="E27" s="72" t="s">
        <v>25</v>
      </c>
      <c r="F27" s="76" t="s">
        <v>53</v>
      </c>
      <c r="G27" s="195">
        <v>10278</v>
      </c>
      <c r="H27" s="179">
        <v>2458</v>
      </c>
      <c r="I27" s="180">
        <v>2681</v>
      </c>
      <c r="J27" s="180">
        <v>2681</v>
      </c>
      <c r="K27" s="181">
        <v>2458</v>
      </c>
      <c r="L27" s="186">
        <v>1542</v>
      </c>
      <c r="M27" s="212">
        <v>2187</v>
      </c>
      <c r="N27" s="213">
        <v>2738</v>
      </c>
      <c r="O27" s="184"/>
      <c r="P27" s="219">
        <f t="shared" si="0"/>
        <v>0.62733930024410089</v>
      </c>
      <c r="Q27" s="220">
        <f t="shared" si="3"/>
        <v>0.81574039537486009</v>
      </c>
      <c r="R27" s="220">
        <f t="shared" si="3"/>
        <v>1.0212607236105931</v>
      </c>
      <c r="S27" s="185"/>
      <c r="T27" s="219">
        <f t="shared" si="1"/>
        <v>0.15002918855808522</v>
      </c>
      <c r="U27" s="220">
        <f t="shared" si="4"/>
        <v>0.36281377699941625</v>
      </c>
      <c r="V27" s="220">
        <f t="shared" si="5"/>
        <v>0.62920801712395402</v>
      </c>
      <c r="W27" s="185"/>
      <c r="X27" s="145" t="s">
        <v>219</v>
      </c>
      <c r="Y27" s="176"/>
      <c r="Z27" s="44"/>
    </row>
    <row r="28" spans="2:26" ht="103.5" x14ac:dyDescent="0.25">
      <c r="B28" s="84" t="s">
        <v>11</v>
      </c>
      <c r="C28" s="85" t="s">
        <v>167</v>
      </c>
      <c r="D28" s="85" t="s">
        <v>54</v>
      </c>
      <c r="E28" s="87" t="s">
        <v>25</v>
      </c>
      <c r="F28" s="96" t="s">
        <v>55</v>
      </c>
      <c r="G28" s="196">
        <v>4</v>
      </c>
      <c r="H28" s="179">
        <v>1</v>
      </c>
      <c r="I28" s="180">
        <v>1</v>
      </c>
      <c r="J28" s="180">
        <v>1</v>
      </c>
      <c r="K28" s="181">
        <v>1</v>
      </c>
      <c r="L28" s="211">
        <v>1</v>
      </c>
      <c r="M28" s="212">
        <v>1</v>
      </c>
      <c r="N28" s="213">
        <v>1</v>
      </c>
      <c r="O28" s="184"/>
      <c r="P28" s="219">
        <f t="shared" si="0"/>
        <v>1</v>
      </c>
      <c r="Q28" s="220">
        <f t="shared" si="3"/>
        <v>1</v>
      </c>
      <c r="R28" s="220">
        <f t="shared" si="3"/>
        <v>1</v>
      </c>
      <c r="S28" s="185"/>
      <c r="T28" s="219">
        <f t="shared" si="1"/>
        <v>0.25</v>
      </c>
      <c r="U28" s="220">
        <f t="shared" si="4"/>
        <v>0.5</v>
      </c>
      <c r="V28" s="220">
        <f t="shared" si="5"/>
        <v>0.75</v>
      </c>
      <c r="W28" s="185"/>
      <c r="X28" s="149" t="s">
        <v>195</v>
      </c>
      <c r="Y28" s="176"/>
    </row>
    <row r="29" spans="2:26" ht="117" x14ac:dyDescent="0.25">
      <c r="B29" s="84" t="s">
        <v>11</v>
      </c>
      <c r="C29" s="85" t="s">
        <v>168</v>
      </c>
      <c r="D29" s="85" t="s">
        <v>56</v>
      </c>
      <c r="E29" s="87" t="s">
        <v>25</v>
      </c>
      <c r="F29" s="96" t="s">
        <v>57</v>
      </c>
      <c r="G29" s="196">
        <v>2854</v>
      </c>
      <c r="H29" s="179">
        <v>713</v>
      </c>
      <c r="I29" s="180">
        <v>714</v>
      </c>
      <c r="J29" s="180">
        <v>714</v>
      </c>
      <c r="K29" s="181">
        <v>713</v>
      </c>
      <c r="L29" s="211">
        <v>733</v>
      </c>
      <c r="M29" s="212">
        <v>608</v>
      </c>
      <c r="N29" s="213">
        <v>734</v>
      </c>
      <c r="O29" s="184"/>
      <c r="P29" s="219">
        <f t="shared" si="0"/>
        <v>1.0280504908835906</v>
      </c>
      <c r="Q29" s="220">
        <f t="shared" si="3"/>
        <v>0.85154061624649857</v>
      </c>
      <c r="R29" s="220">
        <f t="shared" si="3"/>
        <v>1.0280112044817926</v>
      </c>
      <c r="S29" s="185"/>
      <c r="T29" s="219">
        <f t="shared" si="1"/>
        <v>0.25683251576734406</v>
      </c>
      <c r="U29" s="220">
        <f t="shared" si="4"/>
        <v>0.46986685353889279</v>
      </c>
      <c r="V29" s="220">
        <f t="shared" si="5"/>
        <v>0.72704975473020317</v>
      </c>
      <c r="W29" s="185"/>
      <c r="X29" s="149" t="s">
        <v>220</v>
      </c>
      <c r="Y29" s="227"/>
    </row>
    <row r="30" spans="2:26" ht="102.75" x14ac:dyDescent="0.25">
      <c r="B30" s="84" t="s">
        <v>11</v>
      </c>
      <c r="C30" s="85" t="s">
        <v>169</v>
      </c>
      <c r="D30" s="85" t="s">
        <v>117</v>
      </c>
      <c r="E30" s="87" t="s">
        <v>25</v>
      </c>
      <c r="F30" s="96" t="s">
        <v>58</v>
      </c>
      <c r="G30" s="196">
        <v>2854</v>
      </c>
      <c r="H30" s="179">
        <v>713</v>
      </c>
      <c r="I30" s="180">
        <v>714</v>
      </c>
      <c r="J30" s="180">
        <v>714</v>
      </c>
      <c r="K30" s="181">
        <v>713</v>
      </c>
      <c r="L30" s="211">
        <v>501</v>
      </c>
      <c r="M30" s="212">
        <v>680</v>
      </c>
      <c r="N30" s="213">
        <v>752</v>
      </c>
      <c r="O30" s="184"/>
      <c r="P30" s="219">
        <f t="shared" si="0"/>
        <v>0.7026647966339411</v>
      </c>
      <c r="Q30" s="220">
        <f t="shared" si="3"/>
        <v>0.95238095238095233</v>
      </c>
      <c r="R30" s="220">
        <f t="shared" si="3"/>
        <v>1.0532212885154062</v>
      </c>
      <c r="S30" s="185"/>
      <c r="T30" s="219">
        <f t="shared" si="1"/>
        <v>0.17554309740714785</v>
      </c>
      <c r="U30" s="220">
        <f t="shared" si="4"/>
        <v>0.41380518570427471</v>
      </c>
      <c r="V30" s="220">
        <f t="shared" si="5"/>
        <v>0.67729502452697965</v>
      </c>
      <c r="W30" s="185"/>
      <c r="X30" s="150" t="s">
        <v>221</v>
      </c>
      <c r="Y30" s="227"/>
    </row>
    <row r="31" spans="2:26" ht="102.75" x14ac:dyDescent="0.25">
      <c r="B31" s="84" t="s">
        <v>11</v>
      </c>
      <c r="C31" s="85" t="s">
        <v>170</v>
      </c>
      <c r="D31" s="85" t="s">
        <v>59</v>
      </c>
      <c r="E31" s="87" t="s">
        <v>25</v>
      </c>
      <c r="F31" s="96" t="s">
        <v>60</v>
      </c>
      <c r="G31" s="196">
        <v>2220</v>
      </c>
      <c r="H31" s="179">
        <v>500</v>
      </c>
      <c r="I31" s="180">
        <v>610</v>
      </c>
      <c r="J31" s="180">
        <v>610</v>
      </c>
      <c r="K31" s="181">
        <v>500</v>
      </c>
      <c r="L31" s="211">
        <v>142</v>
      </c>
      <c r="M31" s="212">
        <v>432</v>
      </c>
      <c r="N31" s="213">
        <v>610</v>
      </c>
      <c r="O31" s="184"/>
      <c r="P31" s="219">
        <f t="shared" si="0"/>
        <v>0.28399999999999997</v>
      </c>
      <c r="Q31" s="220">
        <f t="shared" si="3"/>
        <v>0.70819672131147537</v>
      </c>
      <c r="R31" s="220">
        <f t="shared" si="3"/>
        <v>1</v>
      </c>
      <c r="S31" s="185"/>
      <c r="T31" s="219">
        <f t="shared" si="1"/>
        <v>6.3963963963963963E-2</v>
      </c>
      <c r="U31" s="220">
        <f t="shared" si="4"/>
        <v>0.25855855855855858</v>
      </c>
      <c r="V31" s="220">
        <f t="shared" si="5"/>
        <v>0.53333333333333333</v>
      </c>
      <c r="W31" s="185"/>
      <c r="X31" s="149" t="s">
        <v>222</v>
      </c>
      <c r="Y31" s="227"/>
    </row>
    <row r="32" spans="2:26" ht="103.5" x14ac:dyDescent="0.25">
      <c r="B32" s="84" t="s">
        <v>11</v>
      </c>
      <c r="C32" s="85" t="s">
        <v>171</v>
      </c>
      <c r="D32" s="85" t="s">
        <v>61</v>
      </c>
      <c r="E32" s="87" t="s">
        <v>25</v>
      </c>
      <c r="F32" s="96" t="s">
        <v>62</v>
      </c>
      <c r="G32" s="196">
        <v>2220</v>
      </c>
      <c r="H32" s="179">
        <v>500</v>
      </c>
      <c r="I32" s="180">
        <v>610</v>
      </c>
      <c r="J32" s="180">
        <v>610</v>
      </c>
      <c r="K32" s="181">
        <v>500</v>
      </c>
      <c r="L32" s="211">
        <v>142</v>
      </c>
      <c r="M32" s="212">
        <v>432</v>
      </c>
      <c r="N32" s="213">
        <v>610</v>
      </c>
      <c r="O32" s="184"/>
      <c r="P32" s="219">
        <f t="shared" si="0"/>
        <v>0.28399999999999997</v>
      </c>
      <c r="Q32" s="220">
        <f t="shared" si="3"/>
        <v>0.70819672131147537</v>
      </c>
      <c r="R32" s="220">
        <f t="shared" si="3"/>
        <v>1</v>
      </c>
      <c r="S32" s="185"/>
      <c r="T32" s="219">
        <f t="shared" si="1"/>
        <v>6.3963963963963963E-2</v>
      </c>
      <c r="U32" s="220">
        <f t="shared" si="4"/>
        <v>0.25855855855855858</v>
      </c>
      <c r="V32" s="220">
        <f t="shared" si="5"/>
        <v>0.53333333333333333</v>
      </c>
      <c r="W32" s="185"/>
      <c r="X32" s="149" t="s">
        <v>223</v>
      </c>
      <c r="Y32" s="227"/>
    </row>
    <row r="33" spans="1:26" ht="96.4" customHeight="1" x14ac:dyDescent="0.25">
      <c r="B33" s="84" t="s">
        <v>11</v>
      </c>
      <c r="C33" s="97" t="s">
        <v>172</v>
      </c>
      <c r="D33" s="85" t="s">
        <v>63</v>
      </c>
      <c r="E33" s="87" t="s">
        <v>25</v>
      </c>
      <c r="F33" s="96" t="s">
        <v>64</v>
      </c>
      <c r="G33" s="196">
        <v>126</v>
      </c>
      <c r="H33" s="179">
        <v>31</v>
      </c>
      <c r="I33" s="180">
        <v>32</v>
      </c>
      <c r="J33" s="180">
        <v>32</v>
      </c>
      <c r="K33" s="181">
        <v>31</v>
      </c>
      <c r="L33" s="186">
        <v>23</v>
      </c>
      <c r="M33" s="180">
        <v>34</v>
      </c>
      <c r="N33" s="213">
        <v>31</v>
      </c>
      <c r="O33" s="187"/>
      <c r="P33" s="219">
        <f t="shared" si="0"/>
        <v>0.74193548387096775</v>
      </c>
      <c r="Q33" s="220">
        <f t="shared" si="3"/>
        <v>1.0625</v>
      </c>
      <c r="R33" s="220">
        <f t="shared" si="3"/>
        <v>0.96875</v>
      </c>
      <c r="S33" s="185"/>
      <c r="T33" s="219">
        <f t="shared" si="1"/>
        <v>0.18253968253968253</v>
      </c>
      <c r="U33" s="220">
        <f t="shared" si="4"/>
        <v>0.45238095238095238</v>
      </c>
      <c r="V33" s="220">
        <f t="shared" si="5"/>
        <v>0.69841269841269837</v>
      </c>
      <c r="W33" s="185"/>
      <c r="X33" s="149" t="s">
        <v>224</v>
      </c>
      <c r="Y33" s="227"/>
    </row>
    <row r="34" spans="1:26" ht="104.25" x14ac:dyDescent="0.25">
      <c r="A34" s="59"/>
      <c r="B34" s="69" t="s">
        <v>24</v>
      </c>
      <c r="C34" s="70" t="s">
        <v>173</v>
      </c>
      <c r="D34" s="70" t="s">
        <v>65</v>
      </c>
      <c r="E34" s="77" t="s">
        <v>25</v>
      </c>
      <c r="F34" s="73" t="s">
        <v>66</v>
      </c>
      <c r="G34" s="195">
        <v>1500</v>
      </c>
      <c r="H34" s="179">
        <v>400</v>
      </c>
      <c r="I34" s="180">
        <v>450</v>
      </c>
      <c r="J34" s="180">
        <v>450</v>
      </c>
      <c r="K34" s="181">
        <v>200</v>
      </c>
      <c r="L34" s="186">
        <v>689</v>
      </c>
      <c r="M34" s="180">
        <v>880</v>
      </c>
      <c r="N34" s="213">
        <v>1216</v>
      </c>
      <c r="O34" s="187"/>
      <c r="P34" s="219">
        <f t="shared" si="0"/>
        <v>1.7224999999999999</v>
      </c>
      <c r="Q34" s="220">
        <f t="shared" si="3"/>
        <v>1.9555555555555555</v>
      </c>
      <c r="R34" s="220">
        <f t="shared" si="3"/>
        <v>2.7022222222222223</v>
      </c>
      <c r="S34" s="185"/>
      <c r="T34" s="219">
        <f t="shared" si="1"/>
        <v>0.45933333333333332</v>
      </c>
      <c r="U34" s="220">
        <f t="shared" si="4"/>
        <v>1.046</v>
      </c>
      <c r="V34" s="220">
        <f t="shared" si="5"/>
        <v>1.8566666666666667</v>
      </c>
      <c r="W34" s="185"/>
      <c r="X34" s="209" t="s">
        <v>225</v>
      </c>
      <c r="Y34" s="177"/>
    </row>
    <row r="35" spans="1:26" ht="117" x14ac:dyDescent="0.25">
      <c r="A35" s="59"/>
      <c r="B35" s="84" t="s">
        <v>11</v>
      </c>
      <c r="C35" s="98" t="s">
        <v>174</v>
      </c>
      <c r="D35" s="99" t="s">
        <v>67</v>
      </c>
      <c r="E35" s="87" t="s">
        <v>25</v>
      </c>
      <c r="F35" s="100" t="s">
        <v>68</v>
      </c>
      <c r="G35" s="200">
        <v>150</v>
      </c>
      <c r="H35" s="179">
        <v>37</v>
      </c>
      <c r="I35" s="180">
        <v>39</v>
      </c>
      <c r="J35" s="180">
        <v>37</v>
      </c>
      <c r="K35" s="181">
        <v>37</v>
      </c>
      <c r="L35" s="186">
        <v>31</v>
      </c>
      <c r="M35" s="180">
        <v>56</v>
      </c>
      <c r="N35" s="213">
        <v>58</v>
      </c>
      <c r="O35" s="187"/>
      <c r="P35" s="219">
        <f t="shared" si="0"/>
        <v>0.83783783783783783</v>
      </c>
      <c r="Q35" s="220">
        <f t="shared" si="3"/>
        <v>1.4358974358974359</v>
      </c>
      <c r="R35" s="220">
        <f t="shared" si="3"/>
        <v>1.5675675675675675</v>
      </c>
      <c r="S35" s="185"/>
      <c r="T35" s="219">
        <f t="shared" si="1"/>
        <v>0.20666666666666667</v>
      </c>
      <c r="U35" s="220">
        <f t="shared" si="4"/>
        <v>0.57999999999999996</v>
      </c>
      <c r="V35" s="220">
        <f t="shared" si="5"/>
        <v>0.96666666666666667</v>
      </c>
      <c r="W35" s="185"/>
      <c r="X35" s="210" t="s">
        <v>226</v>
      </c>
      <c r="Y35" s="177"/>
      <c r="Z35" s="59"/>
    </row>
    <row r="36" spans="1:26" ht="102.75" x14ac:dyDescent="0.25">
      <c r="A36" s="59"/>
      <c r="B36" s="84" t="s">
        <v>11</v>
      </c>
      <c r="C36" s="98" t="s">
        <v>175</v>
      </c>
      <c r="D36" s="85" t="s">
        <v>69</v>
      </c>
      <c r="E36" s="87" t="s">
        <v>25</v>
      </c>
      <c r="F36" s="96" t="s">
        <v>70</v>
      </c>
      <c r="G36" s="196">
        <v>14</v>
      </c>
      <c r="H36" s="179">
        <v>3</v>
      </c>
      <c r="I36" s="180">
        <v>5</v>
      </c>
      <c r="J36" s="180">
        <v>4</v>
      </c>
      <c r="K36" s="181">
        <v>2</v>
      </c>
      <c r="L36" s="186">
        <v>1</v>
      </c>
      <c r="M36" s="180">
        <v>2</v>
      </c>
      <c r="N36" s="213">
        <v>5</v>
      </c>
      <c r="O36" s="187"/>
      <c r="P36" s="219">
        <f t="shared" si="0"/>
        <v>0.33333333333333331</v>
      </c>
      <c r="Q36" s="220">
        <f t="shared" si="3"/>
        <v>0.4</v>
      </c>
      <c r="R36" s="220">
        <f t="shared" si="3"/>
        <v>1.25</v>
      </c>
      <c r="S36" s="185"/>
      <c r="T36" s="219">
        <f t="shared" si="1"/>
        <v>7.1428571428571425E-2</v>
      </c>
      <c r="U36" s="220">
        <f t="shared" si="4"/>
        <v>0.21428571428571427</v>
      </c>
      <c r="V36" s="220">
        <f t="shared" si="5"/>
        <v>0.5714285714285714</v>
      </c>
      <c r="W36" s="185"/>
      <c r="X36" s="60" t="s">
        <v>227</v>
      </c>
      <c r="Y36" s="177"/>
      <c r="Z36" s="59"/>
    </row>
    <row r="37" spans="1:26" ht="115.5" thickBot="1" x14ac:dyDescent="0.3">
      <c r="A37" s="59"/>
      <c r="B37" s="84" t="s">
        <v>11</v>
      </c>
      <c r="C37" s="98" t="s">
        <v>176</v>
      </c>
      <c r="D37" s="85" t="s">
        <v>71</v>
      </c>
      <c r="E37" s="87" t="s">
        <v>25</v>
      </c>
      <c r="F37" s="96" t="s">
        <v>72</v>
      </c>
      <c r="G37" s="196">
        <v>1000</v>
      </c>
      <c r="H37" s="179">
        <v>250</v>
      </c>
      <c r="I37" s="180">
        <v>250</v>
      </c>
      <c r="J37" s="180">
        <v>250</v>
      </c>
      <c r="K37" s="181">
        <v>250</v>
      </c>
      <c r="L37" s="186">
        <v>347</v>
      </c>
      <c r="M37" s="180">
        <v>238</v>
      </c>
      <c r="N37" s="213">
        <v>229</v>
      </c>
      <c r="O37" s="187"/>
      <c r="P37" s="219">
        <f t="shared" si="0"/>
        <v>1.3879999999999999</v>
      </c>
      <c r="Q37" s="220">
        <f t="shared" si="3"/>
        <v>0.95199999999999996</v>
      </c>
      <c r="R37" s="220">
        <f t="shared" si="3"/>
        <v>0.91600000000000004</v>
      </c>
      <c r="S37" s="185"/>
      <c r="T37" s="219">
        <f t="shared" si="1"/>
        <v>0.34699999999999998</v>
      </c>
      <c r="U37" s="220">
        <f t="shared" si="4"/>
        <v>0.58499999999999996</v>
      </c>
      <c r="V37" s="220">
        <f t="shared" si="5"/>
        <v>0.81399999999999995</v>
      </c>
      <c r="W37" s="185"/>
      <c r="X37" s="151" t="s">
        <v>228</v>
      </c>
      <c r="Y37" s="177"/>
      <c r="Z37" s="59"/>
    </row>
    <row r="38" spans="1:26" ht="117" x14ac:dyDescent="0.25">
      <c r="A38" s="61"/>
      <c r="B38" s="69" t="s">
        <v>73</v>
      </c>
      <c r="C38" s="78" t="s">
        <v>177</v>
      </c>
      <c r="D38" s="78" t="s">
        <v>74</v>
      </c>
      <c r="E38" s="72" t="s">
        <v>25</v>
      </c>
      <c r="F38" s="79" t="s">
        <v>75</v>
      </c>
      <c r="G38" s="195">
        <v>4600</v>
      </c>
      <c r="H38" s="179">
        <v>1150</v>
      </c>
      <c r="I38" s="180">
        <v>1150</v>
      </c>
      <c r="J38" s="180">
        <v>1150</v>
      </c>
      <c r="K38" s="181">
        <v>1150</v>
      </c>
      <c r="L38" s="186">
        <v>1263</v>
      </c>
      <c r="M38" s="180">
        <v>1246</v>
      </c>
      <c r="N38" s="180">
        <v>1473</v>
      </c>
      <c r="O38" s="187"/>
      <c r="P38" s="219">
        <f t="shared" ref="P38:P53" si="6">IFERROR((L38/H38),"100%")</f>
        <v>1.0982608695652174</v>
      </c>
      <c r="Q38" s="220">
        <f t="shared" si="3"/>
        <v>1.0834782608695652</v>
      </c>
      <c r="R38" s="220">
        <f t="shared" si="3"/>
        <v>1.2808695652173914</v>
      </c>
      <c r="S38" s="185"/>
      <c r="T38" s="219">
        <f t="shared" si="1"/>
        <v>0.27456521739130435</v>
      </c>
      <c r="U38" s="220">
        <f t="shared" si="4"/>
        <v>0.5454347826086956</v>
      </c>
      <c r="V38" s="220">
        <f t="shared" si="5"/>
        <v>0.8656521739130435</v>
      </c>
      <c r="W38" s="185"/>
      <c r="X38" s="147" t="s">
        <v>199</v>
      </c>
      <c r="Y38" s="176"/>
      <c r="Z38" s="59"/>
    </row>
    <row r="39" spans="1:26" ht="103.5" x14ac:dyDescent="0.25">
      <c r="A39" s="61"/>
      <c r="B39" s="84" t="s">
        <v>11</v>
      </c>
      <c r="C39" s="101" t="s">
        <v>178</v>
      </c>
      <c r="D39" s="101" t="s">
        <v>76</v>
      </c>
      <c r="E39" s="87" t="s">
        <v>25</v>
      </c>
      <c r="F39" s="102" t="s">
        <v>77</v>
      </c>
      <c r="G39" s="196">
        <v>800</v>
      </c>
      <c r="H39" s="179">
        <v>200</v>
      </c>
      <c r="I39" s="180">
        <v>200</v>
      </c>
      <c r="J39" s="180">
        <v>200</v>
      </c>
      <c r="K39" s="181">
        <v>200</v>
      </c>
      <c r="L39" s="186">
        <v>261</v>
      </c>
      <c r="M39" s="180">
        <v>176</v>
      </c>
      <c r="N39" s="180">
        <v>221</v>
      </c>
      <c r="O39" s="187"/>
      <c r="P39" s="219">
        <f t="shared" si="6"/>
        <v>1.3049999999999999</v>
      </c>
      <c r="Q39" s="220">
        <f t="shared" si="3"/>
        <v>0.88</v>
      </c>
      <c r="R39" s="220">
        <f t="shared" si="3"/>
        <v>1.105</v>
      </c>
      <c r="S39" s="185"/>
      <c r="T39" s="219">
        <f t="shared" si="1"/>
        <v>0.32624999999999998</v>
      </c>
      <c r="U39" s="220">
        <f t="shared" si="4"/>
        <v>0.54625000000000001</v>
      </c>
      <c r="V39" s="220">
        <f t="shared" si="5"/>
        <v>0.82250000000000001</v>
      </c>
      <c r="W39" s="185"/>
      <c r="X39" s="152" t="s">
        <v>200</v>
      </c>
      <c r="Y39" s="176"/>
      <c r="Z39" s="59"/>
    </row>
    <row r="40" spans="1:26" ht="102.75" x14ac:dyDescent="0.25">
      <c r="A40" s="61"/>
      <c r="B40" s="84" t="s">
        <v>11</v>
      </c>
      <c r="C40" s="101" t="s">
        <v>179</v>
      </c>
      <c r="D40" s="101" t="s">
        <v>78</v>
      </c>
      <c r="E40" s="87" t="s">
        <v>25</v>
      </c>
      <c r="F40" s="102" t="s">
        <v>79</v>
      </c>
      <c r="G40" s="196">
        <v>600</v>
      </c>
      <c r="H40" s="179">
        <v>150</v>
      </c>
      <c r="I40" s="180">
        <v>150</v>
      </c>
      <c r="J40" s="180">
        <v>150</v>
      </c>
      <c r="K40" s="181">
        <v>150</v>
      </c>
      <c r="L40" s="186">
        <v>147</v>
      </c>
      <c r="M40" s="180">
        <v>216</v>
      </c>
      <c r="N40" s="180">
        <v>192</v>
      </c>
      <c r="O40" s="187"/>
      <c r="P40" s="219">
        <f t="shared" si="6"/>
        <v>0.98</v>
      </c>
      <c r="Q40" s="220">
        <f t="shared" si="3"/>
        <v>1.44</v>
      </c>
      <c r="R40" s="220">
        <f t="shared" si="3"/>
        <v>1.28</v>
      </c>
      <c r="S40" s="185"/>
      <c r="T40" s="219">
        <f t="shared" si="1"/>
        <v>0.245</v>
      </c>
      <c r="U40" s="220">
        <f t="shared" si="4"/>
        <v>0.60499999999999998</v>
      </c>
      <c r="V40" s="220">
        <f t="shared" si="5"/>
        <v>0.92500000000000004</v>
      </c>
      <c r="W40" s="185"/>
      <c r="X40" s="152" t="s">
        <v>201</v>
      </c>
      <c r="Y40" s="176"/>
      <c r="Z40" s="59"/>
    </row>
    <row r="41" spans="1:26" ht="102.75" x14ac:dyDescent="0.25">
      <c r="A41" s="61"/>
      <c r="B41" s="84" t="s">
        <v>11</v>
      </c>
      <c r="C41" s="101" t="s">
        <v>180</v>
      </c>
      <c r="D41" s="101" t="s">
        <v>80</v>
      </c>
      <c r="E41" s="87" t="s">
        <v>25</v>
      </c>
      <c r="F41" s="102" t="s">
        <v>81</v>
      </c>
      <c r="G41" s="196">
        <v>3200</v>
      </c>
      <c r="H41" s="179">
        <v>800</v>
      </c>
      <c r="I41" s="180">
        <v>800</v>
      </c>
      <c r="J41" s="180">
        <v>800</v>
      </c>
      <c r="K41" s="181">
        <v>800</v>
      </c>
      <c r="L41" s="186">
        <v>855</v>
      </c>
      <c r="M41" s="180">
        <v>854</v>
      </c>
      <c r="N41" s="180">
        <v>920</v>
      </c>
      <c r="O41" s="187"/>
      <c r="P41" s="219">
        <f t="shared" si="6"/>
        <v>1.0687500000000001</v>
      </c>
      <c r="Q41" s="220">
        <f t="shared" si="3"/>
        <v>1.0674999999999999</v>
      </c>
      <c r="R41" s="220">
        <f t="shared" si="3"/>
        <v>1.1499999999999999</v>
      </c>
      <c r="S41" s="185"/>
      <c r="T41" s="219">
        <f t="shared" si="1"/>
        <v>0.26718750000000002</v>
      </c>
      <c r="U41" s="220">
        <f t="shared" si="4"/>
        <v>0.5340625</v>
      </c>
      <c r="V41" s="220">
        <f t="shared" si="5"/>
        <v>0.82156249999999997</v>
      </c>
      <c r="W41" s="185"/>
      <c r="X41" s="152" t="s">
        <v>202</v>
      </c>
      <c r="Y41" s="176"/>
      <c r="Z41" s="59"/>
    </row>
    <row r="42" spans="1:26" ht="117" x14ac:dyDescent="0.25">
      <c r="A42" s="59"/>
      <c r="B42" s="69" t="s">
        <v>82</v>
      </c>
      <c r="C42" s="80" t="s">
        <v>181</v>
      </c>
      <c r="D42" s="81" t="s">
        <v>83</v>
      </c>
      <c r="E42" s="77" t="s">
        <v>25</v>
      </c>
      <c r="F42" s="82" t="s">
        <v>84</v>
      </c>
      <c r="G42" s="201">
        <v>2206</v>
      </c>
      <c r="H42" s="179">
        <v>551</v>
      </c>
      <c r="I42" s="180">
        <v>551</v>
      </c>
      <c r="J42" s="180">
        <v>552</v>
      </c>
      <c r="K42" s="181">
        <v>552</v>
      </c>
      <c r="L42" s="186">
        <v>860</v>
      </c>
      <c r="M42" s="180">
        <v>805</v>
      </c>
      <c r="N42" s="180">
        <v>1222</v>
      </c>
      <c r="O42" s="187"/>
      <c r="P42" s="219">
        <f t="shared" si="6"/>
        <v>1.5607985480943738</v>
      </c>
      <c r="Q42" s="220">
        <f t="shared" si="3"/>
        <v>1.4609800362976406</v>
      </c>
      <c r="R42" s="220">
        <f t="shared" si="3"/>
        <v>2.2137681159420288</v>
      </c>
      <c r="S42" s="185"/>
      <c r="T42" s="219">
        <f t="shared" si="1"/>
        <v>0.38984587488667272</v>
      </c>
      <c r="U42" s="220">
        <f t="shared" si="4"/>
        <v>0.75475974614687213</v>
      </c>
      <c r="V42" s="220">
        <f t="shared" si="5"/>
        <v>1.3087035358114234</v>
      </c>
      <c r="W42" s="185"/>
      <c r="X42" s="148" t="s">
        <v>215</v>
      </c>
      <c r="Y42" s="176"/>
      <c r="Z42" s="59"/>
    </row>
    <row r="43" spans="1:26" ht="104.25" x14ac:dyDescent="0.25">
      <c r="A43" s="59"/>
      <c r="B43" s="84" t="s">
        <v>11</v>
      </c>
      <c r="C43" s="101" t="s">
        <v>182</v>
      </c>
      <c r="D43" s="101" t="s">
        <v>85</v>
      </c>
      <c r="E43" s="87" t="s">
        <v>25</v>
      </c>
      <c r="F43" s="103" t="s">
        <v>86</v>
      </c>
      <c r="G43" s="198">
        <v>1200</v>
      </c>
      <c r="H43" s="179">
        <v>300</v>
      </c>
      <c r="I43" s="180">
        <v>300</v>
      </c>
      <c r="J43" s="180">
        <v>300</v>
      </c>
      <c r="K43" s="181">
        <v>300</v>
      </c>
      <c r="L43" s="186">
        <v>472</v>
      </c>
      <c r="M43" s="180">
        <v>425</v>
      </c>
      <c r="N43" s="180">
        <v>640</v>
      </c>
      <c r="O43" s="187"/>
      <c r="P43" s="219">
        <f t="shared" si="6"/>
        <v>1.5733333333333333</v>
      </c>
      <c r="Q43" s="220">
        <f t="shared" si="3"/>
        <v>1.4166666666666667</v>
      </c>
      <c r="R43" s="220">
        <f t="shared" si="3"/>
        <v>2.1333333333333333</v>
      </c>
      <c r="S43" s="185"/>
      <c r="T43" s="219">
        <f t="shared" si="1"/>
        <v>0.39333333333333331</v>
      </c>
      <c r="U43" s="220">
        <f t="shared" si="4"/>
        <v>0.74750000000000005</v>
      </c>
      <c r="V43" s="220">
        <f t="shared" si="5"/>
        <v>1.2808333333333333</v>
      </c>
      <c r="W43" s="185"/>
      <c r="X43" s="153" t="s">
        <v>216</v>
      </c>
      <c r="Y43" s="176"/>
      <c r="Z43" s="59"/>
    </row>
    <row r="44" spans="1:26" ht="103.5" x14ac:dyDescent="0.25">
      <c r="A44" s="59"/>
      <c r="B44" s="84" t="s">
        <v>11</v>
      </c>
      <c r="C44" s="101" t="s">
        <v>183</v>
      </c>
      <c r="D44" s="101" t="s">
        <v>87</v>
      </c>
      <c r="E44" s="87" t="s">
        <v>25</v>
      </c>
      <c r="F44" s="90" t="s">
        <v>88</v>
      </c>
      <c r="G44" s="199">
        <v>6</v>
      </c>
      <c r="H44" s="179">
        <v>1</v>
      </c>
      <c r="I44" s="180">
        <v>1</v>
      </c>
      <c r="J44" s="180">
        <v>2</v>
      </c>
      <c r="K44" s="181">
        <v>2</v>
      </c>
      <c r="L44" s="186">
        <v>1</v>
      </c>
      <c r="M44" s="180">
        <v>1</v>
      </c>
      <c r="N44" s="180">
        <v>2</v>
      </c>
      <c r="O44" s="187"/>
      <c r="P44" s="219">
        <f t="shared" si="6"/>
        <v>1</v>
      </c>
      <c r="Q44" s="220">
        <f t="shared" si="3"/>
        <v>1</v>
      </c>
      <c r="R44" s="220">
        <f t="shared" si="3"/>
        <v>1</v>
      </c>
      <c r="S44" s="185"/>
      <c r="T44" s="219">
        <f t="shared" si="1"/>
        <v>0.16666666666666666</v>
      </c>
      <c r="U44" s="220">
        <f t="shared" si="4"/>
        <v>0.33333333333333331</v>
      </c>
      <c r="V44" s="225">
        <f t="shared" si="5"/>
        <v>0.66666666666666663</v>
      </c>
      <c r="W44" s="185"/>
      <c r="X44" s="153" t="s">
        <v>217</v>
      </c>
      <c r="Y44" s="176"/>
      <c r="Z44" s="59"/>
    </row>
    <row r="45" spans="1:26" ht="102.75" x14ac:dyDescent="0.25">
      <c r="A45" s="59"/>
      <c r="B45" s="84" t="s">
        <v>11</v>
      </c>
      <c r="C45" s="101" t="s">
        <v>184</v>
      </c>
      <c r="D45" s="101" t="s">
        <v>89</v>
      </c>
      <c r="E45" s="87" t="s">
        <v>25</v>
      </c>
      <c r="F45" s="90" t="s">
        <v>90</v>
      </c>
      <c r="G45" s="199">
        <v>1000</v>
      </c>
      <c r="H45" s="179">
        <v>250</v>
      </c>
      <c r="I45" s="180">
        <v>250</v>
      </c>
      <c r="J45" s="180">
        <v>250</v>
      </c>
      <c r="K45" s="181">
        <v>250</v>
      </c>
      <c r="L45" s="186">
        <v>387</v>
      </c>
      <c r="M45" s="180">
        <v>379</v>
      </c>
      <c r="N45" s="180">
        <v>580</v>
      </c>
      <c r="O45" s="187"/>
      <c r="P45" s="219">
        <f t="shared" si="6"/>
        <v>1.548</v>
      </c>
      <c r="Q45" s="220">
        <f t="shared" si="3"/>
        <v>1.516</v>
      </c>
      <c r="R45" s="220">
        <f t="shared" si="3"/>
        <v>2.3199999999999998</v>
      </c>
      <c r="S45" s="185"/>
      <c r="T45" s="219">
        <f t="shared" si="1"/>
        <v>0.38700000000000001</v>
      </c>
      <c r="U45" s="220">
        <f t="shared" si="4"/>
        <v>0.76600000000000001</v>
      </c>
      <c r="V45" s="220">
        <f t="shared" si="5"/>
        <v>1.3460000000000001</v>
      </c>
      <c r="W45" s="185"/>
      <c r="X45" s="153" t="s">
        <v>218</v>
      </c>
      <c r="Y45" s="176"/>
      <c r="Z45" s="59"/>
    </row>
    <row r="46" spans="1:26" ht="118.5" x14ac:dyDescent="0.25">
      <c r="A46" s="59"/>
      <c r="B46" s="69" t="s">
        <v>91</v>
      </c>
      <c r="C46" s="71" t="s">
        <v>185</v>
      </c>
      <c r="D46" s="70" t="s">
        <v>158</v>
      </c>
      <c r="E46" s="77" t="s">
        <v>25</v>
      </c>
      <c r="F46" s="73" t="s">
        <v>92</v>
      </c>
      <c r="G46" s="195">
        <v>216</v>
      </c>
      <c r="H46" s="179">
        <v>50</v>
      </c>
      <c r="I46" s="180">
        <v>58</v>
      </c>
      <c r="J46" s="180">
        <v>56</v>
      </c>
      <c r="K46" s="181">
        <v>52</v>
      </c>
      <c r="L46" s="186">
        <v>47</v>
      </c>
      <c r="M46" s="180">
        <v>65</v>
      </c>
      <c r="N46" s="180">
        <v>63</v>
      </c>
      <c r="O46" s="187"/>
      <c r="P46" s="219">
        <f t="shared" si="6"/>
        <v>0.94</v>
      </c>
      <c r="Q46" s="220">
        <f t="shared" si="3"/>
        <v>1.1206896551724137</v>
      </c>
      <c r="R46" s="220">
        <f t="shared" si="3"/>
        <v>1.125</v>
      </c>
      <c r="S46" s="185"/>
      <c r="T46" s="219">
        <f t="shared" si="1"/>
        <v>0.21759259259259259</v>
      </c>
      <c r="U46" s="220">
        <f t="shared" si="4"/>
        <v>0.51851851851851849</v>
      </c>
      <c r="V46" s="220">
        <f t="shared" si="5"/>
        <v>0.81018518518518523</v>
      </c>
      <c r="W46" s="185"/>
      <c r="X46" s="148" t="s">
        <v>203</v>
      </c>
      <c r="Y46" s="176"/>
      <c r="Z46" s="59"/>
    </row>
    <row r="47" spans="1:26" ht="118.5" x14ac:dyDescent="0.25">
      <c r="A47" s="59"/>
      <c r="B47" s="104" t="s">
        <v>93</v>
      </c>
      <c r="C47" s="105" t="s">
        <v>186</v>
      </c>
      <c r="D47" s="101" t="s">
        <v>94</v>
      </c>
      <c r="E47" s="106" t="s">
        <v>25</v>
      </c>
      <c r="F47" s="90" t="s">
        <v>95</v>
      </c>
      <c r="G47" s="199">
        <v>80</v>
      </c>
      <c r="H47" s="179">
        <v>18</v>
      </c>
      <c r="I47" s="180">
        <v>21</v>
      </c>
      <c r="J47" s="180">
        <v>21</v>
      </c>
      <c r="K47" s="181">
        <v>20</v>
      </c>
      <c r="L47" s="186">
        <v>16</v>
      </c>
      <c r="M47" s="180">
        <v>21</v>
      </c>
      <c r="N47" s="180">
        <v>23</v>
      </c>
      <c r="O47" s="184"/>
      <c r="P47" s="219">
        <f t="shared" si="6"/>
        <v>0.88888888888888884</v>
      </c>
      <c r="Q47" s="220">
        <f t="shared" si="3"/>
        <v>1</v>
      </c>
      <c r="R47" s="220">
        <f t="shared" si="3"/>
        <v>1.0952380952380953</v>
      </c>
      <c r="S47" s="185"/>
      <c r="T47" s="219">
        <f t="shared" si="1"/>
        <v>0.2</v>
      </c>
      <c r="U47" s="220">
        <f t="shared" si="4"/>
        <v>0.46250000000000002</v>
      </c>
      <c r="V47" s="220">
        <f t="shared" si="5"/>
        <v>0.75</v>
      </c>
      <c r="W47" s="185"/>
      <c r="X47" s="153" t="s">
        <v>204</v>
      </c>
      <c r="Y47" s="176"/>
      <c r="Z47" s="59"/>
    </row>
    <row r="48" spans="1:26" ht="104.25" x14ac:dyDescent="0.25">
      <c r="A48" s="59"/>
      <c r="B48" s="104" t="s">
        <v>11</v>
      </c>
      <c r="C48" s="107" t="s">
        <v>187</v>
      </c>
      <c r="D48" s="101" t="s">
        <v>96</v>
      </c>
      <c r="E48" s="108" t="s">
        <v>25</v>
      </c>
      <c r="F48" s="90" t="s">
        <v>97</v>
      </c>
      <c r="G48" s="199">
        <v>114</v>
      </c>
      <c r="H48" s="179">
        <v>27</v>
      </c>
      <c r="I48" s="180">
        <v>31</v>
      </c>
      <c r="J48" s="180">
        <v>29</v>
      </c>
      <c r="K48" s="181">
        <v>27</v>
      </c>
      <c r="L48" s="186">
        <v>27</v>
      </c>
      <c r="M48" s="180">
        <v>40</v>
      </c>
      <c r="N48" s="180">
        <v>35</v>
      </c>
      <c r="O48" s="184"/>
      <c r="P48" s="219">
        <f t="shared" si="6"/>
        <v>1</v>
      </c>
      <c r="Q48" s="220">
        <f t="shared" si="3"/>
        <v>1.2903225806451613</v>
      </c>
      <c r="R48" s="220">
        <f t="shared" si="3"/>
        <v>1.2068965517241379</v>
      </c>
      <c r="S48" s="185"/>
      <c r="T48" s="219">
        <f t="shared" si="1"/>
        <v>0.23684210526315788</v>
      </c>
      <c r="U48" s="220">
        <f t="shared" si="4"/>
        <v>0.58771929824561409</v>
      </c>
      <c r="V48" s="220">
        <f t="shared" si="5"/>
        <v>0.89473684210526316</v>
      </c>
      <c r="W48" s="185"/>
      <c r="X48" s="153" t="s">
        <v>205</v>
      </c>
      <c r="Y48" s="176"/>
      <c r="Z48" s="59"/>
    </row>
    <row r="49" spans="1:33" ht="104.25" x14ac:dyDescent="0.25">
      <c r="A49" s="59"/>
      <c r="B49" s="104" t="s">
        <v>11</v>
      </c>
      <c r="C49" s="105" t="s">
        <v>188</v>
      </c>
      <c r="D49" s="105" t="s">
        <v>98</v>
      </c>
      <c r="E49" s="106" t="s">
        <v>25</v>
      </c>
      <c r="F49" s="103" t="s">
        <v>99</v>
      </c>
      <c r="G49" s="199">
        <v>22</v>
      </c>
      <c r="H49" s="179">
        <v>5</v>
      </c>
      <c r="I49" s="180">
        <v>6</v>
      </c>
      <c r="J49" s="180">
        <v>6</v>
      </c>
      <c r="K49" s="181">
        <v>5</v>
      </c>
      <c r="L49" s="186">
        <v>4</v>
      </c>
      <c r="M49" s="180">
        <v>4</v>
      </c>
      <c r="N49" s="180">
        <v>5</v>
      </c>
      <c r="O49" s="184"/>
      <c r="P49" s="219">
        <f t="shared" si="6"/>
        <v>0.8</v>
      </c>
      <c r="Q49" s="220">
        <f t="shared" si="3"/>
        <v>0.66666666666666663</v>
      </c>
      <c r="R49" s="220">
        <f t="shared" si="3"/>
        <v>0.83333333333333337</v>
      </c>
      <c r="S49" s="185"/>
      <c r="T49" s="219">
        <f t="shared" si="1"/>
        <v>0.18181818181818182</v>
      </c>
      <c r="U49" s="220">
        <f t="shared" si="4"/>
        <v>0.36363636363636365</v>
      </c>
      <c r="V49" s="225">
        <f t="shared" si="5"/>
        <v>0.59090909090909094</v>
      </c>
      <c r="W49" s="185"/>
      <c r="X49" s="153" t="s">
        <v>206</v>
      </c>
      <c r="Y49" s="176"/>
      <c r="Z49" s="59"/>
    </row>
    <row r="50" spans="1:33" ht="100.5" x14ac:dyDescent="0.25">
      <c r="B50" s="69" t="s">
        <v>100</v>
      </c>
      <c r="C50" s="83" t="s">
        <v>189</v>
      </c>
      <c r="D50" s="71" t="s">
        <v>101</v>
      </c>
      <c r="E50" s="72" t="s">
        <v>25</v>
      </c>
      <c r="F50" s="73" t="s">
        <v>129</v>
      </c>
      <c r="G50" s="195">
        <v>1272</v>
      </c>
      <c r="H50" s="179">
        <v>318</v>
      </c>
      <c r="I50" s="180">
        <v>318</v>
      </c>
      <c r="J50" s="180">
        <v>318</v>
      </c>
      <c r="K50" s="181">
        <v>318</v>
      </c>
      <c r="L50" s="186">
        <v>324</v>
      </c>
      <c r="M50" s="180">
        <v>321</v>
      </c>
      <c r="N50" s="180">
        <v>444</v>
      </c>
      <c r="O50" s="184"/>
      <c r="P50" s="219">
        <f t="shared" si="6"/>
        <v>1.0188679245283019</v>
      </c>
      <c r="Q50" s="220">
        <f t="shared" si="3"/>
        <v>1.0094339622641511</v>
      </c>
      <c r="R50" s="220">
        <f t="shared" si="3"/>
        <v>1.3962264150943395</v>
      </c>
      <c r="S50" s="185"/>
      <c r="T50" s="219">
        <f t="shared" si="1"/>
        <v>0.25471698113207547</v>
      </c>
      <c r="U50" s="220">
        <f t="shared" si="4"/>
        <v>0.50707547169811318</v>
      </c>
      <c r="V50" s="220">
        <f t="shared" si="5"/>
        <v>0.85613207547169812</v>
      </c>
      <c r="W50" s="185"/>
      <c r="X50" s="146" t="s">
        <v>229</v>
      </c>
      <c r="Y50" s="177"/>
      <c r="Z50" s="59"/>
    </row>
    <row r="51" spans="1:33" ht="89.25" x14ac:dyDescent="0.25">
      <c r="B51" s="84" t="s">
        <v>11</v>
      </c>
      <c r="C51" s="97" t="s">
        <v>190</v>
      </c>
      <c r="D51" s="86" t="s">
        <v>102</v>
      </c>
      <c r="E51" s="87" t="s">
        <v>25</v>
      </c>
      <c r="F51" s="96" t="s">
        <v>103</v>
      </c>
      <c r="G51" s="196">
        <v>3576</v>
      </c>
      <c r="H51" s="179">
        <v>750</v>
      </c>
      <c r="I51" s="180">
        <v>1207</v>
      </c>
      <c r="J51" s="180">
        <v>1100</v>
      </c>
      <c r="K51" s="181">
        <v>519</v>
      </c>
      <c r="L51" s="186">
        <v>900</v>
      </c>
      <c r="M51" s="180">
        <v>1203</v>
      </c>
      <c r="N51" s="180">
        <v>1275</v>
      </c>
      <c r="O51" s="184"/>
      <c r="P51" s="219">
        <f t="shared" si="6"/>
        <v>1.2</v>
      </c>
      <c r="Q51" s="220">
        <f t="shared" si="3"/>
        <v>0.9966859983429992</v>
      </c>
      <c r="R51" s="220">
        <f t="shared" si="3"/>
        <v>1.1590909090909092</v>
      </c>
      <c r="S51" s="185"/>
      <c r="T51" s="219">
        <f t="shared" si="1"/>
        <v>0.25167785234899331</v>
      </c>
      <c r="U51" s="220">
        <f t="shared" si="4"/>
        <v>0.58808724832214765</v>
      </c>
      <c r="V51" s="220">
        <f t="shared" si="5"/>
        <v>0.94463087248322153</v>
      </c>
      <c r="W51" s="185"/>
      <c r="X51" s="154" t="s">
        <v>230</v>
      </c>
      <c r="Y51" s="178"/>
      <c r="Z51" s="59"/>
    </row>
    <row r="52" spans="1:33" ht="89.25" x14ac:dyDescent="0.25">
      <c r="B52" s="84" t="s">
        <v>11</v>
      </c>
      <c r="C52" s="97" t="s">
        <v>191</v>
      </c>
      <c r="D52" s="89" t="s">
        <v>104</v>
      </c>
      <c r="E52" s="87" t="s">
        <v>25</v>
      </c>
      <c r="F52" s="96" t="s">
        <v>128</v>
      </c>
      <c r="G52" s="196">
        <v>600</v>
      </c>
      <c r="H52" s="179">
        <v>80</v>
      </c>
      <c r="I52" s="180">
        <v>200</v>
      </c>
      <c r="J52" s="180">
        <v>200</v>
      </c>
      <c r="K52" s="181">
        <v>120</v>
      </c>
      <c r="L52" s="186">
        <v>85</v>
      </c>
      <c r="M52" s="180">
        <v>132</v>
      </c>
      <c r="N52" s="180">
        <v>189</v>
      </c>
      <c r="O52" s="184"/>
      <c r="P52" s="219">
        <f t="shared" si="6"/>
        <v>1.0625</v>
      </c>
      <c r="Q52" s="220">
        <f t="shared" si="3"/>
        <v>0.66</v>
      </c>
      <c r="R52" s="220">
        <f t="shared" si="3"/>
        <v>0.94499999999999995</v>
      </c>
      <c r="S52" s="185"/>
      <c r="T52" s="219">
        <f t="shared" si="1"/>
        <v>0.14166666666666666</v>
      </c>
      <c r="U52" s="220">
        <f t="shared" si="4"/>
        <v>0.36166666666666669</v>
      </c>
      <c r="V52" s="220">
        <f t="shared" si="5"/>
        <v>0.67666666666666664</v>
      </c>
      <c r="W52" s="185"/>
      <c r="X52" s="154" t="s">
        <v>231</v>
      </c>
      <c r="Y52" s="178"/>
      <c r="Z52" s="59"/>
    </row>
    <row r="53" spans="1:33" ht="103.5" thickBot="1" x14ac:dyDescent="0.3">
      <c r="B53" s="109" t="s">
        <v>11</v>
      </c>
      <c r="C53" s="110" t="s">
        <v>192</v>
      </c>
      <c r="D53" s="111" t="s">
        <v>105</v>
      </c>
      <c r="E53" s="112" t="s">
        <v>25</v>
      </c>
      <c r="F53" s="113" t="s">
        <v>127</v>
      </c>
      <c r="G53" s="202">
        <v>3600</v>
      </c>
      <c r="H53" s="188">
        <v>750</v>
      </c>
      <c r="I53" s="189">
        <v>1207</v>
      </c>
      <c r="J53" s="189">
        <v>1124</v>
      </c>
      <c r="K53" s="190">
        <v>519</v>
      </c>
      <c r="L53" s="191">
        <v>1000</v>
      </c>
      <c r="M53" s="189">
        <v>1203</v>
      </c>
      <c r="N53" s="226">
        <v>1275</v>
      </c>
      <c r="O53" s="192"/>
      <c r="P53" s="221">
        <f t="shared" si="6"/>
        <v>1.3333333333333333</v>
      </c>
      <c r="Q53" s="222">
        <f t="shared" si="3"/>
        <v>0.9966859983429992</v>
      </c>
      <c r="R53" s="222">
        <f t="shared" si="3"/>
        <v>1.1343416370106763</v>
      </c>
      <c r="S53" s="193"/>
      <c r="T53" s="221">
        <f t="shared" si="1"/>
        <v>0.27777777777777779</v>
      </c>
      <c r="U53" s="222">
        <f t="shared" si="4"/>
        <v>0.6119444444444444</v>
      </c>
      <c r="V53" s="222">
        <f t="shared" si="5"/>
        <v>0.96611111111111114</v>
      </c>
      <c r="W53" s="193"/>
      <c r="X53" s="155" t="s">
        <v>232</v>
      </c>
      <c r="Y53" s="178"/>
      <c r="Z53" s="59"/>
    </row>
    <row r="54" spans="1:33" ht="15.75" customHeight="1" x14ac:dyDescent="0.25">
      <c r="P54" t="s">
        <v>118</v>
      </c>
      <c r="Z54" s="59"/>
    </row>
    <row r="55" spans="1:33" ht="15.75" customHeight="1" x14ac:dyDescent="0.25">
      <c r="O55" s="44"/>
      <c r="Z55" s="59"/>
    </row>
    <row r="56" spans="1:33" ht="15.75" customHeight="1" x14ac:dyDescent="0.25">
      <c r="Z56" s="59"/>
    </row>
    <row r="57" spans="1:33" x14ac:dyDescent="0.25">
      <c r="Z57" s="59"/>
    </row>
    <row r="58" spans="1:33" x14ac:dyDescent="0.25">
      <c r="Z58" s="59"/>
    </row>
    <row r="59" spans="1:33" x14ac:dyDescent="0.25">
      <c r="Z59" s="59"/>
      <c r="AG59" t="s">
        <v>237</v>
      </c>
    </row>
    <row r="60" spans="1:33" x14ac:dyDescent="0.25">
      <c r="Z60" s="59"/>
    </row>
    <row r="61" spans="1:33" x14ac:dyDescent="0.25">
      <c r="Z61" s="59"/>
    </row>
    <row r="62" spans="1:33" ht="15.75" customHeight="1" x14ac:dyDescent="0.25">
      <c r="Z62" s="59"/>
    </row>
    <row r="63" spans="1:33" ht="15.75" customHeight="1" x14ac:dyDescent="0.25">
      <c r="Z63" s="59"/>
    </row>
    <row r="74" spans="5:25" ht="15.75" thickBot="1" x14ac:dyDescent="0.3"/>
    <row r="75" spans="5:25" ht="22.15" customHeight="1" thickBot="1" x14ac:dyDescent="0.3">
      <c r="E75" s="230" t="s">
        <v>157</v>
      </c>
      <c r="F75" s="231"/>
      <c r="G75" s="231"/>
      <c r="H75" s="231"/>
      <c r="I75" s="231"/>
      <c r="J75" s="231"/>
      <c r="K75" s="231"/>
      <c r="L75" s="231"/>
      <c r="M75" s="231"/>
      <c r="N75" s="231"/>
      <c r="O75" s="231"/>
      <c r="P75" s="231"/>
      <c r="Q75" s="231"/>
      <c r="R75" s="231"/>
      <c r="S75" s="231"/>
      <c r="T75" s="231"/>
      <c r="U75" s="231"/>
      <c r="V75" s="231"/>
      <c r="W75" s="231"/>
      <c r="X75" s="232"/>
      <c r="Y75" s="59"/>
    </row>
    <row r="76" spans="5:25" ht="26.65" customHeight="1" thickBot="1" x14ac:dyDescent="0.3">
      <c r="E76" s="233" t="s">
        <v>145</v>
      </c>
      <c r="F76" s="233" t="s">
        <v>196</v>
      </c>
      <c r="G76" s="235" t="s">
        <v>146</v>
      </c>
      <c r="H76" s="236"/>
      <c r="I76" s="236"/>
      <c r="J76" s="237"/>
      <c r="K76" s="235" t="s">
        <v>16</v>
      </c>
      <c r="L76" s="236"/>
      <c r="M76" s="236"/>
      <c r="N76" s="237"/>
      <c r="O76" s="238" t="s">
        <v>17</v>
      </c>
      <c r="P76" s="239"/>
      <c r="Q76" s="239"/>
      <c r="R76" s="240"/>
      <c r="S76" s="238" t="s">
        <v>18</v>
      </c>
      <c r="T76" s="239"/>
      <c r="U76" s="239"/>
      <c r="V76" s="239"/>
      <c r="W76" s="235" t="s">
        <v>156</v>
      </c>
      <c r="X76" s="237"/>
      <c r="Y76" s="59"/>
    </row>
    <row r="77" spans="5:25" ht="29.25" thickBot="1" x14ac:dyDescent="0.3">
      <c r="E77" s="234"/>
      <c r="F77" s="234"/>
      <c r="G77" s="1" t="s">
        <v>152</v>
      </c>
      <c r="H77" s="133" t="s">
        <v>153</v>
      </c>
      <c r="I77" s="3" t="s">
        <v>154</v>
      </c>
      <c r="J77" s="134" t="s">
        <v>155</v>
      </c>
      <c r="K77" s="1" t="s">
        <v>152</v>
      </c>
      <c r="L77" s="133" t="s">
        <v>153</v>
      </c>
      <c r="M77" s="3" t="s">
        <v>154</v>
      </c>
      <c r="N77" s="134" t="s">
        <v>155</v>
      </c>
      <c r="O77" s="1" t="s">
        <v>152</v>
      </c>
      <c r="P77" s="133" t="s">
        <v>153</v>
      </c>
      <c r="Q77" s="6" t="s">
        <v>154</v>
      </c>
      <c r="R77" s="133" t="s">
        <v>155</v>
      </c>
      <c r="S77" s="6" t="s">
        <v>152</v>
      </c>
      <c r="T77" s="133" t="s">
        <v>153</v>
      </c>
      <c r="U77" s="6" t="s">
        <v>154</v>
      </c>
      <c r="V77" s="135" t="s">
        <v>155</v>
      </c>
      <c r="W77" s="241"/>
      <c r="X77" s="242"/>
      <c r="Y77" s="59"/>
    </row>
    <row r="78" spans="5:25" x14ac:dyDescent="0.25">
      <c r="E78" s="158" t="s">
        <v>108</v>
      </c>
      <c r="F78" s="139">
        <f t="shared" ref="F78:F85" si="7">SUM(G78:J78)</f>
        <v>11300000</v>
      </c>
      <c r="G78" s="25">
        <v>497000</v>
      </c>
      <c r="H78" s="26">
        <v>230000</v>
      </c>
      <c r="I78" s="26">
        <v>10500000</v>
      </c>
      <c r="J78" s="27">
        <v>73000</v>
      </c>
      <c r="K78" s="228">
        <v>496093.55</v>
      </c>
      <c r="L78" s="229">
        <v>229658.18</v>
      </c>
      <c r="M78" s="35"/>
      <c r="N78" s="36"/>
      <c r="O78" s="136">
        <f t="shared" ref="O78:R85" si="8">IFERROR((K78/G78),"NO APLICA")</f>
        <v>0.99817615694164985</v>
      </c>
      <c r="P78" s="137">
        <f t="shared" si="8"/>
        <v>0.99851382608695649</v>
      </c>
      <c r="Q78" s="137">
        <f t="shared" si="8"/>
        <v>0</v>
      </c>
      <c r="R78" s="138">
        <f t="shared" si="8"/>
        <v>0</v>
      </c>
      <c r="S78" s="136">
        <f t="shared" ref="S78:S85" si="9">IFERROR(((K78)/(G78)),"NO APLICA")</f>
        <v>0.99817615694164985</v>
      </c>
      <c r="T78" s="137">
        <f t="shared" ref="T78:T85" si="10">IFERROR(((K78+L78)/(G78+H78)),"NO APLICA")</f>
        <v>0.99828298486932598</v>
      </c>
      <c r="U78" s="137">
        <f t="shared" ref="U78:U85" si="11">IFERROR(((K78+L78+M78)/(G78+H78+I78)),"NO APLICA")</f>
        <v>6.4643424779549305E-2</v>
      </c>
      <c r="V78" s="138">
        <f t="shared" ref="V78:V85" si="12">IFERROR(((K78+L78+M78+N78)/(G78+H78+I78+J78)),"NO APLICA")</f>
        <v>6.4225816814159287E-2</v>
      </c>
      <c r="W78" s="264"/>
      <c r="X78" s="265"/>
      <c r="Y78" s="59"/>
    </row>
    <row r="79" spans="5:25" x14ac:dyDescent="0.25">
      <c r="E79" s="158" t="s">
        <v>148</v>
      </c>
      <c r="F79" s="139">
        <f t="shared" si="7"/>
        <v>1200000</v>
      </c>
      <c r="G79" s="25">
        <v>403001</v>
      </c>
      <c r="H79" s="26">
        <v>206001</v>
      </c>
      <c r="I79" s="26">
        <v>309000</v>
      </c>
      <c r="J79" s="27">
        <v>281998</v>
      </c>
      <c r="K79" s="25">
        <v>113953.28</v>
      </c>
      <c r="L79" s="28">
        <v>387766.72</v>
      </c>
      <c r="M79" s="28"/>
      <c r="N79" s="29"/>
      <c r="O79" s="136">
        <f t="shared" si="8"/>
        <v>0.28276177974744482</v>
      </c>
      <c r="P79" s="137">
        <f t="shared" si="8"/>
        <v>1.88235358080786</v>
      </c>
      <c r="Q79" s="137">
        <f t="shared" si="8"/>
        <v>0</v>
      </c>
      <c r="R79" s="140">
        <f t="shared" si="8"/>
        <v>0</v>
      </c>
      <c r="S79" s="136">
        <f t="shared" si="9"/>
        <v>0.28276177974744482</v>
      </c>
      <c r="T79" s="137">
        <f t="shared" si="10"/>
        <v>0.82383965898305755</v>
      </c>
      <c r="U79" s="137">
        <f t="shared" si="11"/>
        <v>0.54653475700488674</v>
      </c>
      <c r="V79" s="140">
        <f t="shared" si="12"/>
        <v>0.41810000000000003</v>
      </c>
      <c r="W79" s="266"/>
      <c r="X79" s="267"/>
      <c r="Y79" s="59"/>
    </row>
    <row r="80" spans="5:25" x14ac:dyDescent="0.25">
      <c r="E80" s="158" t="s">
        <v>110</v>
      </c>
      <c r="F80" s="139">
        <f t="shared" si="7"/>
        <v>1200000</v>
      </c>
      <c r="G80" s="25">
        <v>220000</v>
      </c>
      <c r="H80" s="26">
        <v>500000</v>
      </c>
      <c r="I80" s="26">
        <v>280000</v>
      </c>
      <c r="J80" s="27">
        <v>200000</v>
      </c>
      <c r="K80" s="25">
        <v>118971.5</v>
      </c>
      <c r="L80" s="28">
        <v>571836.42000000004</v>
      </c>
      <c r="M80" s="28"/>
      <c r="N80" s="29"/>
      <c r="O80" s="136">
        <f t="shared" si="8"/>
        <v>0.54077954545454543</v>
      </c>
      <c r="P80" s="137">
        <f t="shared" si="8"/>
        <v>1.14367284</v>
      </c>
      <c r="Q80" s="137">
        <f t="shared" si="8"/>
        <v>0</v>
      </c>
      <c r="R80" s="140">
        <f t="shared" si="8"/>
        <v>0</v>
      </c>
      <c r="S80" s="136">
        <f t="shared" si="9"/>
        <v>0.54077954545454543</v>
      </c>
      <c r="T80" s="137">
        <f t="shared" si="10"/>
        <v>0.95945544444444453</v>
      </c>
      <c r="U80" s="137">
        <f t="shared" si="11"/>
        <v>0.69080792000000002</v>
      </c>
      <c r="V80" s="140">
        <f t="shared" si="12"/>
        <v>0.57567326666666674</v>
      </c>
      <c r="W80" s="266"/>
      <c r="X80" s="267"/>
      <c r="Y80" s="59"/>
    </row>
    <row r="81" spans="5:25" x14ac:dyDescent="0.25">
      <c r="E81" s="159" t="s">
        <v>147</v>
      </c>
      <c r="F81" s="139">
        <f t="shared" si="7"/>
        <v>5398800</v>
      </c>
      <c r="G81" s="39">
        <v>1276229</v>
      </c>
      <c r="H81" s="40">
        <v>1450191</v>
      </c>
      <c r="I81" s="40">
        <v>1415189</v>
      </c>
      <c r="J81" s="41">
        <v>1257191</v>
      </c>
      <c r="K81" s="39">
        <v>1162624</v>
      </c>
      <c r="L81" s="42">
        <v>1255805.5900000001</v>
      </c>
      <c r="M81" s="42"/>
      <c r="N81" s="43"/>
      <c r="O81" s="136">
        <f t="shared" si="8"/>
        <v>0.91098384380859543</v>
      </c>
      <c r="P81" s="137">
        <f t="shared" si="8"/>
        <v>0.86595875301942993</v>
      </c>
      <c r="Q81" s="137">
        <f t="shared" si="8"/>
        <v>0</v>
      </c>
      <c r="R81" s="140">
        <f t="shared" si="8"/>
        <v>0</v>
      </c>
      <c r="S81" s="136">
        <f t="shared" si="9"/>
        <v>0.91098384380859543</v>
      </c>
      <c r="T81" s="137">
        <f t="shared" si="10"/>
        <v>0.88703486256702924</v>
      </c>
      <c r="U81" s="137">
        <f t="shared" si="11"/>
        <v>0.58393479200957887</v>
      </c>
      <c r="V81" s="140">
        <f t="shared" si="12"/>
        <v>0.44795687745424906</v>
      </c>
      <c r="W81" s="156"/>
      <c r="X81" s="157"/>
      <c r="Y81" s="59"/>
    </row>
    <row r="82" spans="5:25" x14ac:dyDescent="0.25">
      <c r="E82" s="159" t="s">
        <v>112</v>
      </c>
      <c r="F82" s="139">
        <f t="shared" si="7"/>
        <v>14250000</v>
      </c>
      <c r="G82" s="39">
        <v>3687310</v>
      </c>
      <c r="H82" s="40">
        <v>3667308</v>
      </c>
      <c r="I82" s="40">
        <v>3438067</v>
      </c>
      <c r="J82" s="41">
        <v>3457315</v>
      </c>
      <c r="K82" s="39">
        <v>3842929.12</v>
      </c>
      <c r="L82" s="42">
        <v>3538366.48</v>
      </c>
      <c r="M82" s="42"/>
      <c r="N82" s="43"/>
      <c r="O82" s="136">
        <f t="shared" si="8"/>
        <v>1.0422039698316659</v>
      </c>
      <c r="P82" s="137">
        <f t="shared" si="8"/>
        <v>0.9648402806636367</v>
      </c>
      <c r="Q82" s="137">
        <f t="shared" si="8"/>
        <v>0</v>
      </c>
      <c r="R82" s="140">
        <f t="shared" si="8"/>
        <v>0</v>
      </c>
      <c r="S82" s="136">
        <f t="shared" si="9"/>
        <v>1.0422039698316659</v>
      </c>
      <c r="T82" s="137">
        <f t="shared" si="10"/>
        <v>1.00362732639547</v>
      </c>
      <c r="U82" s="137">
        <f t="shared" si="11"/>
        <v>0.68391652308948137</v>
      </c>
      <c r="V82" s="140">
        <f t="shared" si="12"/>
        <v>0.51798565614035086</v>
      </c>
      <c r="W82" s="156"/>
      <c r="X82" s="157"/>
      <c r="Y82" s="59"/>
    </row>
    <row r="83" spans="5:25" x14ac:dyDescent="0.25">
      <c r="E83" s="159" t="s">
        <v>149</v>
      </c>
      <c r="F83" s="139">
        <f t="shared" si="7"/>
        <v>25000000</v>
      </c>
      <c r="G83" s="39">
        <v>18293500</v>
      </c>
      <c r="H83" s="40">
        <v>2358500</v>
      </c>
      <c r="I83" s="40">
        <v>2244000</v>
      </c>
      <c r="J83" s="41">
        <v>2104000</v>
      </c>
      <c r="K83" s="39">
        <v>177170.28</v>
      </c>
      <c r="L83" s="42">
        <v>14040741.91</v>
      </c>
      <c r="M83" s="42"/>
      <c r="N83" s="43"/>
      <c r="O83" s="136">
        <f t="shared" si="8"/>
        <v>9.6848760488698164E-3</v>
      </c>
      <c r="P83" s="137">
        <f t="shared" si="8"/>
        <v>5.9532507568369724</v>
      </c>
      <c r="Q83" s="137">
        <f t="shared" si="8"/>
        <v>0</v>
      </c>
      <c r="R83" s="140">
        <f t="shared" si="8"/>
        <v>0</v>
      </c>
      <c r="S83" s="136">
        <f t="shared" si="9"/>
        <v>9.6848760488698164E-3</v>
      </c>
      <c r="T83" s="137">
        <f t="shared" si="10"/>
        <v>0.68845207195429015</v>
      </c>
      <c r="U83" s="137">
        <f t="shared" si="11"/>
        <v>0.62097799571977641</v>
      </c>
      <c r="V83" s="140">
        <f t="shared" si="12"/>
        <v>0.56871648759999993</v>
      </c>
      <c r="W83" s="156"/>
      <c r="X83" s="157"/>
      <c r="Y83" s="59"/>
    </row>
    <row r="84" spans="5:25" x14ac:dyDescent="0.25">
      <c r="E84" s="159" t="s">
        <v>151</v>
      </c>
      <c r="F84" s="139">
        <v>1100000</v>
      </c>
      <c r="G84" s="39">
        <v>100000</v>
      </c>
      <c r="H84" s="40">
        <v>250000</v>
      </c>
      <c r="I84" s="40">
        <v>500000</v>
      </c>
      <c r="J84" s="41">
        <v>250000</v>
      </c>
      <c r="K84" s="39">
        <v>59321.29</v>
      </c>
      <c r="L84" s="42">
        <v>75353.919999999998</v>
      </c>
      <c r="M84" s="42"/>
      <c r="N84" s="43"/>
      <c r="O84" s="136">
        <f t="shared" si="8"/>
        <v>0.59321290000000004</v>
      </c>
      <c r="P84" s="137">
        <f t="shared" si="8"/>
        <v>0.30141568000000002</v>
      </c>
      <c r="Q84" s="137">
        <f t="shared" si="8"/>
        <v>0</v>
      </c>
      <c r="R84" s="140">
        <f t="shared" si="8"/>
        <v>0</v>
      </c>
      <c r="S84" s="136">
        <f t="shared" si="9"/>
        <v>0.59321290000000004</v>
      </c>
      <c r="T84" s="137">
        <f t="shared" si="10"/>
        <v>0.38478631428571425</v>
      </c>
      <c r="U84" s="137">
        <f t="shared" si="11"/>
        <v>0.15844142352941176</v>
      </c>
      <c r="V84" s="140">
        <f t="shared" si="12"/>
        <v>0.12243200909090908</v>
      </c>
      <c r="W84" s="156"/>
      <c r="X84" s="157"/>
      <c r="Y84" s="59"/>
    </row>
    <row r="85" spans="5:25" ht="15.75" thickBot="1" x14ac:dyDescent="0.3">
      <c r="E85" s="160" t="s">
        <v>150</v>
      </c>
      <c r="F85" s="139">
        <f t="shared" si="7"/>
        <v>0</v>
      </c>
      <c r="G85" s="30"/>
      <c r="H85" s="31"/>
      <c r="I85" s="31"/>
      <c r="J85" s="32"/>
      <c r="K85" s="30"/>
      <c r="L85" s="33"/>
      <c r="M85" s="33"/>
      <c r="N85" s="34"/>
      <c r="O85" s="141" t="str">
        <f t="shared" si="8"/>
        <v>NO APLICA</v>
      </c>
      <c r="P85" s="142" t="str">
        <f t="shared" si="8"/>
        <v>NO APLICA</v>
      </c>
      <c r="Q85" s="142" t="str">
        <f t="shared" si="8"/>
        <v>NO APLICA</v>
      </c>
      <c r="R85" s="143" t="str">
        <f t="shared" si="8"/>
        <v>NO APLICA</v>
      </c>
      <c r="S85" s="141" t="str">
        <f t="shared" si="9"/>
        <v>NO APLICA</v>
      </c>
      <c r="T85" s="142" t="str">
        <f t="shared" si="10"/>
        <v>NO APLICA</v>
      </c>
      <c r="U85" s="142" t="str">
        <f t="shared" si="11"/>
        <v>NO APLICA</v>
      </c>
      <c r="V85" s="143" t="str">
        <f t="shared" si="12"/>
        <v>NO APLICA</v>
      </c>
      <c r="W85" s="268"/>
      <c r="X85" s="269"/>
      <c r="Y85" s="59"/>
    </row>
    <row r="86" spans="5:25" ht="19.5" thickBot="1" x14ac:dyDescent="0.35">
      <c r="E86" s="161" t="s">
        <v>116</v>
      </c>
      <c r="F86" s="168">
        <f>SUM(F78:F85)</f>
        <v>59448800</v>
      </c>
      <c r="G86" s="168">
        <f t="shared" ref="G86:N86" si="13">SUM(G78:G85)</f>
        <v>24477040</v>
      </c>
      <c r="H86" s="168">
        <f t="shared" si="13"/>
        <v>8662000</v>
      </c>
      <c r="I86" s="168">
        <f t="shared" si="13"/>
        <v>18686256</v>
      </c>
      <c r="J86" s="168">
        <f t="shared" si="13"/>
        <v>7623504</v>
      </c>
      <c r="K86" s="168">
        <f t="shared" si="13"/>
        <v>5971063.0200000005</v>
      </c>
      <c r="L86" s="168">
        <f t="shared" si="13"/>
        <v>20099529.220000003</v>
      </c>
      <c r="M86" s="168">
        <f t="shared" si="13"/>
        <v>0</v>
      </c>
      <c r="N86" s="168">
        <f t="shared" si="13"/>
        <v>0</v>
      </c>
      <c r="O86" s="163"/>
      <c r="P86" s="163"/>
      <c r="Q86" s="163"/>
      <c r="R86" s="163"/>
      <c r="S86" s="163"/>
      <c r="T86" s="163"/>
      <c r="U86" s="163"/>
      <c r="V86" s="162"/>
      <c r="W86" s="164"/>
      <c r="X86" s="165"/>
    </row>
    <row r="87" spans="5:25" ht="18.75" x14ac:dyDescent="0.3">
      <c r="E87" s="166"/>
      <c r="F87" s="167"/>
      <c r="G87" s="167"/>
      <c r="H87" s="167"/>
      <c r="I87" s="167"/>
      <c r="J87" s="167"/>
      <c r="K87" s="167"/>
      <c r="L87" s="167"/>
      <c r="M87" s="167"/>
      <c r="N87" s="167"/>
    </row>
    <row r="88" spans="5:25" ht="18.75" x14ac:dyDescent="0.3">
      <c r="E88" s="166"/>
      <c r="F88" s="167"/>
      <c r="G88" s="167"/>
      <c r="H88" s="167"/>
      <c r="I88" s="167"/>
      <c r="J88" s="167"/>
      <c r="K88" s="167"/>
      <c r="L88" s="167"/>
      <c r="M88" s="167"/>
      <c r="N88" s="167"/>
    </row>
    <row r="89" spans="5:25" ht="18.75" x14ac:dyDescent="0.3">
      <c r="E89" s="166"/>
      <c r="F89" s="167"/>
      <c r="G89" s="167"/>
      <c r="H89" s="167"/>
      <c r="I89" s="167"/>
      <c r="J89" s="167"/>
      <c r="K89" s="167"/>
      <c r="L89" s="167"/>
      <c r="M89" s="167"/>
      <c r="N89" s="167"/>
    </row>
    <row r="90" spans="5:25" ht="18.75" x14ac:dyDescent="0.3">
      <c r="E90" s="166"/>
      <c r="F90" s="167"/>
      <c r="G90" s="167"/>
      <c r="H90" s="167"/>
      <c r="I90" s="167"/>
      <c r="J90" s="167"/>
      <c r="K90" s="167"/>
      <c r="L90" s="167"/>
      <c r="M90" s="167"/>
      <c r="N90" s="167"/>
    </row>
    <row r="91" spans="5:25" ht="18.75" x14ac:dyDescent="0.3">
      <c r="E91" s="166"/>
      <c r="F91" s="167"/>
      <c r="G91" s="167"/>
      <c r="H91" s="167"/>
      <c r="I91" s="167"/>
      <c r="J91" s="167"/>
      <c r="K91" s="167"/>
      <c r="L91" s="167"/>
      <c r="M91" s="167"/>
      <c r="N91" s="167"/>
    </row>
    <row r="92" spans="5:25" ht="18.75" x14ac:dyDescent="0.3">
      <c r="E92" s="166"/>
      <c r="F92" s="167"/>
      <c r="G92" s="167"/>
      <c r="H92" s="167"/>
      <c r="I92" s="167"/>
      <c r="J92" s="167"/>
      <c r="K92" s="167"/>
      <c r="L92" s="167"/>
      <c r="M92" s="167"/>
      <c r="N92" s="167"/>
    </row>
    <row r="93" spans="5:25" ht="18.75" x14ac:dyDescent="0.3">
      <c r="E93" s="166"/>
      <c r="F93" s="167"/>
      <c r="G93" s="167"/>
      <c r="H93" s="167"/>
      <c r="I93" s="167"/>
      <c r="J93" s="167"/>
      <c r="K93" s="167"/>
      <c r="L93" s="167"/>
      <c r="M93" s="167"/>
      <c r="N93" s="167"/>
    </row>
    <row r="94" spans="5:25" ht="18.75" x14ac:dyDescent="0.3">
      <c r="E94" s="166"/>
      <c r="F94" s="167"/>
      <c r="G94" s="167"/>
      <c r="H94" s="167"/>
      <c r="I94" s="167"/>
      <c r="J94" s="167"/>
      <c r="K94" s="167"/>
      <c r="L94" s="167"/>
      <c r="M94" s="167"/>
      <c r="N94" s="167"/>
    </row>
    <row r="97" spans="4:24" hidden="1" x14ac:dyDescent="0.25"/>
    <row r="98" spans="4:24" hidden="1" x14ac:dyDescent="0.25"/>
    <row r="99" spans="4:24" hidden="1" x14ac:dyDescent="0.25"/>
    <row r="100" spans="4:24" ht="15.75" hidden="1" thickBot="1" x14ac:dyDescent="0.3">
      <c r="E100" s="251" t="s">
        <v>12</v>
      </c>
      <c r="F100" s="252"/>
      <c r="G100" s="252"/>
      <c r="H100" s="252"/>
      <c r="I100" s="252"/>
      <c r="J100" s="252"/>
      <c r="K100" s="252"/>
      <c r="L100" s="252"/>
      <c r="M100" s="252"/>
      <c r="N100" s="252"/>
      <c r="O100" s="252"/>
      <c r="P100" s="252"/>
      <c r="Q100" s="252"/>
      <c r="R100" s="252"/>
      <c r="S100" s="252"/>
      <c r="T100" s="252"/>
      <c r="U100" s="252"/>
      <c r="V100" s="252"/>
      <c r="W100" s="252"/>
      <c r="X100" s="253"/>
    </row>
    <row r="101" spans="4:24" ht="22.9" hidden="1" customHeight="1" x14ac:dyDescent="0.25">
      <c r="E101" s="249" t="s">
        <v>13</v>
      </c>
      <c r="F101" s="249" t="s">
        <v>14</v>
      </c>
      <c r="G101" s="254" t="s">
        <v>15</v>
      </c>
      <c r="H101" s="255"/>
      <c r="I101" s="255"/>
      <c r="J101" s="256"/>
      <c r="K101" s="254" t="s">
        <v>16</v>
      </c>
      <c r="L101" s="255"/>
      <c r="M101" s="255"/>
      <c r="N101" s="256"/>
      <c r="O101" s="257" t="s">
        <v>17</v>
      </c>
      <c r="P101" s="258"/>
      <c r="Q101" s="258"/>
      <c r="R101" s="259"/>
      <c r="S101" s="257" t="s">
        <v>18</v>
      </c>
      <c r="T101" s="258"/>
      <c r="U101" s="258"/>
      <c r="V101" s="259"/>
      <c r="W101" s="65"/>
      <c r="X101" s="260" t="s">
        <v>126</v>
      </c>
    </row>
    <row r="102" spans="4:24" ht="29.25" hidden="1" thickBot="1" x14ac:dyDescent="0.3">
      <c r="E102" s="250"/>
      <c r="F102" s="250"/>
      <c r="G102" s="1" t="s">
        <v>122</v>
      </c>
      <c r="H102" s="2" t="s">
        <v>123</v>
      </c>
      <c r="I102" s="3" t="s">
        <v>124</v>
      </c>
      <c r="J102" s="4" t="s">
        <v>125</v>
      </c>
      <c r="K102" s="1" t="s">
        <v>122</v>
      </c>
      <c r="L102" s="2" t="s">
        <v>123</v>
      </c>
      <c r="M102" s="3" t="s">
        <v>124</v>
      </c>
      <c r="N102" s="4" t="s">
        <v>125</v>
      </c>
      <c r="O102" s="1" t="s">
        <v>6</v>
      </c>
      <c r="P102" s="5" t="s">
        <v>7</v>
      </c>
      <c r="Q102" s="6" t="s">
        <v>8</v>
      </c>
      <c r="R102" s="7" t="s">
        <v>9</v>
      </c>
      <c r="S102" s="8" t="s">
        <v>6</v>
      </c>
      <c r="T102" s="9" t="s">
        <v>7</v>
      </c>
      <c r="U102" s="6" t="s">
        <v>8</v>
      </c>
      <c r="V102" s="9" t="s">
        <v>9</v>
      </c>
      <c r="W102" s="125"/>
      <c r="X102" s="261"/>
    </row>
    <row r="103" spans="4:24" ht="47.65" hidden="1" customHeight="1" x14ac:dyDescent="0.25">
      <c r="E103" s="12" t="s">
        <v>108</v>
      </c>
      <c r="F103" s="10">
        <v>11300000</v>
      </c>
      <c r="G103" s="20">
        <v>360000</v>
      </c>
      <c r="H103" s="21">
        <v>1025000</v>
      </c>
      <c r="I103" s="21">
        <v>8885000</v>
      </c>
      <c r="J103" s="22">
        <v>1030000</v>
      </c>
      <c r="K103" s="20">
        <v>360000</v>
      </c>
      <c r="L103" s="23">
        <v>1025000</v>
      </c>
      <c r="M103" s="23">
        <v>8885000</v>
      </c>
      <c r="N103" s="24">
        <v>1030000</v>
      </c>
      <c r="O103" s="53">
        <f t="shared" ref="O103:O111" si="14">IFERROR((K103/G103),"100%")</f>
        <v>1</v>
      </c>
      <c r="P103" s="54">
        <f t="shared" ref="P103:P111" si="15">IFERROR((L103/H103),"100%")</f>
        <v>1</v>
      </c>
      <c r="Q103" s="54">
        <f t="shared" ref="Q103:Q111" si="16">IFERROR((M103/I103),"100%")</f>
        <v>1</v>
      </c>
      <c r="R103" s="55">
        <f t="shared" ref="R103:R111" si="17">IFERROR((N103/J103),"100%")</f>
        <v>1</v>
      </c>
      <c r="S103" s="53">
        <f t="shared" ref="S103:S111" si="18">IFERROR(((K103)/(G103)),"100%")</f>
        <v>1</v>
      </c>
      <c r="T103" s="54">
        <f t="shared" ref="T103:T111" si="19">IFERROR(((K103+L103)/(G103+H103)),"100%")</f>
        <v>1</v>
      </c>
      <c r="U103" s="54">
        <f t="shared" ref="U103:U111" si="20">IFERROR(((K103+L103+M103)/(G103+H103+I103)),"100%")</f>
        <v>1</v>
      </c>
      <c r="V103" s="55">
        <f t="shared" ref="V103:V111" si="21">IFERROR(((K103+L103+M103+N103)/(G103+H103+I103+J103)),"100%")</f>
        <v>1</v>
      </c>
      <c r="W103" s="126"/>
      <c r="X103" s="57"/>
    </row>
    <row r="104" spans="4:24" ht="40.9" hidden="1" customHeight="1" x14ac:dyDescent="0.25">
      <c r="E104" s="13" t="s">
        <v>109</v>
      </c>
      <c r="F104" s="11">
        <v>1200000</v>
      </c>
      <c r="G104" s="25">
        <v>126000</v>
      </c>
      <c r="H104" s="26">
        <v>411750</v>
      </c>
      <c r="I104" s="26">
        <v>332250</v>
      </c>
      <c r="J104" s="27">
        <v>330000</v>
      </c>
      <c r="K104" s="25">
        <v>125592.94</v>
      </c>
      <c r="L104" s="28">
        <v>441832.42</v>
      </c>
      <c r="M104" s="28">
        <v>332250</v>
      </c>
      <c r="N104" s="29">
        <v>330000</v>
      </c>
      <c r="O104" s="47">
        <f t="shared" si="14"/>
        <v>0.99676936507936509</v>
      </c>
      <c r="P104" s="48">
        <f t="shared" si="15"/>
        <v>1.0730599149969642</v>
      </c>
      <c r="Q104" s="48">
        <f t="shared" si="16"/>
        <v>1</v>
      </c>
      <c r="R104" s="49">
        <f t="shared" si="17"/>
        <v>1</v>
      </c>
      <c r="S104" s="47">
        <f t="shared" si="18"/>
        <v>0.99676936507936509</v>
      </c>
      <c r="T104" s="48">
        <f t="shared" si="19"/>
        <v>1.0551843049744305</v>
      </c>
      <c r="U104" s="48">
        <f t="shared" si="20"/>
        <v>1.0341096091954023</v>
      </c>
      <c r="V104" s="49">
        <f t="shared" si="21"/>
        <v>1.0247294666666666</v>
      </c>
      <c r="W104" s="127"/>
      <c r="X104" s="58"/>
    </row>
    <row r="105" spans="4:24" ht="28.15" hidden="1" customHeight="1" x14ac:dyDescent="0.25">
      <c r="E105" s="37" t="s">
        <v>110</v>
      </c>
      <c r="F105" s="38">
        <v>1100000</v>
      </c>
      <c r="G105" s="39">
        <v>160000</v>
      </c>
      <c r="H105" s="40">
        <v>490000</v>
      </c>
      <c r="I105" s="40">
        <v>250000</v>
      </c>
      <c r="J105" s="41">
        <v>200000</v>
      </c>
      <c r="K105" s="39">
        <v>159556.71</v>
      </c>
      <c r="L105" s="42">
        <v>489891.46</v>
      </c>
      <c r="M105" s="42">
        <v>270151.53999999998</v>
      </c>
      <c r="N105" s="43">
        <v>106848.89</v>
      </c>
      <c r="O105" s="47">
        <f t="shared" si="14"/>
        <v>0.99722943749999993</v>
      </c>
      <c r="P105" s="48">
        <f t="shared" si="15"/>
        <v>0.99977848979591843</v>
      </c>
      <c r="Q105" s="48">
        <f t="shared" si="16"/>
        <v>1.0806061599999999</v>
      </c>
      <c r="R105" s="49">
        <f t="shared" si="17"/>
        <v>0.53424444999999998</v>
      </c>
      <c r="S105" s="47">
        <f t="shared" si="18"/>
        <v>0.99722943749999993</v>
      </c>
      <c r="T105" s="48">
        <f t="shared" si="19"/>
        <v>0.99915103076923084</v>
      </c>
      <c r="U105" s="48">
        <f t="shared" si="20"/>
        <v>1.0217774555555554</v>
      </c>
      <c r="V105" s="49">
        <f t="shared" si="21"/>
        <v>0.93313509090909086</v>
      </c>
      <c r="W105" s="128"/>
      <c r="X105" s="45"/>
    </row>
    <row r="106" spans="4:24" ht="30" hidden="1" x14ac:dyDescent="0.25">
      <c r="D106" s="59"/>
      <c r="E106" s="37" t="s">
        <v>111</v>
      </c>
      <c r="F106" s="38">
        <v>1200000</v>
      </c>
      <c r="G106" s="39">
        <v>250797</v>
      </c>
      <c r="H106" s="40">
        <v>425797</v>
      </c>
      <c r="I106" s="40">
        <v>299941</v>
      </c>
      <c r="J106" s="41">
        <v>223465</v>
      </c>
      <c r="K106" s="39">
        <v>154715</v>
      </c>
      <c r="L106" s="42">
        <v>274832</v>
      </c>
      <c r="M106" s="42">
        <v>253416.52</v>
      </c>
      <c r="N106" s="43">
        <v>198454.52</v>
      </c>
      <c r="O106" s="47">
        <f t="shared" si="14"/>
        <v>0.61689334401926654</v>
      </c>
      <c r="P106" s="48">
        <f t="shared" si="15"/>
        <v>0.64545311498202196</v>
      </c>
      <c r="Q106" s="48">
        <f t="shared" si="16"/>
        <v>0.84488789461927505</v>
      </c>
      <c r="R106" s="49">
        <f t="shared" si="17"/>
        <v>0.88807875953728765</v>
      </c>
      <c r="S106" s="47">
        <f t="shared" si="18"/>
        <v>0.61689334401926654</v>
      </c>
      <c r="T106" s="48">
        <f t="shared" si="19"/>
        <v>0.63486669997073575</v>
      </c>
      <c r="U106" s="48">
        <f t="shared" si="20"/>
        <v>0.69937433886138234</v>
      </c>
      <c r="V106" s="49">
        <f t="shared" si="21"/>
        <v>0.73451503333333334</v>
      </c>
      <c r="W106" s="128"/>
      <c r="X106" s="45"/>
    </row>
    <row r="107" spans="4:24" ht="45" hidden="1" x14ac:dyDescent="0.25">
      <c r="D107" s="59"/>
      <c r="E107" s="37" t="s">
        <v>112</v>
      </c>
      <c r="F107" s="38">
        <v>14250000</v>
      </c>
      <c r="G107" s="39">
        <v>3778310</v>
      </c>
      <c r="H107" s="40">
        <v>3688310</v>
      </c>
      <c r="I107" s="40">
        <v>3368310</v>
      </c>
      <c r="J107" s="41">
        <v>3415070</v>
      </c>
      <c r="K107" s="39">
        <v>11143.15</v>
      </c>
      <c r="L107" s="42">
        <v>1933142.91</v>
      </c>
      <c r="M107" s="42">
        <v>3241633.35</v>
      </c>
      <c r="N107" s="43">
        <v>2380898.84</v>
      </c>
      <c r="O107" s="47">
        <f t="shared" si="14"/>
        <v>2.9492418568089966E-3</v>
      </c>
      <c r="P107" s="48">
        <f t="shared" si="15"/>
        <v>0.52412701481166168</v>
      </c>
      <c r="Q107" s="48">
        <f t="shared" si="16"/>
        <v>0.96239162963028935</v>
      </c>
      <c r="R107" s="49">
        <f t="shared" si="17"/>
        <v>0.69717424240205905</v>
      </c>
      <c r="S107" s="47">
        <f t="shared" si="18"/>
        <v>2.9492418568089966E-3</v>
      </c>
      <c r="T107" s="48">
        <f t="shared" si="19"/>
        <v>0.26039708194604783</v>
      </c>
      <c r="U107" s="48">
        <f t="shared" si="20"/>
        <v>0.47862971057496451</v>
      </c>
      <c r="V107" s="49">
        <f t="shared" si="21"/>
        <v>0.53100478947368424</v>
      </c>
      <c r="W107" s="128"/>
      <c r="X107" s="45" t="s">
        <v>121</v>
      </c>
    </row>
    <row r="108" spans="4:24" ht="30" hidden="1" x14ac:dyDescent="0.25">
      <c r="E108" s="37" t="s">
        <v>113</v>
      </c>
      <c r="F108" s="38">
        <v>20700000</v>
      </c>
      <c r="G108" s="39">
        <v>4811428</v>
      </c>
      <c r="H108" s="40">
        <v>4549524</v>
      </c>
      <c r="I108" s="40">
        <v>4634524</v>
      </c>
      <c r="J108" s="41">
        <v>6704524</v>
      </c>
      <c r="K108" s="39">
        <v>3358786.82</v>
      </c>
      <c r="L108" s="42">
        <v>3742464.01</v>
      </c>
      <c r="M108" s="42">
        <v>4634524</v>
      </c>
      <c r="N108" s="43">
        <v>6704524</v>
      </c>
      <c r="O108" s="47">
        <f t="shared" si="14"/>
        <v>0.6980852295825688</v>
      </c>
      <c r="P108" s="48">
        <f t="shared" si="15"/>
        <v>0.82260561984066904</v>
      </c>
      <c r="Q108" s="48">
        <f t="shared" si="16"/>
        <v>1</v>
      </c>
      <c r="R108" s="49">
        <f t="shared" si="17"/>
        <v>1</v>
      </c>
      <c r="S108" s="47">
        <f t="shared" si="18"/>
        <v>0.6980852295825688</v>
      </c>
      <c r="T108" s="48">
        <f t="shared" si="19"/>
        <v>0.7586034871239592</v>
      </c>
      <c r="U108" s="48">
        <f t="shared" si="20"/>
        <v>0.83854059911931544</v>
      </c>
      <c r="V108" s="49">
        <f t="shared" si="21"/>
        <v>0.89083569227053128</v>
      </c>
      <c r="W108" s="128"/>
      <c r="X108" s="45"/>
    </row>
    <row r="109" spans="4:24" ht="30" hidden="1" x14ac:dyDescent="0.25">
      <c r="E109" s="37" t="s">
        <v>114</v>
      </c>
      <c r="F109" s="38">
        <v>500000</v>
      </c>
      <c r="G109" s="39">
        <v>50000</v>
      </c>
      <c r="H109" s="40">
        <v>200000</v>
      </c>
      <c r="I109" s="40">
        <v>175000</v>
      </c>
      <c r="J109" s="41">
        <v>75000</v>
      </c>
      <c r="K109" s="39">
        <v>112097</v>
      </c>
      <c r="L109" s="42">
        <v>63241.17</v>
      </c>
      <c r="M109" s="42">
        <v>140000</v>
      </c>
      <c r="N109" s="43">
        <v>75000</v>
      </c>
      <c r="O109" s="47">
        <f t="shared" si="14"/>
        <v>2.24194</v>
      </c>
      <c r="P109" s="48">
        <f t="shared" si="15"/>
        <v>0.31620585000000001</v>
      </c>
      <c r="Q109" s="48">
        <f t="shared" si="16"/>
        <v>0.8</v>
      </c>
      <c r="R109" s="49">
        <f t="shared" si="17"/>
        <v>1</v>
      </c>
      <c r="S109" s="47">
        <f t="shared" si="18"/>
        <v>2.24194</v>
      </c>
      <c r="T109" s="48">
        <f t="shared" si="19"/>
        <v>0.70135267999999995</v>
      </c>
      <c r="U109" s="48">
        <f t="shared" si="20"/>
        <v>0.74197216470588234</v>
      </c>
      <c r="V109" s="49">
        <f t="shared" si="21"/>
        <v>0.78067633999999997</v>
      </c>
      <c r="W109" s="128"/>
      <c r="X109" s="45"/>
    </row>
    <row r="110" spans="4:24" ht="30" hidden="1" x14ac:dyDescent="0.25">
      <c r="E110" s="37" t="s">
        <v>115</v>
      </c>
      <c r="F110" s="38">
        <v>274724673.82999998</v>
      </c>
      <c r="G110" s="39">
        <v>61608858.659999996</v>
      </c>
      <c r="H110" s="40">
        <v>61733858.659999996</v>
      </c>
      <c r="I110" s="40">
        <v>65608858.579999998</v>
      </c>
      <c r="J110" s="41">
        <v>85773097.930000007</v>
      </c>
      <c r="K110" s="39">
        <v>33992752.740000002</v>
      </c>
      <c r="L110" s="42">
        <v>48184401.310000002</v>
      </c>
      <c r="M110" s="42">
        <v>65608858.579999998</v>
      </c>
      <c r="N110" s="43">
        <v>85773097.930000007</v>
      </c>
      <c r="O110" s="47">
        <f t="shared" si="14"/>
        <v>0.55175105462666274</v>
      </c>
      <c r="P110" s="48">
        <f t="shared" si="15"/>
        <v>0.78051821732667315</v>
      </c>
      <c r="Q110" s="48">
        <f t="shared" si="16"/>
        <v>1</v>
      </c>
      <c r="R110" s="49">
        <f t="shared" si="17"/>
        <v>1</v>
      </c>
      <c r="S110" s="47">
        <f t="shared" si="18"/>
        <v>0.55175105462666274</v>
      </c>
      <c r="T110" s="48">
        <f t="shared" si="19"/>
        <v>0.66625055646212039</v>
      </c>
      <c r="U110" s="48">
        <f t="shared" si="20"/>
        <v>0.78213696777111674</v>
      </c>
      <c r="V110" s="49">
        <f t="shared" si="21"/>
        <v>0.85015702195182774</v>
      </c>
      <c r="W110" s="128"/>
      <c r="X110" s="45"/>
    </row>
    <row r="111" spans="4:24" ht="25.9" hidden="1" customHeight="1" x14ac:dyDescent="0.25">
      <c r="E111" s="14" t="s">
        <v>116</v>
      </c>
      <c r="F111" s="15">
        <f>SUM(F103:F110)</f>
        <v>324974673.82999998</v>
      </c>
      <c r="G111" s="30"/>
      <c r="H111" s="31"/>
      <c r="I111" s="31"/>
      <c r="J111" s="32"/>
      <c r="K111" s="30">
        <v>38274644.359999999</v>
      </c>
      <c r="L111" s="33">
        <v>56154805.280000001</v>
      </c>
      <c r="M111" s="33">
        <v>83365833.989999995</v>
      </c>
      <c r="N111" s="34">
        <v>96598824.180000007</v>
      </c>
      <c r="O111" s="50" t="str">
        <f t="shared" si="14"/>
        <v>100%</v>
      </c>
      <c r="P111" s="51" t="str">
        <f t="shared" si="15"/>
        <v>100%</v>
      </c>
      <c r="Q111" s="51" t="str">
        <f t="shared" si="16"/>
        <v>100%</v>
      </c>
      <c r="R111" s="52" t="str">
        <f t="shared" si="17"/>
        <v>100%</v>
      </c>
      <c r="S111" s="50" t="str">
        <f t="shared" si="18"/>
        <v>100%</v>
      </c>
      <c r="T111" s="51" t="str">
        <f t="shared" si="19"/>
        <v>100%</v>
      </c>
      <c r="U111" s="51" t="str">
        <f t="shared" si="20"/>
        <v>100%</v>
      </c>
      <c r="V111" s="52" t="str">
        <f t="shared" si="21"/>
        <v>100%</v>
      </c>
      <c r="W111" s="129"/>
      <c r="X111" s="46"/>
    </row>
    <row r="112" spans="4:24" hidden="1" x14ac:dyDescent="0.25"/>
  </sheetData>
  <mergeCells count="34">
    <mergeCell ref="F2:T2"/>
    <mergeCell ref="F3:T3"/>
    <mergeCell ref="F4:T4"/>
    <mergeCell ref="F5:T5"/>
    <mergeCell ref="P11:S11"/>
    <mergeCell ref="D11:F11"/>
    <mergeCell ref="G11:K11"/>
    <mergeCell ref="L11:O11"/>
    <mergeCell ref="G10:W10"/>
    <mergeCell ref="U11:W11"/>
    <mergeCell ref="X11:X12"/>
    <mergeCell ref="B14:F14"/>
    <mergeCell ref="B11:B12"/>
    <mergeCell ref="E101:E102"/>
    <mergeCell ref="E100:X100"/>
    <mergeCell ref="F101:F102"/>
    <mergeCell ref="G101:J101"/>
    <mergeCell ref="K101:N101"/>
    <mergeCell ref="O101:R101"/>
    <mergeCell ref="S101:V101"/>
    <mergeCell ref="X101:X102"/>
    <mergeCell ref="C11:C12"/>
    <mergeCell ref="W78:X78"/>
    <mergeCell ref="W79:X79"/>
    <mergeCell ref="W80:X80"/>
    <mergeCell ref="W85:X85"/>
    <mergeCell ref="E75:X75"/>
    <mergeCell ref="E76:E77"/>
    <mergeCell ref="F76:F77"/>
    <mergeCell ref="G76:J76"/>
    <mergeCell ref="K76:N76"/>
    <mergeCell ref="O76:R76"/>
    <mergeCell ref="S76:V76"/>
    <mergeCell ref="W76:X77"/>
  </mergeCells>
  <conditionalFormatting sqref="G78:J85">
    <cfRule type="containsBlanks" dxfId="67" priority="137">
      <formula>LEN(TRIM(G78))=0</formula>
    </cfRule>
  </conditionalFormatting>
  <conditionalFormatting sqref="G103:J111">
    <cfRule type="containsBlanks" dxfId="66" priority="243">
      <formula>LEN(TRIM(G103))=0</formula>
    </cfRule>
  </conditionalFormatting>
  <conditionalFormatting sqref="H13">
    <cfRule type="cellIs" priority="176" operator="equal">
      <formula>"NO DISPONIBLE"</formula>
    </cfRule>
  </conditionalFormatting>
  <conditionalFormatting sqref="H15:K53">
    <cfRule type="containsBlanks" dxfId="65" priority="160">
      <formula>LEN(TRIM(H15))=0</formula>
    </cfRule>
  </conditionalFormatting>
  <conditionalFormatting sqref="H14:L14">
    <cfRule type="containsBlanks" dxfId="64" priority="138">
      <formula>LEN(TRIM(H14))=0</formula>
    </cfRule>
  </conditionalFormatting>
  <conditionalFormatting sqref="I13:N13">
    <cfRule type="cellIs" dxfId="63" priority="173" operator="equal">
      <formula>"NO DISPONIBLE"</formula>
    </cfRule>
  </conditionalFormatting>
  <conditionalFormatting sqref="L15:L18">
    <cfRule type="containsBlanks" dxfId="62" priority="124">
      <formula>LEN(TRIM(L15))=0</formula>
    </cfRule>
  </conditionalFormatting>
  <conditionalFormatting sqref="L47:L52">
    <cfRule type="containsBlanks" dxfId="61" priority="128">
      <formula>LEN(TRIM(L47))=0</formula>
    </cfRule>
  </conditionalFormatting>
  <conditionalFormatting sqref="L53">
    <cfRule type="containsBlanks" dxfId="60" priority="123">
      <formula>LEN(TRIM(L53))=0</formula>
    </cfRule>
  </conditionalFormatting>
  <conditionalFormatting sqref="L34:M37 M47:M48 K78:N85 K103:N111">
    <cfRule type="containsBlanks" dxfId="59" priority="136">
      <formula>LEN(TRIM(K34))=0</formula>
    </cfRule>
  </conditionalFormatting>
  <conditionalFormatting sqref="M49:M53">
    <cfRule type="containsBlanks" dxfId="58" priority="100">
      <formula>LEN(TRIM(M49))=0</formula>
    </cfRule>
  </conditionalFormatting>
  <conditionalFormatting sqref="M14:O19 M20:M33">
    <cfRule type="containsBlanks" dxfId="57" priority="101">
      <formula>LEN(TRIM(M14))=0</formula>
    </cfRule>
  </conditionalFormatting>
  <conditionalFormatting sqref="O13 L19:L33 N20:O37 L38:O46 N47:O53">
    <cfRule type="containsBlanks" dxfId="56" priority="127">
      <formula>LEN(TRIM(L13))=0</formula>
    </cfRule>
  </conditionalFormatting>
  <conditionalFormatting sqref="O78:V85">
    <cfRule type="cellIs" dxfId="55" priority="135" operator="greaterThan">
      <formula>1.2</formula>
    </cfRule>
    <cfRule type="cellIs" dxfId="54" priority="134" operator="lessThan">
      <formula>0.5</formula>
    </cfRule>
    <cfRule type="cellIs" dxfId="53" priority="133" operator="between">
      <formula>0.5</formula>
      <formula>0.7</formula>
    </cfRule>
    <cfRule type="cellIs" dxfId="52" priority="132" operator="between">
      <formula>0.7</formula>
      <formula>1.2</formula>
    </cfRule>
    <cfRule type="cellIs" dxfId="51" priority="131" operator="equal">
      <formula>"NO APLICA"</formula>
    </cfRule>
  </conditionalFormatting>
  <conditionalFormatting sqref="O103:W111">
    <cfRule type="containsBlanks" dxfId="50" priority="195" stopIfTrue="1">
      <formula>LEN(TRIM(O103))=0</formula>
    </cfRule>
    <cfRule type="cellIs" dxfId="49" priority="190" stopIfTrue="1" operator="equal">
      <formula>"100%"</formula>
    </cfRule>
    <cfRule type="cellIs" dxfId="48" priority="191" stopIfTrue="1" operator="lessThan">
      <formula>0.5</formula>
    </cfRule>
    <cfRule type="cellIs" dxfId="47" priority="192" stopIfTrue="1" operator="between">
      <formula>0.5</formula>
      <formula>0.7</formula>
    </cfRule>
    <cfRule type="cellIs" dxfId="46" priority="193" stopIfTrue="1" operator="between">
      <formula>0.7</formula>
      <formula>1.2</formula>
    </cfRule>
    <cfRule type="cellIs" dxfId="45" priority="194" stopIfTrue="1" operator="greaterThanOrEqual">
      <formula>1.2</formula>
    </cfRule>
  </conditionalFormatting>
  <conditionalFormatting sqref="P13">
    <cfRule type="cellIs" priority="172" operator="equal">
      <formula>"NO DISPONIBLE"</formula>
    </cfRule>
  </conditionalFormatting>
  <conditionalFormatting sqref="P15:R53">
    <cfRule type="cellIs" dxfId="44" priority="35" stopIfTrue="1" operator="lessThan">
      <formula>0.5</formula>
    </cfRule>
    <cfRule type="cellIs" dxfId="43" priority="34" stopIfTrue="1" operator="equal">
      <formula>"100%"</formula>
    </cfRule>
    <cfRule type="cellIs" dxfId="42" priority="36" stopIfTrue="1" operator="between">
      <formula>0.5</formula>
      <formula>0.7</formula>
    </cfRule>
    <cfRule type="cellIs" dxfId="41" priority="37" stopIfTrue="1" operator="between">
      <formula>0.7</formula>
      <formula>1.2</formula>
    </cfRule>
    <cfRule type="cellIs" dxfId="40" priority="38" stopIfTrue="1" operator="greaterThanOrEqual">
      <formula>1.2</formula>
    </cfRule>
    <cfRule type="containsBlanks" dxfId="39" priority="39" stopIfTrue="1">
      <formula>LEN(TRIM(P15))=0</formula>
    </cfRule>
  </conditionalFormatting>
  <conditionalFormatting sqref="P14:W14">
    <cfRule type="cellIs" dxfId="38" priority="23" stopIfTrue="1" operator="lessThan">
      <formula>0.5</formula>
    </cfRule>
    <cfRule type="cellIs" dxfId="37" priority="25" stopIfTrue="1" operator="between">
      <formula>0.7</formula>
      <formula>1.2</formula>
    </cfRule>
    <cfRule type="cellIs" dxfId="36" priority="26" stopIfTrue="1" operator="greaterThanOrEqual">
      <formula>1.2</formula>
    </cfRule>
    <cfRule type="cellIs" dxfId="35" priority="24" stopIfTrue="1" operator="between">
      <formula>0.5</formula>
      <formula>0.7</formula>
    </cfRule>
    <cfRule type="cellIs" dxfId="34" priority="22" stopIfTrue="1" operator="equal">
      <formula>"100%"</formula>
    </cfRule>
    <cfRule type="containsBlanks" dxfId="33" priority="27" stopIfTrue="1">
      <formula>LEN(TRIM(P14))=0</formula>
    </cfRule>
  </conditionalFormatting>
  <conditionalFormatting sqref="Q13:R13">
    <cfRule type="cellIs" dxfId="32" priority="171" operator="equal">
      <formula>"NO DISPONIBLE"</formula>
    </cfRule>
  </conditionalFormatting>
  <conditionalFormatting sqref="T13">
    <cfRule type="cellIs" priority="2" operator="equal">
      <formula>"NO DISPONIBLE"</formula>
    </cfRule>
  </conditionalFormatting>
  <conditionalFormatting sqref="T15:U53">
    <cfRule type="containsBlanks" dxfId="31" priority="107" stopIfTrue="1">
      <formula>LEN(TRIM(T15))=0</formula>
    </cfRule>
    <cfRule type="cellIs" dxfId="30" priority="102" stopIfTrue="1" operator="equal">
      <formula>"100%"</formula>
    </cfRule>
    <cfRule type="cellIs" dxfId="29" priority="103" stopIfTrue="1" operator="lessThan">
      <formula>0.5</formula>
    </cfRule>
    <cfRule type="cellIs" dxfId="28" priority="104" stopIfTrue="1" operator="between">
      <formula>0.5</formula>
      <formula>0.7</formula>
    </cfRule>
    <cfRule type="cellIs" dxfId="27" priority="105" stopIfTrue="1" operator="between">
      <formula>0.7</formula>
      <formula>1.2</formula>
    </cfRule>
    <cfRule type="cellIs" dxfId="26" priority="106" stopIfTrue="1" operator="greaterThanOrEqual">
      <formula>1.2</formula>
    </cfRule>
  </conditionalFormatting>
  <conditionalFormatting sqref="U13:V13">
    <cfRule type="cellIs" dxfId="25" priority="1" operator="equal">
      <formula>"NO DISPONIBLE"</formula>
    </cfRule>
  </conditionalFormatting>
  <conditionalFormatting sqref="V15:V43">
    <cfRule type="cellIs" dxfId="24" priority="16" stopIfTrue="1" operator="equal">
      <formula>"100%"</formula>
    </cfRule>
    <cfRule type="containsBlanks" dxfId="23" priority="21" stopIfTrue="1">
      <formula>LEN(TRIM(V15))=0</formula>
    </cfRule>
    <cfRule type="cellIs" dxfId="22" priority="20" stopIfTrue="1" operator="greaterThanOrEqual">
      <formula>1.2</formula>
    </cfRule>
    <cfRule type="cellIs" dxfId="21" priority="19" stopIfTrue="1" operator="between">
      <formula>0.7</formula>
      <formula>1.2</formula>
    </cfRule>
    <cfRule type="cellIs" dxfId="20" priority="18" stopIfTrue="1" operator="between">
      <formula>0.5</formula>
      <formula>0.7</formula>
    </cfRule>
    <cfRule type="cellIs" dxfId="19" priority="17" stopIfTrue="1" operator="lessThan">
      <formula>0.5</formula>
    </cfRule>
  </conditionalFormatting>
  <conditionalFormatting sqref="V45:V48">
    <cfRule type="cellIs" dxfId="18" priority="76" stopIfTrue="1" operator="equal">
      <formula>"100%"</formula>
    </cfRule>
    <cfRule type="containsBlanks" dxfId="17" priority="81" stopIfTrue="1">
      <formula>LEN(TRIM(V45))=0</formula>
    </cfRule>
    <cfRule type="cellIs" dxfId="16" priority="80" stopIfTrue="1" operator="greaterThanOrEqual">
      <formula>1.2</formula>
    </cfRule>
    <cfRule type="cellIs" dxfId="15" priority="79" stopIfTrue="1" operator="between">
      <formula>0.7</formula>
      <formula>1.2</formula>
    </cfRule>
    <cfRule type="cellIs" dxfId="14" priority="77" stopIfTrue="1" operator="lessThan">
      <formula>0.5</formula>
    </cfRule>
    <cfRule type="cellIs" dxfId="13" priority="78" stopIfTrue="1" operator="between">
      <formula>0.5</formula>
      <formula>0.7</formula>
    </cfRule>
  </conditionalFormatting>
  <conditionalFormatting sqref="V50:V53">
    <cfRule type="containsBlanks" dxfId="12" priority="15" stopIfTrue="1">
      <formula>LEN(TRIM(V50))=0</formula>
    </cfRule>
    <cfRule type="cellIs" dxfId="11" priority="14" stopIfTrue="1" operator="greaterThanOrEqual">
      <formula>1.2</formula>
    </cfRule>
    <cfRule type="cellIs" dxfId="10" priority="13" stopIfTrue="1" operator="between">
      <formula>0.7</formula>
      <formula>1.2</formula>
    </cfRule>
    <cfRule type="cellIs" dxfId="9" priority="12" stopIfTrue="1" operator="between">
      <formula>0.5</formula>
      <formula>0.7</formula>
    </cfRule>
    <cfRule type="cellIs" dxfId="8" priority="11" stopIfTrue="1" operator="lessThan">
      <formula>0.5</formula>
    </cfRule>
    <cfRule type="cellIs" dxfId="7" priority="10" stopIfTrue="1" operator="equal">
      <formula>"100%"</formula>
    </cfRule>
  </conditionalFormatting>
  <conditionalFormatting sqref="W13 W15:W43 V44:W44 W45:W48 V49:W49 W50:W53">
    <cfRule type="containsBlanks" dxfId="6" priority="146">
      <formula>LEN(TRIM(V13))=0</formula>
    </cfRule>
    <cfRule type="cellIs" dxfId="5" priority="147" stopIfTrue="1" operator="equal">
      <formula>"100%"</formula>
    </cfRule>
    <cfRule type="cellIs" dxfId="4" priority="149" stopIfTrue="1" operator="between">
      <formula>0.5</formula>
      <formula>0.7</formula>
    </cfRule>
    <cfRule type="cellIs" dxfId="3" priority="150" stopIfTrue="1" operator="between">
      <formula>0.7</formula>
      <formula>1.2</formula>
    </cfRule>
    <cfRule type="cellIs" dxfId="2" priority="151" stopIfTrue="1" operator="greaterThanOrEqual">
      <formula>1.2</formula>
    </cfRule>
    <cfRule type="containsBlanks" dxfId="1" priority="152" stopIfTrue="1">
      <formula>LEN(TRIM(V13))=0</formula>
    </cfRule>
    <cfRule type="cellIs" dxfId="0" priority="148" stopIfTrue="1" operator="lessThan">
      <formula>0.5</formula>
    </cfRule>
  </conditionalFormatting>
  <pageMargins left="0.70866141732283472" right="0.70866141732283472" top="0.9055118110236221" bottom="0.55118110236220474" header="0.31496062992125984" footer="0.47244094488188981"/>
  <pageSetup paperSize="17" scale="38" fitToHeight="0" orientation="landscape" horizontalDpi="1200" verticalDpi="1200" r:id="rId1"/>
  <rowBreaks count="3" manualBreakCount="3">
    <brk id="18" max="23" man="1"/>
    <brk id="33" max="23" man="1"/>
    <brk id="45"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workbookViewId="0">
      <selection activeCell="A15" sqref="A15"/>
    </sheetView>
  </sheetViews>
  <sheetFormatPr baseColWidth="10" defaultRowHeight="15" x14ac:dyDescent="0.25"/>
  <cols>
    <col min="1" max="1" width="73.42578125" customWidth="1"/>
    <col min="2" max="2" width="34.7109375" customWidth="1"/>
  </cols>
  <sheetData>
    <row r="1" spans="1:2" x14ac:dyDescent="0.25">
      <c r="A1" s="19" t="s">
        <v>22</v>
      </c>
    </row>
    <row r="3" spans="1:2" ht="120" customHeight="1" x14ac:dyDescent="0.25">
      <c r="A3" s="282" t="s">
        <v>21</v>
      </c>
      <c r="B3" s="282"/>
    </row>
    <row r="5" spans="1:2" ht="45" x14ac:dyDescent="0.25">
      <c r="A5" s="16"/>
      <c r="B5" s="18" t="s">
        <v>19</v>
      </c>
    </row>
    <row r="6" spans="1:2" ht="60" x14ac:dyDescent="0.25">
      <c r="A6" s="17"/>
      <c r="B6" s="18" t="s">
        <v>20</v>
      </c>
    </row>
  </sheetData>
  <mergeCells count="1">
    <mergeCell ref="A3:B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SEGUIMIENTO 2025 </vt:lpstr>
      <vt:lpstr>Instrucciones</vt:lpstr>
      <vt:lpstr>'SEGUIMIENTO 2025 '!Área_de_impresión</vt:lpstr>
      <vt:lpstr>'SEGUIMIENTO 2025 '!Títulos_a_imprimir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Enrique Eduardo Encalada Sánchez</dc:creator>
  <cp:keywords/>
  <dc:description/>
  <cp:lastModifiedBy>Susana Chan May</cp:lastModifiedBy>
  <cp:revision/>
  <cp:lastPrinted>2025-10-06T18:31:56Z</cp:lastPrinted>
  <dcterms:created xsi:type="dcterms:W3CDTF">2020-03-29T15:30:51Z</dcterms:created>
  <dcterms:modified xsi:type="dcterms:W3CDTF">2025-11-11T21:01:43Z</dcterms:modified>
  <cp:category/>
  <cp:contentStatus/>
</cp:coreProperties>
</file>