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planeacion\Desktop\3trim 24\Obras y servicios\01- Formato de Seguimiento Obras Pub. 3Tr24\"/>
    </mc:Choice>
  </mc:AlternateContent>
  <xr:revisionPtr revIDLastSave="0" documentId="13_ncr:1_{F1AA141C-4880-4CB1-A6FD-BF95B5299A29}" xr6:coauthVersionLast="45" xr6:coauthVersionMax="47" xr10:uidLastSave="{00000000-0000-0000-0000-000000000000}"/>
  <bookViews>
    <workbookView xWindow="-120" yWindow="-120" windowWidth="29040" windowHeight="15840" xr2:uid="{00000000-000D-0000-FFFF-FFFF00000000}"/>
  </bookViews>
  <sheets>
    <sheet name="SEGUIMIENTO EJE 3" sheetId="1" r:id="rId1"/>
    <sheet name="Instrucciones" sheetId="3" r:id="rId2"/>
  </sheets>
  <definedNames>
    <definedName name="ADFASDF">#REF!</definedName>
    <definedName name="_xlnm.Print_Area" localSheetId="0">'SEGUIMIENTO EJE 3'!$B$3:$W$109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01" i="1" l="1"/>
  <c r="R72" i="1"/>
  <c r="T98" i="1" l="1"/>
  <c r="U98" i="1"/>
  <c r="T99" i="1"/>
  <c r="U99" i="1"/>
  <c r="T100" i="1"/>
  <c r="U100" i="1"/>
  <c r="T101" i="1"/>
  <c r="U101" i="1"/>
  <c r="T102" i="1"/>
  <c r="U102" i="1"/>
  <c r="T103" i="1"/>
  <c r="U103" i="1"/>
  <c r="T104" i="1"/>
  <c r="U104" i="1"/>
  <c r="T105" i="1"/>
  <c r="U105"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18" i="1"/>
  <c r="U18" i="1"/>
  <c r="T19" i="1"/>
  <c r="U19" i="1"/>
  <c r="T20" i="1"/>
  <c r="U20" i="1"/>
  <c r="T21" i="1"/>
  <c r="U21" i="1"/>
  <c r="T22" i="1"/>
  <c r="U22" i="1"/>
  <c r="T23" i="1"/>
  <c r="U23" i="1"/>
  <c r="U17" i="1"/>
  <c r="T17" i="1"/>
  <c r="P83" i="1"/>
  <c r="Q83" i="1"/>
  <c r="R83" i="1"/>
  <c r="P84" i="1"/>
  <c r="Q84" i="1"/>
  <c r="R84" i="1"/>
  <c r="P85" i="1"/>
  <c r="Q85" i="1"/>
  <c r="R85" i="1"/>
  <c r="P86" i="1"/>
  <c r="Q86" i="1"/>
  <c r="R86" i="1"/>
  <c r="P87" i="1"/>
  <c r="Q87" i="1"/>
  <c r="R87" i="1"/>
  <c r="P88" i="1"/>
  <c r="Q88" i="1"/>
  <c r="R88" i="1"/>
  <c r="P89" i="1"/>
  <c r="Q89" i="1"/>
  <c r="R89" i="1"/>
  <c r="P90" i="1"/>
  <c r="Q90" i="1"/>
  <c r="R90" i="1"/>
  <c r="P91" i="1"/>
  <c r="Q91" i="1"/>
  <c r="R91" i="1"/>
  <c r="P92" i="1"/>
  <c r="Q92" i="1"/>
  <c r="R92" i="1"/>
  <c r="P93" i="1"/>
  <c r="Q93" i="1"/>
  <c r="R93" i="1"/>
  <c r="P94" i="1"/>
  <c r="Q94" i="1"/>
  <c r="R94" i="1"/>
  <c r="P95" i="1"/>
  <c r="Q95" i="1"/>
  <c r="R95" i="1"/>
  <c r="P96" i="1"/>
  <c r="Q96" i="1"/>
  <c r="R96" i="1"/>
  <c r="P97" i="1"/>
  <c r="Q97" i="1"/>
  <c r="R97" i="1"/>
  <c r="P98" i="1"/>
  <c r="Q98" i="1"/>
  <c r="R98" i="1"/>
  <c r="P99" i="1"/>
  <c r="Q99" i="1"/>
  <c r="R99" i="1"/>
  <c r="P100" i="1"/>
  <c r="Q100" i="1"/>
  <c r="R100" i="1"/>
  <c r="P101" i="1"/>
  <c r="Q101" i="1"/>
  <c r="P102" i="1"/>
  <c r="Q102" i="1"/>
  <c r="R102" i="1"/>
  <c r="P103" i="1"/>
  <c r="Q103" i="1"/>
  <c r="R103" i="1"/>
  <c r="P104" i="1"/>
  <c r="Q104" i="1"/>
  <c r="R104" i="1"/>
  <c r="P105" i="1"/>
  <c r="Q105" i="1"/>
  <c r="R105" i="1"/>
  <c r="P37" i="1"/>
  <c r="Q37" i="1"/>
  <c r="R37" i="1"/>
  <c r="P38" i="1"/>
  <c r="Q38" i="1"/>
  <c r="R38" i="1"/>
  <c r="P39" i="1"/>
  <c r="Q39" i="1"/>
  <c r="R39" i="1"/>
  <c r="P40" i="1"/>
  <c r="Q40" i="1"/>
  <c r="R40" i="1"/>
  <c r="P41" i="1"/>
  <c r="Q41" i="1"/>
  <c r="R41" i="1"/>
  <c r="P42" i="1"/>
  <c r="Q42" i="1"/>
  <c r="R42" i="1"/>
  <c r="P43" i="1"/>
  <c r="Q43" i="1"/>
  <c r="R43" i="1"/>
  <c r="P44" i="1"/>
  <c r="Q44" i="1"/>
  <c r="R44" i="1"/>
  <c r="P45" i="1"/>
  <c r="Q45" i="1"/>
  <c r="R45" i="1"/>
  <c r="P46" i="1"/>
  <c r="Q46" i="1"/>
  <c r="R46" i="1"/>
  <c r="P47" i="1"/>
  <c r="Q47" i="1"/>
  <c r="R47" i="1"/>
  <c r="P48" i="1"/>
  <c r="Q48" i="1"/>
  <c r="R48" i="1"/>
  <c r="P49" i="1"/>
  <c r="Q49" i="1"/>
  <c r="R49" i="1"/>
  <c r="P50" i="1"/>
  <c r="Q50" i="1"/>
  <c r="R50" i="1"/>
  <c r="P51" i="1"/>
  <c r="Q51" i="1"/>
  <c r="R51" i="1"/>
  <c r="P52" i="1"/>
  <c r="Q52" i="1"/>
  <c r="R52" i="1"/>
  <c r="P53" i="1"/>
  <c r="Q53" i="1"/>
  <c r="R53" i="1"/>
  <c r="P54" i="1"/>
  <c r="Q54" i="1"/>
  <c r="R54" i="1"/>
  <c r="P55" i="1"/>
  <c r="Q55" i="1"/>
  <c r="R55" i="1"/>
  <c r="P56" i="1"/>
  <c r="Q56" i="1"/>
  <c r="R56" i="1"/>
  <c r="P57" i="1"/>
  <c r="Q57" i="1"/>
  <c r="R57" i="1"/>
  <c r="P58" i="1"/>
  <c r="Q58" i="1"/>
  <c r="R58" i="1"/>
  <c r="P59" i="1"/>
  <c r="Q59" i="1"/>
  <c r="R59" i="1"/>
  <c r="P60" i="1"/>
  <c r="Q60" i="1"/>
  <c r="R60" i="1"/>
  <c r="P61" i="1"/>
  <c r="Q61" i="1"/>
  <c r="R61" i="1"/>
  <c r="P62" i="1"/>
  <c r="Q62" i="1"/>
  <c r="R62" i="1"/>
  <c r="P63" i="1"/>
  <c r="Q63" i="1"/>
  <c r="R63" i="1"/>
  <c r="P64" i="1"/>
  <c r="Q64" i="1"/>
  <c r="R64" i="1"/>
  <c r="P65" i="1"/>
  <c r="Q65" i="1"/>
  <c r="R65" i="1"/>
  <c r="P66" i="1"/>
  <c r="Q66" i="1"/>
  <c r="R66" i="1"/>
  <c r="P67" i="1"/>
  <c r="Q67" i="1"/>
  <c r="R67" i="1"/>
  <c r="P68" i="1"/>
  <c r="Q68" i="1"/>
  <c r="R68" i="1"/>
  <c r="P69" i="1"/>
  <c r="Q69" i="1"/>
  <c r="R69" i="1"/>
  <c r="P70" i="1"/>
  <c r="Q70" i="1"/>
  <c r="R70" i="1"/>
  <c r="P71" i="1"/>
  <c r="Q71" i="1"/>
  <c r="R71" i="1"/>
  <c r="P72" i="1"/>
  <c r="Q72" i="1"/>
  <c r="P73" i="1"/>
  <c r="Q73" i="1"/>
  <c r="R73" i="1"/>
  <c r="P74" i="1"/>
  <c r="Q74" i="1"/>
  <c r="R74" i="1"/>
  <c r="P75" i="1"/>
  <c r="Q75" i="1"/>
  <c r="R75" i="1"/>
  <c r="P76" i="1"/>
  <c r="Q76" i="1"/>
  <c r="R76" i="1"/>
  <c r="P77" i="1"/>
  <c r="Q77" i="1"/>
  <c r="R77" i="1"/>
  <c r="P78" i="1"/>
  <c r="Q78" i="1"/>
  <c r="R78" i="1"/>
  <c r="P79" i="1"/>
  <c r="Q79" i="1"/>
  <c r="R79" i="1"/>
  <c r="P80" i="1"/>
  <c r="Q80" i="1"/>
  <c r="R80" i="1"/>
  <c r="P81" i="1"/>
  <c r="Q81" i="1"/>
  <c r="R81" i="1"/>
  <c r="P82" i="1"/>
  <c r="Q82" i="1"/>
  <c r="R82" i="1"/>
  <c r="P24" i="1"/>
  <c r="Q24" i="1"/>
  <c r="R24" i="1"/>
  <c r="P25" i="1"/>
  <c r="Q25" i="1"/>
  <c r="R25" i="1"/>
  <c r="P26" i="1"/>
  <c r="Q26" i="1"/>
  <c r="R26" i="1"/>
  <c r="P27" i="1"/>
  <c r="Q27" i="1"/>
  <c r="R27" i="1"/>
  <c r="P28" i="1"/>
  <c r="Q28" i="1"/>
  <c r="R28" i="1"/>
  <c r="P29" i="1"/>
  <c r="Q29" i="1"/>
  <c r="R29" i="1"/>
  <c r="P30" i="1"/>
  <c r="Q30" i="1"/>
  <c r="R30" i="1"/>
  <c r="P31" i="1"/>
  <c r="Q31" i="1"/>
  <c r="R31" i="1"/>
  <c r="P32" i="1"/>
  <c r="Q32" i="1"/>
  <c r="R32" i="1"/>
  <c r="P33" i="1"/>
  <c r="Q33" i="1"/>
  <c r="R33" i="1"/>
  <c r="P34" i="1"/>
  <c r="Q34" i="1"/>
  <c r="R34" i="1"/>
  <c r="P35" i="1"/>
  <c r="Q35" i="1"/>
  <c r="R35" i="1"/>
  <c r="P36" i="1"/>
  <c r="Q36" i="1"/>
  <c r="R36" i="1"/>
  <c r="P23" i="1"/>
  <c r="Q23" i="1"/>
  <c r="R23" i="1"/>
  <c r="P19" i="1"/>
  <c r="Q19" i="1"/>
  <c r="R19" i="1"/>
  <c r="P20" i="1"/>
  <c r="Q20" i="1"/>
  <c r="R20" i="1"/>
  <c r="P21" i="1"/>
  <c r="Q21" i="1"/>
  <c r="R21" i="1"/>
  <c r="P22" i="1"/>
  <c r="Q22" i="1"/>
  <c r="R22" i="1"/>
  <c r="P18" i="1"/>
  <c r="Q18" i="1"/>
  <c r="R18" i="1"/>
  <c r="R17" i="1"/>
  <c r="Q17" i="1"/>
  <c r="P17" i="1"/>
  <c r="P15" i="1"/>
  <c r="U15" i="1"/>
  <c r="R15" i="1" l="1"/>
  <c r="Q15" i="1"/>
  <c r="T15" i="1"/>
  <c r="G17" i="1" l="1"/>
  <c r="T16" i="1"/>
  <c r="G41" i="1" l="1"/>
  <c r="V130" i="1" l="1"/>
  <c r="V118" i="1"/>
  <c r="V119" i="1"/>
  <c r="V120" i="1"/>
  <c r="V121" i="1"/>
  <c r="V122" i="1"/>
  <c r="V123" i="1"/>
  <c r="V124" i="1"/>
  <c r="V125" i="1"/>
  <c r="V126" i="1"/>
  <c r="V127" i="1"/>
  <c r="V128" i="1"/>
  <c r="V129" i="1"/>
  <c r="V117" i="1"/>
  <c r="U117" i="1"/>
  <c r="T117" i="1"/>
  <c r="S117" i="1"/>
  <c r="R130" i="1"/>
  <c r="R118" i="1"/>
  <c r="R119" i="1"/>
  <c r="R120" i="1"/>
  <c r="R121" i="1"/>
  <c r="R122" i="1"/>
  <c r="R123" i="1"/>
  <c r="R124" i="1"/>
  <c r="R125" i="1"/>
  <c r="R126" i="1"/>
  <c r="R127" i="1"/>
  <c r="R128" i="1"/>
  <c r="R129" i="1"/>
  <c r="R117" i="1"/>
  <c r="Q117" i="1"/>
  <c r="O117" i="1"/>
  <c r="G76" i="1" l="1"/>
  <c r="G68" i="1" l="1"/>
  <c r="V16" i="1" l="1"/>
  <c r="S16" i="1"/>
  <c r="Q130" i="1" l="1"/>
  <c r="Q128" i="1"/>
  <c r="Q118" i="1"/>
  <c r="Q119" i="1"/>
  <c r="Q120" i="1"/>
  <c r="Q121" i="1"/>
  <c r="Q122" i="1"/>
  <c r="Q123" i="1"/>
  <c r="Q124" i="1"/>
  <c r="Q125" i="1"/>
  <c r="Q126" i="1"/>
  <c r="Q127" i="1"/>
  <c r="Q129" i="1"/>
  <c r="P117" i="1"/>
  <c r="U130" i="1"/>
  <c r="U129" i="1"/>
  <c r="U118" i="1"/>
  <c r="U119" i="1"/>
  <c r="U120" i="1"/>
  <c r="U121" i="1"/>
  <c r="U122" i="1"/>
  <c r="U123" i="1"/>
  <c r="U124" i="1"/>
  <c r="U125" i="1"/>
  <c r="U126" i="1"/>
  <c r="U127" i="1"/>
  <c r="U128" i="1"/>
  <c r="G42" i="1" l="1"/>
  <c r="G28" i="1" l="1"/>
  <c r="U16" i="1" l="1"/>
  <c r="R16" i="1"/>
  <c r="T130" i="1"/>
  <c r="T118" i="1"/>
  <c r="T119" i="1"/>
  <c r="T120" i="1"/>
  <c r="T121" i="1"/>
  <c r="T122" i="1"/>
  <c r="T123" i="1"/>
  <c r="T124" i="1"/>
  <c r="T125" i="1"/>
  <c r="T126" i="1"/>
  <c r="T127" i="1"/>
  <c r="T128" i="1"/>
  <c r="T129" i="1"/>
  <c r="S130" i="1"/>
  <c r="S118" i="1" l="1"/>
  <c r="S119" i="1"/>
  <c r="S120" i="1"/>
  <c r="S121" i="1"/>
  <c r="S122" i="1"/>
  <c r="S123" i="1"/>
  <c r="S124" i="1"/>
  <c r="S125" i="1"/>
  <c r="S126" i="1"/>
  <c r="S127" i="1"/>
  <c r="S128" i="1"/>
  <c r="S129" i="1"/>
  <c r="P125" i="1"/>
  <c r="P130" i="1"/>
  <c r="O130" i="1"/>
  <c r="O118" i="1"/>
  <c r="O119" i="1"/>
  <c r="O120" i="1"/>
  <c r="O121" i="1"/>
  <c r="O122" i="1"/>
  <c r="O123" i="1"/>
  <c r="O124" i="1"/>
  <c r="O125" i="1"/>
  <c r="O126" i="1"/>
  <c r="O127" i="1"/>
  <c r="O128" i="1"/>
  <c r="O129" i="1"/>
  <c r="P118" i="1"/>
  <c r="P119" i="1"/>
  <c r="P120" i="1"/>
  <c r="P121" i="1"/>
  <c r="P122" i="1"/>
  <c r="P123" i="1"/>
  <c r="P124" i="1"/>
  <c r="P126" i="1"/>
  <c r="P127" i="1"/>
  <c r="P128" i="1"/>
  <c r="P129" i="1"/>
  <c r="G33" i="1" l="1"/>
  <c r="P16" i="1" l="1"/>
  <c r="U116" i="1" l="1"/>
  <c r="T116" i="1"/>
  <c r="S116" i="1"/>
  <c r="R116" i="1"/>
  <c r="Q116" i="1"/>
  <c r="P116" i="1"/>
  <c r="O116" i="1"/>
  <c r="V116" i="1" s="1"/>
  <c r="G88" i="1" l="1"/>
  <c r="G21" i="1"/>
  <c r="G20" i="1"/>
  <c r="G22" i="1"/>
  <c r="G23" i="1"/>
  <c r="G24" i="1"/>
  <c r="G25" i="1"/>
  <c r="G26" i="1"/>
  <c r="G27" i="1"/>
  <c r="G29" i="1"/>
  <c r="G30" i="1"/>
  <c r="G31" i="1"/>
  <c r="G32" i="1"/>
  <c r="G34" i="1"/>
  <c r="G35" i="1"/>
  <c r="G36" i="1"/>
  <c r="G37" i="1"/>
  <c r="G38" i="1"/>
  <c r="G39" i="1"/>
  <c r="G40" i="1"/>
  <c r="G43" i="1"/>
  <c r="G44" i="1"/>
  <c r="G45" i="1"/>
  <c r="G46" i="1"/>
  <c r="G47" i="1"/>
  <c r="G48" i="1"/>
  <c r="G49" i="1"/>
  <c r="G50" i="1"/>
  <c r="G51" i="1"/>
  <c r="G52" i="1"/>
  <c r="G53" i="1"/>
  <c r="G54" i="1"/>
  <c r="G55" i="1"/>
  <c r="G56" i="1"/>
  <c r="G57" i="1"/>
  <c r="G58" i="1"/>
  <c r="G59" i="1"/>
  <c r="G60" i="1"/>
  <c r="G61" i="1"/>
  <c r="G62" i="1"/>
  <c r="G63" i="1"/>
  <c r="G64" i="1"/>
  <c r="G65" i="1"/>
  <c r="G66" i="1"/>
  <c r="G67" i="1"/>
  <c r="G69" i="1"/>
  <c r="G70" i="1"/>
  <c r="G71" i="1"/>
  <c r="G72" i="1"/>
  <c r="G73" i="1"/>
  <c r="G74" i="1"/>
  <c r="G75" i="1"/>
  <c r="G77" i="1"/>
  <c r="G78" i="1"/>
  <c r="G79" i="1"/>
  <c r="G80" i="1"/>
  <c r="G81" i="1"/>
  <c r="G82" i="1"/>
  <c r="G83" i="1"/>
  <c r="G84" i="1"/>
  <c r="G85" i="1"/>
  <c r="G86" i="1"/>
  <c r="G87" i="1"/>
  <c r="G89" i="1"/>
  <c r="G90" i="1"/>
  <c r="G91" i="1"/>
  <c r="G92" i="1"/>
  <c r="G93" i="1"/>
  <c r="G94" i="1"/>
  <c r="G95" i="1"/>
  <c r="G96" i="1"/>
  <c r="G97" i="1"/>
  <c r="G98" i="1"/>
  <c r="G99" i="1"/>
  <c r="G100" i="1"/>
  <c r="G101" i="1"/>
  <c r="G102" i="1"/>
  <c r="G103" i="1"/>
  <c r="G104" i="1"/>
  <c r="G105" i="1"/>
  <c r="G18" i="1"/>
  <c r="G19" i="1"/>
  <c r="Q16" i="1" l="1"/>
</calcChain>
</file>

<file path=xl/sharedStrings.xml><?xml version="1.0" encoding="utf-8"?>
<sst xmlns="http://schemas.openxmlformats.org/spreadsheetml/2006/main" count="616" uniqueCount="421">
  <si>
    <t>EJE 3: MEDIO AMBIENTE SOSTENIBLE</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</si>
  <si>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</si>
  <si>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</si>
  <si>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</si>
  <si>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</si>
  <si>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</si>
  <si>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</si>
  <si>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</si>
  <si>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</si>
  <si>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</si>
  <si>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</si>
  <si>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(DP de la DGPM)</t>
  </si>
  <si>
    <t>PRESUPUESTO ANUAL AUTORIZADO</t>
  </si>
  <si>
    <t>PLANEACIÓN TRIMESTRAL DE EJECUCIÓN DEL PRESUPUESTO</t>
  </si>
  <si>
    <t>EJECUCIÓN  DEL PRESUPUESTO AUTORIZADO</t>
  </si>
  <si>
    <t>AVANCE TRIMESTRAL EN LA EJECUCIÓN DEL PRESUPUESTO</t>
  </si>
  <si>
    <t>AVANCE ACUMULADO ANUAL DE LA  EJECUCIÓN DEL PRESUPUESTO</t>
  </si>
  <si>
    <t>SEGUIMIENTO A LA EJECUCIÓN DEL PRESUPUESTO AUTORIZADO</t>
  </si>
  <si>
    <t>UNIDAD ADMINISTRATIVA</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</si>
  <si>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</si>
  <si>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</si>
  <si>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</si>
  <si>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</si>
  <si>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</si>
  <si>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Trimestral</t>
  </si>
  <si>
    <t>Actividad</t>
  </si>
  <si>
    <r>
      <t xml:space="preserve">POSPS: </t>
    </r>
    <r>
      <rPr>
        <sz val="11"/>
        <color theme="1"/>
        <rFont val="Arial"/>
        <family val="2"/>
      </rPr>
      <t>Porcentaje de Obra y Servicios Públicos  supervisados.</t>
    </r>
  </si>
  <si>
    <r>
      <t>POPR:</t>
    </r>
    <r>
      <rPr>
        <sz val="11"/>
        <color theme="0"/>
        <rFont val="Arial"/>
        <family val="2"/>
      </rPr>
      <t xml:space="preserve"> porcentaje de obras publicas realizadas.</t>
    </r>
  </si>
  <si>
    <r>
      <t xml:space="preserve">PPI: </t>
    </r>
    <r>
      <rPr>
        <sz val="11"/>
        <color theme="0"/>
        <rFont val="Arial"/>
        <family val="2"/>
      </rPr>
      <t>Porcentaje de programas Implementados.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</si>
  <si>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Obras.</t>
    </r>
  </si>
  <si>
    <r>
      <t xml:space="preserve">Unidad de medida del indicador:
</t>
    </r>
    <r>
      <rPr>
        <sz val="11"/>
        <color theme="0"/>
        <rFont val="Arial"/>
        <family val="2"/>
      </rPr>
      <t xml:space="preserve">Porcentaje. </t>
    </r>
    <r>
      <rPr>
        <b/>
        <sz val="11"/>
        <color theme="0"/>
        <rFont val="Arial"/>
        <family val="2"/>
      </rPr>
      <t xml:space="preserve">
Unidad de medida:
</t>
    </r>
    <r>
      <rPr>
        <sz val="11"/>
        <color theme="0"/>
        <rFont val="Arial"/>
        <family val="2"/>
      </rPr>
      <t>Programas.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</si>
  <si>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Obra y Servicios.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</si>
  <si>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</si>
  <si>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Obra Pública.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</si>
  <si>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</si>
  <si>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</si>
  <si>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 xml:space="preserve">Unidad de medida del indicador:R: </t>
    </r>
    <r>
      <rPr>
        <sz val="11"/>
        <color theme="1"/>
        <rFont val="Arial"/>
        <family val="2"/>
      </rPr>
      <t xml:space="preserve">
Porcentaje.
</t>
    </r>
    <r>
      <rPr>
        <b/>
        <sz val="11"/>
        <color theme="1"/>
        <rFont val="Arial"/>
        <family val="2"/>
      </rPr>
      <t>Unidad de medida:</t>
    </r>
    <r>
      <rPr>
        <sz val="11"/>
        <color theme="1"/>
        <rFont val="Arial"/>
        <family val="2"/>
      </rPr>
      <t xml:space="preserve">
Solicitudes.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</si>
  <si>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Permisos.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</si>
  <si>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Expedientes</t>
    </r>
  </si>
  <si>
    <r>
      <rPr>
        <b/>
        <sz val="11"/>
        <color theme="1"/>
        <rFont val="Arial"/>
        <family val="2"/>
      </rPr>
      <t>PAAO:</t>
    </r>
    <r>
      <rPr>
        <sz val="11"/>
        <color theme="1"/>
        <rFont val="Arial"/>
        <family val="2"/>
      </rPr>
      <t xml:space="preserve"> Porcentaje de Actividades Administrativas y de Operatividad realizadas.</t>
    </r>
  </si>
  <si>
    <r>
      <rPr>
        <b/>
        <sz val="11"/>
        <color theme="1"/>
        <rFont val="Arial"/>
        <family val="2"/>
      </rPr>
      <t xml:space="preserve">POPE: </t>
    </r>
    <r>
      <rPr>
        <sz val="11"/>
        <color theme="1"/>
        <rFont val="Arial"/>
        <family val="2"/>
      </rPr>
      <t>Porcentaje de Obra Pública entregada.</t>
    </r>
  </si>
  <si>
    <r>
      <rPr>
        <b/>
        <sz val="11"/>
        <color theme="1"/>
        <rFont val="Arial"/>
        <family val="2"/>
      </rPr>
      <t>PAAP:</t>
    </r>
    <r>
      <rPr>
        <sz val="11"/>
        <color theme="1"/>
        <rFont val="Arial"/>
        <family val="2"/>
      </rPr>
      <t xml:space="preserve"> Porcentaje de asistencia a actividades programadas.</t>
    </r>
  </si>
  <si>
    <r>
      <rPr>
        <b/>
        <sz val="11"/>
        <color theme="1"/>
        <rFont val="Arial"/>
        <family val="2"/>
      </rPr>
      <t>PSCA:</t>
    </r>
    <r>
      <rPr>
        <sz val="11"/>
        <color theme="1"/>
        <rFont val="Arial"/>
        <family val="2"/>
      </rPr>
      <t xml:space="preserve"> Porcentaje de Solicitudes Ciudadanas Atendidas.</t>
    </r>
  </si>
  <si>
    <r>
      <rPr>
        <b/>
        <sz val="11"/>
        <color theme="1"/>
        <rFont val="Arial"/>
        <family val="2"/>
      </rPr>
      <t>PSCC</t>
    </r>
    <r>
      <rPr>
        <sz val="11"/>
        <color theme="1"/>
        <rFont val="Arial"/>
        <family val="2"/>
      </rPr>
      <t>: Porcentaje de Solicitudes Ciudadanas Canalizadas.</t>
    </r>
  </si>
  <si>
    <r>
      <rPr>
        <b/>
        <sz val="11"/>
        <color theme="1"/>
        <rFont val="Arial"/>
        <family val="2"/>
      </rPr>
      <t>PSMR:</t>
    </r>
    <r>
      <rPr>
        <sz val="11"/>
        <color theme="1"/>
        <rFont val="Arial"/>
        <family val="2"/>
      </rPr>
      <t xml:space="preserve"> Porcentaje de solicitudes de mantenimiento realizadas.</t>
    </r>
  </si>
  <si>
    <r>
      <rPr>
        <b/>
        <sz val="11"/>
        <color theme="1"/>
        <rFont val="Arial"/>
        <family val="2"/>
      </rPr>
      <t>PER:</t>
    </r>
    <r>
      <rPr>
        <sz val="11"/>
        <color theme="1"/>
        <rFont val="Arial"/>
        <family val="2"/>
      </rPr>
      <t xml:space="preserve"> Porcentaje de expedientes resueltos. </t>
    </r>
  </si>
  <si>
    <r>
      <rPr>
        <b/>
        <sz val="11"/>
        <color theme="1"/>
        <rFont val="Arial"/>
        <family val="2"/>
      </rPr>
      <t>PPOPA</t>
    </r>
    <r>
      <rPr>
        <sz val="11"/>
        <color theme="1"/>
        <rFont val="Arial"/>
        <family val="2"/>
      </rPr>
      <t>: Porcentaje de Permisos de Obra Privada autorizados.</t>
    </r>
  </si>
  <si>
    <t>SECRETARÍA MUNICIPAL DE OBRAS PÚBLICAS Y SERVICIOS</t>
  </si>
  <si>
    <t xml:space="preserve"> Componente
(Dirección de Pozos y Limpieza de Playas)</t>
  </si>
  <si>
    <r>
      <t xml:space="preserve">PMPPR: </t>
    </r>
    <r>
      <rPr>
        <sz val="11"/>
        <color theme="1"/>
        <rFont val="Arial"/>
        <family val="2"/>
      </rPr>
      <t xml:space="preserve">Porcentaje del mantenimiento de los pozos pluviales  realizado. </t>
    </r>
  </si>
  <si>
    <r>
      <t xml:space="preserve"> 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Pozos</t>
    </r>
  </si>
  <si>
    <r>
      <t>PMCPLR:</t>
    </r>
    <r>
      <rPr>
        <sz val="11"/>
        <color theme="1"/>
        <rFont val="Arial"/>
        <family val="2"/>
      </rPr>
      <t xml:space="preserve"> Porcentaje  de metros cuadrados de  playas limpias realizado.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</si>
  <si>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Metros cuadrados</t>
    </r>
  </si>
  <si>
    <r>
      <t xml:space="preserve">PPPR: </t>
    </r>
    <r>
      <rPr>
        <sz val="11"/>
        <color theme="1"/>
        <rFont val="Arial"/>
        <family val="2"/>
      </rPr>
      <t>Porcentaje de los pozos pluviales restaurados.</t>
    </r>
  </si>
  <si>
    <t>Trimestral.</t>
  </si>
  <si>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Pozos Pluviales</t>
    </r>
  </si>
  <si>
    <r>
      <t xml:space="preserve">PSLSDP: </t>
    </r>
    <r>
      <rPr>
        <sz val="11"/>
        <color theme="1"/>
        <rFont val="Arial"/>
        <family val="2"/>
      </rPr>
      <t xml:space="preserve">Porcentaje de servicio de  limpieza   del sistema pluvial. </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</si>
  <si>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Servicios</t>
    </r>
  </si>
  <si>
    <r>
      <t xml:space="preserve">PMMLIP: </t>
    </r>
    <r>
      <rPr>
        <sz val="11"/>
        <color theme="1"/>
        <rFont val="Arial"/>
        <family val="2"/>
      </rPr>
      <t>Porcentaje de limpieza de metros lineales de interconexion de pozos realizados.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</si>
  <si>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lineales</t>
    </r>
  </si>
  <si>
    <r>
      <t xml:space="preserve">PRAG: </t>
    </r>
    <r>
      <rPr>
        <sz val="11"/>
        <color theme="1"/>
        <rFont val="Arial"/>
        <family val="2"/>
      </rPr>
      <t>Porcentaje de recursos  administrativos gestionados.</t>
    </r>
  </si>
  <si>
    <r>
      <t xml:space="preserve">Unidad de medida del indicador: 
</t>
    </r>
    <r>
      <rPr>
        <sz val="11"/>
        <rFont val="Arial"/>
        <family val="2"/>
      </rPr>
      <t>Porcentaje</t>
    </r>
    <r>
      <rPr>
        <b/>
        <sz val="11"/>
        <rFont val="Arial"/>
        <family val="2"/>
      </rPr>
      <t xml:space="preserve">
Unidad de medida: 
</t>
    </r>
    <r>
      <rPr>
        <sz val="11"/>
        <rFont val="Arial"/>
        <family val="2"/>
      </rPr>
      <t>Recursos</t>
    </r>
  </si>
  <si>
    <r>
      <t xml:space="preserve">PKBRAPP: </t>
    </r>
    <r>
      <rPr>
        <sz val="11"/>
        <color theme="1"/>
        <rFont val="Arial"/>
        <family val="2"/>
      </rPr>
      <t xml:space="preserve">Porcentaje de Kilos de basura recolectado de los accesos a las playas públicas. </t>
    </r>
  </si>
  <si>
    <r>
      <t xml:space="preserve">Unidad de medida del indicador: 
</t>
    </r>
    <r>
      <rPr>
        <sz val="11"/>
        <rFont val="Arial"/>
        <family val="2"/>
      </rPr>
      <t>Porcentaje</t>
    </r>
    <r>
      <rPr>
        <b/>
        <sz val="11"/>
        <rFont val="Arial"/>
        <family val="2"/>
      </rPr>
      <t xml:space="preserve">
Unidad de medida: 
</t>
    </r>
    <r>
      <rPr>
        <sz val="11"/>
        <rFont val="Arial"/>
        <family val="2"/>
      </rPr>
      <t>Kilogramos</t>
    </r>
  </si>
  <si>
    <r>
      <t xml:space="preserve">PMCSPMRAPP: </t>
    </r>
    <r>
      <rPr>
        <sz val="11"/>
        <color theme="1"/>
        <rFont val="Arial"/>
        <family val="2"/>
      </rPr>
      <t xml:space="preserve">Porcentaje de metros cubicos de sargazo y pasto marino retirado de los accesos  a las playas publicas.  </t>
    </r>
  </si>
  <si>
    <r>
      <t xml:space="preserve">Unidad de medida del indicador: 
</t>
    </r>
    <r>
      <rPr>
        <sz val="11"/>
        <rFont val="Arial"/>
        <family val="2"/>
      </rPr>
      <t>Porcentaje</t>
    </r>
    <r>
      <rPr>
        <b/>
        <sz val="11"/>
        <rFont val="Arial"/>
        <family val="2"/>
      </rPr>
      <t xml:space="preserve">
Unidad de medida: 
</t>
    </r>
    <r>
      <rPr>
        <sz val="11"/>
        <rFont val="Arial"/>
        <family val="2"/>
      </rPr>
      <t xml:space="preserve">Metros cubicos </t>
    </r>
  </si>
  <si>
    <r>
      <rPr>
        <b/>
        <sz val="11"/>
        <color theme="1"/>
        <rFont val="Arial"/>
        <family val="2"/>
      </rPr>
      <t>PMPVEMMP:</t>
    </r>
    <r>
      <rPr>
        <sz val="11"/>
        <color theme="1"/>
        <rFont val="Arial"/>
        <family val="2"/>
      </rPr>
      <t xml:space="preserve"> Porcentaje de mantenimiento de parque vehicular, equipo menor y maquinaria pesada de la Dirección de pozos y Limpieza de playas. </t>
    </r>
  </si>
  <si>
    <t xml:space="preserve"> Trimestral.</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</si>
  <si>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Mantenimientos</t>
    </r>
  </si>
  <si>
    <r>
      <t xml:space="preserve">PVR: </t>
    </r>
    <r>
      <rPr>
        <sz val="11"/>
        <color theme="1"/>
        <rFont val="Arial"/>
        <family val="2"/>
      </rPr>
      <t>Porcentaje de vehículos reparados.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</si>
  <si>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Vehículos</t>
    </r>
  </si>
  <si>
    <r>
      <rPr>
        <b/>
        <sz val="11"/>
        <color theme="1"/>
        <rFont val="Arial"/>
        <family val="2"/>
      </rPr>
      <t xml:space="preserve">PSMP: </t>
    </r>
    <r>
      <rPr>
        <sz val="11"/>
        <color theme="1"/>
        <rFont val="Arial"/>
        <family val="2"/>
      </rPr>
      <t>Porcentaje de servicio mecánico proporcionado.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</si>
  <si>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Servicios mecanicos</t>
    </r>
  </si>
  <si>
    <r>
      <rPr>
        <b/>
        <sz val="11"/>
        <color theme="1"/>
        <rFont val="Arial"/>
        <family val="2"/>
      </rPr>
      <t>PSVR:</t>
    </r>
    <r>
      <rPr>
        <sz val="11"/>
        <color theme="1"/>
        <rFont val="Arial"/>
        <family val="2"/>
      </rPr>
      <t xml:space="preserve"> Porcentaje de servicios de vehículos realizados.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</si>
  <si>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Ordenes de servicio</t>
    </r>
  </si>
  <si>
    <r>
      <rPr>
        <b/>
        <sz val="11"/>
        <color theme="1"/>
        <rFont val="Arial"/>
        <family val="2"/>
      </rPr>
      <t xml:space="preserve">PSMITOD: </t>
    </r>
    <r>
      <rPr>
        <sz val="11"/>
        <color theme="1"/>
        <rFont val="Arial"/>
        <family val="2"/>
      </rPr>
      <t>Porcentaje de servicios de mantenimiento de las instalaciones del taller y oficinas deterioradas.</t>
    </r>
  </si>
  <si>
    <t>Componente
( Dirección de Taller Municipal)</t>
  </si>
  <si>
    <t>Componente
(Secretaría Municipal de Obras Públicas y Servicios)</t>
  </si>
  <si>
    <t>Propósito
(Secretaría Municipal de Obras Públicas y Servicios)</t>
  </si>
  <si>
    <t>Componente
(Dirección General Servicios Públicos)</t>
  </si>
  <si>
    <r>
      <rPr>
        <b/>
        <sz val="11"/>
        <color theme="1"/>
        <rFont val="Arial"/>
        <family val="2"/>
      </rPr>
      <t>PASRP:</t>
    </r>
    <r>
      <rPr>
        <sz val="11"/>
        <color theme="1"/>
        <rFont val="Arial"/>
        <family val="2"/>
      </rPr>
      <t xml:space="preserve"> Porcentaje de programas de servicios públicos realizados.</t>
    </r>
  </si>
  <si>
    <r>
      <rPr>
        <b/>
        <sz val="11"/>
        <color theme="1"/>
        <rFont val="Arial"/>
        <family val="2"/>
      </rPr>
      <t>PEI:</t>
    </r>
    <r>
      <rPr>
        <sz val="11"/>
        <color theme="1"/>
        <rFont val="Arial"/>
        <family val="2"/>
      </rPr>
      <t xml:space="preserve"> Porcentaje de establecimientos supervisados.</t>
    </r>
  </si>
  <si>
    <r>
      <rPr>
        <b/>
        <sz val="11"/>
        <color theme="1"/>
        <rFont val="Arial"/>
        <family val="2"/>
      </rPr>
      <t>PSCA:</t>
    </r>
    <r>
      <rPr>
        <sz val="11"/>
        <color theme="1"/>
        <rFont val="Arial"/>
        <family val="2"/>
      </rPr>
      <t xml:space="preserve"> Porcentaje de solicitudes ciudadanas atendidas.</t>
    </r>
  </si>
  <si>
    <r>
      <rPr>
        <b/>
        <sz val="11"/>
        <color theme="1"/>
        <rFont val="Arial"/>
        <family val="2"/>
      </rPr>
      <t>PTRN:</t>
    </r>
    <r>
      <rPr>
        <sz val="11"/>
        <color theme="1"/>
        <rFont val="Arial"/>
        <family val="2"/>
      </rPr>
      <t xml:space="preserve"> Porcentaje de trámites de recursos necesarios. </t>
    </r>
  </si>
  <si>
    <r>
      <rPr>
        <b/>
        <sz val="11"/>
        <color theme="1"/>
        <rFont val="Arial"/>
        <family val="2"/>
      </rPr>
      <t>PARSP</t>
    </r>
    <r>
      <rPr>
        <sz val="11"/>
        <color theme="1"/>
        <rFont val="Arial"/>
        <family val="2"/>
      </rPr>
      <t>:Porcentaje de actividades realizadas de Servicios públicos.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</si>
  <si>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Programas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</si>
  <si>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Actividades. </t>
    </r>
  </si>
  <si>
    <r>
      <rPr>
        <b/>
        <sz val="11"/>
        <color theme="1"/>
        <rFont val="Arial"/>
        <family val="2"/>
      </rPr>
      <t xml:space="preserve">Unidad de medida del indicado: </t>
    </r>
    <r>
      <rPr>
        <sz val="11"/>
        <color theme="1"/>
        <rFont val="Arial"/>
        <family val="2"/>
      </rPr>
      <t xml:space="preserve"> 
Porcentaje.                         
</t>
    </r>
    <r>
      <rPr>
        <b/>
        <sz val="11"/>
        <color theme="1"/>
        <rFont val="Arial"/>
        <family val="2"/>
      </rPr>
      <t xml:space="preserve">Unidad de medida:  </t>
    </r>
    <r>
      <rPr>
        <sz val="11"/>
        <color theme="1"/>
        <rFont val="Arial"/>
        <family val="2"/>
      </rPr>
      <t xml:space="preserve">
Tramites.</t>
    </r>
  </si>
  <si>
    <r>
      <rPr>
        <b/>
        <sz val="11"/>
        <color theme="1"/>
        <rFont val="Arial"/>
        <family val="2"/>
      </rPr>
      <t>Unidad de medida del indicador</t>
    </r>
    <r>
      <rPr>
        <sz val="11"/>
        <color theme="1"/>
        <rFont val="Arial"/>
        <family val="2"/>
      </rPr>
      <t xml:space="preserve">:    
Porcentaje.
</t>
    </r>
    <r>
      <rPr>
        <b/>
        <sz val="11"/>
        <color theme="1"/>
        <rFont val="Arial"/>
        <family val="2"/>
      </rPr>
      <t>Unidad de medida</t>
    </r>
    <r>
      <rPr>
        <sz val="11"/>
        <color theme="1"/>
        <rFont val="Arial"/>
        <family val="2"/>
      </rPr>
      <t>:
Solicitudes.</t>
    </r>
  </si>
  <si>
    <r>
      <rPr>
        <b/>
        <sz val="11"/>
        <color theme="1"/>
        <rFont val="Arial"/>
        <family val="2"/>
      </rPr>
      <t>Unidad de medida del indicado:</t>
    </r>
    <r>
      <rPr>
        <sz val="11"/>
        <color theme="1"/>
        <rFont val="Arial"/>
        <family val="2"/>
      </rPr>
      <t xml:space="preserve">  
Porcentaje.
</t>
    </r>
    <r>
      <rPr>
        <b/>
        <sz val="11"/>
        <color theme="1"/>
        <rFont val="Arial"/>
        <family val="2"/>
      </rPr>
      <t xml:space="preserve">Unidad de medida:
</t>
    </r>
    <r>
      <rPr>
        <sz val="11"/>
        <color theme="1"/>
        <rFont val="Arial"/>
        <family val="2"/>
      </rPr>
      <t>Establecimientos.</t>
    </r>
  </si>
  <si>
    <t>Secretaría Municipal de Obras Públicas y Servicios</t>
  </si>
  <si>
    <t>Dirección General Servicios Públicos</t>
  </si>
  <si>
    <t xml:space="preserve">Dirección de Taller Municipal </t>
  </si>
  <si>
    <t>Dirección de Alumbrado Público</t>
  </si>
  <si>
    <t>Dirección de Bacheo y Pipas</t>
  </si>
  <si>
    <t xml:space="preserve">Dirección de Pozos y Limpieza de Playas </t>
  </si>
  <si>
    <t xml:space="preserve">Dirección de Parques y Áreas Jardinadas </t>
  </si>
  <si>
    <t xml:space="preserve">Dirección de Atención a Demandas Emergentes </t>
  </si>
  <si>
    <t xml:space="preserve">Dirección de Supervisión del Sistema de Limpia </t>
  </si>
  <si>
    <t xml:space="preserve">Dirección General Obras Públicas </t>
  </si>
  <si>
    <t xml:space="preserve">Dirección de Proyectos </t>
  </si>
  <si>
    <t xml:space="preserve">Dirección de Licitaciones y Contratos </t>
  </si>
  <si>
    <t xml:space="preserve">Dirección de Construcción </t>
  </si>
  <si>
    <t>Componente
(Dirección de Alumbrado Público)</t>
  </si>
  <si>
    <r>
      <rPr>
        <b/>
        <sz val="11"/>
        <color theme="1"/>
        <rFont val="Arial"/>
        <family val="2"/>
      </rPr>
      <t>PAPM:</t>
    </r>
    <r>
      <rPr>
        <sz val="11"/>
        <color theme="1"/>
        <rFont val="Arial"/>
        <family val="2"/>
      </rPr>
      <t xml:space="preserve"> Porcentaje del Alumbrado Público Mejorado.</t>
    </r>
  </si>
  <si>
    <r>
      <rPr>
        <b/>
        <sz val="11"/>
        <color theme="1"/>
        <rFont val="Arial"/>
        <family val="2"/>
      </rPr>
      <t>PSAPR:</t>
    </r>
    <r>
      <rPr>
        <sz val="11"/>
        <color theme="1"/>
        <rFont val="Arial"/>
        <family val="2"/>
      </rPr>
      <t xml:space="preserve"> Porcentaje de supervisiones del sistema de alumbrado público realizadas.</t>
    </r>
  </si>
  <si>
    <r>
      <rPr>
        <b/>
        <sz val="11"/>
        <color theme="1"/>
        <rFont val="Arial"/>
        <family val="2"/>
      </rPr>
      <t>PRCA:</t>
    </r>
    <r>
      <rPr>
        <sz val="11"/>
        <color theme="1"/>
        <rFont val="Arial"/>
        <family val="2"/>
      </rPr>
      <t xml:space="preserve"> Porcentaje de Reportes ciudadanos del sistema de alumbrado público atendidos.</t>
    </r>
  </si>
  <si>
    <r>
      <rPr>
        <b/>
        <sz val="11"/>
        <color theme="1"/>
        <rFont val="Arial"/>
        <family val="2"/>
      </rPr>
      <t xml:space="preserve">PCSAR: </t>
    </r>
    <r>
      <rPr>
        <sz val="11"/>
        <color theme="1"/>
        <rFont val="Arial"/>
        <family val="2"/>
      </rPr>
      <t>Porcentaje de censo del sistema de alumbrado público realizado.</t>
    </r>
  </si>
  <si>
    <r>
      <rPr>
        <b/>
        <sz val="11"/>
        <color theme="1"/>
        <rFont val="Arial"/>
        <family val="2"/>
      </rPr>
      <t>PLR:</t>
    </r>
    <r>
      <rPr>
        <sz val="11"/>
        <color theme="1"/>
        <rFont val="Arial"/>
        <family val="2"/>
      </rPr>
      <t xml:space="preserve"> Porcentaje de Luminarias Reparadas.</t>
    </r>
  </si>
  <si>
    <r>
      <rPr>
        <b/>
        <sz val="11"/>
        <color theme="1"/>
        <rFont val="Arial"/>
        <family val="2"/>
      </rPr>
      <t>PPR:</t>
    </r>
    <r>
      <rPr>
        <sz val="11"/>
        <color theme="1"/>
        <rFont val="Arial"/>
        <family val="2"/>
      </rPr>
      <t xml:space="preserve"> Porcentaje de Postes Rehabilitados.</t>
    </r>
  </si>
  <si>
    <r>
      <rPr>
        <b/>
        <sz val="11"/>
        <color theme="1"/>
        <rFont val="Arial"/>
        <family val="2"/>
      </rPr>
      <t>PAPEF:</t>
    </r>
    <r>
      <rPr>
        <sz val="11"/>
        <color theme="1"/>
        <rFont val="Arial"/>
        <family val="2"/>
      </rPr>
      <t xml:space="preserve"> Porcentaje de alumbrado público entregado en fraccionamientos.</t>
    </r>
  </si>
  <si>
    <r>
      <rPr>
        <b/>
        <sz val="11"/>
        <color theme="1"/>
        <rFont val="Arial"/>
        <family val="2"/>
      </rPr>
      <t>PIEP:</t>
    </r>
    <r>
      <rPr>
        <sz val="11"/>
        <color theme="1"/>
        <rFont val="Arial"/>
        <family val="2"/>
      </rPr>
      <t xml:space="preserve"> Porcentaje de infraestructura eléctrica Proyectada.</t>
    </r>
  </si>
  <si>
    <t>Componente
( Dirección de Bacheo y Pipas )</t>
  </si>
  <si>
    <r>
      <t>PM2VB: P</t>
    </r>
    <r>
      <rPr>
        <sz val="11"/>
        <color theme="1"/>
        <rFont val="Arial"/>
        <family val="2"/>
      </rPr>
      <t>orcentaje de m2 de vialidades bacheadas.</t>
    </r>
  </si>
  <si>
    <r>
      <t xml:space="preserve">PLAPP: </t>
    </r>
    <r>
      <rPr>
        <sz val="11"/>
        <color theme="1"/>
        <rFont val="Arial"/>
        <family val="2"/>
      </rPr>
      <t>Porcentaje de Litros de Agua Potable Proporcionada.</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</si>
  <si>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Litros de agua potable</t>
    </r>
  </si>
  <si>
    <r>
      <t xml:space="preserve">PSSA: </t>
    </r>
    <r>
      <rPr>
        <sz val="11"/>
        <color theme="1"/>
        <rFont val="Arial"/>
        <family val="2"/>
      </rPr>
      <t>Porcentaje de solicitudes de servicio Atendidas.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</si>
  <si>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Solicitudes</t>
    </r>
  </si>
  <si>
    <r>
      <t xml:space="preserve">PROV: </t>
    </r>
    <r>
      <rPr>
        <sz val="11"/>
        <color theme="1"/>
        <rFont val="Arial"/>
        <family val="2"/>
      </rPr>
      <t>Porcentaje de Recepción de Obras de vialidades.</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</si>
  <si>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Obras.</t>
    </r>
  </si>
  <si>
    <r>
      <t xml:space="preserve">PVO: </t>
    </r>
    <r>
      <rPr>
        <sz val="11"/>
        <color theme="1"/>
        <rFont val="Arial"/>
        <family val="2"/>
      </rPr>
      <t>Porcentaje de Vehículos Operando.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</si>
  <si>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Vehículos.
</t>
    </r>
  </si>
  <si>
    <r>
      <t xml:space="preserve">PPMO: </t>
    </r>
    <r>
      <rPr>
        <sz val="11"/>
        <color theme="1"/>
        <rFont val="Arial"/>
        <family val="2"/>
      </rPr>
      <t>Porcentaje del Parque de Maquinaria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</si>
  <si>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 xml:space="preserve">Maquinaria </t>
    </r>
  </si>
  <si>
    <r>
      <t xml:space="preserve">PEMO: </t>
    </r>
    <r>
      <rPr>
        <sz val="11"/>
        <color theme="1"/>
        <rFont val="Arial"/>
        <family val="2"/>
      </rPr>
      <t>Porcentaje de Equipo Menor Operando.</t>
    </r>
  </si>
  <si>
    <r>
      <t xml:space="preserve">Unidad de medida del indicador: 
</t>
    </r>
    <r>
      <rPr>
        <sz val="11"/>
        <color theme="1"/>
        <rFont val="Arial"/>
        <family val="2"/>
      </rPr>
      <t xml:space="preserve">Porcentaje.
</t>
    </r>
    <r>
      <rPr>
        <b/>
        <sz val="11"/>
        <color theme="1"/>
        <rFont val="Arial"/>
        <family val="2"/>
      </rPr>
      <t xml:space="preserve">
Unidad de medida: 
</t>
    </r>
    <r>
      <rPr>
        <sz val="11"/>
        <color theme="1"/>
        <rFont val="Arial"/>
        <family val="2"/>
      </rPr>
      <t>Equipo menor.</t>
    </r>
  </si>
  <si>
    <r>
      <t xml:space="preserve">PAMID: </t>
    </r>
    <r>
      <rPr>
        <sz val="11"/>
        <color theme="1"/>
        <rFont val="Arial"/>
        <family val="2"/>
      </rPr>
      <t>Porcentaje de actividades de Mantenimiento de las Instalaciones Deterioradas.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</si>
  <si>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Mantenimiento.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</si>
  <si>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</si>
  <si>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Reportes.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</si>
  <si>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t>
    </r>
    <r>
      <rPr>
        <sz val="11"/>
        <color theme="1"/>
        <rFont val="Arial"/>
        <family val="2"/>
      </rPr>
      <t xml:space="preserve">
Supervisión.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</si>
  <si>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Censo.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</si>
  <si>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Luminarias.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</si>
  <si>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Postes.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</si>
  <si>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Alumbrado.</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</si>
  <si>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t>
    </r>
    <r>
      <rPr>
        <sz val="11"/>
        <color theme="1"/>
        <rFont val="Arial"/>
        <family val="2"/>
      </rPr>
      <t xml:space="preserve">
Proyección de Infraestructura.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</si>
  <si>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vialidades.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</si>
  <si>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Solicitudes.</t>
    </r>
  </si>
  <si>
    <t>Componente
(Dirección de Parques y Áreas Jardinadas)</t>
  </si>
  <si>
    <r>
      <t xml:space="preserve">PSMIPJR: </t>
    </r>
    <r>
      <rPr>
        <sz val="11"/>
        <color indexed="8"/>
        <rFont val="Arial"/>
        <family val="2"/>
      </rPr>
      <t>Porcentaje servicios de mantenimiento a la infraestructura  de parques y jardines realizados</t>
    </r>
    <r>
      <rPr>
        <b/>
        <sz val="11"/>
        <color indexed="8"/>
        <rFont val="Arial"/>
        <family val="2"/>
      </rPr>
      <t>.</t>
    </r>
  </si>
  <si>
    <r>
      <t xml:space="preserve">Unidad de medida del indicador: 
</t>
    </r>
    <r>
      <rPr>
        <sz val="11"/>
        <color indexed="8"/>
        <rFont val="Arial"/>
        <family val="2"/>
      </rPr>
      <t xml:space="preserve">Porcentaje   </t>
    </r>
    <r>
      <rPr>
        <b/>
        <sz val="11"/>
        <color indexed="8"/>
        <rFont val="Arial"/>
        <family val="2"/>
      </rPr>
      <t xml:space="preserve">                                                                                  
Unidad de medida: 
</t>
    </r>
    <r>
      <rPr>
        <sz val="11"/>
        <color indexed="8"/>
        <rFont val="Arial"/>
        <family val="2"/>
      </rPr>
      <t>Servicios</t>
    </r>
  </si>
  <si>
    <r>
      <t xml:space="preserve">PSLPEPR: </t>
    </r>
    <r>
      <rPr>
        <sz val="11"/>
        <color indexed="8"/>
        <rFont val="Arial"/>
        <family val="2"/>
      </rPr>
      <t>Porcentaje de  servicios de limpieza a parques y espacios públicos realizados.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</si>
  <si>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Servicios</t>
    </r>
  </si>
  <si>
    <r>
      <t xml:space="preserve">PPOS: </t>
    </r>
    <r>
      <rPr>
        <sz val="11"/>
        <color indexed="8"/>
        <rFont val="Arial"/>
        <family val="2"/>
      </rPr>
      <t>Porcentaje plantas de ornato sembradas</t>
    </r>
    <r>
      <rPr>
        <b/>
        <sz val="11"/>
        <color indexed="8"/>
        <rFont val="Arial"/>
        <family val="2"/>
      </rPr>
      <t>.</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</si>
  <si>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Plantas de ornato</t>
    </r>
  </si>
  <si>
    <r>
      <t xml:space="preserve">PAAEPFM: </t>
    </r>
    <r>
      <rPr>
        <sz val="11"/>
        <color indexed="8"/>
        <rFont val="Arial"/>
        <family val="2"/>
      </rPr>
      <t xml:space="preserve">Porcentaje  de avance en  acondicionamiento, equipamiento y pintado de fuentes y monumentos.  </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</si>
  <si>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Fuentes y monumentos</t>
    </r>
  </si>
  <si>
    <r>
      <t xml:space="preserve">PJIAER: </t>
    </r>
    <r>
      <rPr>
        <sz val="11"/>
        <color indexed="8"/>
        <rFont val="Arial"/>
        <family val="2"/>
      </rPr>
      <t>Porcentaje de juegos infantiles y aparatos de ejercitadores restaurados.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</si>
  <si>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Juegos y ejercitadores</t>
    </r>
  </si>
  <si>
    <r>
      <t xml:space="preserve">PMPV: </t>
    </r>
    <r>
      <rPr>
        <sz val="11"/>
        <color indexed="8"/>
        <rFont val="Arial"/>
        <family val="2"/>
      </rPr>
      <t>Porcentaje de mantenimiento del parque vehicular.</t>
    </r>
  </si>
  <si>
    <r>
      <t xml:space="preserve">PMMM: </t>
    </r>
    <r>
      <rPr>
        <sz val="11"/>
        <color indexed="8"/>
        <rFont val="Arial"/>
        <family val="2"/>
      </rPr>
      <t xml:space="preserve">Porcentaje de mantenimiento a maquinaria menor. </t>
    </r>
  </si>
  <si>
    <r>
      <t xml:space="preserve">PMLRG: </t>
    </r>
    <r>
      <rPr>
        <sz val="11"/>
        <color indexed="8"/>
        <rFont val="Arial"/>
        <family val="2"/>
      </rPr>
      <t>Porcentaje de metros lineales de reparación  en guarniciones.</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</si>
  <si>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lineales</t>
    </r>
  </si>
  <si>
    <r>
      <t xml:space="preserve">PMCREC: </t>
    </r>
    <r>
      <rPr>
        <sz val="11"/>
        <color indexed="8"/>
        <rFont val="Arial"/>
        <family val="2"/>
      </rPr>
      <t>Porcentaje de  de metros cuadrados  de reparacion de estructuras de concreto.</t>
    </r>
  </si>
  <si>
    <r>
      <t xml:space="preserve">Unidad de medida del indicador: 
</t>
    </r>
    <r>
      <rPr>
        <sz val="11"/>
        <color indexed="8"/>
        <rFont val="Arial"/>
        <family val="2"/>
      </rPr>
      <t>Porcentaje</t>
    </r>
    <r>
      <rPr>
        <b/>
        <sz val="11"/>
        <color indexed="8"/>
        <rFont val="Arial"/>
        <family val="2"/>
      </rPr>
      <t xml:space="preserve">
Unidad de medida: 
</t>
    </r>
    <r>
      <rPr>
        <sz val="11"/>
        <color indexed="8"/>
        <rFont val="Arial"/>
        <family val="2"/>
      </rPr>
      <t>Metros cuadrados</t>
    </r>
  </si>
  <si>
    <r>
      <t xml:space="preserve">PDEA: </t>
    </r>
    <r>
      <rPr>
        <sz val="11"/>
        <color theme="1"/>
        <rFont val="Arial"/>
        <family val="2"/>
      </rPr>
      <t>Porcentaje de demandas emergentes atendidas</t>
    </r>
    <r>
      <rPr>
        <b/>
        <sz val="11"/>
        <color theme="1"/>
        <rFont val="Arial"/>
        <family val="2"/>
      </rPr>
      <t>.</t>
    </r>
  </si>
  <si>
    <r>
      <t xml:space="preserve">PRAG: </t>
    </r>
    <r>
      <rPr>
        <sz val="11"/>
        <color theme="1"/>
        <rFont val="Arial"/>
        <family val="2"/>
      </rPr>
      <t>Porcentaje de Recursos  Administrativos de contratos y arrendamientos Gestionados.</t>
    </r>
  </si>
  <si>
    <r>
      <t>PKLCAL:</t>
    </r>
    <r>
      <rPr>
        <sz val="11"/>
        <color theme="1"/>
        <rFont val="Arial"/>
        <family val="2"/>
      </rPr>
      <t xml:space="preserve"> Porcentaje  de Kilomestros Lineales de Calles y Avenidas Limpios.</t>
    </r>
  </si>
  <si>
    <r>
      <t xml:space="preserve">PMCAVACA: </t>
    </r>
    <r>
      <rPr>
        <sz val="11"/>
        <color theme="1"/>
        <rFont val="Arial"/>
        <family val="2"/>
      </rPr>
      <t>Porcentaje de Metros Cuadrados de Areas Verdes y Areas Comunes Atendidos.</t>
    </r>
  </si>
  <si>
    <r>
      <t xml:space="preserve">PTRDSVBC: </t>
    </r>
    <r>
      <rPr>
        <sz val="11"/>
        <color theme="1"/>
        <rFont val="Arial"/>
        <family val="2"/>
      </rPr>
      <t>Porcentaje de Tonelaje de Retiro de Desechos Sólidos y Vegetales de Basureros Clandestinos.</t>
    </r>
  </si>
  <si>
    <r>
      <t xml:space="preserve">PEPR: </t>
    </r>
    <r>
      <rPr>
        <sz val="11"/>
        <color theme="1"/>
        <rFont val="Arial"/>
        <family val="2"/>
      </rPr>
      <t>Porcentaje de Espacios Públicos Rescatados.</t>
    </r>
  </si>
  <si>
    <r>
      <t xml:space="preserve">PMCTVR: </t>
    </r>
    <r>
      <rPr>
        <sz val="11"/>
        <color theme="1"/>
        <rFont val="Arial"/>
        <family val="2"/>
      </rPr>
      <t>Porcentaje de Metros Cuadrados  de Terracerias para Vialidades Rastreados.</t>
    </r>
  </si>
  <si>
    <r>
      <t xml:space="preserve">PPVA: </t>
    </r>
    <r>
      <rPr>
        <sz val="11"/>
        <color theme="1"/>
        <rFont val="Arial"/>
        <family val="2"/>
      </rPr>
      <t>Porcentaje  de Parque Vehicular Atendidos.</t>
    </r>
  </si>
  <si>
    <r>
      <t xml:space="preserve">PMPA: </t>
    </r>
    <r>
      <rPr>
        <sz val="11"/>
        <color theme="1"/>
        <rFont val="Arial"/>
        <family val="2"/>
      </rPr>
      <t>Porcentaje de Maquinaria Pesada Atendidos.</t>
    </r>
  </si>
  <si>
    <r>
      <t xml:space="preserve">PEMA: </t>
    </r>
    <r>
      <rPr>
        <sz val="11"/>
        <color theme="1"/>
        <rFont val="Arial"/>
        <family val="2"/>
      </rPr>
      <t>Porcentaje de  Equipo Menor Atendido.</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</si>
  <si>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Actividades.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</si>
  <si>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
Recursos Administrativos.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</si>
  <si>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Kilometros Lineales.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</si>
  <si>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Metros cuadrados.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</si>
  <si>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Toneladas.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</si>
  <si>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Espacios Públicos.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</si>
  <si>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Vehiculos.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</si>
  <si>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Maquinaria Pesada.</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</si>
  <si>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Equipo Menor.</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</si>
  <si>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M2 de Terraceria.</t>
    </r>
  </si>
  <si>
    <t>Componente
(Dirección de Atención a Demandas Emergentes)</t>
  </si>
  <si>
    <t>Componente
(Dirección de Supervisión de Sistema de Limpia)</t>
  </si>
  <si>
    <r>
      <rPr>
        <b/>
        <sz val="11"/>
        <color theme="1"/>
        <rFont val="Arial Nova Cond"/>
        <family val="2"/>
      </rPr>
      <t xml:space="preserve">POE: </t>
    </r>
    <r>
      <rPr>
        <sz val="11"/>
        <color theme="1"/>
        <rFont val="Arial Nova Cond"/>
        <family val="2"/>
      </rPr>
      <t>Porcentaje de Obras Ejercidas</t>
    </r>
  </si>
  <si>
    <r>
      <rPr>
        <b/>
        <sz val="11"/>
        <color theme="1"/>
        <rFont val="Arial Nova Cond"/>
        <family val="2"/>
      </rPr>
      <t xml:space="preserve">POUOM: </t>
    </r>
    <r>
      <rPr>
        <sz val="11"/>
        <color theme="1"/>
        <rFont val="Arial Nova Cond"/>
        <family val="2"/>
      </rPr>
      <t>Porcentaje de Obras de Urbanización para Optima Movilidad</t>
    </r>
  </si>
  <si>
    <r>
      <rPr>
        <b/>
        <sz val="11"/>
        <color theme="1"/>
        <rFont val="Arial Nova Cond"/>
        <family val="2"/>
      </rPr>
      <t>POSBSA:</t>
    </r>
    <r>
      <rPr>
        <sz val="11"/>
        <color theme="1"/>
        <rFont val="Arial Nova Cond"/>
        <family val="2"/>
      </rPr>
      <t xml:space="preserve"> Porcentaje de obras para servicios básicos y de saneamiento ambiental.</t>
    </r>
  </si>
  <si>
    <r>
      <rPr>
        <b/>
        <sz val="11"/>
        <color theme="1"/>
        <rFont val="Arial Nova Cond"/>
        <family val="2"/>
      </rPr>
      <t>POMIEP:</t>
    </r>
    <r>
      <rPr>
        <sz val="11"/>
        <color theme="1"/>
        <rFont val="Arial Nova Cond"/>
        <family val="2"/>
      </rPr>
      <t xml:space="preserve"> Porcentaje de Obras de Mejoramiento Integral de Espacios Públicos.</t>
    </r>
  </si>
  <si>
    <r>
      <rPr>
        <b/>
        <sz val="11"/>
        <color theme="1"/>
        <rFont val="Arial Nova Cond"/>
        <family val="2"/>
      </rPr>
      <t>POIPM:</t>
    </r>
    <r>
      <rPr>
        <sz val="11"/>
        <color theme="1"/>
        <rFont val="Arial Nova Cond"/>
        <family val="2"/>
      </rPr>
      <t xml:space="preserve"> Porcentaje de Obras en Inmuebles Públicos Municipales.</t>
    </r>
  </si>
  <si>
    <r>
      <rPr>
        <b/>
        <sz val="11"/>
        <color theme="1"/>
        <rFont val="Arial Nova Cond"/>
        <family val="2"/>
      </rPr>
      <t xml:space="preserve">PRMPV: </t>
    </r>
    <r>
      <rPr>
        <sz val="11"/>
        <color theme="1"/>
        <rFont val="Arial Nova Cond"/>
        <family val="2"/>
      </rPr>
      <t>Porcentaje de Reparación y Mantenimiento al parque vehicular</t>
    </r>
  </si>
  <si>
    <r>
      <rPr>
        <b/>
        <sz val="11"/>
        <color theme="1"/>
        <rFont val="Arial Nova Cond"/>
        <family val="2"/>
      </rPr>
      <t xml:space="preserve">PAOL: </t>
    </r>
    <r>
      <rPr>
        <sz val="11"/>
        <color theme="1"/>
        <rFont val="Arial Nova Cond"/>
        <family val="2"/>
      </rPr>
      <t>Porcentaje de Arrendamientos de Oficinas Laborables</t>
    </r>
  </si>
  <si>
    <r>
      <rPr>
        <b/>
        <sz val="11"/>
        <color theme="1"/>
        <rFont val="Arial Nova Cond"/>
        <family val="2"/>
      </rPr>
      <t>PEP:</t>
    </r>
    <r>
      <rPr>
        <sz val="11"/>
        <color theme="1"/>
        <rFont val="Arial Nova Cond"/>
        <family val="2"/>
      </rPr>
      <t xml:space="preserve"> Porcentaje de Equipamiento de Personal</t>
    </r>
  </si>
  <si>
    <t>Componente
Dirección de Proyectos</t>
  </si>
  <si>
    <r>
      <rPr>
        <b/>
        <sz val="11"/>
        <color theme="1"/>
        <rFont val="Arial Nova Cond"/>
        <family val="2"/>
      </rPr>
      <t xml:space="preserve">PETO: </t>
    </r>
    <r>
      <rPr>
        <sz val="11"/>
        <color theme="1"/>
        <rFont val="Arial Nova Cond"/>
        <family val="2"/>
      </rPr>
      <t>Porcentaje de Expedientes Técnicos de Obra.</t>
    </r>
  </si>
  <si>
    <r>
      <rPr>
        <b/>
        <sz val="11"/>
        <color theme="1"/>
        <rFont val="Arial Nova Cond"/>
        <family val="2"/>
      </rPr>
      <t>PGTMIAETE:</t>
    </r>
    <r>
      <rPr>
        <sz val="11"/>
        <color theme="1"/>
        <rFont val="Arial Nova Cond"/>
        <family val="2"/>
      </rPr>
      <t xml:space="preserve"> Porcentaje Gestion de Tramites en Materia de Impacto Ambiental para los Expedientes Técnicos Elaborados.</t>
    </r>
  </si>
  <si>
    <r>
      <rPr>
        <b/>
        <sz val="11"/>
        <color theme="1"/>
        <rFont val="Arial Nova Cond"/>
        <family val="2"/>
      </rPr>
      <t>PGTFSETE:</t>
    </r>
    <r>
      <rPr>
        <sz val="11"/>
        <color theme="1"/>
        <rFont val="Arial Nova Cond"/>
        <family val="2"/>
      </rPr>
      <t xml:space="preserve"> Porcentaje Gestion de Tramites de Factibilidad de Servicios para los Expedientes Técnicos Elaborados.</t>
    </r>
  </si>
  <si>
    <r>
      <rPr>
        <b/>
        <sz val="11"/>
        <color theme="1"/>
        <rFont val="Arial Nova Cond"/>
        <family val="2"/>
      </rPr>
      <t>PGLCETE:</t>
    </r>
    <r>
      <rPr>
        <sz val="11"/>
        <color theme="1"/>
        <rFont val="Arial Nova Cond"/>
        <family val="2"/>
      </rPr>
      <t xml:space="preserve"> Porcentaje Gestion de Licencias de Construccion para los Expedientes Técnicos Elaborados.</t>
    </r>
  </si>
  <si>
    <t>Componente
Dirección de Licitaciones y Contratos</t>
  </si>
  <si>
    <r>
      <rPr>
        <b/>
        <sz val="11"/>
        <color theme="1"/>
        <rFont val="Arial Nova Cond"/>
        <family val="2"/>
      </rPr>
      <t xml:space="preserve">PCR: </t>
    </r>
    <r>
      <rPr>
        <sz val="11"/>
        <color theme="1"/>
        <rFont val="Arial Nova Cond"/>
        <family val="2"/>
      </rPr>
      <t xml:space="preserve"> Porcentaje de contratos de obra publica realizados</t>
    </r>
  </si>
  <si>
    <r>
      <rPr>
        <b/>
        <sz val="11"/>
        <color theme="1"/>
        <rFont val="Arial Nova Cond"/>
        <family val="2"/>
      </rPr>
      <t>PPAOPP:</t>
    </r>
    <r>
      <rPr>
        <sz val="11"/>
        <color theme="1"/>
        <rFont val="Arial Nova Cond"/>
        <family val="2"/>
      </rPr>
      <t xml:space="preserve"> Porcentaje  de los Procedimientos de Adjudicacion de Obras Públicas Proyectadas en beneficio de los benitojuarences</t>
    </r>
  </si>
  <si>
    <t>Componente
Dirección de Construcción</t>
  </si>
  <si>
    <r>
      <rPr>
        <b/>
        <sz val="11"/>
        <color theme="1"/>
        <rFont val="Arial Nova Cond"/>
        <family val="2"/>
      </rPr>
      <t xml:space="preserve">PIEOPC: </t>
    </r>
    <r>
      <rPr>
        <sz val="11"/>
        <color theme="1"/>
        <rFont val="Arial Nova Cond"/>
        <family val="2"/>
      </rPr>
      <t>Porcentaje  Inicio de Ejecucion de las Obras Públicas Contratadas</t>
    </r>
  </si>
  <si>
    <r>
      <rPr>
        <b/>
        <sz val="11"/>
        <color theme="1"/>
        <rFont val="Arial Nova Cond"/>
        <family val="2"/>
      </rPr>
      <t xml:space="preserve">PISAFOPE: </t>
    </r>
    <r>
      <rPr>
        <sz val="11"/>
        <color theme="1"/>
        <rFont val="Arial Nova Cond"/>
        <family val="2"/>
      </rPr>
      <t>Porcentaje de informes de supervision de avance físico de las obras publicas en ejecucion</t>
    </r>
  </si>
  <si>
    <t>Componente
Dirección de Control y Seguimiento de Obra</t>
  </si>
  <si>
    <r>
      <rPr>
        <b/>
        <sz val="11"/>
        <color theme="1"/>
        <rFont val="Arial Nova Cond"/>
        <family val="2"/>
      </rPr>
      <t>PFOPE:</t>
    </r>
    <r>
      <rPr>
        <sz val="11"/>
        <color theme="1"/>
        <rFont val="Arial Nova Cond"/>
        <family val="2"/>
      </rPr>
      <t xml:space="preserve"> Promedio de Facturacion de las obras pública ejecutadas</t>
    </r>
  </si>
  <si>
    <r>
      <rPr>
        <b/>
        <sz val="11"/>
        <color theme="1"/>
        <rFont val="Arial Nova Cond"/>
        <family val="2"/>
      </rPr>
      <t xml:space="preserve">PGEAFIN: </t>
    </r>
    <r>
      <rPr>
        <sz val="11"/>
        <color theme="1"/>
        <rFont val="Arial Nova Cond"/>
        <family val="2"/>
      </rPr>
      <t>Promedio de la gestion del avance financiero de las obras públicas</t>
    </r>
  </si>
  <si>
    <t>Componente
(Dirección General de Obras Públicas)</t>
  </si>
  <si>
    <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Servicio de mantenimiento</t>
    </r>
  </si>
  <si>
    <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</si>
  <si>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</si>
  <si>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Obras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</si>
  <si>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Dictamenes</t>
    </r>
  </si>
  <si>
    <t>Unidad de medida del indicador: 
Porcentaje
Unidad de medida: 
Equipamiento</t>
  </si>
  <si>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Oficinas Arrendadas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</si>
  <si>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Experientes Tecnicos de Obra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</si>
  <si>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en Materia de Impacto Ambiental</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</si>
  <si>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Tramites de Factibilidad de Servicios</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</si>
  <si>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Gestiones de Licencias de Construccion</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</si>
  <si>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Contratos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</si>
  <si>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Procedimientos de Adjudicacion de Obras  Pùblicas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</si>
  <si>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Actas de Inicio de Obra Publica</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</si>
  <si>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Informes de supervision de avance fisico.</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</si>
  <si>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
Unidad de medida:  
</t>
    </r>
    <r>
      <rPr>
        <sz val="11"/>
        <color theme="1"/>
        <rFont val="Arial Nova Cond"/>
        <family val="2"/>
      </rPr>
      <t xml:space="preserve">Facturas de obras  Públicas </t>
    </r>
  </si>
  <si>
    <r>
      <rPr>
        <b/>
        <sz val="11"/>
        <color theme="1"/>
        <rFont val="Arial Nova Cond"/>
        <family val="2"/>
      </rPr>
      <t xml:space="preserve">Unidad de medida del indicador: </t>
    </r>
    <r>
      <rPr>
        <sz val="11"/>
        <color theme="1"/>
        <rFont val="Arial Nova Cond"/>
        <family val="2"/>
      </rPr>
      <t xml:space="preserve">
 Porcentaje
</t>
    </r>
    <r>
      <rPr>
        <b/>
        <sz val="11"/>
        <color theme="1"/>
        <rFont val="Arial Nova Cond"/>
        <family val="2"/>
      </rPr>
      <t xml:space="preserve">Unidad de medida: </t>
    </r>
    <r>
      <rPr>
        <sz val="11"/>
        <color theme="1"/>
        <rFont val="Arial Nova Cond"/>
        <family val="2"/>
      </rPr>
      <t xml:space="preserve">
Gestion de tramites de pago de estimaciones.</t>
    </r>
  </si>
  <si>
    <r>
      <t xml:space="preserve">PSR: </t>
    </r>
    <r>
      <rPr>
        <sz val="11"/>
        <color theme="1"/>
        <rFont val="Arial"/>
        <family val="2"/>
      </rPr>
      <t>Porcentaje de supervisiones realizadas.</t>
    </r>
  </si>
  <si>
    <r>
      <t xml:space="preserve">Unidad de medida del indicador: 
</t>
    </r>
    <r>
      <rPr>
        <sz val="11"/>
        <color theme="1"/>
        <rFont val="Arial"/>
        <family val="2"/>
      </rPr>
      <t>Porcentaje.</t>
    </r>
    <r>
      <rPr>
        <b/>
        <sz val="11"/>
        <color theme="1"/>
        <rFont val="Arial"/>
        <family val="2"/>
      </rPr>
      <t xml:space="preserve">
Unidad de medida: 
</t>
    </r>
    <r>
      <rPr>
        <sz val="11"/>
        <color theme="1"/>
        <rFont val="Arial"/>
        <family val="2"/>
      </rPr>
      <t xml:space="preserve">Supervisiones. </t>
    </r>
  </si>
  <si>
    <r>
      <rPr>
        <b/>
        <sz val="11"/>
        <color theme="1"/>
        <rFont val="Arial"/>
        <family val="2"/>
      </rPr>
      <t>PER:</t>
    </r>
    <r>
      <rPr>
        <sz val="11"/>
        <color theme="1"/>
        <rFont val="Arial"/>
        <family val="2"/>
      </rPr>
      <t xml:space="preserve"> Porcentaje de encuestas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</si>
  <si>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t>
    </r>
    <r>
      <rPr>
        <sz val="11"/>
        <color theme="1"/>
        <rFont val="Arial"/>
        <family val="2"/>
      </rPr>
      <t xml:space="preserve"> 
Encuestas. </t>
    </r>
  </si>
  <si>
    <r>
      <rPr>
        <b/>
        <sz val="11"/>
        <color theme="1"/>
        <rFont val="Arial"/>
        <family val="2"/>
      </rPr>
      <t>PSRRRS</t>
    </r>
    <r>
      <rPr>
        <sz val="11"/>
        <color theme="1"/>
        <rFont val="Arial"/>
        <family val="2"/>
      </rPr>
      <t>: Porcentaje de supervision de las rutas de recoleccion de residuos solidos.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</si>
  <si>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t>
    </r>
    <r>
      <rPr>
        <sz val="11"/>
        <color theme="1"/>
        <rFont val="Arial"/>
        <family val="2"/>
      </rPr>
      <t xml:space="preserve">
Rutas.</t>
    </r>
  </si>
  <si>
    <r>
      <rPr>
        <b/>
        <sz val="11"/>
        <color theme="1"/>
        <rFont val="Arial"/>
        <family val="2"/>
      </rPr>
      <t>PTRDF</t>
    </r>
    <r>
      <rPr>
        <sz val="11"/>
        <color theme="1"/>
        <rFont val="Arial"/>
        <family val="2"/>
      </rPr>
      <t>: Porcentaje de tonelaje de residuos que recibe el sitio de disposicion final.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</si>
  <si>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Tonelaje.</t>
    </r>
  </si>
  <si>
    <r>
      <rPr>
        <b/>
        <sz val="11"/>
        <color theme="1"/>
        <rFont val="Arial"/>
        <family val="2"/>
      </rPr>
      <t>PBCSE</t>
    </r>
    <r>
      <rPr>
        <sz val="11"/>
        <color theme="1"/>
        <rFont val="Arial"/>
        <family val="2"/>
      </rPr>
      <t>: Porcentaje de basureros clandestinos supervisados y eliminados.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</si>
  <si>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Supervision.</t>
    </r>
  </si>
  <si>
    <r>
      <rPr>
        <b/>
        <sz val="11"/>
        <color theme="1"/>
        <rFont val="Arial"/>
        <family val="2"/>
      </rPr>
      <t>PMPVSL:</t>
    </r>
    <r>
      <rPr>
        <sz val="11"/>
        <color theme="1"/>
        <rFont val="Arial"/>
        <family val="2"/>
      </rPr>
      <t xml:space="preserve"> Porcentaje de mantenimiento de parque vehicular de la direccion de Supervision de sistema de limpia.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</si>
  <si>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t>
    </r>
    <r>
      <rPr>
        <sz val="11"/>
        <color theme="1"/>
        <rFont val="Arial"/>
        <family val="2"/>
      </rPr>
      <t xml:space="preserve">
Mantenimiento. </t>
    </r>
  </si>
  <si>
    <t>Dirección de Control y Seguimiento</t>
  </si>
  <si>
    <t>ANUAL</t>
  </si>
  <si>
    <r>
      <rPr>
        <b/>
        <sz val="11"/>
        <color theme="1"/>
        <rFont val="Arial"/>
        <family val="2"/>
      </rPr>
      <t>PASOPD</t>
    </r>
    <r>
      <rPr>
        <sz val="11"/>
        <color theme="1"/>
        <rFont val="Arial"/>
        <family val="2"/>
      </rPr>
      <t>: Porcentaje de actividades de servicios y obra pública difundidas.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</si>
  <si>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t>
    </r>
    <r>
      <rPr>
        <sz val="11"/>
        <color theme="1"/>
        <rFont val="Arial"/>
        <family val="2"/>
      </rPr>
      <t xml:space="preserve">
Actividades Difundidas.</t>
    </r>
  </si>
  <si>
    <t xml:space="preserve">ELABORÓ
C. Oscar Alfredo Velazquez Lemus
Coordinación Administrativa de la Secretaría Municipal de Obras Públicas y Servicios </t>
  </si>
  <si>
    <t>SEGUIMIENTO DE AVANCE EN CUMPLIMIENTO DE METAS Y OBJETIVOS 2024</t>
  </si>
  <si>
    <r>
      <t xml:space="preserve">3.1.1.1  </t>
    </r>
    <r>
      <rPr>
        <sz val="11"/>
        <color theme="0"/>
        <rFont val="Arial"/>
        <family val="2"/>
      </rPr>
      <t>La población del Municipio de Benito Juárez reciben servicios públicos eficientes a través de la implementación de programas encaminados al mantenimiento  de la infraestructura urbana  y la creación de obra pública.</t>
    </r>
  </si>
  <si>
    <r>
      <t xml:space="preserve">3.1.1.1.1 </t>
    </r>
    <r>
      <rPr>
        <sz val="11"/>
        <color theme="1"/>
        <rFont val="Arial"/>
        <family val="2"/>
      </rPr>
      <t>Recorrido para supervisión de obra y servicios públicos.</t>
    </r>
  </si>
  <si>
    <r>
      <rPr>
        <b/>
        <sz val="11"/>
        <color theme="1"/>
        <rFont val="Arial"/>
        <family val="2"/>
      </rPr>
      <t>3.1.1.1.1.1</t>
    </r>
    <r>
      <rPr>
        <sz val="11"/>
        <color theme="1"/>
        <rFont val="Arial"/>
        <family val="2"/>
      </rPr>
      <t xml:space="preserve"> Implementación de estrategias en la planeación presupuestaria de actividades administrativas y operativas.</t>
    </r>
  </si>
  <si>
    <r>
      <rPr>
        <b/>
        <sz val="11"/>
        <color theme="1"/>
        <rFont val="Arial"/>
        <family val="2"/>
      </rPr>
      <t>3.1.1.1.1.2</t>
    </r>
    <r>
      <rPr>
        <sz val="11"/>
        <color theme="1"/>
        <rFont val="Arial"/>
        <family val="2"/>
      </rPr>
      <t xml:space="preserve"> Entrega de Obra Pública en coordinación con las dependencias municipales.</t>
    </r>
  </si>
  <si>
    <r>
      <rPr>
        <b/>
        <sz val="11"/>
        <color theme="1"/>
        <rFont val="Arial"/>
        <family val="2"/>
      </rPr>
      <t>3.1.1.1.1.3</t>
    </r>
    <r>
      <rPr>
        <sz val="11"/>
        <color theme="1"/>
        <rFont val="Arial"/>
        <family val="2"/>
      </rPr>
      <t xml:space="preserve"> Representación y Asistencia a actividades programadas con dependencias gubernamentales (CAPA, CFE) y  sector privado.</t>
    </r>
  </si>
  <si>
    <r>
      <rPr>
        <b/>
        <sz val="11"/>
        <color theme="1"/>
        <rFont val="Arial"/>
        <family val="2"/>
      </rPr>
      <t>3.1.1.1.1.4</t>
    </r>
    <r>
      <rPr>
        <sz val="11"/>
        <color theme="1"/>
        <rFont val="Arial"/>
        <family val="2"/>
      </rPr>
      <t xml:space="preserve"> Atención a las solicitudes ciudadanas para el mantenimiento de la infraestructura urbana y para la creación de la obra pública municipal.</t>
    </r>
  </si>
  <si>
    <r>
      <rPr>
        <b/>
        <sz val="11"/>
        <color theme="1"/>
        <rFont val="Arial"/>
        <family val="2"/>
      </rPr>
      <t>3.1.1.1.1.5</t>
    </r>
    <r>
      <rPr>
        <sz val="11"/>
        <color theme="1"/>
        <rFont val="Arial"/>
        <family val="2"/>
      </rPr>
      <t xml:space="preserve"> Autorización de Permisos de obra privada en vía pública.</t>
    </r>
  </si>
  <si>
    <r>
      <rPr>
        <b/>
        <sz val="11"/>
        <color theme="1"/>
        <rFont val="Arial"/>
        <family val="2"/>
      </rPr>
      <t>3.1.1.1.1.6</t>
    </r>
    <r>
      <rPr>
        <sz val="11"/>
        <color theme="1"/>
        <rFont val="Arial"/>
        <family val="2"/>
      </rPr>
      <t xml:space="preserve"> Resolución  de recursos de revisión, desahogo de pruebas y alegatos en  audiencias. </t>
    </r>
  </si>
  <si>
    <r>
      <rPr>
        <b/>
        <sz val="11"/>
        <color theme="1"/>
        <rFont val="Arial"/>
        <family val="2"/>
      </rPr>
      <t>3.1.1.1.1.7</t>
    </r>
    <r>
      <rPr>
        <sz val="11"/>
        <color theme="1"/>
        <rFont val="Arial"/>
        <family val="2"/>
      </rPr>
      <t xml:space="preserve"> Realización del mantenimiento de las instalaciones de la coordinación administrativa, equipos utilitarios y herramientas. </t>
    </r>
  </si>
  <si>
    <r>
      <rPr>
        <b/>
        <sz val="11"/>
        <color theme="1"/>
        <rFont val="Arial"/>
        <family val="2"/>
      </rPr>
      <t>3.1.1.1.1.8</t>
    </r>
    <r>
      <rPr>
        <sz val="11"/>
        <color theme="1"/>
        <rFont val="Arial"/>
        <family val="2"/>
      </rPr>
      <t xml:space="preserve"> Difusión de actividades de los servicios públicos y entrega de obra pública. </t>
    </r>
  </si>
  <si>
    <r>
      <rPr>
        <b/>
        <sz val="11"/>
        <color theme="1"/>
        <rFont val="Arial"/>
        <family val="2"/>
      </rPr>
      <t>3.1.1.1.2</t>
    </r>
    <r>
      <rPr>
        <sz val="11"/>
        <color theme="1"/>
        <rFont val="Arial"/>
        <family val="2"/>
      </rPr>
      <t xml:space="preserve"> Servicios de mantenimiento y conservación a la infraestructura urbana del municipio realizados.</t>
    </r>
  </si>
  <si>
    <r>
      <rPr>
        <b/>
        <sz val="11"/>
        <color theme="1"/>
        <rFont val="Arial"/>
        <family val="2"/>
      </rPr>
      <t>3.1.1.1.2.1</t>
    </r>
    <r>
      <rPr>
        <sz val="11"/>
        <color theme="1"/>
        <rFont val="Arial"/>
        <family val="2"/>
      </rPr>
      <t xml:space="preserve"> Ejecución de programas, acciones y medidas  para la operación y buen funcionamiento de los servicios públicos. </t>
    </r>
  </si>
  <si>
    <r>
      <rPr>
        <b/>
        <sz val="11"/>
        <color theme="1"/>
        <rFont val="Arial"/>
        <family val="2"/>
      </rPr>
      <t xml:space="preserve">3.1.1.1.2.2 </t>
    </r>
    <r>
      <rPr>
        <sz val="11"/>
        <color theme="1"/>
        <rFont val="Arial"/>
        <family val="2"/>
      </rPr>
      <t xml:space="preserve">Tramitación de recursos necesarios para la operación y buen funcionamiento de los programas de servicios públicos. </t>
    </r>
  </si>
  <si>
    <r>
      <rPr>
        <b/>
        <sz val="11"/>
        <color theme="1"/>
        <rFont val="Arial"/>
        <family val="2"/>
      </rPr>
      <t>3.1.1.1.2.3</t>
    </r>
    <r>
      <rPr>
        <sz val="11"/>
        <color theme="1"/>
        <rFont val="Arial"/>
        <family val="2"/>
      </rPr>
      <t xml:space="preserve"> Atención a las solicitudes de ciudadanas mediante reporta y aporta.</t>
    </r>
  </si>
  <si>
    <r>
      <rPr>
        <b/>
        <sz val="11"/>
        <color theme="1"/>
        <rFont val="Arial"/>
        <family val="2"/>
      </rPr>
      <t>3.1.1.1.2.4</t>
    </r>
    <r>
      <rPr>
        <sz val="11"/>
        <color theme="1"/>
        <rFont val="Arial"/>
        <family val="2"/>
      </rPr>
      <t xml:space="preserve"> Inspección de establecimientos que cumplen con las normativas establecidas en el regalmento de la Dirección de Servicios Públicos.</t>
    </r>
  </si>
  <si>
    <r>
      <rPr>
        <b/>
        <sz val="11"/>
        <color theme="1"/>
        <rFont val="Arial"/>
        <family val="2"/>
      </rPr>
      <t>3.1.1.1.3</t>
    </r>
    <r>
      <rPr>
        <sz val="11"/>
        <color theme="1"/>
        <rFont val="Arial"/>
        <family val="2"/>
      </rPr>
      <t xml:space="preserve"> Alumbrado Público del H. Ayuntamiento de Benito Juárez mejorado.</t>
    </r>
  </si>
  <si>
    <r>
      <rPr>
        <b/>
        <sz val="11"/>
        <color theme="1"/>
        <rFont val="Arial"/>
        <family val="2"/>
      </rPr>
      <t>3.1.1.1.3.1</t>
    </r>
    <r>
      <rPr>
        <sz val="11"/>
        <color theme="1"/>
        <rFont val="Arial"/>
        <family val="2"/>
      </rPr>
      <t xml:space="preserve"> Supervisión del sistema de Alumbrado Público a  la empresa Optima Energía.</t>
    </r>
  </si>
  <si>
    <r>
      <rPr>
        <b/>
        <sz val="11"/>
        <color theme="1"/>
        <rFont val="Arial"/>
        <family val="2"/>
      </rPr>
      <t>3.1.1.1.3.2</t>
    </r>
    <r>
      <rPr>
        <sz val="11"/>
        <color theme="1"/>
        <rFont val="Arial"/>
        <family val="2"/>
      </rPr>
      <t xml:space="preserve"> Supervisión de Reportes Ciudadanos del sistema de Alumbrado Público.</t>
    </r>
  </si>
  <si>
    <r>
      <rPr>
        <b/>
        <sz val="11"/>
        <color theme="1"/>
        <rFont val="Arial"/>
        <family val="2"/>
      </rPr>
      <t>3.1.1.1.3.3</t>
    </r>
    <r>
      <rPr>
        <sz val="11"/>
        <color theme="1"/>
        <rFont val="Arial"/>
        <family val="2"/>
      </rPr>
      <t xml:space="preserve"> Realización del Censo del sistema de alumbrado público del Municipio de Benito Juárez.</t>
    </r>
  </si>
  <si>
    <r>
      <rPr>
        <b/>
        <sz val="11"/>
        <color theme="1"/>
        <rFont val="Arial"/>
        <family val="2"/>
      </rPr>
      <t>3.1.1.1.3.4</t>
    </r>
    <r>
      <rPr>
        <sz val="11"/>
        <color theme="1"/>
        <rFont val="Arial"/>
        <family val="2"/>
      </rPr>
      <t xml:space="preserve"> Reparación y mantenimiento de las luminarias tipo Reflector en existencia.</t>
    </r>
  </si>
  <si>
    <r>
      <rPr>
        <b/>
        <sz val="11"/>
        <color theme="1"/>
        <rFont val="Arial"/>
        <family val="2"/>
      </rPr>
      <t>3.1.1.1.3.5</t>
    </r>
    <r>
      <rPr>
        <sz val="11"/>
        <color theme="1"/>
        <rFont val="Arial"/>
        <family val="2"/>
      </rPr>
      <t xml:space="preserve"> Rehabilitación y Mantenimiento de los postes.</t>
    </r>
  </si>
  <si>
    <r>
      <rPr>
        <b/>
        <sz val="11"/>
        <color theme="1"/>
        <rFont val="Arial"/>
        <family val="2"/>
      </rPr>
      <t>3.1.1.1.3.6</t>
    </r>
    <r>
      <rPr>
        <sz val="11"/>
        <color theme="1"/>
        <rFont val="Arial"/>
        <family val="2"/>
      </rPr>
      <t xml:space="preserve"> Verificación del sistema de alumbrado público que cumplan con las especificaciones establecidas para la entrega y Recepción de fraccionamientos nuevos en el Municipio de Benito Juárez.</t>
    </r>
  </si>
  <si>
    <r>
      <rPr>
        <b/>
        <sz val="11"/>
        <color theme="1"/>
        <rFont val="Arial"/>
        <family val="2"/>
      </rPr>
      <t xml:space="preserve">3.1.1.1.3.7 </t>
    </r>
    <r>
      <rPr>
        <sz val="11"/>
        <color theme="1"/>
        <rFont val="Arial"/>
        <family val="2"/>
      </rPr>
      <t>Proyección de infraestructura eléctrica en el Municipio de Benito Juárez.</t>
    </r>
  </si>
  <si>
    <r>
      <t xml:space="preserve">3.1.1.1.4 </t>
    </r>
    <r>
      <rPr>
        <sz val="11"/>
        <color theme="1"/>
        <rFont val="Arial"/>
        <family val="2"/>
      </rPr>
      <t xml:space="preserve">Bacheo de vialidades y suministro de agua potable proporcionados. </t>
    </r>
  </si>
  <si>
    <r>
      <t xml:space="preserve">3.1.1.1.4.1 </t>
    </r>
    <r>
      <rPr>
        <sz val="11"/>
        <color theme="1"/>
        <rFont val="Arial"/>
        <family val="2"/>
      </rPr>
      <t>Atención a las solicitudes de servicio recepcionados mediante llamadas telefonicas y redes sociales concluidas.</t>
    </r>
  </si>
  <si>
    <r>
      <t xml:space="preserve">3.1.1.1.4.2 </t>
    </r>
    <r>
      <rPr>
        <sz val="11"/>
        <color theme="1"/>
        <rFont val="Arial"/>
        <family val="2"/>
      </rPr>
      <t>Recepción de obras de vialidades.</t>
    </r>
  </si>
  <si>
    <r>
      <t xml:space="preserve">3.1.1.1.4.3 </t>
    </r>
    <r>
      <rPr>
        <sz val="11"/>
        <color theme="1"/>
        <rFont val="Arial"/>
        <family val="2"/>
      </rPr>
      <t xml:space="preserve">Implementación del mantenimiento preventivo y correctivo del parque vehicular, parque de maquinaria y equipo menor.  </t>
    </r>
  </si>
  <si>
    <r>
      <t xml:space="preserve">3.1.1.1.4.4 </t>
    </r>
    <r>
      <rPr>
        <sz val="11"/>
        <color theme="1"/>
        <rFont val="Arial"/>
        <family val="2"/>
      </rPr>
      <t xml:space="preserve">Mantenimiento de las  instalaciones, optimizando el buen funcionamiento para el cumplimiento de las prestaciones del servicio. </t>
    </r>
  </si>
  <si>
    <r>
      <t xml:space="preserve">3.1.1.1.5  </t>
    </r>
    <r>
      <rPr>
        <sz val="11"/>
        <color theme="1"/>
        <rFont val="Arial"/>
        <family val="2"/>
      </rPr>
      <t xml:space="preserve">Mantenimiento de pozos pluviales y limpieza de los accesos a playas públicas realizado. </t>
    </r>
  </si>
  <si>
    <r>
      <t xml:space="preserve">3.1.1.1.5.1 </t>
    </r>
    <r>
      <rPr>
        <sz val="11"/>
        <color theme="1"/>
        <rFont val="Arial"/>
        <family val="2"/>
      </rPr>
      <t xml:space="preserve">Restauración de  los pozos pluviales. </t>
    </r>
  </si>
  <si>
    <r>
      <t xml:space="preserve">3.1.1.1.5.2 </t>
    </r>
    <r>
      <rPr>
        <sz val="11"/>
        <color theme="1"/>
        <rFont val="Arial"/>
        <family val="2"/>
      </rPr>
      <t>Realización de servicio de la limpieza del sistema  pluvial.</t>
    </r>
  </si>
  <si>
    <r>
      <t xml:space="preserve">3.1.1.1.5.3 </t>
    </r>
    <r>
      <rPr>
        <sz val="11"/>
        <color theme="1"/>
        <rFont val="Arial"/>
        <family val="2"/>
      </rPr>
      <t xml:space="preserve">Gestión de recursos administrativos de la Dirección de pozos y limpieza de playas.  </t>
    </r>
  </si>
  <si>
    <r>
      <t xml:space="preserve">3.1.1.1.5.4 </t>
    </r>
    <r>
      <rPr>
        <sz val="11"/>
        <color theme="1"/>
        <rFont val="Arial"/>
        <family val="2"/>
      </rPr>
      <t xml:space="preserve">Realización de servicio de limpieza de los  accesos a playas públicas. </t>
    </r>
  </si>
  <si>
    <r>
      <t>3.1.1.1.5.5</t>
    </r>
    <r>
      <rPr>
        <sz val="11"/>
        <color theme="1"/>
        <rFont val="Arial"/>
        <family val="2"/>
      </rPr>
      <t xml:space="preserve"> Implementación del mantenimiento de parque vehicular, equipo menor y maquinaria pesada.</t>
    </r>
  </si>
  <si>
    <r>
      <t xml:space="preserve">3.1.1.1.6  </t>
    </r>
    <r>
      <rPr>
        <sz val="11"/>
        <color indexed="8"/>
        <rFont val="Arial"/>
        <family val="2"/>
      </rPr>
      <t>Mantenimiento de la Infraestructura de parques y jardines del municipio de Benito Juárez atendido.</t>
    </r>
  </si>
  <si>
    <r>
      <t xml:space="preserve">3.1.1.1.6.1 </t>
    </r>
    <r>
      <rPr>
        <sz val="11"/>
        <color indexed="8"/>
        <rFont val="Arial"/>
        <family val="2"/>
      </rPr>
      <t>Realización de servicios de limpieza a espacios públicos y parques.</t>
    </r>
  </si>
  <si>
    <r>
      <t xml:space="preserve">3.1.1.1.6.2 </t>
    </r>
    <r>
      <rPr>
        <sz val="11"/>
        <color indexed="8"/>
        <rFont val="Arial"/>
        <family val="2"/>
      </rPr>
      <t xml:space="preserve"> Realización del programa de sembrado de plantas de ornato y forestal para la infraestructura y buena imagen en parques y camellones</t>
    </r>
    <r>
      <rPr>
        <b/>
        <sz val="11"/>
        <color indexed="8"/>
        <rFont val="Arial"/>
        <family val="2"/>
      </rPr>
      <t>.</t>
    </r>
  </si>
  <si>
    <r>
      <t xml:space="preserve">3.1.1.1.6.3 </t>
    </r>
    <r>
      <rPr>
        <sz val="11"/>
        <color indexed="8"/>
        <rFont val="Arial"/>
        <family val="2"/>
      </rPr>
      <t xml:space="preserve">Realización del programa en acondicionamiento, equipamiento y pintado de fuentes y monumentos. </t>
    </r>
  </si>
  <si>
    <r>
      <t xml:space="preserve">3.1.1.1.6.4 </t>
    </r>
    <r>
      <rPr>
        <sz val="11"/>
        <color indexed="8"/>
        <rFont val="Arial"/>
        <family val="2"/>
      </rPr>
      <t>Restauración de juegos infantiles y aparatos de ejercicio beneficiando a la población del municipio de Benito Juárez.</t>
    </r>
  </si>
  <si>
    <r>
      <t xml:space="preserve">3.1.1.1.6.5 </t>
    </r>
    <r>
      <rPr>
        <sz val="11"/>
        <color indexed="8"/>
        <rFont val="Arial"/>
        <family val="2"/>
      </rPr>
      <t>Realización del mantenimiento preventivo y correctivo del parque vehicular.</t>
    </r>
  </si>
  <si>
    <r>
      <t xml:space="preserve">3.1.1.1.6.6 </t>
    </r>
    <r>
      <rPr>
        <sz val="11"/>
        <color indexed="8"/>
        <rFont val="Arial"/>
        <family val="2"/>
      </rPr>
      <t>Realización del mantenimiento preventivo y correctivo de maquinaria menor.</t>
    </r>
  </si>
  <si>
    <r>
      <t xml:space="preserve">3.1.1.1.6.7 </t>
    </r>
    <r>
      <rPr>
        <sz val="11"/>
        <color indexed="8"/>
        <rFont val="Arial"/>
        <family val="2"/>
      </rPr>
      <t>Reparación de guarniciones en áreas de espacios publicos.</t>
    </r>
  </si>
  <si>
    <r>
      <t xml:space="preserve">3.1.1.1.6.8 </t>
    </r>
    <r>
      <rPr>
        <sz val="11"/>
        <color indexed="8"/>
        <rFont val="Arial"/>
        <family val="2"/>
      </rPr>
      <t>Reparacion de estructuras de concreto en  areas de espacios publicos.</t>
    </r>
  </si>
  <si>
    <r>
      <t>3.1.1.1.7</t>
    </r>
    <r>
      <rPr>
        <sz val="11"/>
        <color theme="1"/>
        <rFont val="Arial"/>
        <family val="2"/>
      </rPr>
      <t xml:space="preserve"> Demandas Emergentes Atendidas</t>
    </r>
  </si>
  <si>
    <r>
      <t xml:space="preserve">3.1.1.1.7.1 </t>
    </r>
    <r>
      <rPr>
        <sz val="11"/>
        <color theme="1"/>
        <rFont val="Arial"/>
        <family val="2"/>
      </rPr>
      <t>Gestión de recursos administrativos de contratos y arrendamientos de la Dirección de Atención a Demandas Emergentes.</t>
    </r>
  </si>
  <si>
    <r>
      <t xml:space="preserve">3.1.1.1.7.2  </t>
    </r>
    <r>
      <rPr>
        <sz val="11"/>
        <color theme="1"/>
        <rFont val="Arial"/>
        <family val="2"/>
      </rPr>
      <t>Realizar el Barrido y  limpieza  de calles y avenidas de la ciudad.</t>
    </r>
  </si>
  <si>
    <r>
      <t xml:space="preserve">3.1.1.1.7.3 </t>
    </r>
    <r>
      <rPr>
        <sz val="11"/>
        <color theme="1"/>
        <rFont val="Arial"/>
        <family val="2"/>
      </rPr>
      <t>Realizar el Chapeo, poda, deshierbe, desgajo en areas verdes y áreas comunes.</t>
    </r>
  </si>
  <si>
    <r>
      <t xml:space="preserve">3.1.1.1.7.4 </t>
    </r>
    <r>
      <rPr>
        <sz val="11"/>
        <color theme="1"/>
        <rFont val="Arial"/>
        <family val="2"/>
      </rPr>
      <t>Retiro de los desechos sólidos y vegetales de basureros clandestinos.</t>
    </r>
  </si>
  <si>
    <r>
      <t xml:space="preserve">3.1.1.1.7.5 </t>
    </r>
    <r>
      <rPr>
        <sz val="11"/>
        <color theme="1"/>
        <rFont val="Arial"/>
        <family val="2"/>
      </rPr>
      <t>Rescate de espacios públicos.</t>
    </r>
  </si>
  <si>
    <r>
      <t xml:space="preserve">3.1.1.1.7.6 </t>
    </r>
    <r>
      <rPr>
        <sz val="11"/>
        <color theme="1"/>
        <rFont val="Arial"/>
        <family val="2"/>
      </rPr>
      <t>Rastreo de terracerías para vialidades en zonas irregulares.</t>
    </r>
  </si>
  <si>
    <r>
      <t xml:space="preserve">3.1.1.1.7.7 </t>
    </r>
    <r>
      <rPr>
        <sz val="11"/>
        <color theme="1"/>
        <rFont val="Arial"/>
        <family val="2"/>
      </rPr>
      <t>Mantenimiento de parque vehicular.</t>
    </r>
  </si>
  <si>
    <r>
      <t xml:space="preserve">3.1.1.1.7.8  </t>
    </r>
    <r>
      <rPr>
        <sz val="11"/>
        <color theme="1"/>
        <rFont val="Arial"/>
        <family val="2"/>
      </rPr>
      <t>Mantenimiento de maquinaria pesada.</t>
    </r>
  </si>
  <si>
    <r>
      <t xml:space="preserve">3.1.1.1.7.9 </t>
    </r>
    <r>
      <rPr>
        <sz val="11"/>
        <color theme="1"/>
        <rFont val="Arial"/>
        <family val="2"/>
      </rPr>
      <t>Mantenimiento de equipo menor.</t>
    </r>
  </si>
  <si>
    <r>
      <t xml:space="preserve">3.1.1.1.8 </t>
    </r>
    <r>
      <rPr>
        <sz val="11"/>
        <color theme="1"/>
        <rFont val="Arial"/>
        <family val="2"/>
      </rPr>
      <t xml:space="preserve"> Recolección, manejo integral y disposición final de residuos sólidos supervisados.</t>
    </r>
  </si>
  <si>
    <r>
      <t xml:space="preserve">3.1.1.1.8.1 </t>
    </r>
    <r>
      <rPr>
        <sz val="11"/>
        <color theme="1"/>
        <rFont val="Arial"/>
        <family val="2"/>
      </rPr>
      <t xml:space="preserve"> Análisis de los resultados de las encuestas aplicadas a la población para identificar los aspectos suceptibles de mejora del servicio prestado por SIRESOL.</t>
    </r>
  </si>
  <si>
    <r>
      <t xml:space="preserve">3.1.1.1.8.2 </t>
    </r>
    <r>
      <rPr>
        <sz val="11"/>
        <color theme="1"/>
        <rFont val="Arial"/>
        <family val="2"/>
      </rPr>
      <t>Supervisión constante y eficiente de las rutas diarias del servicio prestado por SIRESOL.</t>
    </r>
  </si>
  <si>
    <r>
      <t xml:space="preserve">3.1.1.1.8.3  </t>
    </r>
    <r>
      <rPr>
        <sz val="11"/>
        <color theme="1"/>
        <rFont val="Arial"/>
        <family val="2"/>
      </rPr>
      <t>Supervisión de la disposición final de los residuos sólidos.</t>
    </r>
  </si>
  <si>
    <r>
      <t xml:space="preserve">3.1.1.1.8.4 </t>
    </r>
    <r>
      <rPr>
        <sz val="11"/>
        <color theme="1"/>
        <rFont val="Arial"/>
        <family val="2"/>
      </rPr>
      <t>Supervisión de basureros clandestinos, ejecutando la eliminación de manera oportuna.</t>
    </r>
  </si>
  <si>
    <r>
      <t xml:space="preserve">3.1.1.1.8.5 </t>
    </r>
    <r>
      <rPr>
        <sz val="11"/>
        <color theme="1"/>
        <rFont val="Arial"/>
        <family val="2"/>
      </rPr>
      <t xml:space="preserve">Mantenimiento preventivo del parque vehicular. </t>
    </r>
  </si>
  <si>
    <r>
      <t xml:space="preserve">3.1.1.1.9 </t>
    </r>
    <r>
      <rPr>
        <sz val="11"/>
        <color theme="1"/>
        <rFont val="Arial"/>
        <family val="2"/>
      </rPr>
      <t>Mantenimiento a los vehículos adscritos a la Secretaría Municipal de Obras Públicas y Servicios</t>
    </r>
    <r>
      <rPr>
        <b/>
        <sz val="11"/>
        <color theme="1"/>
        <rFont val="Arial"/>
        <family val="2"/>
      </rPr>
      <t>.</t>
    </r>
  </si>
  <si>
    <r>
      <t>3.1.1.1.9.1</t>
    </r>
    <r>
      <rPr>
        <sz val="11"/>
        <color theme="1"/>
        <rFont val="Arial"/>
        <family val="2"/>
      </rPr>
      <t xml:space="preserve"> Proporción del servicio mecánico del parque vehicular .</t>
    </r>
  </si>
  <si>
    <r>
      <t xml:space="preserve">3.1.1.1.9.2 </t>
    </r>
    <r>
      <rPr>
        <sz val="11"/>
        <color theme="1"/>
        <rFont val="Arial"/>
        <family val="2"/>
      </rPr>
      <t>Reparación y mantenimiento general al parque vehicular del H. Ayuntamiento de Benito Juárez.</t>
    </r>
  </si>
  <si>
    <r>
      <t xml:space="preserve">3.1.1.1.9.3 </t>
    </r>
    <r>
      <rPr>
        <sz val="11"/>
        <color theme="1"/>
        <rFont val="Arial"/>
        <family val="2"/>
      </rPr>
      <t xml:space="preserve">Mantenimiento de las  instalaciones de la Dirección del Taller Municipal para el buen funcionamiento en el cumplimiento de la prestación del servicio. </t>
    </r>
  </si>
  <si>
    <r>
      <rPr>
        <b/>
        <sz val="11"/>
        <color theme="1"/>
        <rFont val="Arial Nova Cond"/>
        <family val="2"/>
      </rPr>
      <t>3.1.1.1.10</t>
    </r>
    <r>
      <rPr>
        <sz val="11"/>
        <color theme="1"/>
        <rFont val="Arial Nova Cond"/>
        <family val="2"/>
      </rPr>
      <t xml:space="preserve"> Programa de infraestructura básica urbana, mejoramiento de imagen y obras públicas dignas, sustentables e inclusivas ejercidos por la Direccion General de Obras Públicas.</t>
    </r>
  </si>
  <si>
    <r>
      <rPr>
        <b/>
        <sz val="11"/>
        <color theme="1"/>
        <rFont val="Arial Nova Cond"/>
        <family val="2"/>
      </rPr>
      <t>3.1.1.1.10.1</t>
    </r>
    <r>
      <rPr>
        <sz val="11"/>
        <color theme="1"/>
        <rFont val="Arial Nova Cond"/>
        <family val="2"/>
      </rPr>
      <t xml:space="preserve">  Obras de urbanización para una óptima movilidad urbana motorizada y no motorizada, con un enfoque sustentable, inclusiva y de mejoramiento de imagen urbana.</t>
    </r>
  </si>
  <si>
    <r>
      <rPr>
        <b/>
        <sz val="11"/>
        <color theme="1"/>
        <rFont val="Arial Nova Cond"/>
        <family val="2"/>
      </rPr>
      <t>3.1.1.1.10.2</t>
    </r>
    <r>
      <rPr>
        <sz val="11"/>
        <color theme="1"/>
        <rFont val="Arial Nova Cond"/>
        <family val="2"/>
      </rPr>
      <t xml:space="preserve">  Obras para servicios básicos en zonas de rezago de alta prioridad y de saneamiento ambiental para una Municipio sustentable.</t>
    </r>
  </si>
  <si>
    <r>
      <rPr>
        <b/>
        <sz val="11"/>
        <color theme="1"/>
        <rFont val="Arial Nova Cond"/>
        <family val="2"/>
      </rPr>
      <t>3.1.1.1.10.3</t>
    </r>
    <r>
      <rPr>
        <sz val="11"/>
        <color theme="1"/>
        <rFont val="Arial Nova Cond"/>
        <family val="2"/>
      </rPr>
      <t xml:space="preserve"> Obras para mejoramiento integral de espacios públicos, recreativos, obras de fomento al deporte y al entorno de la infraestructura educativa para impulsar el desarrollo integral de la juventud y mitigación del vandalismo en el Municipio de Benito Juarez.</t>
    </r>
  </si>
  <si>
    <r>
      <rPr>
        <b/>
        <sz val="11"/>
        <color theme="1"/>
        <rFont val="Arial Nova Cond"/>
        <family val="2"/>
      </rPr>
      <t>3.1.1.1.10.5</t>
    </r>
    <r>
      <rPr>
        <sz val="11"/>
        <color theme="1"/>
        <rFont val="Arial Nova Cond"/>
        <family val="2"/>
      </rPr>
      <t xml:space="preserve">  Gestion de Reparaciones y Mantenimiento del Parque Vehicular.</t>
    </r>
  </si>
  <si>
    <r>
      <rPr>
        <b/>
        <sz val="11"/>
        <color theme="1"/>
        <rFont val="Arial Nova Cond"/>
        <family val="2"/>
      </rPr>
      <t xml:space="preserve">3.1.1.1.10.4 </t>
    </r>
    <r>
      <rPr>
        <sz val="11"/>
        <color theme="1"/>
        <rFont val="Arial Nova Cond"/>
        <family val="2"/>
      </rPr>
      <t xml:space="preserve">Obras en inmuebles públicos municipales que contribuyen a la mejora continua de la atención a la ciudadanía del Municipio de Benito Juarez. </t>
    </r>
  </si>
  <si>
    <r>
      <rPr>
        <b/>
        <sz val="11"/>
        <color theme="1"/>
        <rFont val="Arial Nova Cond"/>
        <family val="2"/>
      </rPr>
      <t>3.1.1.1.10.6</t>
    </r>
    <r>
      <rPr>
        <sz val="11"/>
        <color theme="1"/>
        <rFont val="Arial Nova Cond"/>
        <family val="2"/>
      </rPr>
      <t xml:space="preserve"> Arrendamientos de las Oficinas Laborales que ocupan la Dirección General y  las Direcciones de Area</t>
    </r>
  </si>
  <si>
    <r>
      <rPr>
        <b/>
        <sz val="11"/>
        <color theme="1"/>
        <rFont val="Arial Nova Cond"/>
        <family val="2"/>
      </rPr>
      <t xml:space="preserve">3.1.1.1.10.7 </t>
    </r>
    <r>
      <rPr>
        <sz val="11"/>
        <color theme="1"/>
        <rFont val="Arial Nova Cond"/>
        <family val="2"/>
      </rPr>
      <t>Equipamiento al Personal de las áreas de obras públicas para un mejor desempeño de sus labores</t>
    </r>
  </si>
  <si>
    <r>
      <rPr>
        <b/>
        <sz val="11"/>
        <color theme="1"/>
        <rFont val="Arial Nova Cond"/>
        <family val="2"/>
      </rPr>
      <t xml:space="preserve">3.1.1.1.11 </t>
    </r>
    <r>
      <rPr>
        <sz val="11"/>
        <color theme="1"/>
        <rFont val="Arial Nova Cond"/>
        <family val="2"/>
      </rPr>
      <t xml:space="preserve"> Expedientes tecnicos que garanticen la correcta gestión de los recursos publicos en materia de obra.</t>
    </r>
  </si>
  <si>
    <r>
      <rPr>
        <b/>
        <sz val="11"/>
        <color theme="1"/>
        <rFont val="Arial Nova Cond"/>
        <family val="2"/>
      </rPr>
      <t xml:space="preserve">3.1.1.1.11.1 </t>
    </r>
    <r>
      <rPr>
        <sz val="11"/>
        <color theme="1"/>
        <rFont val="Arial Nova Cond"/>
        <family val="2"/>
      </rPr>
      <t>Gestion de Tramites en Materia de Impacto Ambiental ante la Secretaria Municipal de Ecologia y Desarrollo Urbano, Secretaria de Medio Ambiente del Estado de Quintana Roo y la Secretaría de Medio Ambiente y Recursos Naturales, de las Obras proyectadas.</t>
    </r>
  </si>
  <si>
    <r>
      <rPr>
        <b/>
        <sz val="11"/>
        <color theme="1"/>
        <rFont val="Arial Nova Cond"/>
        <family val="2"/>
      </rPr>
      <t>3.1.1.1.11.3</t>
    </r>
    <r>
      <rPr>
        <sz val="11"/>
        <color theme="1"/>
        <rFont val="Arial Nova Cond"/>
        <family val="2"/>
      </rPr>
      <t xml:space="preserve"> Gestion de Licencias de Construccion ante la Direccion General de Desarrollo Urbano de las Obras proyectadas.</t>
    </r>
  </si>
  <si>
    <r>
      <rPr>
        <b/>
        <sz val="11"/>
        <color theme="1"/>
        <rFont val="Arial Nova Cond"/>
        <family val="2"/>
      </rPr>
      <t xml:space="preserve">3.1.1.1.11.2 </t>
    </r>
    <r>
      <rPr>
        <sz val="11"/>
        <color theme="1"/>
        <rFont val="Arial Nova Cond"/>
        <family val="2"/>
      </rPr>
      <t>Gestion de Tramites de Factibilidad de Servicios ante la Comision de Agua Potable y Alcantarillado del Estado de Quintana Roo, Aguakan, la Comision Nacional del Agua y la Comision Federal de Electricidad,  de las Obras proyectadas.</t>
    </r>
  </si>
  <si>
    <r>
      <rPr>
        <b/>
        <sz val="11"/>
        <color theme="1"/>
        <rFont val="Arial Nova Cond"/>
        <family val="2"/>
      </rPr>
      <t>3.1.1.1.12</t>
    </r>
    <r>
      <rPr>
        <sz val="11"/>
        <color theme="1"/>
        <rFont val="Arial Nova Cond"/>
        <family val="2"/>
      </rPr>
      <t xml:space="preserve"> Contratos de obra pública o servicios relacionados con las Mismas</t>
    </r>
  </si>
  <si>
    <r>
      <rPr>
        <b/>
        <sz val="11"/>
        <color theme="1"/>
        <rFont val="Arial Nova Cond"/>
        <family val="2"/>
      </rPr>
      <t xml:space="preserve">3.1.1.1.12.1 </t>
    </r>
    <r>
      <rPr>
        <sz val="11"/>
        <color theme="1"/>
        <rFont val="Arial Nova Cond"/>
        <family val="2"/>
      </rPr>
      <t xml:space="preserve"> Proyección de Procedimientos de Adjudicacion de Obras Publicas en beneficio de los benitojuarences</t>
    </r>
  </si>
  <si>
    <r>
      <rPr>
        <b/>
        <sz val="11"/>
        <color theme="1"/>
        <rFont val="Arial Nova Cond"/>
        <family val="2"/>
      </rPr>
      <t>3.1.1.1.13</t>
    </r>
    <r>
      <rPr>
        <sz val="11"/>
        <color theme="1"/>
        <rFont val="Arial Nova Cond"/>
        <family val="2"/>
      </rPr>
      <t xml:space="preserve">  Obras publicas  contratadas y ejecutadas en beneficio de los benitojuarences</t>
    </r>
  </si>
  <si>
    <r>
      <rPr>
        <b/>
        <sz val="11"/>
        <color theme="1"/>
        <rFont val="Arial Nova Cond"/>
        <family val="2"/>
      </rPr>
      <t xml:space="preserve">3.1.1.1.13.1 </t>
    </r>
    <r>
      <rPr>
        <sz val="11"/>
        <color theme="1"/>
        <rFont val="Arial Nova Cond"/>
        <family val="2"/>
      </rPr>
      <t xml:space="preserve">Supervision  del avance físico de las obras publicas de acuerdo al calendario. </t>
    </r>
  </si>
  <si>
    <r>
      <rPr>
        <b/>
        <sz val="11"/>
        <color theme="1"/>
        <rFont val="Arial Nova Cond"/>
        <family val="2"/>
      </rPr>
      <t xml:space="preserve">3.1.1.1.14 </t>
    </r>
    <r>
      <rPr>
        <sz val="11"/>
        <color theme="1"/>
        <rFont val="Arial Nova Cond"/>
        <family val="2"/>
      </rPr>
      <t xml:space="preserve"> Obras publicas  facturadas y ejecutadas en beneficio de los benitojuarences</t>
    </r>
  </si>
  <si>
    <r>
      <rPr>
        <b/>
        <sz val="11"/>
        <color theme="1"/>
        <rFont val="Arial Nova Cond"/>
        <family val="2"/>
      </rPr>
      <t>3.1.1.14.1</t>
    </r>
    <r>
      <rPr>
        <sz val="11"/>
        <color theme="1"/>
        <rFont val="Arial Nova Cond"/>
        <family val="2"/>
      </rPr>
      <t xml:space="preserve"> Gestión del avance financiero de las obras publicas 
 </t>
    </r>
  </si>
  <si>
    <t>TRIMESTRE 1 2024</t>
  </si>
  <si>
    <t>TRIMESTRE 2 2024</t>
  </si>
  <si>
    <t>TRIMESTRE 3 2024</t>
  </si>
  <si>
    <t>TRIMESTRE 4 2024</t>
  </si>
  <si>
    <t>JUSTIFICACION TRIMESTRAL Y ANUAL DE AVANCE DE RESULTADOS 2024</t>
  </si>
  <si>
    <t xml:space="preserve"> E-PPA 3.1 PROGRAMA DE INFRAESTRUCTURA BÁSICA URBANA, MEJORAMIENTO DE IMAGEN, SERVICIOS PÚBLICOS Y OBRAS PÚBLICAS DIGNAS, SUSTENTABLES E INCLUSIVAS</t>
  </si>
  <si>
    <t>META PROGRAMADA 2024</t>
  </si>
  <si>
    <t>META ALCANZADA 2024</t>
  </si>
  <si>
    <t>AVANCE EN CUMPLIMIENTO DE METAS TRIMESTRAL Y ANUAL ACUMULADO 2024</t>
  </si>
  <si>
    <t>PORCENTAJE DE AVANCE TRIMESTRAL 2024</t>
  </si>
  <si>
    <t>PORCENTAJE DE AVANCE TRIMESTRAL ACUMULADO 2024</t>
  </si>
  <si>
    <t>JUSTIFICACION TRIMESTRAL DE AVANCE DE RESULTADOS 2024</t>
  </si>
  <si>
    <t>Anual</t>
  </si>
  <si>
    <r>
      <rPr>
        <b/>
        <sz val="11"/>
        <color theme="1"/>
        <rFont val="Arial"/>
        <family val="2"/>
      </rPr>
      <t xml:space="preserve">Unidad de medida del indicador: </t>
    </r>
    <r>
      <rPr>
        <sz val="11"/>
        <color theme="1"/>
        <rFont val="Arial"/>
        <family val="2"/>
      </rPr>
      <t xml:space="preserve">
Posición</t>
    </r>
  </si>
  <si>
    <r>
      <rPr>
        <b/>
        <sz val="11"/>
        <color theme="1"/>
        <rFont val="Arial"/>
        <family val="2"/>
      </rPr>
      <t>Este indicador se modificó en la actualización del Plan Municipal de Desarrollo 2021-2024.
Meta Trimestral</t>
    </r>
    <r>
      <rPr>
        <sz val="11"/>
        <color theme="1"/>
        <rFont val="Arial"/>
        <family val="2"/>
      </rPr>
      <t xml:space="preserve">: El Instituto Mexicano para la Competitividad A. C. IMCO actualiza y publica las posiciones que ocupa la ciudad de Cancún en Medio ambiente. En 2023 la posición que se logró fue la 22 superior a la esperada para el año. Queda la posibilidad de que en el 2024 se mejore esta posición.
</t>
    </r>
    <r>
      <rPr>
        <b/>
        <sz val="11"/>
        <color theme="1"/>
        <rFont val="Arial"/>
        <family val="2"/>
      </rPr>
      <t>Meta Anual</t>
    </r>
    <r>
      <rPr>
        <sz val="11"/>
        <color theme="1"/>
        <rFont val="Arial"/>
        <family val="2"/>
      </rPr>
      <t>: El avance anual se mantiene igual al avance trimestral ya que es un indicador ascendente no acumulativo.</t>
    </r>
  </si>
  <si>
    <r>
      <rPr>
        <b/>
        <sz val="11"/>
        <color theme="1"/>
        <rFont val="Arial"/>
        <family val="2"/>
      </rPr>
      <t xml:space="preserve">3.1.1 </t>
    </r>
    <r>
      <rPr>
        <sz val="11"/>
        <color theme="1"/>
        <rFont val="Arial"/>
        <family val="2"/>
      </rPr>
      <t xml:space="preserve">Contribuir a garantizar la preservación de la riqueza natural única que tiene nuestro municipio mediante un crecimiento ordenado, sostenible y con responsabilidad compartida mediante un crecimiento ordenado, sostenible y con responsabilidad compartida mediante la implementación de programas encaminados al mantenimiento de la infraestructura  urbana y la creación de obra pública.    </t>
    </r>
    <r>
      <rPr>
        <b/>
        <sz val="11"/>
        <color theme="1"/>
        <rFont val="Arial"/>
        <family val="2"/>
      </rPr>
      <t xml:space="preserve">                </t>
    </r>
  </si>
  <si>
    <t>AUTORIZÓ
Antonio Cabrera Anduaga
Secretaría Municipal de Obras Públicas Y servicios</t>
  </si>
  <si>
    <r>
      <rPr>
        <b/>
        <sz val="11"/>
        <color theme="1"/>
        <rFont val="Arial"/>
        <family val="2"/>
      </rPr>
      <t xml:space="preserve">Justificación Trimestral: </t>
    </r>
    <r>
      <rPr>
        <sz val="11"/>
        <color theme="1"/>
        <rFont val="Arial"/>
        <family val="2"/>
      </rPr>
      <t>No se logró la meta establecida debido que las Dependencias Gubernamentales no programaron actividades o eventos.</t>
    </r>
  </si>
  <si>
    <r>
      <rPr>
        <b/>
        <sz val="11"/>
        <color theme="1"/>
        <rFont val="Arial"/>
        <family val="2"/>
      </rPr>
      <t xml:space="preserve">Justificación Trimestral: </t>
    </r>
    <r>
      <rPr>
        <sz val="11"/>
        <color theme="1"/>
        <rFont val="Arial"/>
        <family val="2"/>
      </rPr>
      <t>Se logró y sobrepaso la meta planeada debido a la alta demanda de la ciudadanía e instituciones privadas, así como el cumplimiento de las disposiciones normativas para la autorización de permisos de Obra Pública.</t>
    </r>
  </si>
  <si>
    <r>
      <rPr>
        <b/>
        <sz val="11"/>
        <color indexed="8"/>
        <rFont val="Arial"/>
        <family val="2"/>
      </rPr>
      <t xml:space="preserve">Justificación Trimestral: </t>
    </r>
    <r>
      <rPr>
        <sz val="11"/>
        <color rgb="FF000000"/>
        <rFont val="Arial"/>
        <family val="2"/>
      </rPr>
      <t>Se logró presentar un avance del 100.00% de avance para el mantenimiento del parque vehicular, el cual es realizado en la Dirección de Taller Municipal. Se hace mención que no se encuentra habilitado el sistema OPERGOB para realizar la adquisición de material (refacciones), mediante requisiciones.</t>
    </r>
  </si>
  <si>
    <r>
      <rPr>
        <b/>
        <sz val="11"/>
        <color theme="1"/>
        <rFont val="Arial"/>
        <family val="2"/>
      </rPr>
      <t xml:space="preserve">Justificación Trimestral: </t>
    </r>
    <r>
      <rPr>
        <sz val="11"/>
        <color theme="1"/>
        <rFont val="Arial"/>
        <family val="2"/>
      </rPr>
      <t>Se cumple al 100.00%, la meta realizada con la meta planeada.</t>
    </r>
  </si>
  <si>
    <r>
      <rPr>
        <b/>
        <sz val="11"/>
        <color theme="1"/>
        <rFont val="Arial"/>
        <family val="2"/>
      </rPr>
      <t xml:space="preserve">Justificación Trimestral: </t>
    </r>
    <r>
      <rPr>
        <sz val="11"/>
        <color theme="1"/>
        <rFont val="Arial"/>
        <family val="2"/>
      </rPr>
      <t>Durante este tercer trimestre se cumplió con la meta programada derivado a que se dio puntual seguimiento  a la implementación de acciones y programas necesarias para atender los reportes y solicitudes de la población en materia de Servicios Públicos.</t>
    </r>
  </si>
  <si>
    <r>
      <rPr>
        <b/>
        <sz val="11"/>
        <color theme="1"/>
        <rFont val="Arial"/>
        <family val="2"/>
      </rPr>
      <t xml:space="preserve">Justificación Trimestral: </t>
    </r>
    <r>
      <rPr>
        <sz val="11"/>
        <color theme="1"/>
        <rFont val="Arial"/>
        <family val="2"/>
      </rPr>
      <t>Derivado a la coordinación y ejecución de los trabajos administrativos del personal de esta Secretaría en la implementación y aplicación de estrategias presupuestarias, asi como la  coordinación con las unidades administrativas dependientes, se logró cumplir con la meta planeada en este trimestre.</t>
    </r>
  </si>
  <si>
    <r>
      <rPr>
        <b/>
        <sz val="11"/>
        <color theme="1"/>
        <rFont val="Arial"/>
        <family val="2"/>
      </rPr>
      <t xml:space="preserve">Justificación Trimestral: </t>
    </r>
    <r>
      <rPr>
        <sz val="11"/>
        <color theme="1"/>
        <rFont val="Arial"/>
        <family val="2"/>
      </rPr>
      <t>Derivado a que las Obras Públicas se encuentran en proceso de ejecución, no se obtuvo avance en este trimestre..</t>
    </r>
  </si>
  <si>
    <r>
      <rPr>
        <b/>
        <sz val="11"/>
        <color theme="1"/>
        <rFont val="Arial"/>
        <family val="2"/>
      </rPr>
      <t xml:space="preserve">Justificación Trimestral: </t>
    </r>
    <r>
      <rPr>
        <sz val="11"/>
        <color theme="1"/>
        <rFont val="Arial"/>
        <family val="2"/>
      </rPr>
      <t>Se logró el avance 58.40% de lo planeado en virtud de que se atendieron solicitudes y reportes ciudadanos en los diferentes recorridos que realiza el personal de esta Secretaria.</t>
    </r>
  </si>
  <si>
    <r>
      <rPr>
        <b/>
        <sz val="11"/>
        <color theme="1"/>
        <rFont val="Arial"/>
        <family val="2"/>
      </rPr>
      <t xml:space="preserve">Justificación Trimestral: </t>
    </r>
    <r>
      <rPr>
        <sz val="11"/>
        <color theme="1"/>
        <rFont val="Arial"/>
        <family val="2"/>
      </rPr>
      <t>Se logró un avance del 100.00% en el mantenimiento de las instalaciones y oficinas de esta Secretaria, debido a que se gestionaron los trámites en tiempo y forma  para la expedición de los dictámenes por parte de la Dirección de Servicios Generales y la Dirección de Recursos Materiales.</t>
    </r>
  </si>
  <si>
    <r>
      <rPr>
        <b/>
        <sz val="11"/>
        <color theme="1"/>
        <rFont val="Arial"/>
        <family val="2"/>
      </rPr>
      <t xml:space="preserve">Justificación Trimestral: </t>
    </r>
    <r>
      <rPr>
        <sz val="11"/>
        <color theme="1"/>
        <rFont val="Arial"/>
        <family val="2"/>
      </rPr>
      <t>Se supero la meta planeada en virtud de los trabajos administrativos y operativos  del personal del Area de Difusión, en la cual se dan a conocer a la ciudadanía las acciones implementadas para el mejoramiento de la imagen urbana en este Municipio.</t>
    </r>
  </si>
  <si>
    <r>
      <rPr>
        <b/>
        <sz val="11"/>
        <color theme="1"/>
        <rFont val="Arial"/>
        <family val="2"/>
      </rPr>
      <t xml:space="preserve">Justificación Trimestral: </t>
    </r>
    <r>
      <rPr>
        <sz val="11"/>
        <color theme="1"/>
        <rFont val="Arial"/>
        <family val="2"/>
      </rPr>
      <t>Derivado a la programación de los avances de los procesos de Obras Públicas en el Municipio, no se cumplió con la meta programada en este tercer trimestre.</t>
    </r>
  </si>
  <si>
    <r>
      <rPr>
        <b/>
        <sz val="11"/>
        <color theme="1"/>
        <rFont val="Arial"/>
        <family val="2"/>
      </rPr>
      <t xml:space="preserve">Justificación Trimestral: </t>
    </r>
    <r>
      <rPr>
        <sz val="11"/>
        <color theme="1"/>
        <rFont val="Arial"/>
        <family val="2"/>
      </rPr>
      <t>Durante este tercer trimestre se conlcuyo un tramite de revisión, sin embargo no se cumplio con el objetivo planteado.</t>
    </r>
  </si>
  <si>
    <r>
      <rPr>
        <b/>
        <sz val="11"/>
        <color theme="1"/>
        <rFont val="Arial"/>
        <family val="2"/>
      </rPr>
      <t xml:space="preserve">Justificación Trimestral: </t>
    </r>
    <r>
      <rPr>
        <sz val="11"/>
        <color theme="1"/>
        <rFont val="Arial"/>
        <family val="2"/>
      </rPr>
      <t>Se observa el avance del  41.67% de la meta debido a que en la programacion de la obra pública se ejecutaron menos obras en el trimestre</t>
    </r>
  </si>
  <si>
    <r>
      <rPr>
        <b/>
        <sz val="11"/>
        <color theme="1"/>
        <rFont val="Arial"/>
        <family val="2"/>
      </rPr>
      <t xml:space="preserve">Justificación Trimestral: </t>
    </r>
    <r>
      <rPr>
        <sz val="11"/>
        <color theme="1"/>
        <rFont val="Arial"/>
        <family val="2"/>
      </rPr>
      <t>Se observa el avance del 20.00% de la meta esto debido a que el comportamiento de la obra publica se manifiestará en el ultimo trimestre del ejercicio</t>
    </r>
  </si>
  <si>
    <r>
      <rPr>
        <b/>
        <sz val="11"/>
        <color theme="1"/>
        <rFont val="Arial"/>
        <family val="2"/>
      </rPr>
      <t xml:space="preserve">Justificación Trimestral: </t>
    </r>
    <r>
      <rPr>
        <sz val="11"/>
        <color theme="1"/>
        <rFont val="Arial"/>
        <family val="2"/>
      </rPr>
      <t>Se cumple la meta al 100% de la meta realizada con la planeada.</t>
    </r>
  </si>
  <si>
    <r>
      <rPr>
        <b/>
        <sz val="11"/>
        <color theme="1"/>
        <rFont val="Arial"/>
        <family val="2"/>
      </rPr>
      <t xml:space="preserve">Justificación Trimestral: </t>
    </r>
    <r>
      <rPr>
        <sz val="11"/>
        <color theme="1"/>
        <rFont val="Arial"/>
        <family val="2"/>
      </rPr>
      <t>Se cumple al 50.00% la meta planeada debido a que en la programacion de la obra pública se realizo menos obras en este rubro.</t>
    </r>
  </si>
  <si>
    <r>
      <rPr>
        <b/>
        <sz val="11"/>
        <color theme="1"/>
        <rFont val="Arial"/>
        <family val="2"/>
      </rPr>
      <t xml:space="preserve">Justificación Trimestral: </t>
    </r>
    <r>
      <rPr>
        <sz val="11"/>
        <color theme="1"/>
        <rFont val="Arial"/>
        <family val="2"/>
      </rPr>
      <t>Se observa el avance del  50.00% de la meta debido a que en la programacion de la obra pública se realizo menos obras en este rubro.</t>
    </r>
  </si>
  <si>
    <r>
      <rPr>
        <b/>
        <sz val="11"/>
        <color theme="1"/>
        <rFont val="Arial"/>
        <family val="2"/>
      </rPr>
      <t xml:space="preserve">Justificación Trimestral: </t>
    </r>
    <r>
      <rPr>
        <sz val="11"/>
        <color theme="1"/>
        <rFont val="Arial"/>
        <family val="2"/>
      </rPr>
      <t xml:space="preserve">Se observa el avance del 55.56% de la meta planeada debido a que la mayor elaboración de expedientes en los trimestre anterios. </t>
    </r>
  </si>
  <si>
    <r>
      <rPr>
        <b/>
        <sz val="11"/>
        <color theme="1"/>
        <rFont val="Arial"/>
        <family val="2"/>
      </rPr>
      <t xml:space="preserve">Justificación Trimestral: </t>
    </r>
    <r>
      <rPr>
        <sz val="11"/>
        <color theme="1"/>
        <rFont val="Arial"/>
        <family val="2"/>
      </rPr>
      <t xml:space="preserve">Se observa el avance del  31.03% de la meta debido a que en la programacion de la obras las actividades se contemplan en el tercer y cuarto trimestre.
</t>
    </r>
  </si>
  <si>
    <r>
      <rPr>
        <b/>
        <sz val="11"/>
        <color theme="1"/>
        <rFont val="Arial"/>
        <family val="2"/>
      </rPr>
      <t xml:space="preserve">Justificación Trimestral: </t>
    </r>
    <r>
      <rPr>
        <sz val="11"/>
        <color theme="1"/>
        <rFont val="Arial"/>
        <family val="2"/>
      </rPr>
      <t>No se programos actividad en el trimestre y no se realizo ninguna gestión.</t>
    </r>
  </si>
  <si>
    <r>
      <rPr>
        <b/>
        <sz val="11"/>
        <color theme="1"/>
        <rFont val="Arial"/>
        <family val="2"/>
      </rPr>
      <t xml:space="preserve">Justificación Trimestral: </t>
    </r>
    <r>
      <rPr>
        <sz val="11"/>
        <color theme="1"/>
        <rFont val="Arial"/>
        <family val="2"/>
      </rPr>
      <t>Se supera la meta del 288.89% de la meta debido al resago de los trimestres anteriores.</t>
    </r>
  </si>
  <si>
    <r>
      <rPr>
        <b/>
        <sz val="11"/>
        <color theme="1"/>
        <rFont val="Arial"/>
        <family val="2"/>
      </rPr>
      <t xml:space="preserve">Justificación Trimestral: </t>
    </r>
    <r>
      <rPr>
        <sz val="11"/>
        <color theme="1"/>
        <rFont val="Arial"/>
        <family val="2"/>
      </rPr>
      <t>Se observa el avance del 43.48% de la meta planeada debido a la contratacion del trimestre anterios y la reprogramacion para el tercero y cuarto trimestre.</t>
    </r>
  </si>
  <si>
    <r>
      <rPr>
        <b/>
        <sz val="11"/>
        <color theme="1"/>
        <rFont val="Arial"/>
        <family val="2"/>
      </rPr>
      <t xml:space="preserve">Justificación Trimestral: </t>
    </r>
    <r>
      <rPr>
        <sz val="11"/>
        <color theme="1"/>
        <rFont val="Arial"/>
        <family val="2"/>
      </rPr>
      <t>Se supera al 37.50% la meta debido a que en la programacion de la obra pública se refleja en los ultimos trimestres.</t>
    </r>
  </si>
  <si>
    <r>
      <rPr>
        <b/>
        <sz val="11"/>
        <color theme="1"/>
        <rFont val="Arial"/>
        <family val="2"/>
      </rPr>
      <t xml:space="preserve">Justificación Trimestral: </t>
    </r>
    <r>
      <rPr>
        <sz val="11"/>
        <color theme="1"/>
        <rFont val="Arial"/>
        <family val="2"/>
      </rPr>
      <t>Se observa un avance del 60.42% de la meta trimestral, debido a que el comportamiento de la obra pública se manifiesta en el ultimo trimestre del ejercicio y nos encontramos en el rango permitido.</t>
    </r>
  </si>
  <si>
    <r>
      <rPr>
        <b/>
        <sz val="11"/>
        <color theme="1"/>
        <rFont val="Arial"/>
        <family val="2"/>
      </rPr>
      <t xml:space="preserve">Justificación Trimestral: </t>
    </r>
    <r>
      <rPr>
        <sz val="11"/>
        <color theme="1"/>
        <rFont val="Arial"/>
        <family val="2"/>
      </rPr>
      <t>Se cumple al 45.83% de la meta trimestral, por lo que nos encontramos dentro del rango permitido</t>
    </r>
  </si>
  <si>
    <r>
      <rPr>
        <b/>
        <sz val="11"/>
        <color theme="1"/>
        <rFont val="Arial"/>
        <family val="2"/>
      </rPr>
      <t xml:space="preserve">Justificación Trimestral: </t>
    </r>
    <r>
      <rPr>
        <sz val="11"/>
        <color theme="1"/>
        <rFont val="Arial"/>
        <family val="2"/>
      </rPr>
      <t>Se observa un avance del 50.00% por lo que nos encontramos en el rango permitido.</t>
    </r>
  </si>
  <si>
    <r>
      <rPr>
        <b/>
        <sz val="11"/>
        <color theme="1"/>
        <rFont val="Arial"/>
        <family val="2"/>
      </rPr>
      <t xml:space="preserve">Justificación Trimestral: </t>
    </r>
    <r>
      <rPr>
        <sz val="11"/>
        <color theme="1"/>
        <rFont val="Arial"/>
        <family val="2"/>
      </rPr>
      <t>Se observa el avance del 41.67% de la meta debido a que en la programación de la obra pública se planeó menos obras en el trimestre.</t>
    </r>
  </si>
  <si>
    <r>
      <rPr>
        <b/>
        <sz val="11"/>
        <color theme="1"/>
        <rFont val="Arial"/>
        <family val="2"/>
      </rPr>
      <t xml:space="preserve">Justificación Trimestral: </t>
    </r>
    <r>
      <rPr>
        <sz val="11"/>
        <color theme="1"/>
        <rFont val="Arial"/>
        <family val="2"/>
      </rPr>
      <t xml:space="preserve">Se logró un avance del 100% de la meta  programada del trimestre,  en el serivicio de mantenimiento de los serivicios públicos debido que se llevaron las brigadas en diferentes puntos del municipio, para el mejoramiento de la imagen urbana.    </t>
    </r>
  </si>
  <si>
    <r>
      <rPr>
        <b/>
        <sz val="11"/>
        <color theme="1"/>
        <rFont val="Arial"/>
        <family val="2"/>
      </rPr>
      <t xml:space="preserve">Justificación Trimestral: </t>
    </r>
    <r>
      <rPr>
        <sz val="11"/>
        <color theme="1"/>
        <rFont val="Arial"/>
        <family val="2"/>
      </rPr>
      <t>Se logró un avance del 100% en la Tramitación de recursos necesarios para la operación y buen funcionamiento de los programas de servicios públicos.</t>
    </r>
  </si>
  <si>
    <r>
      <rPr>
        <b/>
        <sz val="11"/>
        <color theme="1"/>
        <rFont val="Arial"/>
        <family val="2"/>
      </rPr>
      <t xml:space="preserve">Justificación Trimestral: </t>
    </r>
    <r>
      <rPr>
        <sz val="11"/>
        <color theme="1"/>
        <rFont val="Arial"/>
        <family val="2"/>
      </rPr>
      <t>Se logró un avance del 100% de lo programado derivado a la atención oportuna de las solicitudes ciudadanas recepcionadas mediante el programa reporta y aporta.</t>
    </r>
  </si>
  <si>
    <r>
      <rPr>
        <b/>
        <sz val="11"/>
        <color theme="1"/>
        <rFont val="Arial"/>
        <family val="2"/>
      </rPr>
      <t xml:space="preserve">Justificación Trimestral: </t>
    </r>
    <r>
      <rPr>
        <sz val="11"/>
        <color theme="1"/>
        <rFont val="Arial"/>
        <family val="2"/>
      </rPr>
      <t>Se logró el avance del 100%, derivado a que se establecieron las estrategias necesaria para la inspección de establecimientos para su buen funcionamiento.</t>
    </r>
  </si>
  <si>
    <r>
      <rPr>
        <b/>
        <sz val="11"/>
        <color theme="1"/>
        <rFont val="Arial"/>
        <family val="2"/>
      </rPr>
      <t xml:space="preserve">Justificación Trimestral: </t>
    </r>
    <r>
      <rPr>
        <sz val="11"/>
        <color theme="1"/>
        <rFont val="Arial"/>
        <family val="2"/>
      </rPr>
      <t>En la Dirección de Alumbrado  público se continuará con el mejoramiento del Sistema de Alumbrado público, con la reparación de luminarias. Obteniendo en este tercer  trimestre  un incremento de  44.03% de la meta planeada.</t>
    </r>
  </si>
  <si>
    <r>
      <rPr>
        <b/>
        <sz val="11"/>
        <color theme="1"/>
        <rFont val="Arial"/>
        <family val="2"/>
      </rPr>
      <t xml:space="preserve">Justificación Trimestral: </t>
    </r>
    <r>
      <rPr>
        <sz val="11"/>
        <color theme="1"/>
        <rFont val="Arial"/>
        <family val="2"/>
      </rPr>
      <t xml:space="preserve">En la Dirección de Alumbrado  público se continuará con el mejoramiento del Sistema de Alumbrado público, con la reparación de luminarias. Obteniendo en este tercer trimestre  un incremento de 48.38% de la meta planeada.        </t>
    </r>
  </si>
  <si>
    <r>
      <rPr>
        <b/>
        <sz val="11"/>
        <color theme="1"/>
        <rFont val="Arial"/>
        <family val="2"/>
      </rPr>
      <t xml:space="preserve">Justificación Trimestral: </t>
    </r>
    <r>
      <rPr>
        <sz val="11"/>
        <color theme="1"/>
        <rFont val="Arial"/>
        <family val="2"/>
      </rPr>
      <t>En la Dirección de Alumbrado  público se continua con la  supervición de los reportes  ciudadanos  del sistema del alumbrado público, presentando un avance del  49.96%  en proporción a la meta planeada en  el tercer  trimestre.</t>
    </r>
  </si>
  <si>
    <r>
      <rPr>
        <b/>
        <sz val="11"/>
        <color theme="1"/>
        <rFont val="Arial"/>
        <family val="2"/>
      </rPr>
      <t xml:space="preserve">Justificación Trimestral: </t>
    </r>
    <r>
      <rPr>
        <sz val="11"/>
        <color theme="1"/>
        <rFont val="Arial"/>
        <family val="2"/>
      </rPr>
      <t xml:space="preserve">En la Dirección de Alumbrado  público se realiza en censo  del sistema del alumbrado público, cumpliendo con las metas planeadas y presentando un avance del  85.30%  en proporción a la meta planeada del tercer trimestre.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</si>
  <si>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 xml:space="preserve">El sistema del alumbrado público se esta modernizando con luminarias led por lo que la rehabilitación y mantenimiento  de luminarias  tipo  reflector, no se logro el avance  en proporción a la meta planeada en el tercer trimestre, presentando un avance del  34.92% ,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</si>
  <si>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En la Dirección de Alumbrado  público se continua con la rehabilitación  y mantenimiento de postes del sistema del alumbrado público.Por lo que  logro en relación a  la meta planeada para el tercer trimestre un  72.00%.</t>
    </r>
  </si>
  <si>
    <r>
      <rPr>
        <b/>
        <sz val="11"/>
        <color theme="1"/>
        <rFont val="Arial"/>
        <family val="2"/>
      </rPr>
      <t xml:space="preserve">Justificación Trimestral: </t>
    </r>
    <r>
      <rPr>
        <sz val="11"/>
        <color theme="1"/>
        <rFont val="Arial"/>
        <family val="2"/>
      </rPr>
      <t xml:space="preserve">En la Dirección de Alumbrado  público se continua con los trabajos establecidos para la entrega recepción de fraccionamientos en relación al  sistema del alumbrado público. Por lo que  se logro un 104.17% más  en relación a  la meta planeada para el tercer  trimestre.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</si>
  <si>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 xml:space="preserve">En la Dirección de Alumbrado  público se continua con la proyección  de la infraestructura eléctrica, logrando un 100 % en relación a  la meta planeada para el tercer  trimestre.  </t>
    </r>
    <r>
      <rPr>
        <b/>
        <sz val="11"/>
        <color theme="1"/>
        <rFont val="Arial"/>
        <family val="2"/>
      </rPr>
      <t xml:space="preserve">                                                                                        </t>
    </r>
    <r>
      <rPr>
        <sz val="11"/>
        <color theme="1"/>
        <rFont val="Arial"/>
        <family val="2"/>
      </rPr>
      <t xml:space="preserve">                                                                                                         </t>
    </r>
  </si>
  <si>
    <r>
      <rPr>
        <b/>
        <sz val="11"/>
        <color theme="1"/>
        <rFont val="Arial"/>
        <family val="2"/>
      </rPr>
      <t xml:space="preserve">Justificación Trimestral: </t>
    </r>
    <r>
      <rPr>
        <sz val="11"/>
        <color theme="1"/>
        <rFont val="Arial"/>
        <family val="2"/>
      </rPr>
      <t>La meta alcanzada del 01  de Julio al 30 de Septiembre 2024, fue de un 209.82% derivado a la gran demanda de reportes recibidos.</t>
    </r>
  </si>
  <si>
    <r>
      <rPr>
        <b/>
        <sz val="11"/>
        <color theme="1"/>
        <rFont val="Arial"/>
        <family val="2"/>
      </rPr>
      <t xml:space="preserve">Justificación Trimestral: </t>
    </r>
    <r>
      <rPr>
        <sz val="11"/>
        <color theme="1"/>
        <rFont val="Arial"/>
        <family val="2"/>
      </rPr>
      <t>La meta alcanzada del 01  de Julio al 30 de Septiembre 2024, fue de un 559.85 %, este incremento se obtuvo en virtud de que la demanda del servicio de agua potable en las colonias irregulares es mayor derivado al aunmento de poblacion.</t>
    </r>
  </si>
  <si>
    <r>
      <rPr>
        <b/>
        <sz val="11"/>
        <color theme="1"/>
        <rFont val="Arial"/>
        <family val="2"/>
      </rPr>
      <t xml:space="preserve">Justificación Trimestral: </t>
    </r>
    <r>
      <rPr>
        <sz val="11"/>
        <color theme="1"/>
        <rFont val="Arial"/>
        <family val="2"/>
      </rPr>
      <t>La meta alcanzada del 01  de Julio al 30 de Septiembre 2024, fue de un 40.30 % ,ya que la medición es trimestral, y por condiciones climáticas no se obtuvo el 100% que se esperaba.</t>
    </r>
  </si>
  <si>
    <r>
      <rPr>
        <b/>
        <sz val="11"/>
        <color theme="1"/>
        <rFont val="Arial"/>
        <family val="2"/>
      </rPr>
      <t xml:space="preserve">Justificación Trimestral: </t>
    </r>
    <r>
      <rPr>
        <sz val="11"/>
        <color theme="1"/>
        <rFont val="Arial"/>
        <family val="2"/>
      </rPr>
      <t xml:space="preserve">La meta alcanzada del 01  de Julio al 30 de Septiembre 2024, fue de un 50% ya que la medicion es trimestral.. </t>
    </r>
  </si>
  <si>
    <r>
      <rPr>
        <b/>
        <sz val="11"/>
        <color theme="1"/>
        <rFont val="Arial"/>
        <family val="2"/>
      </rPr>
      <t xml:space="preserve">Justificación Trimestral: </t>
    </r>
    <r>
      <rPr>
        <sz val="11"/>
        <color theme="1"/>
        <rFont val="Arial"/>
        <family val="2"/>
      </rPr>
      <t>La meta alcanzada del 01  de Julio al 30 de Septiembre 2024, fue de un 50% ya que la medicion es trimestral.</t>
    </r>
  </si>
  <si>
    <r>
      <rPr>
        <b/>
        <sz val="11"/>
        <color theme="1"/>
        <rFont val="Arial"/>
        <family val="2"/>
      </rPr>
      <t xml:space="preserve">Justificación Trimestral: </t>
    </r>
    <r>
      <rPr>
        <sz val="11"/>
        <color theme="1"/>
        <rFont val="Arial"/>
        <family val="2"/>
      </rPr>
      <t xml:space="preserve">La meta alcanzada del 01  de Julio al 30 de Septiembre  2024, fue de un 100%. 
</t>
    </r>
  </si>
  <si>
    <r>
      <rPr>
        <b/>
        <sz val="11"/>
        <color theme="1"/>
        <rFont val="Arial"/>
        <family val="2"/>
      </rPr>
      <t xml:space="preserve">Justificación Trimestral: </t>
    </r>
    <r>
      <rPr>
        <sz val="11"/>
        <color theme="1"/>
        <rFont val="Arial"/>
        <family val="2"/>
      </rPr>
      <t>La meta alcanzada del 01  de Julio al 30 de Septiembre  2024, fue de un 33.33% debido a que la medicion es trimestral.</t>
    </r>
  </si>
  <si>
    <r>
      <rPr>
        <b/>
        <sz val="11"/>
        <color theme="1"/>
        <rFont val="Arial"/>
        <family val="2"/>
      </rPr>
      <t xml:space="preserve">Justificación Trimestral: </t>
    </r>
    <r>
      <rPr>
        <sz val="11"/>
        <color theme="1"/>
        <rFont val="Arial"/>
        <family val="2"/>
      </rPr>
      <t>La meta alcanzada del 01  de Julio al 30 de Septiembre 2024, es de un 0 % ya que la medicion es trimestral.</t>
    </r>
  </si>
  <si>
    <r>
      <rPr>
        <b/>
        <sz val="11"/>
        <color theme="1"/>
        <rFont val="Arial"/>
        <family val="2"/>
      </rPr>
      <t xml:space="preserve">Justificación Trimestral: </t>
    </r>
    <r>
      <rPr>
        <sz val="11"/>
        <color theme="1"/>
        <rFont val="Arial"/>
        <family val="2"/>
      </rPr>
      <t xml:space="preserve">Se logró realizar 672  desazolves de los 700  programados en el tercer trimestre, alcanzando el 96.00 % de la meta programada, por lo que se ha logrado llegar al semáforo verde en el tercer trimestre. </t>
    </r>
  </si>
  <si>
    <r>
      <rPr>
        <b/>
        <sz val="11"/>
        <color theme="1"/>
        <rFont val="Arial"/>
        <family val="2"/>
      </rPr>
      <t xml:space="preserve">Justificación Trimestral: </t>
    </r>
    <r>
      <rPr>
        <sz val="11"/>
        <color theme="1"/>
        <rFont val="Arial"/>
        <family val="2"/>
      </rPr>
      <t xml:space="preserve">Se logró realizar la limpieza de  4,638,612.99 M2 de playas, de los  5,125,000 M2  programados en el tercer trimestre, alcanzando el 90.51% de la meta programada, se ha logrado llegar al semáforo verde en el tercer trimestre.          </t>
    </r>
    <r>
      <rPr>
        <b/>
        <sz val="11"/>
        <color theme="1"/>
        <rFont val="Arial"/>
        <family val="2"/>
      </rPr>
      <t xml:space="preserve">             </t>
    </r>
    <r>
      <rPr>
        <sz val="11"/>
        <color theme="1"/>
        <rFont val="Arial"/>
        <family val="2"/>
      </rPr>
      <t xml:space="preserve">                                 </t>
    </r>
  </si>
  <si>
    <r>
      <t xml:space="preserve">Justificación Trimestral: </t>
    </r>
    <r>
      <rPr>
        <sz val="11"/>
        <color theme="1"/>
        <rFont val="Arial"/>
        <family val="2"/>
      </rPr>
      <t>Se logró realizar 33 restauraciones de los  53 programados para el tercer trimestre, alcanzando el 62.26% de la meta programada, se ha logrado alcanzar el semáforo amarillo en el tercer trimestre.</t>
    </r>
  </si>
  <si>
    <r>
      <t xml:space="preserve">Justificación Trimestral: </t>
    </r>
    <r>
      <rPr>
        <sz val="11"/>
        <color theme="1"/>
        <rFont val="Arial"/>
        <family val="2"/>
      </rPr>
      <t xml:space="preserve">Se logró realizar  5005 limpiezas  de los 5,425 programados en el tercer trimestre, alcanzando el 92.26 % de la meta programada, se ha logrado alcanzar el semaforo verde en el tercer trimestre.  </t>
    </r>
  </si>
  <si>
    <r>
      <t xml:space="preserve">Justificación Trimestral: </t>
    </r>
    <r>
      <rPr>
        <sz val="11"/>
        <color theme="1"/>
        <rFont val="Arial"/>
        <family val="2"/>
      </rPr>
      <t xml:space="preserve">Se logró rebasar la meta programada realizando 1,392 ML de la limpieza de interconexión  de los 950 ML programados  para el tercer trimestre, por lo que se alcanzo el 146.53% rebasando la meta programada, se ha logrado el semáforo verde en el tercer trimestre.     </t>
    </r>
  </si>
  <si>
    <r>
      <t xml:space="preserve">Justificación Trimestral: </t>
    </r>
    <r>
      <rPr>
        <sz val="11"/>
        <color theme="1"/>
        <rFont val="Arial"/>
        <family val="2"/>
      </rPr>
      <t xml:space="preserve">se logró realizar 10 gestiones admistrativas de las 10  programadas en el tercer trimestre alcanzando el 100% logrando el semaforo verde en el tercer trimestre.                       </t>
    </r>
  </si>
  <si>
    <r>
      <t xml:space="preserve">Justificación Trimestral: </t>
    </r>
    <r>
      <rPr>
        <sz val="11"/>
        <color theme="1"/>
        <rFont val="Arial"/>
        <family val="2"/>
      </rPr>
      <t xml:space="preserve">Se logró realizar el retiro de 140,300 Kg de basura  de los  159,375 Kg  programados en el tercer trimestre, alcanzando un 88.03% alcanzando el semáforo verde en el tercer trimestre.  </t>
    </r>
    <r>
      <rPr>
        <b/>
        <sz val="11"/>
        <color theme="1"/>
        <rFont val="Arial"/>
        <family val="2"/>
      </rPr>
      <t xml:space="preserve">                     </t>
    </r>
    <r>
      <rPr>
        <sz val="11"/>
        <color theme="1"/>
        <rFont val="Arial"/>
        <family val="2"/>
      </rPr>
      <t xml:space="preserve">  </t>
    </r>
    <r>
      <rPr>
        <b/>
        <sz val="11"/>
        <color theme="1"/>
        <rFont val="Arial"/>
        <family val="2"/>
      </rPr>
      <t xml:space="preserve">                  </t>
    </r>
  </si>
  <si>
    <r>
      <t xml:space="preserve">Justificación Trimestral: </t>
    </r>
    <r>
      <rPr>
        <sz val="11"/>
        <color theme="1"/>
        <rFont val="Arial"/>
        <family val="2"/>
      </rPr>
      <t xml:space="preserve">Se logró realizar el retiro de 3,707.93  M3 de sargazo y pasto marino de las playas, de los 4,600 m3 programados en el tercer trimestre alcanzando un 80.61% alcanzando el semáforo verde en el tercer trimestre.          </t>
    </r>
  </si>
  <si>
    <r>
      <t xml:space="preserve">Justificación Trimestral: </t>
    </r>
    <r>
      <rPr>
        <sz val="11"/>
        <color theme="1"/>
        <rFont val="Arial"/>
        <family val="2"/>
      </rPr>
      <t xml:space="preserve">Se logró  realizar 10 mantenimientos de los 9 programados en el tercer trimestre, logrando rebasar la meta en un 111.11% logrando llegar al semáforo verde en el tercer trimestre.  </t>
    </r>
    <r>
      <rPr>
        <b/>
        <sz val="11"/>
        <color theme="1"/>
        <rFont val="Arial"/>
        <family val="2"/>
      </rPr>
      <t xml:space="preserve">                                                        </t>
    </r>
  </si>
  <si>
    <r>
      <rPr>
        <b/>
        <sz val="11"/>
        <color indexed="8"/>
        <rFont val="Arial"/>
        <family val="2"/>
      </rPr>
      <t xml:space="preserve">Justificación Trimestral: </t>
    </r>
    <r>
      <rPr>
        <sz val="11"/>
        <color rgb="FF000000"/>
        <rFont val="Arial"/>
        <family val="2"/>
      </rPr>
      <t>Debido a la falta de adquisición de material de pintura, se realizó un avance del  3.75%  del mantenimiento programado para esta actividad mediante material adquirido con un gasto a comprobar, se hace mención que no se encuentra habilitado el sistema OPERGOB para realizar la adquisición de material, mediante requisiciones.</t>
    </r>
  </si>
  <si>
    <r>
      <rPr>
        <b/>
        <sz val="11"/>
        <color indexed="8"/>
        <rFont val="Arial"/>
        <family val="2"/>
      </rPr>
      <t xml:space="preserve">Justificación Trimestral: </t>
    </r>
    <r>
      <rPr>
        <sz val="11"/>
        <color rgb="FF000000"/>
        <rFont val="Arial"/>
        <family val="2"/>
      </rPr>
      <t>Se logró un avance del 95.30% del programado para esta actividad, donde es atendido de forma continua solicitudes de ciudadanos mediante el programa de "REPORTA Y APORTA", SUGEI y las áreas calendarizadas por la dirección.</t>
    </r>
    <r>
      <rPr>
        <sz val="11"/>
        <color indexed="8"/>
        <rFont val="Arial"/>
        <family val="2"/>
      </rPr>
      <t xml:space="preserve">
</t>
    </r>
  </si>
  <si>
    <r>
      <rPr>
        <b/>
        <sz val="11"/>
        <color indexed="8"/>
        <rFont val="Arial"/>
        <family val="2"/>
      </rPr>
      <t xml:space="preserve">Justificación Trimestral: </t>
    </r>
    <r>
      <rPr>
        <sz val="11"/>
        <color rgb="FF000000"/>
        <rFont val="Arial"/>
        <family val="2"/>
      </rPr>
      <t>Debido a la falta de adquisición de material  para la siembra de plantas de ornato,  no se presentó avance alguno de lo programado para esta actividad. Se hace mención que no se encuentra habilitado el sistema OPERGOB para realizar la adquisición de material, mediante requisiciones.</t>
    </r>
  </si>
  <si>
    <r>
      <rPr>
        <b/>
        <sz val="11"/>
        <color indexed="8"/>
        <rFont val="Arial"/>
        <family val="2"/>
      </rPr>
      <t xml:space="preserve">Justificación Trimestral: </t>
    </r>
    <r>
      <rPr>
        <sz val="11"/>
        <color indexed="8"/>
        <rFont val="Arial"/>
        <family val="2"/>
      </rPr>
      <t xml:space="preserve">Debido a la  adquisición de material de pintura para las fuentes y monumentos mediante un gasto a comprobar,  se realizó un avance del 50.00% en lo programado para esta actividad. Se hace mención que no se encuentra habilitado el sistema OPERGOB para realizar la adquisición de material, mediante requisiciones.
</t>
    </r>
    <r>
      <rPr>
        <b/>
        <sz val="11"/>
        <color indexed="8"/>
        <rFont val="Arial"/>
        <family val="2"/>
      </rPr>
      <t/>
    </r>
  </si>
  <si>
    <r>
      <rPr>
        <b/>
        <sz val="11"/>
        <color indexed="8"/>
        <rFont val="Arial"/>
        <family val="2"/>
      </rPr>
      <t xml:space="preserve">Justificación Trimestral: </t>
    </r>
    <r>
      <rPr>
        <sz val="11"/>
        <color rgb="FF000000"/>
        <rFont val="Arial"/>
        <family val="2"/>
      </rPr>
      <t>Debido a la falta de adquisición de material de pintura, se realizó un avance del  26.79 %  del mantenimiento programado para esta actividad mediante material de pintura adquirido de un gasto a comprobar, se hace mención que no se encuentra habilitado el sistema OPERGOB para realizar la adquisición de material, mediante requisiciones.</t>
    </r>
  </si>
  <si>
    <r>
      <rPr>
        <b/>
        <sz val="11"/>
        <color indexed="8"/>
        <rFont val="Arial"/>
        <family val="2"/>
      </rPr>
      <t xml:space="preserve">Justificación Trimestral: </t>
    </r>
    <r>
      <rPr>
        <sz val="11"/>
        <color rgb="FF000000"/>
        <rFont val="Arial"/>
        <family val="2"/>
      </rPr>
      <t xml:space="preserve">Se logró presentar una avance del 95.38% para realizar el mantenimiento de maquinaria menor como lo son desbrozadoras, motosierras, podadoras, etc., las cuales son utilizadas para el mantenimiento en parques y espacios públicos. Se hace mención que fueron usadas refacciones adquiridas en el periodo anterior, así como material adquirido por los resguardantes de maquinaria menor. Debido a que no se encuentra habilitado el sistema OPERGOB para realizar la adquisición de refacciones, mediante requisiciones.
</t>
    </r>
  </si>
  <si>
    <r>
      <rPr>
        <b/>
        <sz val="11"/>
        <color indexed="8"/>
        <rFont val="Arial"/>
        <family val="2"/>
      </rPr>
      <t xml:space="preserve">Justificación Trimestral:  </t>
    </r>
    <r>
      <rPr>
        <sz val="11"/>
        <color rgb="FF000000"/>
        <rFont val="Arial"/>
        <family val="2"/>
      </rPr>
      <t xml:space="preserve">Se logró presentar un avance del 165.00% con material adquirido mediante un gasto a comprobar. Se hace mención que no se encuentra habilitado el sistema OPERGOB para realizar la adquisición de material, mediante requisiciones.
</t>
    </r>
    <r>
      <rPr>
        <b/>
        <sz val="11"/>
        <color indexed="8"/>
        <rFont val="Arial"/>
        <family val="2"/>
      </rPr>
      <t xml:space="preserve">
</t>
    </r>
  </si>
  <si>
    <r>
      <rPr>
        <b/>
        <sz val="11"/>
        <color indexed="8"/>
        <rFont val="Arial"/>
        <family val="2"/>
      </rPr>
      <t xml:space="preserve">Justificación Trimestral:  </t>
    </r>
    <r>
      <rPr>
        <sz val="11"/>
        <color rgb="FF000000"/>
        <rFont val="Arial"/>
        <family val="2"/>
      </rPr>
      <t>Debido a la adquisición de material de construcción mediante gasto a comprobrar, se realizó un avance del  475.00%  del mantenimiento programado para esta actividad, se hace mención que no se encuentra habilitado el sistema OPERGOB para realizar la adquisición de material, mediante requisiciones.</t>
    </r>
    <r>
      <rPr>
        <b/>
        <sz val="11"/>
        <color indexed="8"/>
        <rFont val="Arial"/>
        <family val="2"/>
      </rPr>
      <t xml:space="preserve">
</t>
    </r>
  </si>
  <si>
    <r>
      <rPr>
        <b/>
        <sz val="11"/>
        <color theme="1"/>
        <rFont val="Arial"/>
        <family val="2"/>
      </rPr>
      <t xml:space="preserve">Justificación Trimestral: Meta Trimestral: </t>
    </r>
    <r>
      <rPr>
        <sz val="11"/>
        <color theme="1"/>
        <rFont val="Arial"/>
        <family val="2"/>
      </rPr>
      <t>Meta Trimestral: La meta alcanzada del 01 de Julio  al  30 de Septiembre 2024, fue de un 84%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</si>
  <si>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01 de Julio  al  30 de Septiembre 2024, fue de un 97.04% ya que hubo mas participacion de la ciudadania con respecto a las rutas de residuos solidos.</t>
    </r>
  </si>
  <si>
    <r>
      <rPr>
        <b/>
        <sz val="11"/>
        <color theme="1"/>
        <rFont val="Arial"/>
        <family val="2"/>
      </rPr>
      <t>Justificacion Trimestral:</t>
    </r>
    <r>
      <rPr>
        <sz val="11"/>
        <color theme="1"/>
        <rFont val="Arial"/>
        <family val="2"/>
      </rPr>
      <t xml:space="preserve"> La meta alcanzada del 01 de Julio  al  30 de Septiembre 2024, fue de un 108% ya que hubo aumento de la supervision de rutas de recoleccion de residuos solidos.</t>
    </r>
  </si>
  <si>
    <r>
      <rPr>
        <b/>
        <sz val="11"/>
        <color theme="1"/>
        <rFont val="Arial"/>
        <family val="2"/>
      </rPr>
      <t>Justificacion Trimestral:</t>
    </r>
    <r>
      <rPr>
        <sz val="11"/>
        <color theme="1"/>
        <rFont val="Arial"/>
        <family val="2"/>
      </rPr>
      <t xml:space="preserve"> La meta alcanzada del 01 de Julio  al  30 de Septiembre 2024, fue de un 103.67% ya que la medición es trimestral, y por condiciones climáticas hubo mas desechos y  se obtuvo mas del  100% que se esperaba.</t>
    </r>
  </si>
  <si>
    <r>
      <rPr>
        <b/>
        <sz val="11"/>
        <color theme="1"/>
        <rFont val="Arial"/>
        <family val="2"/>
      </rPr>
      <t>Justificacion Trimestral:</t>
    </r>
    <r>
      <rPr>
        <sz val="11"/>
        <color theme="1"/>
        <rFont val="Arial"/>
        <family val="2"/>
      </rPr>
      <t xml:space="preserve"> La meta alcanzada del 01 de Julio  al  30 de Septiembre 2024, fue de un 62.86%ya que la medición es trimestral, y por condiciones climáticas no se obtuvo el 100% que se esperaba.</t>
    </r>
  </si>
  <si>
    <r>
      <rPr>
        <b/>
        <sz val="11"/>
        <color theme="1"/>
        <rFont val="Arial"/>
        <family val="2"/>
      </rPr>
      <t xml:space="preserve">Justificacion Trimestral: </t>
    </r>
    <r>
      <rPr>
        <sz val="11"/>
        <color theme="1"/>
        <rFont val="Arial"/>
        <family val="2"/>
      </rPr>
      <t>La meta alcanzada del 01 de Julio  al  30 de Septiembre 2024, fue de un 60% ya que la medición es trimestral, y por condiciones climáticas no se obtuvo el 100% que se esperaba.</t>
    </r>
  </si>
  <si>
    <r>
      <rPr>
        <b/>
        <sz val="11"/>
        <color theme="1"/>
        <rFont val="Arial"/>
        <family val="2"/>
      </rPr>
      <t>Justificacion Trimestral:</t>
    </r>
    <r>
      <rPr>
        <sz val="11"/>
        <color theme="1"/>
        <rFont val="Arial"/>
        <family val="2"/>
      </rPr>
      <t xml:space="preserve"> La meta alcanzada del 1 Julio al 30 de Septiembre de 2024, fue de un 108.36% ya que la medición es trimestral, se alcanzo la meta derivado a se realizo el mantenimiento preventivo y  se esta realizando el trabajo operativo de manera normal en la diferentes direcciones s </t>
    </r>
  </si>
  <si>
    <r>
      <rPr>
        <b/>
        <sz val="11"/>
        <color theme="1"/>
        <rFont val="Arial"/>
        <family val="2"/>
      </rPr>
      <t xml:space="preserve">Justificación Trimestral: </t>
    </r>
    <r>
      <rPr>
        <sz val="11"/>
        <color theme="1"/>
        <rFont val="Arial"/>
        <family val="2"/>
      </rPr>
      <t>La meta alcanzada del 1 Julio al 30 de Septiembre de 2024,, fue de un 87.58% ya que la medición es trimestral,no se cumplio la meta derivado a que por falta de presupuesto no se realizo el mantenimiento preventivo direcciones.</t>
    </r>
  </si>
  <si>
    <r>
      <rPr>
        <b/>
        <sz val="11"/>
        <color theme="1"/>
        <rFont val="Arial"/>
        <family val="2"/>
      </rPr>
      <t xml:space="preserve">Justificación Trimestral: </t>
    </r>
    <r>
      <rPr>
        <sz val="11"/>
        <color theme="1"/>
        <rFont val="Arial"/>
        <family val="2"/>
      </rPr>
      <t>La meta alcanzada del  1 Julio al 30 de Septiembre de 2024, fue de  un 66.67% ya que la medición es trimestral, se llego a la meta programada derivado a que se realizo la proframacion trimestral de mantenimiento preventivo y correctivo de todas las direcciones de Dirección General de Servicios Publccos por lo cual no solicitan dictamenes para las reparaciones correspondientes.</t>
    </r>
  </si>
  <si>
    <r>
      <rPr>
        <b/>
        <sz val="11"/>
        <color theme="1"/>
        <rFont val="Arial"/>
        <family val="2"/>
      </rPr>
      <t xml:space="preserve">Justificación Trimestral: </t>
    </r>
    <r>
      <rPr>
        <sz val="11"/>
        <color theme="1"/>
        <rFont val="Arial"/>
        <family val="2"/>
      </rPr>
      <t>La meta alcanzada del  1 Julio al 30 de Septiembre de 2024, fue de un 45.45% ya que la medición es trimestral, no se cumplio la meta a que no se han realizado las requisiciones correspondientes para poder dar el mantenimiento a instalaciones.</t>
    </r>
  </si>
  <si>
    <r>
      <rPr>
        <b/>
        <sz val="11"/>
        <color theme="1"/>
        <rFont val="Arial"/>
        <family val="2"/>
      </rPr>
      <t xml:space="preserve">Justificación Trimestral: </t>
    </r>
    <r>
      <rPr>
        <sz val="11"/>
        <color theme="1"/>
        <rFont val="Arial"/>
        <family val="2"/>
      </rPr>
      <t xml:space="preserve">La meta alcanzada del 01 de Julio al 30 de Septiembre 2024, Se logro un avance del 432.22% partiendo de la meta planeada, el cual es mayor a lo planeado ya que los reportes de la ciudadania estan en aumento debido a los cambios climatologicos y al incremento de espacios publicos y obras.       </t>
    </r>
  </si>
  <si>
    <r>
      <rPr>
        <b/>
        <sz val="11"/>
        <color theme="1"/>
        <rFont val="Arial"/>
        <family val="2"/>
      </rPr>
      <t xml:space="preserve">Justificación Trimestral: </t>
    </r>
    <r>
      <rPr>
        <sz val="11"/>
        <color theme="1"/>
        <rFont val="Arial"/>
        <family val="2"/>
      </rPr>
      <t>La meta alcanzada del 01 de Julio al 30 de Septiembre 2024, Se logró un avance del 100% partiendo de la meta planeada. el cual se encuentra en el rango de acuerdo alo planeado.</t>
    </r>
  </si>
  <si>
    <r>
      <rPr>
        <b/>
        <sz val="11"/>
        <color theme="1"/>
        <rFont val="Arial"/>
        <family val="2"/>
      </rPr>
      <t xml:space="preserve">Justificación Trimestral: </t>
    </r>
    <r>
      <rPr>
        <sz val="11"/>
        <color theme="1"/>
        <rFont val="Arial"/>
        <family val="2"/>
      </rPr>
      <t>La meta alcanzada del 01 Julio al 30 de Septiembre de 2024, Se logró un avance del 45.32% partiendo de la meta planeada, es una cifra baja de acuerdo a lo planeado, ya que el personal  se volcado a otras actividades por temas de contingencia metereologica.</t>
    </r>
  </si>
  <si>
    <r>
      <rPr>
        <b/>
        <sz val="11"/>
        <color theme="1"/>
        <rFont val="Arial"/>
        <family val="2"/>
      </rPr>
      <t xml:space="preserve">Justificación Trimestral: </t>
    </r>
    <r>
      <rPr>
        <sz val="11"/>
        <color theme="1"/>
        <rFont val="Arial"/>
        <family val="2"/>
      </rPr>
      <t>La meta alcanzada del  01 Julio al 30 de Septiembre de 2024, Se logro un avance del 54.27% partiendo de la meta planeada.,siendo una sifra baja  con rspecto a lo planeado ya que  ya que el personal  se volcado a otras actividades por temas de contingencia metereologica.</t>
    </r>
  </si>
  <si>
    <r>
      <rPr>
        <b/>
        <sz val="11"/>
        <color theme="1"/>
        <rFont val="Arial"/>
        <family val="2"/>
      </rPr>
      <t xml:space="preserve">Justificación Trimestral: </t>
    </r>
    <r>
      <rPr>
        <sz val="11"/>
        <color theme="1"/>
        <rFont val="Arial"/>
        <family val="2"/>
      </rPr>
      <t xml:space="preserve">La meta alcanzada del 01 Julio al 30 de Septiembre 2024, Se logro un avance del 143.96% partiendo de la meta planeada. debido a la alza de los reportes de la ciudadania y se prioriza dichos reportes para disminuir la delincuencia en zonas inseguras y minimizar zonas de alto riesgo para la salud de mujeres y niños. Al igual a los programas de descacharrizacion que promada la Presidencia Municipal   </t>
    </r>
  </si>
  <si>
    <r>
      <rPr>
        <b/>
        <sz val="11"/>
        <color theme="1"/>
        <rFont val="Arial"/>
        <family val="2"/>
      </rPr>
      <t xml:space="preserve">Justificación Trimestral: </t>
    </r>
    <r>
      <rPr>
        <sz val="11"/>
        <color theme="1"/>
        <rFont val="Arial"/>
        <family val="2"/>
      </rPr>
      <t xml:space="preserve">La meta alcanzada del 01 Julio al 30 de Septiembre 2024, Se logró un avance del 23.00% partiendo de la meta planeada.debido ala alza de reportes por parte de la ciudadania en temas de contingencia , se priorizan de acuerdo alos riesgos sanitarios ,  por zonas inseguras y acciones de inmediata accion.   </t>
    </r>
  </si>
  <si>
    <r>
      <rPr>
        <b/>
        <sz val="11"/>
        <color theme="1"/>
        <rFont val="Arial"/>
        <family val="2"/>
      </rPr>
      <t xml:space="preserve">Justificación Trimestral: </t>
    </r>
    <r>
      <rPr>
        <sz val="11"/>
        <color theme="1"/>
        <rFont val="Arial"/>
        <family val="2"/>
      </rPr>
      <t>La meta alcanzada del 01 Julio al 30 de Septiembre 2024, Se logro un avance del 10.39% partiendo de la meta planeada. Las actividades en este periodo se volcaron a las actividades de apoyo  a  Retiro de los desechos sólidos y vegetales de basureros clandestinos debido a las condiciones metereologicas de la temporada de huracanes.</t>
    </r>
  </si>
  <si>
    <r>
      <rPr>
        <b/>
        <sz val="11"/>
        <color theme="1"/>
        <rFont val="Arial"/>
        <family val="2"/>
      </rPr>
      <t xml:space="preserve">Justificación Trimestral: </t>
    </r>
    <r>
      <rPr>
        <sz val="11"/>
        <color theme="1"/>
        <rFont val="Arial"/>
        <family val="2"/>
      </rPr>
      <t>La meta alcanzada del  01 Julio al 30 de Septiembre 2024, Se logro un avance del 85% partiendo de la meta planeada. debido ala demanda de la operatividad se han solicitado constantemente mantenimiento vehicular.</t>
    </r>
  </si>
  <si>
    <r>
      <rPr>
        <b/>
        <sz val="11"/>
        <color theme="1"/>
        <rFont val="Arial"/>
        <family val="2"/>
      </rPr>
      <t xml:space="preserve">Justificación Trimestral: </t>
    </r>
    <r>
      <rPr>
        <sz val="11"/>
        <color theme="1"/>
        <rFont val="Arial"/>
        <family val="2"/>
      </rPr>
      <t xml:space="preserve">La meta alcanzada del  01 Julio al 30 de Septiembre 2024, Se logro un avance del 55.56 % partiendo de la meta planeada.debido ala demanda de la operatividad se han solicitado constantemente mantenimiento del maquinaria pesada , pero al estar en constante actividad genera mayor desgaste en las mismas. </t>
    </r>
  </si>
  <si>
    <r>
      <rPr>
        <b/>
        <sz val="11"/>
        <color theme="1"/>
        <rFont val="Arial"/>
        <family val="2"/>
      </rPr>
      <t xml:space="preserve">Justificación Trimestral: </t>
    </r>
    <r>
      <rPr>
        <sz val="11"/>
        <color theme="1"/>
        <rFont val="Arial"/>
        <family val="2"/>
      </rPr>
      <t xml:space="preserve">La meta alcanzada del 01 Julio al 30 de Septiembre 2024, Se logro un avance del 100% partiendo de la meta planeada.debido ala demanda de reportes y la operatividad de la direccion se han solicitado constantemente el mantenimiento de la maquinaria menor y actualmente estan al cien las mismas. </t>
    </r>
    <r>
      <rPr>
        <b/>
        <sz val="11"/>
        <color theme="1"/>
        <rFont val="Arial"/>
        <family val="2"/>
      </rPr>
      <t xml:space="preserve">         </t>
    </r>
    <r>
      <rPr>
        <sz val="11"/>
        <color theme="1"/>
        <rFont val="Arial"/>
        <family val="2"/>
      </rPr>
      <t xml:space="preserve">         </t>
    </r>
  </si>
  <si>
    <t>Dervivado a que el Sistema de Contabilidad Gubernamental (OPERGOB) se encuentra cerrado y no se cuenta con el Estado de Ejercicio Presupuestal Ejercido del tercer trimestre 2024 emitido por la Dirección Financiera, no se cuenta con el avance presupuestal ejercicdo en el tercer trimestre.</t>
  </si>
  <si>
    <r>
      <t>IMSMA:</t>
    </r>
    <r>
      <rPr>
        <sz val="11"/>
        <color theme="1"/>
        <rFont val="Arial"/>
        <family val="2"/>
      </rPr>
      <t xml:space="preserve"> Índice del Manejo Sustentable del Medio Ambiente. </t>
    </r>
  </si>
  <si>
    <r>
      <rPr>
        <b/>
        <sz val="11"/>
        <color theme="1"/>
        <rFont val="Arial"/>
        <family val="2"/>
      </rPr>
      <t xml:space="preserve">Justificación Trimestral: </t>
    </r>
    <r>
      <rPr>
        <sz val="11"/>
        <color theme="1"/>
        <rFont val="Arial"/>
        <family val="2"/>
      </rPr>
      <t>Se logró el avance programado al 100% en el cumplimiento en relación a la ejecución de programas, acciones y medidas  para la operación y buen funcionamiento de los servicios públicos.</t>
    </r>
  </si>
  <si>
    <r>
      <rPr>
        <b/>
        <sz val="11"/>
        <color theme="1"/>
        <rFont val="Arial"/>
        <family val="2"/>
      </rPr>
      <t xml:space="preserve">Justificación Trimestral: </t>
    </r>
    <r>
      <rPr>
        <sz val="11"/>
        <color theme="1"/>
        <rFont val="Arial"/>
        <family val="2"/>
      </rPr>
      <t>Se observa el avance del 26.09% de las actividades realizada con las planeadas, debido a nuevos procedimientos para la adjudicación de obra.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</si>
</sst>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b/>
      <sz val="24"/>
      <color theme="0"/>
      <name val="Arial"/>
      <family val="2"/>
    </font>
    <font>
      <sz val="11"/>
      <name val="Arial"/>
      <family val="2"/>
    </font>
    <font>
      <sz val="11"/>
      <color theme="1"/>
      <name val="Calibri"/>
      <family val="2"/>
      <scheme val="minor"/>
    </font>
    <font>
      <b/>
      <sz val="12"/>
      <color theme="1"/>
      <name val="Calibri"/>
      <family val="2"/>
      <scheme val="minor"/>
    </font>
    <font>
      <b/>
      <sz val="14"/>
      <color theme="0"/>
      <name val="Arial"/>
      <family val="2"/>
    </font>
    <font>
      <b/>
      <sz val="16"/>
      <color theme="0"/>
      <name val="Arial"/>
      <family val="2"/>
    </font>
    <font>
      <b/>
      <sz val="11"/>
      <color theme="1"/>
      <name val="Calibri"/>
      <family val="2"/>
      <scheme val="minor"/>
    </font>
    <font>
      <sz val="11"/>
      <color theme="0"/>
      <name val="Arial"/>
      <family val="2"/>
    </font>
    <font>
      <sz val="11"/>
      <color indexed="8"/>
      <name val="Arial"/>
      <family val="2"/>
    </font>
    <font>
      <b/>
      <sz val="11"/>
      <color indexed="8"/>
      <name val="Arial"/>
      <family val="2"/>
    </font>
    <font>
      <b/>
      <sz val="11"/>
      <color theme="1"/>
      <name val="Arial Nova Cond"/>
      <family val="2"/>
    </font>
    <font>
      <sz val="11"/>
      <color theme="1"/>
      <name val="Arial Nova Cond"/>
      <family val="2"/>
    </font>
    <font>
      <b/>
      <sz val="14"/>
      <name val="Arial"/>
      <family val="2"/>
    </font>
    <font>
      <sz val="16"/>
      <color theme="1"/>
      <name val="Calibri"/>
      <family val="2"/>
      <scheme val="minor"/>
    </font>
    <font>
      <sz val="11"/>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EAB91F"/>
        <bgColor rgb="FF000000"/>
      </patternFill>
    </fill>
    <fill>
      <patternFill patternType="solid">
        <fgColor rgb="FFEAB91F"/>
        <bgColor indexed="64"/>
      </patternFill>
    </fill>
    <fill>
      <patternFill patternType="solid">
        <fgColor theme="7" tint="0.59999389629810485"/>
        <bgColor indexed="64"/>
      </patternFill>
    </fill>
    <fill>
      <patternFill patternType="solid">
        <fgColor theme="0"/>
        <bgColor indexed="64"/>
      </patternFill>
    </fill>
    <fill>
      <patternFill patternType="solid">
        <fgColor rgb="FFFFEB9C"/>
        <bgColor indexed="64"/>
      </patternFill>
    </fill>
    <fill>
      <patternFill patternType="solid">
        <fgColor rgb="FFC7EFCE"/>
        <bgColor indexed="64"/>
      </patternFill>
    </fill>
    <fill>
      <patternFill patternType="solid">
        <fgColor theme="7" tint="0.59999389629810485"/>
        <bgColor rgb="FF000000"/>
      </patternFill>
    </fill>
    <fill>
      <patternFill patternType="solid">
        <fgColor rgb="FF92D050"/>
        <bgColor indexed="64"/>
      </patternFill>
    </fill>
  </fills>
  <borders count="104">
    <border>
      <left/>
      <right/>
      <top/>
      <bottom/>
      <diagonal/>
    </border>
    <border>
      <left style="dashed">
        <color theme="1"/>
      </left>
      <right style="dashed">
        <color theme="1"/>
      </right>
      <top style="dashed">
        <color theme="1"/>
      </top>
      <bottom style="dashed">
        <color theme="1"/>
      </bottom>
      <diagonal/>
    </border>
    <border>
      <left style="medium">
        <color indexed="64"/>
      </left>
      <right style="dashed">
        <color theme="1"/>
      </right>
      <top style="dashed">
        <color theme="1"/>
      </top>
      <bottom style="dashed">
        <color theme="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theme="1"/>
      </left>
      <right/>
      <top style="dashed">
        <color theme="1"/>
      </top>
      <bottom style="dashed">
        <color theme="1"/>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dashed">
        <color theme="1"/>
      </left>
      <right/>
      <top style="thin">
        <color indexed="64"/>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medium">
        <color indexed="64"/>
      </left>
      <right/>
      <top/>
      <bottom style="dashed">
        <color theme="1"/>
      </bottom>
      <diagonal/>
    </border>
    <border>
      <left/>
      <right/>
      <top/>
      <bottom style="dashed">
        <color theme="1"/>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dashed">
        <color theme="1"/>
      </right>
      <top style="dashed">
        <color theme="1"/>
      </top>
      <bottom/>
      <diagonal/>
    </border>
    <border>
      <left style="medium">
        <color indexed="64"/>
      </left>
      <right style="dashed">
        <color theme="1"/>
      </right>
      <top/>
      <bottom style="dashed">
        <color theme="1"/>
      </bottom>
      <diagonal/>
    </border>
    <border>
      <left style="dashed">
        <color theme="1"/>
      </left>
      <right style="dashed">
        <color theme="1"/>
      </right>
      <top style="dashed">
        <color theme="1"/>
      </top>
      <bottom/>
      <diagonal/>
    </border>
    <border>
      <left style="dashed">
        <color theme="1"/>
      </left>
      <right style="dashed">
        <color theme="1"/>
      </right>
      <top/>
      <bottom style="dashed">
        <color theme="1"/>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otted">
        <color indexed="64"/>
      </top>
      <bottom/>
      <diagonal/>
    </border>
    <border>
      <left style="medium">
        <color indexed="64"/>
      </left>
      <right style="dotted">
        <color indexed="64"/>
      </right>
      <top style="dashed">
        <color theme="1"/>
      </top>
      <bottom style="dashed">
        <color theme="1"/>
      </bottom>
      <diagonal/>
    </border>
    <border>
      <left style="medium">
        <color indexed="64"/>
      </left>
      <right/>
      <top/>
      <bottom style="dotted">
        <color indexed="64"/>
      </bottom>
      <diagonal/>
    </border>
    <border>
      <left style="dashed">
        <color theme="1"/>
      </left>
      <right style="medium">
        <color indexed="64"/>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style="medium">
        <color indexed="64"/>
      </left>
      <right style="dashed">
        <color theme="1"/>
      </right>
      <top/>
      <bottom/>
      <diagonal/>
    </border>
    <border>
      <left style="dashed">
        <color theme="1"/>
      </left>
      <right style="dashed">
        <color theme="1"/>
      </right>
      <top/>
      <bottom/>
      <diagonal/>
    </border>
    <border>
      <left/>
      <right style="dashed">
        <color theme="1"/>
      </right>
      <top style="dashed">
        <color theme="1"/>
      </top>
      <bottom style="dashed">
        <color theme="1"/>
      </bottom>
      <diagonal/>
    </border>
    <border>
      <left/>
      <right style="dashed">
        <color theme="1"/>
      </right>
      <top style="dashed">
        <color theme="1"/>
      </top>
      <bottom style="thin">
        <color indexed="64"/>
      </bottom>
      <diagonal/>
    </border>
    <border>
      <left/>
      <right style="medium">
        <color indexed="64"/>
      </right>
      <top style="medium">
        <color indexed="64"/>
      </top>
      <bottom/>
      <diagonal/>
    </border>
    <border>
      <left style="dashed">
        <color theme="1"/>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dashed">
        <color theme="1"/>
      </right>
      <top style="dashed">
        <color theme="1"/>
      </top>
      <bottom/>
      <diagonal/>
    </border>
    <border>
      <left/>
      <right style="dashed">
        <color theme="1"/>
      </right>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thin">
        <color indexed="64"/>
      </top>
      <bottom style="dashed">
        <color theme="1"/>
      </bottom>
      <diagonal/>
    </border>
    <border>
      <left style="medium">
        <color indexed="64"/>
      </left>
      <right style="medium">
        <color indexed="64"/>
      </right>
      <top style="thin">
        <color indexed="64"/>
      </top>
      <bottom style="medium">
        <color indexed="64"/>
      </bottom>
      <diagonal/>
    </border>
    <border>
      <left style="medium">
        <color indexed="64"/>
      </left>
      <right style="dashed">
        <color theme="1"/>
      </right>
      <top/>
      <bottom style="medium">
        <color indexed="64"/>
      </bottom>
      <diagonal/>
    </border>
    <border>
      <left style="dashed">
        <color theme="1"/>
      </left>
      <right style="dashed">
        <color theme="1"/>
      </right>
      <top/>
      <bottom style="medium">
        <color indexed="64"/>
      </bottom>
      <diagonal/>
    </border>
    <border>
      <left style="dashed">
        <color theme="1"/>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dashed">
        <color theme="1"/>
      </right>
      <top style="medium">
        <color indexed="64"/>
      </top>
      <bottom/>
      <diagonal/>
    </border>
    <border>
      <left style="dashed">
        <color theme="1"/>
      </left>
      <right style="dashed">
        <color theme="1"/>
      </right>
      <top style="medium">
        <color indexed="64"/>
      </top>
      <bottom/>
      <diagonal/>
    </border>
    <border>
      <left style="dashed">
        <color theme="1"/>
      </left>
      <right/>
      <top style="medium">
        <color indexed="64"/>
      </top>
      <bottom/>
      <diagonal/>
    </border>
    <border>
      <left/>
      <right style="dotted">
        <color indexed="64"/>
      </right>
      <top style="medium">
        <color indexed="64"/>
      </top>
      <bottom style="dotted">
        <color indexed="64"/>
      </bottom>
      <diagonal/>
    </border>
    <border>
      <left style="dashed">
        <color theme="1"/>
      </left>
      <right/>
      <top style="medium">
        <color indexed="64"/>
      </top>
      <bottom style="dotted">
        <color theme="1"/>
      </bottom>
      <diagonal/>
    </border>
    <border>
      <left style="dotted">
        <color indexed="64"/>
      </left>
      <right style="dotted">
        <color indexed="64"/>
      </right>
      <top style="medium">
        <color indexed="64"/>
      </top>
      <bottom style="dotted">
        <color indexed="64"/>
      </bottom>
      <diagonal/>
    </border>
    <border>
      <left style="medium">
        <color indexed="64"/>
      </left>
      <right style="dashed">
        <color indexed="64"/>
      </right>
      <top style="medium">
        <color indexed="64"/>
      </top>
      <bottom style="dashed">
        <color theme="1"/>
      </bottom>
      <diagonal/>
    </border>
    <border>
      <left style="dashed">
        <color indexed="64"/>
      </left>
      <right style="dashed">
        <color indexed="64"/>
      </right>
      <top style="medium">
        <color indexed="64"/>
      </top>
      <bottom style="dashed">
        <color theme="1"/>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ashed">
        <color theme="1"/>
      </right>
      <top style="dotted">
        <color indexed="64"/>
      </top>
      <bottom style="dotted">
        <color indexed="64"/>
      </bottom>
      <diagonal/>
    </border>
    <border>
      <left style="dotted">
        <color indexed="64"/>
      </left>
      <right style="dashed">
        <color indexed="64"/>
      </right>
      <top style="medium">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ashed">
        <color theme="1"/>
      </right>
      <top style="dotted">
        <color indexed="64"/>
      </top>
      <bottom style="medium">
        <color indexed="64"/>
      </bottom>
      <diagonal/>
    </border>
    <border>
      <left style="dotted">
        <color indexed="64"/>
      </left>
      <right style="dotted">
        <color indexed="64"/>
      </right>
      <top style="dotted">
        <color indexed="64"/>
      </top>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26">
    <xf numFmtId="0" fontId="0" fillId="0" borderId="0" xfId="0"/>
    <xf numFmtId="0" fontId="5" fillId="6" borderId="1" xfId="0" applyFont="1" applyFill="1" applyBorder="1" applyAlignment="1">
      <alignment horizontal="left" vertical="center" wrapText="1"/>
    </xf>
    <xf numFmtId="0" fontId="5" fillId="6"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4" fillId="7" borderId="1" xfId="0" applyFont="1" applyFill="1" applyBorder="1" applyAlignment="1">
      <alignment horizontal="justify" vertical="center" wrapText="1"/>
    </xf>
    <xf numFmtId="0" fontId="4" fillId="7" borderId="1" xfId="0" applyFont="1" applyFill="1" applyBorder="1" applyAlignment="1">
      <alignment horizontal="left" vertical="center" wrapText="1"/>
    </xf>
    <xf numFmtId="0" fontId="3" fillId="3" borderId="1"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15" xfId="0" applyFont="1" applyFill="1" applyBorder="1" applyAlignment="1">
      <alignment horizontal="justify" vertical="center" wrapText="1"/>
    </xf>
    <xf numFmtId="2" fontId="6" fillId="6" borderId="11" xfId="0" applyNumberFormat="1" applyFont="1" applyFill="1" applyBorder="1" applyAlignment="1">
      <alignment vertical="center" wrapText="1"/>
    </xf>
    <xf numFmtId="2" fontId="6" fillId="6" borderId="12" xfId="0" applyNumberFormat="1" applyFont="1" applyFill="1" applyBorder="1" applyAlignment="1">
      <alignment vertical="center" wrapText="1"/>
    </xf>
    <xf numFmtId="0" fontId="4" fillId="3" borderId="18" xfId="0" applyFont="1" applyFill="1" applyBorder="1" applyAlignment="1">
      <alignment horizontal="center" vertical="center" wrapText="1"/>
    </xf>
    <xf numFmtId="164" fontId="4" fillId="3" borderId="2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2" fontId="3" fillId="7" borderId="19"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3" fontId="3" fillId="2" borderId="24"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3" fillId="2" borderId="25" xfId="0" applyNumberFormat="1" applyFont="1" applyFill="1" applyBorder="1" applyAlignment="1">
      <alignment horizontal="center" vertical="center" wrapText="1"/>
    </xf>
    <xf numFmtId="10" fontId="0" fillId="4" borderId="26" xfId="0" applyNumberForma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44" fontId="3" fillId="2" borderId="32" xfId="2" applyFont="1" applyFill="1" applyBorder="1" applyAlignment="1">
      <alignment horizontal="center" vertical="center" wrapText="1"/>
    </xf>
    <xf numFmtId="44" fontId="3" fillId="2" borderId="33" xfId="2" applyFont="1" applyFill="1" applyBorder="1" applyAlignment="1">
      <alignment horizontal="center" vertical="center" wrapText="1"/>
    </xf>
    <xf numFmtId="44" fontId="3" fillId="2" borderId="34" xfId="2" applyFont="1" applyFill="1" applyBorder="1" applyAlignment="1">
      <alignment horizontal="center" vertical="center" wrapText="1"/>
    </xf>
    <xf numFmtId="44" fontId="3" fillId="2" borderId="35" xfId="2" applyFont="1" applyFill="1" applyBorder="1" applyAlignment="1">
      <alignment horizontal="center" vertical="center" wrapText="1"/>
    </xf>
    <xf numFmtId="44" fontId="3" fillId="2" borderId="36" xfId="2" applyFont="1" applyFill="1" applyBorder="1" applyAlignment="1">
      <alignment horizontal="center" vertical="center" wrapText="1"/>
    </xf>
    <xf numFmtId="0" fontId="12" fillId="0" borderId="0" xfId="0" applyFont="1"/>
    <xf numFmtId="0" fontId="0" fillId="10" borderId="0" xfId="0" applyFill="1"/>
    <xf numFmtId="0" fontId="0" fillId="0" borderId="0" xfId="0" applyAlignment="1">
      <alignment wrapText="1"/>
    </xf>
    <xf numFmtId="0" fontId="0" fillId="9" borderId="0" xfId="0" applyFill="1"/>
    <xf numFmtId="10" fontId="0" fillId="4" borderId="27" xfId="0" applyNumberFormat="1" applyFill="1" applyBorder="1" applyAlignment="1">
      <alignment horizontal="center" vertical="center" wrapText="1"/>
    </xf>
    <xf numFmtId="3" fontId="3" fillId="8" borderId="24" xfId="0" applyNumberFormat="1" applyFont="1" applyFill="1" applyBorder="1" applyAlignment="1">
      <alignment horizontal="center" vertical="center" wrapText="1"/>
    </xf>
    <xf numFmtId="3" fontId="3" fillId="8" borderId="1" xfId="0" applyNumberFormat="1" applyFont="1" applyFill="1" applyBorder="1" applyAlignment="1">
      <alignment horizontal="center" vertical="center" wrapText="1"/>
    </xf>
    <xf numFmtId="3" fontId="3" fillId="8" borderId="7" xfId="0" applyNumberFormat="1" applyFont="1" applyFill="1" applyBorder="1" applyAlignment="1">
      <alignment horizontal="center" vertical="center" wrapText="1"/>
    </xf>
    <xf numFmtId="3" fontId="3" fillId="8" borderId="25"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0" fontId="5" fillId="8" borderId="40" xfId="0" applyFont="1" applyFill="1" applyBorder="1" applyAlignment="1">
      <alignment horizontal="center" vertical="center" wrapText="1"/>
    </xf>
    <xf numFmtId="0" fontId="3" fillId="9" borderId="22" xfId="0" applyFont="1" applyFill="1" applyBorder="1" applyAlignment="1">
      <alignment horizontal="justify" vertical="center" wrapText="1"/>
    </xf>
    <xf numFmtId="0" fontId="4" fillId="3" borderId="43"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45" xfId="0" applyFont="1" applyFill="1" applyBorder="1" applyAlignment="1">
      <alignment horizontal="left" vertical="center" wrapText="1"/>
    </xf>
    <xf numFmtId="3" fontId="3" fillId="2" borderId="46" xfId="0" applyNumberFormat="1" applyFont="1" applyFill="1" applyBorder="1" applyAlignment="1">
      <alignment horizontal="center" vertical="center" wrapText="1"/>
    </xf>
    <xf numFmtId="3" fontId="3" fillId="2" borderId="43" xfId="0" applyNumberFormat="1" applyFont="1" applyFill="1" applyBorder="1" applyAlignment="1">
      <alignment horizontal="center" vertical="center" wrapText="1"/>
    </xf>
    <xf numFmtId="3" fontId="3" fillId="2" borderId="45" xfId="0" applyNumberFormat="1" applyFont="1" applyFill="1" applyBorder="1" applyAlignment="1">
      <alignment horizontal="center" vertical="center" wrapText="1"/>
    </xf>
    <xf numFmtId="3" fontId="3" fillId="2" borderId="4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4" fillId="3" borderId="49" xfId="0" applyFont="1" applyFill="1" applyBorder="1" applyAlignment="1">
      <alignment horizontal="center" vertical="center" wrapText="1"/>
    </xf>
    <xf numFmtId="0" fontId="4" fillId="3" borderId="1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3" fillId="7" borderId="1" xfId="0" applyFont="1" applyFill="1" applyBorder="1" applyAlignment="1">
      <alignment horizontal="justify" vertical="center" wrapText="1"/>
    </xf>
    <xf numFmtId="0" fontId="3" fillId="7" borderId="1" xfId="0" applyFont="1" applyFill="1" applyBorder="1" applyAlignment="1">
      <alignment horizontal="left" vertical="center" wrapText="1"/>
    </xf>
    <xf numFmtId="0" fontId="3" fillId="3" borderId="48" xfId="0" applyFont="1" applyFill="1" applyBorder="1" applyAlignment="1">
      <alignment horizontal="justify" vertical="center" wrapText="1"/>
    </xf>
    <xf numFmtId="0" fontId="4" fillId="3" borderId="50" xfId="0" applyFont="1" applyFill="1" applyBorder="1" applyAlignment="1">
      <alignment horizontal="center" vertical="center" wrapText="1"/>
    </xf>
    <xf numFmtId="164" fontId="4" fillId="3" borderId="22" xfId="0" applyNumberFormat="1" applyFont="1" applyFill="1" applyBorder="1" applyAlignment="1">
      <alignment horizontal="center" vertical="center" wrapText="1"/>
    </xf>
    <xf numFmtId="44" fontId="3" fillId="2" borderId="42" xfId="2" applyFont="1" applyFill="1" applyBorder="1" applyAlignment="1">
      <alignment horizontal="center" vertical="center" wrapText="1"/>
    </xf>
    <xf numFmtId="44" fontId="3" fillId="2" borderId="44" xfId="2" applyFont="1" applyFill="1" applyBorder="1" applyAlignment="1">
      <alignment horizontal="center" vertical="center" wrapText="1"/>
    </xf>
    <xf numFmtId="44" fontId="3" fillId="2" borderId="51" xfId="2" applyFont="1" applyFill="1" applyBorder="1" applyAlignment="1">
      <alignment horizontal="center" vertical="center" wrapText="1"/>
    </xf>
    <xf numFmtId="44" fontId="3" fillId="2" borderId="52" xfId="2" applyFont="1" applyFill="1" applyBorder="1" applyAlignment="1">
      <alignment horizontal="center" vertical="center" wrapText="1"/>
    </xf>
    <xf numFmtId="44" fontId="3" fillId="2" borderId="53" xfId="2" applyFont="1" applyFill="1" applyBorder="1" applyAlignment="1">
      <alignment horizontal="center" vertical="center" wrapText="1"/>
    </xf>
    <xf numFmtId="0" fontId="3" fillId="7" borderId="7"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3" fillId="7" borderId="17" xfId="0" applyFont="1" applyFill="1" applyBorder="1" applyAlignment="1">
      <alignment horizontal="justify" vertical="center" wrapText="1"/>
    </xf>
    <xf numFmtId="3" fontId="3" fillId="2" borderId="56" xfId="0" applyNumberFormat="1" applyFont="1" applyFill="1" applyBorder="1" applyAlignment="1">
      <alignment horizontal="center" vertical="center" wrapText="1"/>
    </xf>
    <xf numFmtId="0" fontId="3" fillId="3" borderId="15" xfId="0" applyFont="1" applyFill="1" applyBorder="1" applyAlignment="1">
      <alignment horizontal="center" vertical="center" wrapText="1"/>
    </xf>
    <xf numFmtId="0" fontId="4" fillId="3" borderId="45" xfId="0" applyFont="1" applyFill="1" applyBorder="1" applyAlignment="1">
      <alignment horizontal="left" vertical="center" wrapText="1"/>
    </xf>
    <xf numFmtId="3" fontId="3" fillId="2" borderId="57" xfId="0" applyNumberFormat="1" applyFont="1" applyFill="1" applyBorder="1" applyAlignment="1">
      <alignment horizontal="center" vertical="center" wrapText="1"/>
    </xf>
    <xf numFmtId="0" fontId="16" fillId="7" borderId="7"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4" fillId="7" borderId="7" xfId="0" applyFont="1" applyFill="1" applyBorder="1" applyAlignment="1">
      <alignment horizontal="justify" vertical="center" wrapText="1"/>
    </xf>
    <xf numFmtId="0" fontId="4" fillId="3" borderId="14" xfId="0" applyFont="1" applyFill="1" applyBorder="1" applyAlignment="1">
      <alignment horizontal="center" vertical="center" wrapText="1"/>
    </xf>
    <xf numFmtId="0" fontId="16" fillId="3" borderId="59" xfId="0" applyFont="1" applyFill="1" applyBorder="1" applyAlignment="1">
      <alignment horizontal="left" vertical="center" wrapText="1"/>
    </xf>
    <xf numFmtId="0" fontId="4" fillId="3" borderId="17"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0" borderId="22" xfId="0" applyFont="1" applyBorder="1" applyAlignment="1">
      <alignment horizontal="justify" vertical="center" wrapText="1"/>
    </xf>
    <xf numFmtId="0" fontId="3" fillId="6" borderId="17" xfId="0" applyFont="1" applyFill="1" applyBorder="1" applyAlignment="1">
      <alignment horizontal="justify" vertical="center" wrapText="1"/>
    </xf>
    <xf numFmtId="2" fontId="6" fillId="6" borderId="62" xfId="0" applyNumberFormat="1" applyFont="1" applyFill="1" applyBorder="1" applyAlignment="1">
      <alignment vertical="center" wrapText="1"/>
    </xf>
    <xf numFmtId="0" fontId="18" fillId="11" borderId="19" xfId="0" applyFont="1" applyFill="1" applyBorder="1" applyAlignment="1">
      <alignment horizontal="center" vertical="center" wrapText="1"/>
    </xf>
    <xf numFmtId="0" fontId="4" fillId="3" borderId="7" xfId="0" applyFont="1" applyFill="1" applyBorder="1" applyAlignment="1">
      <alignment horizontal="left" vertical="center" wrapText="1"/>
    </xf>
    <xf numFmtId="3" fontId="3" fillId="8" borderId="56" xfId="0" applyNumberFormat="1" applyFont="1" applyFill="1" applyBorder="1" applyAlignment="1">
      <alignment horizontal="center" vertical="center" wrapText="1"/>
    </xf>
    <xf numFmtId="3" fontId="3" fillId="2" borderId="63" xfId="0" applyNumberFormat="1" applyFont="1" applyFill="1" applyBorder="1" applyAlignment="1">
      <alignment horizontal="center" vertical="center" wrapText="1"/>
    </xf>
    <xf numFmtId="3" fontId="3" fillId="2" borderId="64" xfId="0" applyNumberFormat="1" applyFont="1" applyFill="1" applyBorder="1" applyAlignment="1">
      <alignment horizontal="center" vertical="center" wrapText="1"/>
    </xf>
    <xf numFmtId="3" fontId="3" fillId="2" borderId="65" xfId="0" applyNumberFormat="1" applyFont="1" applyFill="1" applyBorder="1" applyAlignment="1">
      <alignment horizontal="center" vertical="center" wrapText="1"/>
    </xf>
    <xf numFmtId="0" fontId="5" fillId="8" borderId="66" xfId="0" applyFont="1" applyFill="1" applyBorder="1" applyAlignment="1">
      <alignment horizontal="center" vertical="center" wrapText="1"/>
    </xf>
    <xf numFmtId="3" fontId="5" fillId="6" borderId="67" xfId="0" applyNumberFormat="1" applyFont="1" applyFill="1" applyBorder="1" applyAlignment="1">
      <alignment horizontal="center" vertical="center" wrapText="1"/>
    </xf>
    <xf numFmtId="0" fontId="4" fillId="7" borderId="67"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68"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1" fillId="3" borderId="69" xfId="0" applyFont="1" applyFill="1" applyBorder="1" applyAlignment="1">
      <alignment horizontal="center" vertical="center" wrapText="1"/>
    </xf>
    <xf numFmtId="0" fontId="16" fillId="7"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0"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6" xfId="0" applyFont="1" applyFill="1" applyBorder="1" applyAlignment="1">
      <alignment horizontal="center" vertical="center" wrapText="1"/>
    </xf>
    <xf numFmtId="2" fontId="5" fillId="6" borderId="10" xfId="0" applyNumberFormat="1" applyFont="1" applyFill="1" applyBorder="1" applyAlignment="1">
      <alignment horizontal="center" vertical="center" wrapText="1"/>
    </xf>
    <xf numFmtId="2" fontId="5" fillId="6" borderId="9" xfId="0" applyNumberFormat="1" applyFont="1" applyFill="1" applyBorder="1" applyAlignment="1">
      <alignment horizontal="center" vertical="center" wrapText="1"/>
    </xf>
    <xf numFmtId="3" fontId="4" fillId="3" borderId="67" xfId="0" applyNumberFormat="1" applyFont="1" applyFill="1" applyBorder="1" applyAlignment="1">
      <alignment horizontal="center" vertical="center" wrapText="1"/>
    </xf>
    <xf numFmtId="3" fontId="4" fillId="3" borderId="68" xfId="0" applyNumberFormat="1" applyFont="1" applyFill="1" applyBorder="1" applyAlignment="1">
      <alignment horizontal="center" vertical="center" wrapText="1"/>
    </xf>
    <xf numFmtId="3" fontId="16" fillId="7" borderId="67"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44" fontId="3" fillId="2" borderId="71" xfId="2" applyFont="1" applyFill="1" applyBorder="1" applyAlignment="1">
      <alignment horizontal="center" vertical="center" wrapText="1"/>
    </xf>
    <xf numFmtId="44" fontId="3" fillId="2" borderId="72" xfId="2" applyFont="1" applyFill="1" applyBorder="1" applyAlignment="1">
      <alignment horizontal="center" vertical="center" wrapText="1"/>
    </xf>
    <xf numFmtId="44" fontId="3" fillId="2" borderId="73" xfId="2" applyFont="1" applyFill="1" applyBorder="1" applyAlignment="1">
      <alignment horizontal="center" vertical="center" wrapText="1"/>
    </xf>
    <xf numFmtId="0" fontId="3" fillId="0" borderId="9" xfId="0" applyFont="1" applyBorder="1" applyAlignment="1">
      <alignment horizontal="justify" vertical="center" wrapText="1"/>
    </xf>
    <xf numFmtId="0" fontId="14" fillId="7" borderId="17" xfId="0" applyFont="1" applyFill="1" applyBorder="1" applyAlignment="1">
      <alignment horizontal="justify" vertical="center" wrapText="1"/>
    </xf>
    <xf numFmtId="0" fontId="14" fillId="3" borderId="48" xfId="0" applyFont="1" applyFill="1" applyBorder="1" applyAlignment="1">
      <alignment horizontal="justify" vertical="center" wrapText="1"/>
    </xf>
    <xf numFmtId="10" fontId="0" fillId="4" borderId="74" xfId="0" applyNumberFormat="1" applyFill="1" applyBorder="1" applyAlignment="1">
      <alignment horizontal="center" vertical="center" wrapText="1"/>
    </xf>
    <xf numFmtId="10" fontId="0" fillId="4" borderId="30" xfId="0" applyNumberFormat="1" applyFill="1" applyBorder="1" applyAlignment="1">
      <alignment horizontal="center" vertical="center" wrapText="1"/>
    </xf>
    <xf numFmtId="10" fontId="0" fillId="4" borderId="60" xfId="0" applyNumberFormat="1" applyFill="1" applyBorder="1" applyAlignment="1">
      <alignment horizontal="center" vertical="center" wrapText="1"/>
    </xf>
    <xf numFmtId="3" fontId="4" fillId="7" borderId="67" xfId="0" applyNumberFormat="1" applyFont="1" applyFill="1" applyBorder="1" applyAlignment="1">
      <alignment horizontal="center" vertical="center" wrapText="1"/>
    </xf>
    <xf numFmtId="10" fontId="0" fillId="4" borderId="31" xfId="0" applyNumberFormat="1" applyFill="1" applyBorder="1" applyAlignment="1">
      <alignment horizontal="center" vertical="center" wrapText="1"/>
    </xf>
    <xf numFmtId="10" fontId="0" fillId="4" borderId="75" xfId="0" applyNumberFormat="1" applyFill="1" applyBorder="1" applyAlignment="1">
      <alignment horizontal="center" vertical="center" wrapText="1"/>
    </xf>
    <xf numFmtId="0" fontId="3" fillId="3" borderId="76" xfId="0" applyFont="1" applyFill="1" applyBorder="1" applyAlignment="1">
      <alignment horizontal="justify" vertical="center" wrapText="1"/>
    </xf>
    <xf numFmtId="10" fontId="19" fillId="4" borderId="77" xfId="0" applyNumberFormat="1" applyFont="1" applyFill="1" applyBorder="1" applyAlignment="1">
      <alignment horizontal="center" vertical="center" wrapText="1"/>
    </xf>
    <xf numFmtId="10" fontId="19" fillId="4" borderId="78" xfId="0" applyNumberFormat="1" applyFont="1" applyFill="1" applyBorder="1" applyAlignment="1">
      <alignment horizontal="center" vertical="center" wrapText="1"/>
    </xf>
    <xf numFmtId="10" fontId="19" fillId="4" borderId="79" xfId="0" applyNumberFormat="1" applyFont="1" applyFill="1" applyBorder="1" applyAlignment="1">
      <alignment horizontal="center" vertical="center" wrapText="1"/>
    </xf>
    <xf numFmtId="10" fontId="19" fillId="4" borderId="80" xfId="0" applyNumberFormat="1" applyFont="1" applyFill="1" applyBorder="1" applyAlignment="1">
      <alignment horizontal="center" vertical="center" wrapText="1"/>
    </xf>
    <xf numFmtId="3" fontId="3" fillId="8" borderId="29" xfId="0" applyNumberFormat="1" applyFont="1" applyFill="1" applyBorder="1" applyAlignment="1">
      <alignment horizontal="center" vertical="center" wrapText="1"/>
    </xf>
    <xf numFmtId="0" fontId="1" fillId="3" borderId="81" xfId="0" applyFont="1" applyFill="1" applyBorder="1" applyAlignment="1">
      <alignment horizontal="center" vertical="center" wrapText="1"/>
    </xf>
    <xf numFmtId="0" fontId="4" fillId="7" borderId="82" xfId="0" applyFont="1" applyFill="1" applyBorder="1" applyAlignment="1">
      <alignment horizontal="center" vertical="center" wrapText="1"/>
    </xf>
    <xf numFmtId="0" fontId="1" fillId="3" borderId="82" xfId="0" applyFont="1" applyFill="1" applyBorder="1" applyAlignment="1">
      <alignment horizontal="center" vertical="center" wrapText="1"/>
    </xf>
    <xf numFmtId="0" fontId="4" fillId="7" borderId="83"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 fillId="8" borderId="82"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8" borderId="83" xfId="0" applyFont="1" applyFill="1" applyBorder="1" applyAlignment="1">
      <alignment horizontal="center" vertical="center" wrapText="1"/>
    </xf>
    <xf numFmtId="0" fontId="1" fillId="8" borderId="84"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6" fillId="7" borderId="1" xfId="0" applyFont="1" applyFill="1" applyBorder="1" applyAlignment="1">
      <alignment horizontal="justify" vertical="center" wrapText="1"/>
    </xf>
    <xf numFmtId="0" fontId="16" fillId="3" borderId="1" xfId="0" applyFont="1" applyFill="1" applyBorder="1" applyAlignment="1">
      <alignment horizontal="justify" vertical="center" wrapText="1"/>
    </xf>
    <xf numFmtId="0" fontId="16" fillId="3" borderId="15" xfId="0" applyFont="1" applyFill="1" applyBorder="1" applyAlignment="1">
      <alignment horizontal="justify" vertical="center" wrapText="1"/>
    </xf>
    <xf numFmtId="1" fontId="4" fillId="3" borderId="68" xfId="0" applyNumberFormat="1" applyFont="1" applyFill="1" applyBorder="1" applyAlignment="1">
      <alignment horizontal="center" vertical="center" wrapText="1"/>
    </xf>
    <xf numFmtId="0" fontId="0" fillId="12" borderId="0" xfId="0" applyFill="1"/>
    <xf numFmtId="4" fontId="3" fillId="2" borderId="46" xfId="0"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justify" vertical="center" wrapText="1"/>
    </xf>
    <xf numFmtId="0" fontId="10" fillId="5" borderId="86" xfId="0" applyFont="1" applyFill="1" applyBorder="1" applyAlignment="1">
      <alignment horizontal="center" vertical="center" wrapText="1"/>
    </xf>
    <xf numFmtId="0" fontId="10" fillId="5" borderId="87" xfId="0" applyFont="1" applyFill="1" applyBorder="1" applyAlignment="1">
      <alignment horizontal="center" vertical="center" wrapText="1"/>
    </xf>
    <xf numFmtId="0" fontId="10" fillId="5" borderId="88" xfId="0" applyFont="1" applyFill="1" applyBorder="1" applyAlignment="1">
      <alignment horizontal="center" vertical="center" wrapText="1"/>
    </xf>
    <xf numFmtId="0" fontId="4" fillId="7" borderId="85" xfId="0" applyFont="1" applyFill="1" applyBorder="1" applyAlignment="1">
      <alignment horizontal="center" vertical="center" wrapText="1"/>
    </xf>
    <xf numFmtId="0" fontId="2" fillId="3" borderId="89" xfId="0" applyFont="1" applyFill="1" applyBorder="1" applyAlignment="1">
      <alignment horizontal="center" vertical="center" wrapText="1"/>
    </xf>
    <xf numFmtId="0" fontId="3" fillId="3" borderId="90" xfId="0" applyFont="1" applyFill="1" applyBorder="1" applyAlignment="1">
      <alignment horizontal="justify" vertical="center" wrapText="1"/>
    </xf>
    <xf numFmtId="0" fontId="4" fillId="3" borderId="90" xfId="0" applyFont="1" applyFill="1" applyBorder="1" applyAlignment="1">
      <alignment horizontal="justify" vertical="center" wrapText="1"/>
    </xf>
    <xf numFmtId="0" fontId="3" fillId="3" borderId="90" xfId="0" applyFont="1" applyFill="1" applyBorder="1" applyAlignment="1">
      <alignment horizontal="center" vertical="center" wrapText="1"/>
    </xf>
    <xf numFmtId="0" fontId="4" fillId="3" borderId="91" xfId="0" applyFont="1" applyFill="1" applyBorder="1" applyAlignment="1">
      <alignment horizontal="left" vertical="center" wrapText="1"/>
    </xf>
    <xf numFmtId="1" fontId="7" fillId="0" borderId="92" xfId="1" applyNumberFormat="1" applyFont="1" applyFill="1" applyBorder="1" applyAlignment="1">
      <alignment horizontal="center" vertical="center" wrapText="1"/>
    </xf>
    <xf numFmtId="1" fontId="3" fillId="0" borderId="93" xfId="1" applyNumberFormat="1" applyFont="1" applyFill="1" applyBorder="1" applyAlignment="1">
      <alignment horizontal="center" vertical="center" wrapText="1"/>
    </xf>
    <xf numFmtId="1" fontId="3" fillId="0" borderId="94" xfId="1" applyNumberFormat="1" applyFont="1" applyFill="1" applyBorder="1" applyAlignment="1">
      <alignment horizontal="center" vertical="center" wrapText="1"/>
    </xf>
    <xf numFmtId="1" fontId="7" fillId="0" borderId="95" xfId="1" applyNumberFormat="1" applyFont="1" applyFill="1" applyBorder="1" applyAlignment="1">
      <alignment horizontal="center" vertical="center" wrapText="1"/>
    </xf>
    <xf numFmtId="1" fontId="7" fillId="0" borderId="96" xfId="1" applyNumberFormat="1" applyFont="1" applyFill="1" applyBorder="1" applyAlignment="1">
      <alignment horizontal="center" vertical="center" wrapText="1"/>
    </xf>
    <xf numFmtId="10" fontId="19" fillId="4" borderId="98" xfId="0" applyNumberFormat="1" applyFont="1" applyFill="1" applyBorder="1" applyAlignment="1">
      <alignment horizontal="center" vertical="center" wrapText="1"/>
    </xf>
    <xf numFmtId="10" fontId="0" fillId="0" borderId="97" xfId="0" applyNumberFormat="1" applyBorder="1" applyAlignment="1">
      <alignment horizontal="center" vertical="center" wrapText="1"/>
    </xf>
    <xf numFmtId="10" fontId="19" fillId="4" borderId="99" xfId="0" applyNumberFormat="1" applyFont="1" applyFill="1" applyBorder="1" applyAlignment="1">
      <alignment horizontal="center" vertical="center" wrapText="1"/>
    </xf>
    <xf numFmtId="10" fontId="19" fillId="4" borderId="101" xfId="0" applyNumberFormat="1" applyFont="1" applyFill="1" applyBorder="1" applyAlignment="1">
      <alignment horizontal="center" vertical="center" wrapText="1"/>
    </xf>
    <xf numFmtId="10" fontId="0" fillId="0" borderId="100" xfId="0" applyNumberFormat="1" applyBorder="1" applyAlignment="1">
      <alignment horizontal="center" vertical="center" wrapText="1"/>
    </xf>
    <xf numFmtId="10" fontId="19" fillId="4" borderId="102" xfId="0" applyNumberFormat="1" applyFont="1" applyFill="1" applyBorder="1" applyAlignment="1">
      <alignment horizontal="center" vertical="center" wrapText="1"/>
    </xf>
    <xf numFmtId="10" fontId="19" fillId="4" borderId="103" xfId="0" applyNumberFormat="1" applyFont="1" applyFill="1" applyBorder="1" applyAlignment="1">
      <alignment horizontal="center" vertical="center" wrapText="1"/>
    </xf>
    <xf numFmtId="0" fontId="0" fillId="0" borderId="3" xfId="0" applyBorder="1"/>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2" fontId="4" fillId="7" borderId="10" xfId="0" applyNumberFormat="1" applyFont="1" applyFill="1" applyBorder="1" applyAlignment="1">
      <alignment horizontal="center" vertical="center" wrapText="1"/>
    </xf>
    <xf numFmtId="2" fontId="4" fillId="7" borderId="9" xfId="0" applyNumberFormat="1" applyFont="1" applyFill="1" applyBorder="1" applyAlignment="1">
      <alignment horizontal="center" vertical="center" wrapText="1"/>
    </xf>
    <xf numFmtId="2" fontId="5" fillId="6" borderId="4" xfId="0" applyNumberFormat="1" applyFont="1" applyFill="1" applyBorder="1" applyAlignment="1">
      <alignment horizontal="center" vertical="center" wrapText="1"/>
    </xf>
    <xf numFmtId="2" fontId="5" fillId="6" borderId="5" xfId="0" applyNumberFormat="1" applyFont="1" applyFill="1" applyBorder="1" applyAlignment="1">
      <alignment horizontal="center" vertical="center" wrapText="1"/>
    </xf>
    <xf numFmtId="2" fontId="5" fillId="6" borderId="6" xfId="0" applyNumberFormat="1" applyFont="1" applyFill="1" applyBorder="1" applyAlignment="1">
      <alignment horizontal="center" vertical="center" wrapText="1"/>
    </xf>
    <xf numFmtId="2" fontId="6" fillId="6" borderId="8"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2" fontId="6" fillId="6" borderId="58" xfId="0" applyNumberFormat="1" applyFont="1" applyFill="1" applyBorder="1" applyAlignment="1">
      <alignment horizontal="center" vertical="center" wrapText="1"/>
    </xf>
    <xf numFmtId="2" fontId="6" fillId="6" borderId="20" xfId="0" applyNumberFormat="1" applyFont="1" applyFill="1" applyBorder="1" applyAlignment="1">
      <alignment horizontal="center" vertical="center" wrapText="1"/>
    </xf>
    <xf numFmtId="2" fontId="6" fillId="6" borderId="0" xfId="0" applyNumberFormat="1" applyFont="1" applyFill="1" applyAlignment="1">
      <alignment horizontal="center" vertical="center" wrapText="1"/>
    </xf>
    <xf numFmtId="2" fontId="6" fillId="6" borderId="61"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8"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58"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8" xfId="0" applyFont="1" applyFill="1" applyBorder="1" applyAlignment="1">
      <alignment horizontal="center" vertical="center"/>
    </xf>
    <xf numFmtId="2" fontId="10" fillId="6" borderId="4" xfId="0" applyNumberFormat="1" applyFont="1" applyFill="1" applyBorder="1" applyAlignment="1">
      <alignment horizontal="center" vertical="center" wrapText="1"/>
    </xf>
    <xf numFmtId="2" fontId="10" fillId="6" borderId="5" xfId="0" applyNumberFormat="1" applyFont="1" applyFill="1" applyBorder="1" applyAlignment="1">
      <alignment horizontal="center" vertical="center" wrapText="1"/>
    </xf>
    <xf numFmtId="2" fontId="10" fillId="6" borderId="6" xfId="0" applyNumberFormat="1"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6" borderId="6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5" fillId="8" borderId="37"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justify" vertical="center" wrapText="1"/>
    </xf>
    <xf numFmtId="0" fontId="4" fillId="3" borderId="44" xfId="0" applyFont="1" applyFill="1" applyBorder="1" applyAlignment="1">
      <alignment horizontal="justify" vertical="center" wrapText="1"/>
    </xf>
    <xf numFmtId="0" fontId="5" fillId="6" borderId="43" xfId="0" applyFont="1" applyFill="1" applyBorder="1" applyAlignment="1">
      <alignment horizontal="justify" vertical="center" wrapText="1"/>
    </xf>
    <xf numFmtId="0" fontId="5" fillId="6" borderId="44" xfId="0" applyFont="1" applyFill="1" applyBorder="1" applyAlignment="1">
      <alignment horizontal="justify" vertical="center" wrapText="1"/>
    </xf>
    <xf numFmtId="0" fontId="3" fillId="3" borderId="43" xfId="0" applyFont="1" applyFill="1" applyBorder="1" applyAlignment="1">
      <alignment horizontal="justify" vertical="center" wrapText="1"/>
    </xf>
    <xf numFmtId="0" fontId="3" fillId="3" borderId="44" xfId="0" applyFont="1" applyFill="1" applyBorder="1" applyAlignment="1">
      <alignment horizontal="justify" vertical="center" wrapText="1"/>
    </xf>
    <xf numFmtId="0" fontId="4" fillId="7" borderId="41" xfId="0" applyFont="1" applyFill="1" applyBorder="1" applyAlignment="1">
      <alignment horizontal="center" vertical="center" wrapText="1"/>
    </xf>
    <xf numFmtId="0" fontId="4" fillId="7" borderId="42" xfId="0" applyFont="1" applyFill="1" applyBorder="1" applyAlignment="1">
      <alignment horizontal="center" vertical="center" wrapText="1"/>
    </xf>
    <xf numFmtId="0" fontId="4" fillId="7" borderId="43" xfId="0" applyFont="1" applyFill="1" applyBorder="1" applyAlignment="1">
      <alignment horizontal="justify" vertical="center" wrapText="1"/>
    </xf>
    <xf numFmtId="0" fontId="4" fillId="7" borderId="44" xfId="0" applyFont="1" applyFill="1" applyBorder="1" applyAlignment="1">
      <alignment horizontal="justify"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justify" vertical="center" wrapText="1"/>
    </xf>
    <xf numFmtId="0" fontId="9" fillId="0" borderId="23" xfId="0" applyFont="1" applyBorder="1" applyAlignment="1">
      <alignment horizontal="center" vertical="top" wrapText="1"/>
    </xf>
    <xf numFmtId="0" fontId="9" fillId="0" borderId="23" xfId="0" applyFont="1" applyBorder="1" applyAlignment="1">
      <alignment horizontal="center" vertical="top"/>
    </xf>
    <xf numFmtId="0" fontId="9" fillId="0" borderId="23" xfId="0" applyFont="1" applyBorder="1" applyAlignment="1">
      <alignment horizontal="center" vertical="center" wrapText="1"/>
    </xf>
    <xf numFmtId="0" fontId="9" fillId="0" borderId="23" xfId="0" applyFont="1" applyBorder="1" applyAlignment="1">
      <alignment horizontal="center" vertical="center"/>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37">
    <dxf>
      <font>
        <color rgb="FF9C5700"/>
      </font>
      <fill>
        <patternFill>
          <bgColor rgb="FFFFEB9C"/>
        </patternFill>
      </fill>
    </dxf>
    <dxf>
      <fill>
        <patternFill>
          <bgColor theme="9" tint="0.39994506668294322"/>
        </patternFill>
      </fill>
    </dxf>
    <dxf>
      <font>
        <color rgb="FF9C5700"/>
      </font>
      <fill>
        <patternFill>
          <bgColor rgb="FFFFEB9C"/>
        </patternFill>
      </fill>
    </dxf>
    <dxf>
      <fill>
        <patternFill>
          <bgColor theme="0"/>
        </patternFill>
      </fill>
    </dxf>
    <dxf>
      <fill>
        <patternFill>
          <bgColor rgb="FFFF5353"/>
        </patternFill>
      </fill>
    </dxf>
    <dxf>
      <fill>
        <patternFill>
          <bgColor rgb="FFFFFF00"/>
        </patternFill>
      </fill>
    </dxf>
    <dxf>
      <fill>
        <patternFill>
          <bgColor theme="9" tint="0.39994506668294322"/>
        </patternFill>
      </fill>
    </dxf>
    <dxf>
      <fill>
        <patternFill patternType="none">
          <bgColor auto="1"/>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0"/>
        </patternFill>
      </fill>
    </dxf>
    <dxf>
      <fill>
        <patternFill patternType="none">
          <bgColor auto="1"/>
        </patternFill>
      </fill>
    </dxf>
    <dxf>
      <fill>
        <patternFill>
          <bgColor theme="9" tint="0.39994506668294322"/>
        </patternFill>
      </fill>
    </dxf>
    <dxf>
      <fill>
        <patternFill>
          <bgColor rgb="FFFFFF00"/>
        </patternFill>
      </fill>
    </dxf>
    <dxf>
      <fill>
        <patternFill>
          <bgColor rgb="FFFF5353"/>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FF5353"/>
      <color rgb="FFFF5555"/>
      <color rgb="FFEAB91F"/>
      <color rgb="FFFFEB9C"/>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206088</xdr:colOff>
      <xdr:row>3</xdr:row>
      <xdr:rowOff>128932</xdr:rowOff>
    </xdr:from>
    <xdr:to>
      <xdr:col>2</xdr:col>
      <xdr:colOff>2098369</xdr:colOff>
      <xdr:row>6</xdr:row>
      <xdr:rowOff>187324</xdr:rowOff>
    </xdr:to>
    <xdr:pic>
      <xdr:nvPicPr>
        <xdr:cNvPr id="4" name="Imagen 3">
          <a:extLst>
            <a:ext uri="{FF2B5EF4-FFF2-40B4-BE49-F238E27FC236}">
              <a16:creationId xmlns:a16="http://schemas.microsoft.com/office/drawing/2014/main" id="{817A25B0-F3E2-4429-BA80-3A2652BBF3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088" y="719482"/>
          <a:ext cx="3187681" cy="2001492"/>
        </a:xfrm>
        <a:prstGeom prst="rect">
          <a:avLst/>
        </a:prstGeom>
      </xdr:spPr>
    </xdr:pic>
    <xdr:clientData/>
  </xdr:twoCellAnchor>
  <xdr:twoCellAnchor editAs="oneCell">
    <xdr:from>
      <xdr:col>2</xdr:col>
      <xdr:colOff>2362201</xdr:colOff>
      <xdr:row>3</xdr:row>
      <xdr:rowOff>99492</xdr:rowOff>
    </xdr:from>
    <xdr:to>
      <xdr:col>3</xdr:col>
      <xdr:colOff>1977457</xdr:colOff>
      <xdr:row>6</xdr:row>
      <xdr:rowOff>195823</xdr:rowOff>
    </xdr:to>
    <xdr:pic>
      <xdr:nvPicPr>
        <xdr:cNvPr id="5" name="Imagen 4">
          <a:extLst>
            <a:ext uri="{FF2B5EF4-FFF2-40B4-BE49-F238E27FC236}">
              <a16:creationId xmlns:a16="http://schemas.microsoft.com/office/drawing/2014/main" id="{A0B91EB3-E23B-4C85-A1EE-CB17FEB15F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19601" y="690042"/>
          <a:ext cx="2015556" cy="2039431"/>
        </a:xfrm>
        <a:prstGeom prst="rect">
          <a:avLst/>
        </a:prstGeom>
      </xdr:spPr>
    </xdr:pic>
    <xdr:clientData/>
  </xdr:twoCellAnchor>
  <xdr:twoCellAnchor>
    <xdr:from>
      <xdr:col>20</xdr:col>
      <xdr:colOff>1123950</xdr:colOff>
      <xdr:row>3</xdr:row>
      <xdr:rowOff>285750</xdr:rowOff>
    </xdr:from>
    <xdr:to>
      <xdr:col>23</xdr:col>
      <xdr:colOff>468086</xdr:colOff>
      <xdr:row>5</xdr:row>
      <xdr:rowOff>742950</xdr:rowOff>
    </xdr:to>
    <xdr:grpSp>
      <xdr:nvGrpSpPr>
        <xdr:cNvPr id="2" name="Grupo 1">
          <a:extLst>
            <a:ext uri="{FF2B5EF4-FFF2-40B4-BE49-F238E27FC236}">
              <a16:creationId xmlns:a16="http://schemas.microsoft.com/office/drawing/2014/main" id="{6108B623-F551-4FC0-8F85-FF547C655BEA}"/>
            </a:ext>
          </a:extLst>
        </xdr:cNvPr>
        <xdr:cNvGrpSpPr/>
      </xdr:nvGrpSpPr>
      <xdr:grpSpPr>
        <a:xfrm>
          <a:off x="28615481" y="869156"/>
          <a:ext cx="5892574" cy="1635919"/>
          <a:chOff x="849770" y="262723"/>
          <a:chExt cx="3552811" cy="1623224"/>
        </a:xfrm>
      </xdr:grpSpPr>
      <xdr:pic>
        <xdr:nvPicPr>
          <xdr:cNvPr id="6" name="Imagen 5">
            <a:extLst>
              <a:ext uri="{FF2B5EF4-FFF2-40B4-BE49-F238E27FC236}">
                <a16:creationId xmlns:a16="http://schemas.microsoft.com/office/drawing/2014/main" id="{43DB05D8-4F2D-D6AC-80D6-6D5E329F72E9}"/>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849770" y="262723"/>
            <a:ext cx="1121665" cy="1623224"/>
          </a:xfrm>
          <a:prstGeom prst="rect">
            <a:avLst/>
          </a:prstGeom>
        </xdr:spPr>
      </xdr:pic>
      <xdr:cxnSp macro="">
        <xdr:nvCxnSpPr>
          <xdr:cNvPr id="7" name="Conector recto 6">
            <a:extLst>
              <a:ext uri="{FF2B5EF4-FFF2-40B4-BE49-F238E27FC236}">
                <a16:creationId xmlns:a16="http://schemas.microsoft.com/office/drawing/2014/main" id="{97C24225-507C-BDED-8624-A2AF80926AE5}"/>
              </a:ext>
            </a:extLst>
          </xdr:cNvPr>
          <xdr:cNvCxnSpPr>
            <a:cxnSpLocks/>
          </xdr:cNvCxnSpPr>
        </xdr:nvCxnSpPr>
        <xdr:spPr>
          <a:xfrm>
            <a:off x="1971435" y="449238"/>
            <a:ext cx="0" cy="1278153"/>
          </a:xfrm>
          <a:prstGeom prst="line">
            <a:avLst/>
          </a:prstGeom>
          <a:noFill/>
          <a:ln w="9525" cap="flat" cmpd="sng" algn="ctr">
            <a:solidFill>
              <a:srgbClr val="969696"/>
            </a:solidFill>
            <a:prstDash val="solid"/>
            <a:miter lim="800000"/>
          </a:ln>
          <a:effectLst/>
        </xdr:spPr>
      </xdr:cxnSp>
      <xdr:sp macro="" textlink="">
        <xdr:nvSpPr>
          <xdr:cNvPr id="8" name="CuadroTexto 9">
            <a:extLst>
              <a:ext uri="{FF2B5EF4-FFF2-40B4-BE49-F238E27FC236}">
                <a16:creationId xmlns:a16="http://schemas.microsoft.com/office/drawing/2014/main" id="{927BAEA6-584B-3232-B24A-E3526AE7AA51}"/>
              </a:ext>
            </a:extLst>
          </xdr:cNvPr>
          <xdr:cNvSpPr txBox="1"/>
        </xdr:nvSpPr>
        <xdr:spPr>
          <a:xfrm>
            <a:off x="1971435" y="384600"/>
            <a:ext cx="2431146" cy="1342791"/>
          </a:xfrm>
          <a:prstGeom prst="rect">
            <a:avLst/>
          </a:prstGeom>
          <a:noFill/>
        </xdr:spPr>
        <xdr:txBody>
          <a:bodyPr wrap="square" rtlCol="0">
            <a:noAutofit/>
          </a:bodyPr>
          <a:lstStyle/>
          <a:p>
            <a:r>
              <a:rPr lang="es-MX" sz="2800" kern="1200">
                <a:solidFill>
                  <a:srgbClr val="000000"/>
                </a:solidFill>
                <a:effectLst/>
                <a:latin typeface="Calibri" panose="020F0502020204030204" pitchFamily="34" charset="0"/>
                <a:ea typeface="Times New Roman" panose="02020603050405020304" pitchFamily="18" charset="0"/>
              </a:rPr>
              <a:t>SECRETARÍA MUNICIPAL </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DE OBRAS PÚBLICAS Y</a:t>
            </a:r>
            <a:endParaRPr lang="es-MX" sz="1100">
              <a:effectLst/>
              <a:latin typeface="Times New Roman" panose="02020603050405020304" pitchFamily="18" charset="0"/>
              <a:ea typeface="Times New Roman" panose="02020603050405020304" pitchFamily="18" charset="0"/>
            </a:endParaRPr>
          </a:p>
          <a:p>
            <a:r>
              <a:rPr lang="es-MX" sz="2800" b="1" kern="1200">
                <a:solidFill>
                  <a:srgbClr val="000000"/>
                </a:solidFill>
                <a:effectLst/>
                <a:latin typeface="Calibri" panose="020F0502020204030204" pitchFamily="34" charset="0"/>
                <a:ea typeface="Times New Roman" panose="02020603050405020304" pitchFamily="18" charset="0"/>
              </a:rPr>
              <a:t>SERVICIOS </a:t>
            </a:r>
            <a:endParaRPr lang="es-MX" sz="1100">
              <a:effectLst/>
              <a:latin typeface="Times New Roman" panose="02020603050405020304" pitchFamily="18" charset="0"/>
              <a:ea typeface="Times New Roman" panose="02020603050405020304" pitchFamily="18"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W130"/>
  <sheetViews>
    <sheetView tabSelected="1" view="pageBreakPreview" topLeftCell="H20" zoomScale="80" zoomScaleNormal="80" zoomScaleSheetLayoutView="80" zoomScalePageLayoutView="30" workbookViewId="0">
      <selection activeCell="R24" sqref="R24"/>
    </sheetView>
  </sheetViews>
  <sheetFormatPr baseColWidth="10" defaultColWidth="11.42578125" defaultRowHeight="15" x14ac:dyDescent="0.25"/>
  <cols>
    <col min="2" max="2" width="19.28515625" customWidth="1"/>
    <col min="3" max="3" width="35.85546875" customWidth="1"/>
    <col min="4" max="6" width="31.42578125" customWidth="1"/>
    <col min="7" max="7" width="21.140625" customWidth="1"/>
    <col min="8" max="8" width="17.5703125" customWidth="1"/>
    <col min="9" max="9" width="17.85546875" customWidth="1"/>
    <col min="10" max="10" width="20" customWidth="1"/>
    <col min="11" max="15" width="16.85546875" customWidth="1"/>
    <col min="16" max="22" width="18.140625" customWidth="1"/>
    <col min="23" max="23" width="61.85546875" customWidth="1"/>
  </cols>
  <sheetData>
    <row r="3" spans="2:23" ht="15.75" thickBot="1" x14ac:dyDescent="0.3"/>
    <row r="4" spans="2:23" ht="63" customHeight="1" x14ac:dyDescent="0.25">
      <c r="E4" s="178" t="s">
        <v>234</v>
      </c>
      <c r="F4" s="179"/>
      <c r="G4" s="179"/>
      <c r="H4" s="179"/>
      <c r="I4" s="179"/>
      <c r="J4" s="179"/>
      <c r="K4" s="179"/>
      <c r="L4" s="179"/>
      <c r="M4" s="179"/>
      <c r="N4" s="179"/>
      <c r="O4" s="179"/>
      <c r="P4" s="179"/>
      <c r="Q4" s="179"/>
      <c r="R4" s="179"/>
      <c r="S4" s="180"/>
    </row>
    <row r="5" spans="2:23" ht="30" customHeight="1" x14ac:dyDescent="0.25">
      <c r="E5" s="181" t="s">
        <v>0</v>
      </c>
      <c r="F5" s="182"/>
      <c r="G5" s="182"/>
      <c r="H5" s="182"/>
      <c r="I5" s="182"/>
      <c r="J5" s="182"/>
      <c r="K5" s="182"/>
      <c r="L5" s="182"/>
      <c r="M5" s="182"/>
      <c r="N5" s="182"/>
      <c r="O5" s="182"/>
      <c r="P5" s="182"/>
      <c r="Q5" s="182"/>
      <c r="R5" s="182"/>
      <c r="S5" s="183"/>
    </row>
    <row r="6" spans="2:23" ht="60" customHeight="1" x14ac:dyDescent="0.25">
      <c r="E6" s="181" t="s">
        <v>321</v>
      </c>
      <c r="F6" s="182"/>
      <c r="G6" s="182"/>
      <c r="H6" s="182"/>
      <c r="I6" s="182"/>
      <c r="J6" s="182"/>
      <c r="K6" s="182"/>
      <c r="L6" s="182"/>
      <c r="M6" s="182"/>
      <c r="N6" s="182"/>
      <c r="O6" s="182"/>
      <c r="P6" s="182"/>
      <c r="Q6" s="182"/>
      <c r="R6" s="182"/>
      <c r="S6" s="183"/>
    </row>
    <row r="7" spans="2:23" ht="26.25" customHeight="1" x14ac:dyDescent="0.25">
      <c r="E7" s="181" t="s">
        <v>47</v>
      </c>
      <c r="F7" s="182"/>
      <c r="G7" s="182"/>
      <c r="H7" s="182"/>
      <c r="I7" s="182"/>
      <c r="J7" s="182"/>
      <c r="K7" s="182"/>
      <c r="L7" s="182"/>
      <c r="M7" s="182"/>
      <c r="N7" s="182"/>
      <c r="O7" s="182"/>
      <c r="P7" s="182"/>
      <c r="Q7" s="182"/>
      <c r="R7" s="182"/>
      <c r="S7" s="183"/>
    </row>
    <row r="8" spans="2:23" ht="15.75" customHeight="1" thickBot="1" x14ac:dyDescent="0.3">
      <c r="E8" s="9"/>
      <c r="F8" s="10"/>
      <c r="G8" s="10"/>
      <c r="H8" s="10"/>
      <c r="I8" s="10"/>
      <c r="J8" s="10"/>
      <c r="K8" s="10"/>
      <c r="L8" s="10"/>
      <c r="M8" s="10"/>
      <c r="N8" s="10"/>
      <c r="O8" s="10"/>
      <c r="P8" s="10"/>
      <c r="Q8" s="10"/>
      <c r="R8" s="10"/>
      <c r="S8" s="86"/>
    </row>
    <row r="11" spans="2:23" ht="9" customHeight="1" thickBot="1" x14ac:dyDescent="0.3"/>
    <row r="12" spans="2:23" ht="26.25" customHeight="1" thickBot="1" x14ac:dyDescent="0.3">
      <c r="G12" s="195" t="s">
        <v>324</v>
      </c>
      <c r="H12" s="196"/>
      <c r="I12" s="196"/>
      <c r="J12" s="196"/>
      <c r="K12" s="196"/>
      <c r="L12" s="196"/>
      <c r="M12" s="196"/>
      <c r="N12" s="196"/>
      <c r="O12" s="196"/>
      <c r="P12" s="196"/>
      <c r="Q12" s="196"/>
      <c r="R12" s="196"/>
      <c r="S12" s="196"/>
      <c r="T12" s="196"/>
      <c r="U12" s="196"/>
      <c r="V12" s="197"/>
    </row>
    <row r="13" spans="2:23" ht="57" customHeight="1" thickBot="1" x14ac:dyDescent="0.3">
      <c r="B13" s="186" t="s">
        <v>1</v>
      </c>
      <c r="C13" s="205" t="s">
        <v>2</v>
      </c>
      <c r="D13" s="184" t="s">
        <v>3</v>
      </c>
      <c r="E13" s="184"/>
      <c r="F13" s="185"/>
      <c r="G13" s="192" t="s">
        <v>322</v>
      </c>
      <c r="H13" s="193"/>
      <c r="I13" s="193"/>
      <c r="J13" s="193"/>
      <c r="K13" s="194"/>
      <c r="L13" s="186" t="s">
        <v>323</v>
      </c>
      <c r="M13" s="187"/>
      <c r="N13" s="187"/>
      <c r="O13" s="188"/>
      <c r="P13" s="189" t="s">
        <v>325</v>
      </c>
      <c r="Q13" s="190"/>
      <c r="R13" s="190"/>
      <c r="S13" s="191"/>
      <c r="T13" s="190" t="s">
        <v>326</v>
      </c>
      <c r="U13" s="190"/>
      <c r="V13" s="191"/>
      <c r="W13" s="198" t="s">
        <v>327</v>
      </c>
    </row>
    <row r="14" spans="2:23" ht="143.25" customHeight="1" thickBot="1" x14ac:dyDescent="0.3">
      <c r="B14" s="200"/>
      <c r="C14" s="206"/>
      <c r="D14" s="148" t="s">
        <v>4</v>
      </c>
      <c r="E14" s="149" t="s">
        <v>5</v>
      </c>
      <c r="F14" s="150" t="s">
        <v>6</v>
      </c>
      <c r="G14" s="87" t="s">
        <v>230</v>
      </c>
      <c r="H14" s="130" t="s">
        <v>7</v>
      </c>
      <c r="I14" s="131" t="s">
        <v>8</v>
      </c>
      <c r="J14" s="132" t="s">
        <v>9</v>
      </c>
      <c r="K14" s="151" t="s">
        <v>10</v>
      </c>
      <c r="L14" s="130" t="s">
        <v>7</v>
      </c>
      <c r="M14" s="131" t="s">
        <v>8</v>
      </c>
      <c r="N14" s="132" t="s">
        <v>9</v>
      </c>
      <c r="O14" s="133" t="s">
        <v>10</v>
      </c>
      <c r="P14" s="134" t="s">
        <v>7</v>
      </c>
      <c r="Q14" s="135" t="s">
        <v>8</v>
      </c>
      <c r="R14" s="139" t="s">
        <v>9</v>
      </c>
      <c r="S14" s="137" t="s">
        <v>10</v>
      </c>
      <c r="T14" s="138" t="s">
        <v>8</v>
      </c>
      <c r="U14" s="136" t="s">
        <v>9</v>
      </c>
      <c r="V14" s="137" t="s">
        <v>10</v>
      </c>
      <c r="W14" s="199"/>
    </row>
    <row r="15" spans="2:23" ht="166.5" customHeight="1" x14ac:dyDescent="0.25">
      <c r="B15" s="152" t="s">
        <v>11</v>
      </c>
      <c r="C15" s="153" t="s">
        <v>331</v>
      </c>
      <c r="D15" s="154" t="s">
        <v>418</v>
      </c>
      <c r="E15" s="155" t="s">
        <v>328</v>
      </c>
      <c r="F15" s="156" t="s">
        <v>329</v>
      </c>
      <c r="G15" s="146">
        <v>18</v>
      </c>
      <c r="H15" s="157">
        <v>18</v>
      </c>
      <c r="I15" s="158">
        <v>18</v>
      </c>
      <c r="J15" s="159">
        <v>18</v>
      </c>
      <c r="K15" s="158">
        <v>18</v>
      </c>
      <c r="L15" s="160">
        <v>23</v>
      </c>
      <c r="M15" s="161">
        <v>23</v>
      </c>
      <c r="N15" s="161">
        <v>23</v>
      </c>
      <c r="O15" s="38"/>
      <c r="P15" s="163">
        <f>IFERROR((L15-H15)/H15,"NO DISPONIBLE")</f>
        <v>0.27777777777777779</v>
      </c>
      <c r="Q15" s="166">
        <f>IFERROR((M15-I15)/I15,"NO DISPONIBLE")</f>
        <v>0.27777777777777779</v>
      </c>
      <c r="R15" s="166">
        <f>IFERROR((N15-J15)/J15,"NO DISPONIBLE")</f>
        <v>0.27777777777777779</v>
      </c>
      <c r="S15" s="38"/>
      <c r="T15" s="166">
        <f>IFERROR((((L15+M15)-(H15+I15))/(H15+I15)),"NO DISPONIBLE")</f>
        <v>0.27777777777777779</v>
      </c>
      <c r="U15" s="166">
        <f>IFERROR((((L15+M15+N15)-(H15+I15+J15))/(H15+I15+J15)),"NO DISPONIBLE")</f>
        <v>0.27777777777777779</v>
      </c>
      <c r="V15" s="38"/>
      <c r="W15" s="147" t="s">
        <v>330</v>
      </c>
    </row>
    <row r="16" spans="2:23" ht="73.5" hidden="1" customHeight="1" x14ac:dyDescent="0.25">
      <c r="B16" s="201"/>
      <c r="C16" s="202"/>
      <c r="D16" s="202"/>
      <c r="E16" s="202"/>
      <c r="F16" s="202"/>
      <c r="G16" s="93"/>
      <c r="H16" s="89"/>
      <c r="I16" s="36"/>
      <c r="J16" s="36"/>
      <c r="K16" s="37"/>
      <c r="L16" s="35"/>
      <c r="M16" s="36"/>
      <c r="N16" s="36"/>
      <c r="O16" s="38"/>
      <c r="P16" s="162" t="str">
        <f t="shared" ref="P16:Q16" si="0">IFERROR((L16/H16),"100%")</f>
        <v>100%</v>
      </c>
      <c r="Q16" s="165" t="str">
        <f t="shared" si="0"/>
        <v>100%</v>
      </c>
      <c r="R16" s="126" t="str">
        <f>IFERROR((N16/J16),"100%")</f>
        <v>100%</v>
      </c>
      <c r="S16" s="127" t="str">
        <f>IFERROR((O16/K16),"100%")</f>
        <v>100%</v>
      </c>
      <c r="T16" s="125" t="str">
        <f t="shared" ref="T16" si="1">IFERROR(((L16+M16)/(H16+I16)),"100%")</f>
        <v>100%</v>
      </c>
      <c r="U16" s="126" t="str">
        <f>IFERROR(((L16+M16+N16)/(H16+I16+J16)),"100%")</f>
        <v>100%</v>
      </c>
      <c r="V16" s="127" t="str">
        <f>IFERROR(((L16+M16+N16+O16)/(H16+I16+J16+K16)),"100%")</f>
        <v>100%</v>
      </c>
      <c r="W16" s="41"/>
    </row>
    <row r="17" spans="2:23" ht="114" customHeight="1" x14ac:dyDescent="0.25">
      <c r="B17" s="203" t="s">
        <v>78</v>
      </c>
      <c r="C17" s="211" t="s">
        <v>235</v>
      </c>
      <c r="D17" s="1" t="s">
        <v>27</v>
      </c>
      <c r="E17" s="53" t="s">
        <v>24</v>
      </c>
      <c r="F17" s="2" t="s">
        <v>29</v>
      </c>
      <c r="G17" s="94">
        <f>SUM(H17:K17)</f>
        <v>52</v>
      </c>
      <c r="H17" s="89">
        <v>4</v>
      </c>
      <c r="I17" s="36">
        <v>15</v>
      </c>
      <c r="J17" s="36">
        <v>24</v>
      </c>
      <c r="K17" s="37">
        <v>9</v>
      </c>
      <c r="L17" s="35">
        <v>11</v>
      </c>
      <c r="M17" s="36">
        <v>8</v>
      </c>
      <c r="N17" s="36">
        <v>10</v>
      </c>
      <c r="O17" s="38"/>
      <c r="P17" s="125">
        <f t="shared" ref="P17:R18" si="2">IFERROR((L17/H17),"NO DISPONIBLE")</f>
        <v>2.75</v>
      </c>
      <c r="Q17" s="164">
        <f t="shared" si="2"/>
        <v>0.53333333333333333</v>
      </c>
      <c r="R17" s="126">
        <f t="shared" si="2"/>
        <v>0.41666666666666669</v>
      </c>
      <c r="S17" s="38"/>
      <c r="T17" s="125">
        <f>IFERROR(((L17+M17)/(H17+I17)),"NO DISPONIBLE")</f>
        <v>1</v>
      </c>
      <c r="U17" s="126">
        <f>IFERROR(((L17+M17+N17)/(H17+I17+J17)),"NO DISPONIBLE")</f>
        <v>0.67441860465116277</v>
      </c>
      <c r="V17" s="38"/>
      <c r="W17" s="85" t="s">
        <v>359</v>
      </c>
    </row>
    <row r="18" spans="2:23" ht="114" customHeight="1" x14ac:dyDescent="0.25">
      <c r="B18" s="204"/>
      <c r="C18" s="212"/>
      <c r="D18" s="1" t="s">
        <v>28</v>
      </c>
      <c r="E18" s="53" t="s">
        <v>24</v>
      </c>
      <c r="F18" s="2" t="s">
        <v>30</v>
      </c>
      <c r="G18" s="94">
        <f t="shared" ref="G18:G81" si="3">SUM(H18:K18)</f>
        <v>32</v>
      </c>
      <c r="H18" s="89">
        <v>6</v>
      </c>
      <c r="I18" s="36">
        <v>8</v>
      </c>
      <c r="J18" s="36">
        <v>8</v>
      </c>
      <c r="K18" s="37">
        <v>10</v>
      </c>
      <c r="L18" s="35">
        <v>6</v>
      </c>
      <c r="M18" s="36">
        <v>8</v>
      </c>
      <c r="N18" s="36">
        <v>8</v>
      </c>
      <c r="O18" s="38"/>
      <c r="P18" s="125">
        <f t="shared" si="2"/>
        <v>1</v>
      </c>
      <c r="Q18" s="164">
        <f t="shared" si="2"/>
        <v>1</v>
      </c>
      <c r="R18" s="126">
        <f t="shared" si="2"/>
        <v>1</v>
      </c>
      <c r="S18" s="38"/>
      <c r="T18" s="125">
        <f t="shared" ref="T18:T24" si="4">IFERROR(((L18+M18)/(H18+I18)),"NO DISPONIBLE")</f>
        <v>1</v>
      </c>
      <c r="U18" s="126">
        <f t="shared" ref="U18:U24" si="5">IFERROR(((L18+M18+N18)/(H18+I18+J18)),"NO DISPONIBLE")</f>
        <v>1</v>
      </c>
      <c r="V18" s="38"/>
      <c r="W18" s="85" t="s">
        <v>337</v>
      </c>
    </row>
    <row r="19" spans="2:23" ht="120" customHeight="1" x14ac:dyDescent="0.25">
      <c r="B19" s="49" t="s">
        <v>77</v>
      </c>
      <c r="C19" s="4" t="s">
        <v>236</v>
      </c>
      <c r="D19" s="5" t="s">
        <v>26</v>
      </c>
      <c r="E19" s="54" t="s">
        <v>24</v>
      </c>
      <c r="F19" s="55" t="s">
        <v>31</v>
      </c>
      <c r="G19" s="95">
        <f t="shared" si="3"/>
        <v>146</v>
      </c>
      <c r="H19" s="73">
        <v>33</v>
      </c>
      <c r="I19" s="17">
        <v>34</v>
      </c>
      <c r="J19" s="17">
        <v>37</v>
      </c>
      <c r="K19" s="18">
        <v>42</v>
      </c>
      <c r="L19" s="16">
        <v>7</v>
      </c>
      <c r="M19" s="17">
        <v>10</v>
      </c>
      <c r="N19" s="17">
        <v>13</v>
      </c>
      <c r="O19" s="19"/>
      <c r="P19" s="125">
        <f t="shared" ref="P19:P22" si="6">IFERROR((L19/H19),"NO DISPONIBLE")</f>
        <v>0.21212121212121213</v>
      </c>
      <c r="Q19" s="164">
        <f t="shared" ref="Q19:Q22" si="7">IFERROR((M19/I19),"NO DISPONIBLE")</f>
        <v>0.29411764705882354</v>
      </c>
      <c r="R19" s="126">
        <f t="shared" ref="R19:R22" si="8">IFERROR((N19/J19),"NO DISPONIBLE")</f>
        <v>0.35135135135135137</v>
      </c>
      <c r="S19" s="38"/>
      <c r="T19" s="125">
        <f t="shared" si="4"/>
        <v>0.2537313432835821</v>
      </c>
      <c r="U19" s="126">
        <f t="shared" si="5"/>
        <v>0.28846153846153844</v>
      </c>
      <c r="V19" s="38"/>
      <c r="W19" s="72" t="s">
        <v>343</v>
      </c>
    </row>
    <row r="20" spans="2:23" ht="114.75" customHeight="1" x14ac:dyDescent="0.25">
      <c r="B20" s="52" t="s">
        <v>25</v>
      </c>
      <c r="C20" s="6" t="s">
        <v>237</v>
      </c>
      <c r="D20" s="6" t="s">
        <v>39</v>
      </c>
      <c r="E20" s="50" t="s">
        <v>24</v>
      </c>
      <c r="F20" s="3" t="s">
        <v>32</v>
      </c>
      <c r="G20" s="107">
        <f>SUM(H20:K20)</f>
        <v>40</v>
      </c>
      <c r="H20" s="73">
        <v>9</v>
      </c>
      <c r="I20" s="17">
        <v>10</v>
      </c>
      <c r="J20" s="17">
        <v>10</v>
      </c>
      <c r="K20" s="18">
        <v>11</v>
      </c>
      <c r="L20" s="16">
        <v>9</v>
      </c>
      <c r="M20" s="17">
        <v>10</v>
      </c>
      <c r="N20" s="17">
        <v>10</v>
      </c>
      <c r="O20" s="19"/>
      <c r="P20" s="125">
        <f t="shared" si="6"/>
        <v>1</v>
      </c>
      <c r="Q20" s="164">
        <f t="shared" si="7"/>
        <v>1</v>
      </c>
      <c r="R20" s="126">
        <f t="shared" si="8"/>
        <v>1</v>
      </c>
      <c r="S20" s="38"/>
      <c r="T20" s="125">
        <f t="shared" si="4"/>
        <v>1</v>
      </c>
      <c r="U20" s="126">
        <f t="shared" si="5"/>
        <v>1</v>
      </c>
      <c r="V20" s="38"/>
      <c r="W20" s="62" t="s">
        <v>338</v>
      </c>
    </row>
    <row r="21" spans="2:23" ht="114.75" customHeight="1" x14ac:dyDescent="0.25">
      <c r="B21" s="52" t="s">
        <v>25</v>
      </c>
      <c r="C21" s="43" t="s">
        <v>238</v>
      </c>
      <c r="D21" s="43" t="s">
        <v>40</v>
      </c>
      <c r="E21" s="51" t="s">
        <v>24</v>
      </c>
      <c r="F21" s="44" t="s">
        <v>33</v>
      </c>
      <c r="G21" s="108">
        <f>SUM(H21:K21)</f>
        <v>34</v>
      </c>
      <c r="H21" s="90">
        <v>7</v>
      </c>
      <c r="I21" s="46">
        <v>8</v>
      </c>
      <c r="J21" s="46">
        <v>8</v>
      </c>
      <c r="K21" s="47">
        <v>11</v>
      </c>
      <c r="L21" s="45">
        <v>2</v>
      </c>
      <c r="M21" s="46">
        <v>0</v>
      </c>
      <c r="N21" s="46">
        <v>0</v>
      </c>
      <c r="O21" s="48"/>
      <c r="P21" s="125">
        <f t="shared" si="6"/>
        <v>0.2857142857142857</v>
      </c>
      <c r="Q21" s="164">
        <f t="shared" si="7"/>
        <v>0</v>
      </c>
      <c r="R21" s="126">
        <f t="shared" si="8"/>
        <v>0</v>
      </c>
      <c r="S21" s="38"/>
      <c r="T21" s="125">
        <f t="shared" si="4"/>
        <v>0.13333333333333333</v>
      </c>
      <c r="U21" s="126">
        <f t="shared" si="5"/>
        <v>8.6956521739130432E-2</v>
      </c>
      <c r="V21" s="38"/>
      <c r="W21" s="62" t="s">
        <v>339</v>
      </c>
    </row>
    <row r="22" spans="2:23" ht="114.75" customHeight="1" x14ac:dyDescent="0.25">
      <c r="B22" s="52" t="s">
        <v>25</v>
      </c>
      <c r="C22" s="43" t="s">
        <v>239</v>
      </c>
      <c r="D22" s="43" t="s">
        <v>41</v>
      </c>
      <c r="E22" s="51" t="s">
        <v>24</v>
      </c>
      <c r="F22" s="44" t="s">
        <v>34</v>
      </c>
      <c r="G22" s="97">
        <f t="shared" si="3"/>
        <v>15</v>
      </c>
      <c r="H22" s="90">
        <v>2</v>
      </c>
      <c r="I22" s="46">
        <v>3</v>
      </c>
      <c r="J22" s="46">
        <v>5</v>
      </c>
      <c r="K22" s="47">
        <v>5</v>
      </c>
      <c r="L22" s="45">
        <v>0</v>
      </c>
      <c r="M22" s="46">
        <v>0</v>
      </c>
      <c r="N22" s="46">
        <v>0</v>
      </c>
      <c r="O22" s="48"/>
      <c r="P22" s="125">
        <f t="shared" si="6"/>
        <v>0</v>
      </c>
      <c r="Q22" s="164">
        <f t="shared" si="7"/>
        <v>0</v>
      </c>
      <c r="R22" s="126">
        <f t="shared" si="8"/>
        <v>0</v>
      </c>
      <c r="S22" s="38"/>
      <c r="T22" s="125">
        <f t="shared" si="4"/>
        <v>0</v>
      </c>
      <c r="U22" s="126">
        <f t="shared" si="5"/>
        <v>0</v>
      </c>
      <c r="V22" s="38"/>
      <c r="W22" s="62" t="s">
        <v>333</v>
      </c>
    </row>
    <row r="23" spans="2:23" ht="114.75" customHeight="1" x14ac:dyDescent="0.25">
      <c r="B23" s="52" t="s">
        <v>25</v>
      </c>
      <c r="C23" s="213" t="s">
        <v>240</v>
      </c>
      <c r="D23" s="43" t="s">
        <v>42</v>
      </c>
      <c r="E23" s="51" t="s">
        <v>24</v>
      </c>
      <c r="F23" s="44" t="s">
        <v>35</v>
      </c>
      <c r="G23" s="97">
        <f t="shared" si="3"/>
        <v>525</v>
      </c>
      <c r="H23" s="90">
        <v>150</v>
      </c>
      <c r="I23" s="46">
        <v>125</v>
      </c>
      <c r="J23" s="46">
        <v>125</v>
      </c>
      <c r="K23" s="47">
        <v>125</v>
      </c>
      <c r="L23" s="45">
        <v>26</v>
      </c>
      <c r="M23" s="46">
        <v>27</v>
      </c>
      <c r="N23" s="46">
        <v>73</v>
      </c>
      <c r="O23" s="48"/>
      <c r="P23" s="125">
        <f>IFERROR((L23/H23),"NO DISPONIBLE")</f>
        <v>0.17333333333333334</v>
      </c>
      <c r="Q23" s="164">
        <f>IFERROR((M23/I23),"NO DISPONIBLE")</f>
        <v>0.216</v>
      </c>
      <c r="R23" s="126">
        <f>IFERROR((N23/J23),"NO DISPONIBLE")</f>
        <v>0.58399999999999996</v>
      </c>
      <c r="S23" s="38"/>
      <c r="T23" s="125">
        <f t="shared" si="4"/>
        <v>0.19272727272727272</v>
      </c>
      <c r="U23" s="126">
        <f t="shared" si="5"/>
        <v>0.315</v>
      </c>
      <c r="V23" s="38"/>
      <c r="W23" s="62" t="s">
        <v>340</v>
      </c>
    </row>
    <row r="24" spans="2:23" ht="114.75" customHeight="1" x14ac:dyDescent="0.25">
      <c r="B24" s="52" t="s">
        <v>25</v>
      </c>
      <c r="C24" s="214"/>
      <c r="D24" s="43" t="s">
        <v>43</v>
      </c>
      <c r="E24" s="51" t="s">
        <v>24</v>
      </c>
      <c r="F24" s="44" t="s">
        <v>36</v>
      </c>
      <c r="G24" s="97">
        <f t="shared" si="3"/>
        <v>525</v>
      </c>
      <c r="H24" s="90">
        <v>150</v>
      </c>
      <c r="I24" s="46">
        <v>125</v>
      </c>
      <c r="J24" s="46">
        <v>125</v>
      </c>
      <c r="K24" s="47">
        <v>125</v>
      </c>
      <c r="L24" s="45">
        <v>26</v>
      </c>
      <c r="M24" s="46">
        <v>27</v>
      </c>
      <c r="N24" s="46">
        <v>73</v>
      </c>
      <c r="O24" s="48"/>
      <c r="P24" s="125">
        <f t="shared" ref="P24:P43" si="9">IFERROR((L24/H24),"NO DISPONIBLE")</f>
        <v>0.17333333333333334</v>
      </c>
      <c r="Q24" s="164">
        <f t="shared" ref="Q24:Q43" si="10">IFERROR((M24/I24),"NO DISPONIBLE")</f>
        <v>0.216</v>
      </c>
      <c r="R24" s="126">
        <f t="shared" ref="R24:R43" si="11">IFERROR((N24/J24),"NO DISPONIBLE")</f>
        <v>0.58399999999999996</v>
      </c>
      <c r="S24" s="38"/>
      <c r="T24" s="125">
        <f t="shared" si="4"/>
        <v>0.19272727272727272</v>
      </c>
      <c r="U24" s="126">
        <f t="shared" si="5"/>
        <v>0.315</v>
      </c>
      <c r="V24" s="38"/>
      <c r="W24" s="62" t="s">
        <v>340</v>
      </c>
    </row>
    <row r="25" spans="2:23" ht="114.75" customHeight="1" x14ac:dyDescent="0.25">
      <c r="B25" s="52" t="s">
        <v>25</v>
      </c>
      <c r="C25" s="43" t="s">
        <v>241</v>
      </c>
      <c r="D25" s="43" t="s">
        <v>46</v>
      </c>
      <c r="E25" s="51" t="s">
        <v>24</v>
      </c>
      <c r="F25" s="44" t="s">
        <v>37</v>
      </c>
      <c r="G25" s="97">
        <f t="shared" si="3"/>
        <v>149</v>
      </c>
      <c r="H25" s="90">
        <v>33</v>
      </c>
      <c r="I25" s="46">
        <v>35</v>
      </c>
      <c r="J25" s="46">
        <v>37</v>
      </c>
      <c r="K25" s="47">
        <v>44</v>
      </c>
      <c r="L25" s="45">
        <v>43</v>
      </c>
      <c r="M25" s="46">
        <v>54</v>
      </c>
      <c r="N25" s="46">
        <v>81</v>
      </c>
      <c r="O25" s="48"/>
      <c r="P25" s="125">
        <f t="shared" si="9"/>
        <v>1.303030303030303</v>
      </c>
      <c r="Q25" s="164">
        <f t="shared" si="10"/>
        <v>1.5428571428571429</v>
      </c>
      <c r="R25" s="126">
        <f t="shared" si="11"/>
        <v>2.189189189189189</v>
      </c>
      <c r="S25" s="38"/>
      <c r="T25" s="125">
        <f t="shared" ref="T25:T52" si="12">IFERROR(((L25+M25)/(H25+I25)),"NO DISPONIBLE")</f>
        <v>1.4264705882352942</v>
      </c>
      <c r="U25" s="126">
        <f t="shared" ref="U25:U52" si="13">IFERROR(((L25+M25+N25)/(H25+I25+J25)),"NO DISPONIBLE")</f>
        <v>1.6952380952380952</v>
      </c>
      <c r="V25" s="38"/>
      <c r="W25" s="62" t="s">
        <v>334</v>
      </c>
    </row>
    <row r="26" spans="2:23" ht="114.75" customHeight="1" x14ac:dyDescent="0.25">
      <c r="B26" s="52" t="s">
        <v>25</v>
      </c>
      <c r="C26" s="43" t="s">
        <v>242</v>
      </c>
      <c r="D26" s="43" t="s">
        <v>45</v>
      </c>
      <c r="E26" s="51" t="s">
        <v>24</v>
      </c>
      <c r="F26" s="44" t="s">
        <v>38</v>
      </c>
      <c r="G26" s="97">
        <f t="shared" si="3"/>
        <v>15</v>
      </c>
      <c r="H26" s="90">
        <v>3</v>
      </c>
      <c r="I26" s="46">
        <v>3</v>
      </c>
      <c r="J26" s="46">
        <v>4</v>
      </c>
      <c r="K26" s="47">
        <v>5</v>
      </c>
      <c r="L26" s="45">
        <v>0</v>
      </c>
      <c r="M26" s="46">
        <v>0</v>
      </c>
      <c r="N26" s="46">
        <v>1</v>
      </c>
      <c r="O26" s="48"/>
      <c r="P26" s="125">
        <f t="shared" si="9"/>
        <v>0</v>
      </c>
      <c r="Q26" s="164">
        <f t="shared" si="10"/>
        <v>0</v>
      </c>
      <c r="R26" s="126">
        <f t="shared" si="11"/>
        <v>0.25</v>
      </c>
      <c r="S26" s="38"/>
      <c r="T26" s="125">
        <f t="shared" si="12"/>
        <v>0</v>
      </c>
      <c r="U26" s="126">
        <f t="shared" si="13"/>
        <v>0.1</v>
      </c>
      <c r="V26" s="38"/>
      <c r="W26" s="62" t="s">
        <v>344</v>
      </c>
    </row>
    <row r="27" spans="2:23" ht="114.75" customHeight="1" x14ac:dyDescent="0.25">
      <c r="B27" s="52" t="s">
        <v>25</v>
      </c>
      <c r="C27" s="43" t="s">
        <v>243</v>
      </c>
      <c r="D27" s="43" t="s">
        <v>44</v>
      </c>
      <c r="E27" s="51" t="s">
        <v>24</v>
      </c>
      <c r="F27" s="44" t="s">
        <v>137</v>
      </c>
      <c r="G27" s="97">
        <f t="shared" si="3"/>
        <v>26</v>
      </c>
      <c r="H27" s="90">
        <v>5</v>
      </c>
      <c r="I27" s="46">
        <v>5</v>
      </c>
      <c r="J27" s="46">
        <v>7</v>
      </c>
      <c r="K27" s="47">
        <v>9</v>
      </c>
      <c r="L27" s="45">
        <v>5</v>
      </c>
      <c r="M27" s="46">
        <v>5</v>
      </c>
      <c r="N27" s="46">
        <v>7</v>
      </c>
      <c r="O27" s="48"/>
      <c r="P27" s="125">
        <f t="shared" si="9"/>
        <v>1</v>
      </c>
      <c r="Q27" s="164">
        <f t="shared" si="10"/>
        <v>1</v>
      </c>
      <c r="R27" s="126">
        <f t="shared" si="11"/>
        <v>1</v>
      </c>
      <c r="S27" s="38"/>
      <c r="T27" s="125">
        <f t="shared" si="12"/>
        <v>1</v>
      </c>
      <c r="U27" s="126">
        <f t="shared" si="13"/>
        <v>1</v>
      </c>
      <c r="V27" s="38"/>
      <c r="W27" s="62" t="s">
        <v>341</v>
      </c>
    </row>
    <row r="28" spans="2:23" ht="114.75" customHeight="1" x14ac:dyDescent="0.25">
      <c r="B28" s="52" t="s">
        <v>25</v>
      </c>
      <c r="C28" s="43" t="s">
        <v>244</v>
      </c>
      <c r="D28" s="43" t="s">
        <v>231</v>
      </c>
      <c r="E28" s="51" t="s">
        <v>24</v>
      </c>
      <c r="F28" s="44" t="s">
        <v>232</v>
      </c>
      <c r="G28" s="108">
        <f>SUM(H28:K28)</f>
        <v>52</v>
      </c>
      <c r="H28" s="90">
        <v>13</v>
      </c>
      <c r="I28" s="46">
        <v>13</v>
      </c>
      <c r="J28" s="46">
        <v>13</v>
      </c>
      <c r="K28" s="47">
        <v>13</v>
      </c>
      <c r="L28" s="45">
        <v>56</v>
      </c>
      <c r="M28" s="46">
        <v>13</v>
      </c>
      <c r="N28" s="46">
        <v>13</v>
      </c>
      <c r="O28" s="48"/>
      <c r="P28" s="125">
        <f t="shared" si="9"/>
        <v>4.3076923076923075</v>
      </c>
      <c r="Q28" s="164">
        <f t="shared" si="10"/>
        <v>1</v>
      </c>
      <c r="R28" s="126">
        <f t="shared" si="11"/>
        <v>1</v>
      </c>
      <c r="S28" s="38"/>
      <c r="T28" s="125">
        <f t="shared" si="12"/>
        <v>2.6538461538461537</v>
      </c>
      <c r="U28" s="126">
        <f t="shared" si="13"/>
        <v>2.1025641025641026</v>
      </c>
      <c r="V28" s="38"/>
      <c r="W28" s="62" t="s">
        <v>342</v>
      </c>
    </row>
    <row r="29" spans="2:23" ht="96.75" customHeight="1" x14ac:dyDescent="0.25">
      <c r="B29" s="49" t="s">
        <v>79</v>
      </c>
      <c r="C29" s="60" t="s">
        <v>245</v>
      </c>
      <c r="D29" s="61" t="s">
        <v>80</v>
      </c>
      <c r="E29" s="54" t="s">
        <v>54</v>
      </c>
      <c r="F29" s="55" t="s">
        <v>85</v>
      </c>
      <c r="G29" s="95">
        <f t="shared" si="3"/>
        <v>32</v>
      </c>
      <c r="H29" s="73">
        <v>6</v>
      </c>
      <c r="I29" s="17">
        <v>7</v>
      </c>
      <c r="J29" s="17">
        <v>9</v>
      </c>
      <c r="K29" s="18">
        <v>10</v>
      </c>
      <c r="L29" s="45">
        <v>6</v>
      </c>
      <c r="M29" s="46">
        <v>7</v>
      </c>
      <c r="N29" s="46">
        <v>9</v>
      </c>
      <c r="O29" s="48"/>
      <c r="P29" s="125">
        <f t="shared" si="9"/>
        <v>1</v>
      </c>
      <c r="Q29" s="164">
        <f t="shared" si="10"/>
        <v>1</v>
      </c>
      <c r="R29" s="126">
        <f t="shared" si="11"/>
        <v>1</v>
      </c>
      <c r="S29" s="38"/>
      <c r="T29" s="125">
        <f t="shared" si="12"/>
        <v>1</v>
      </c>
      <c r="U29" s="126">
        <f t="shared" si="13"/>
        <v>1</v>
      </c>
      <c r="V29" s="38"/>
      <c r="W29" s="72" t="s">
        <v>360</v>
      </c>
    </row>
    <row r="30" spans="2:23" ht="96.75" customHeight="1" x14ac:dyDescent="0.25">
      <c r="B30" s="52" t="s">
        <v>25</v>
      </c>
      <c r="C30" s="6" t="s">
        <v>246</v>
      </c>
      <c r="D30" s="6" t="s">
        <v>84</v>
      </c>
      <c r="E30" s="50" t="s">
        <v>54</v>
      </c>
      <c r="F30" s="7" t="s">
        <v>86</v>
      </c>
      <c r="G30" s="98">
        <f t="shared" si="3"/>
        <v>133</v>
      </c>
      <c r="H30" s="73">
        <v>29</v>
      </c>
      <c r="I30" s="17">
        <v>32</v>
      </c>
      <c r="J30" s="17">
        <v>35</v>
      </c>
      <c r="K30" s="18">
        <v>37</v>
      </c>
      <c r="L30" s="45">
        <v>29</v>
      </c>
      <c r="M30" s="46">
        <v>32</v>
      </c>
      <c r="N30" s="46">
        <v>35</v>
      </c>
      <c r="O30" s="48"/>
      <c r="P30" s="125">
        <f t="shared" si="9"/>
        <v>1</v>
      </c>
      <c r="Q30" s="164">
        <f t="shared" si="10"/>
        <v>1</v>
      </c>
      <c r="R30" s="126">
        <f t="shared" si="11"/>
        <v>1</v>
      </c>
      <c r="S30" s="38"/>
      <c r="T30" s="125">
        <f t="shared" si="12"/>
        <v>1</v>
      </c>
      <c r="U30" s="126">
        <f t="shared" si="13"/>
        <v>1</v>
      </c>
      <c r="V30" s="38"/>
      <c r="W30" s="62" t="s">
        <v>419</v>
      </c>
    </row>
    <row r="31" spans="2:23" ht="96.75" customHeight="1" x14ac:dyDescent="0.25">
      <c r="B31" s="52" t="s">
        <v>25</v>
      </c>
      <c r="C31" s="6" t="s">
        <v>247</v>
      </c>
      <c r="D31" s="6" t="s">
        <v>83</v>
      </c>
      <c r="E31" s="50" t="s">
        <v>54</v>
      </c>
      <c r="F31" s="3" t="s">
        <v>87</v>
      </c>
      <c r="G31" s="96">
        <f t="shared" si="3"/>
        <v>80</v>
      </c>
      <c r="H31" s="73">
        <v>16</v>
      </c>
      <c r="I31" s="17">
        <v>18</v>
      </c>
      <c r="J31" s="17">
        <v>21</v>
      </c>
      <c r="K31" s="18">
        <v>25</v>
      </c>
      <c r="L31" s="45">
        <v>16</v>
      </c>
      <c r="M31" s="46">
        <v>18</v>
      </c>
      <c r="N31" s="46">
        <v>21</v>
      </c>
      <c r="O31" s="48"/>
      <c r="P31" s="125">
        <f t="shared" si="9"/>
        <v>1</v>
      </c>
      <c r="Q31" s="164">
        <f t="shared" si="10"/>
        <v>1</v>
      </c>
      <c r="R31" s="126">
        <f t="shared" si="11"/>
        <v>1</v>
      </c>
      <c r="S31" s="38"/>
      <c r="T31" s="125">
        <f t="shared" si="12"/>
        <v>1</v>
      </c>
      <c r="U31" s="126">
        <f t="shared" si="13"/>
        <v>1</v>
      </c>
      <c r="V31" s="38"/>
      <c r="W31" s="62" t="s">
        <v>361</v>
      </c>
    </row>
    <row r="32" spans="2:23" ht="96.75" customHeight="1" x14ac:dyDescent="0.25">
      <c r="B32" s="52" t="s">
        <v>25</v>
      </c>
      <c r="C32" s="6" t="s">
        <v>248</v>
      </c>
      <c r="D32" s="6" t="s">
        <v>82</v>
      </c>
      <c r="E32" s="50" t="s">
        <v>54</v>
      </c>
      <c r="F32" s="3" t="s">
        <v>88</v>
      </c>
      <c r="G32" s="96">
        <f t="shared" si="3"/>
        <v>5309</v>
      </c>
      <c r="H32" s="73">
        <v>1260</v>
      </c>
      <c r="I32" s="17">
        <v>1310</v>
      </c>
      <c r="J32" s="17">
        <v>1330</v>
      </c>
      <c r="K32" s="18">
        <v>1409</v>
      </c>
      <c r="L32" s="45">
        <v>1260</v>
      </c>
      <c r="M32" s="46">
        <v>1300</v>
      </c>
      <c r="N32" s="46">
        <v>1330</v>
      </c>
      <c r="O32" s="48"/>
      <c r="P32" s="125">
        <f t="shared" si="9"/>
        <v>1</v>
      </c>
      <c r="Q32" s="164">
        <f t="shared" si="10"/>
        <v>0.99236641221374045</v>
      </c>
      <c r="R32" s="126">
        <f t="shared" si="11"/>
        <v>1</v>
      </c>
      <c r="S32" s="38"/>
      <c r="T32" s="125">
        <f t="shared" si="12"/>
        <v>0.99610894941634243</v>
      </c>
      <c r="U32" s="126">
        <f t="shared" si="13"/>
        <v>0.99743589743589745</v>
      </c>
      <c r="V32" s="38"/>
      <c r="W32" s="62" t="s">
        <v>362</v>
      </c>
    </row>
    <row r="33" spans="1:23" ht="96.75" customHeight="1" x14ac:dyDescent="0.25">
      <c r="B33" s="52" t="s">
        <v>25</v>
      </c>
      <c r="C33" s="43" t="s">
        <v>249</v>
      </c>
      <c r="D33" s="43" t="s">
        <v>81</v>
      </c>
      <c r="E33" s="50" t="s">
        <v>54</v>
      </c>
      <c r="F33" s="3" t="s">
        <v>89</v>
      </c>
      <c r="G33" s="107">
        <f>SUM(H33:K33)</f>
        <v>799</v>
      </c>
      <c r="H33" s="73">
        <v>185</v>
      </c>
      <c r="I33" s="17">
        <v>193</v>
      </c>
      <c r="J33" s="17">
        <v>201</v>
      </c>
      <c r="K33" s="18">
        <v>220</v>
      </c>
      <c r="L33" s="45">
        <v>185</v>
      </c>
      <c r="M33" s="46">
        <v>100</v>
      </c>
      <c r="N33" s="46">
        <v>201</v>
      </c>
      <c r="O33" s="48"/>
      <c r="P33" s="125">
        <f t="shared" si="9"/>
        <v>1</v>
      </c>
      <c r="Q33" s="164">
        <f t="shared" si="10"/>
        <v>0.51813471502590669</v>
      </c>
      <c r="R33" s="126">
        <f t="shared" si="11"/>
        <v>1</v>
      </c>
      <c r="S33" s="38"/>
      <c r="T33" s="125">
        <f t="shared" si="12"/>
        <v>0.75396825396825395</v>
      </c>
      <c r="U33" s="126">
        <f t="shared" si="13"/>
        <v>0.8393782383419689</v>
      </c>
      <c r="V33" s="38"/>
      <c r="W33" s="62" t="s">
        <v>363</v>
      </c>
    </row>
    <row r="34" spans="1:23" ht="93.75" customHeight="1" x14ac:dyDescent="0.25">
      <c r="A34" s="144"/>
      <c r="B34" s="49" t="s">
        <v>103</v>
      </c>
      <c r="C34" s="60" t="s">
        <v>250</v>
      </c>
      <c r="D34" s="61" t="s">
        <v>104</v>
      </c>
      <c r="E34" s="54" t="s">
        <v>54</v>
      </c>
      <c r="F34" s="70" t="s">
        <v>128</v>
      </c>
      <c r="G34" s="95">
        <f t="shared" si="3"/>
        <v>15049</v>
      </c>
      <c r="H34" s="73">
        <v>3612</v>
      </c>
      <c r="I34" s="17">
        <v>3912</v>
      </c>
      <c r="J34" s="17">
        <v>3913</v>
      </c>
      <c r="K34" s="18">
        <v>3612</v>
      </c>
      <c r="L34" s="45">
        <v>1575</v>
      </c>
      <c r="M34" s="46">
        <v>1321</v>
      </c>
      <c r="N34" s="46">
        <v>1723</v>
      </c>
      <c r="O34" s="48"/>
      <c r="P34" s="125">
        <f t="shared" si="9"/>
        <v>0.43604651162790697</v>
      </c>
      <c r="Q34" s="164">
        <f t="shared" si="10"/>
        <v>0.33767893660531695</v>
      </c>
      <c r="R34" s="126">
        <f t="shared" si="11"/>
        <v>0.44032711474571939</v>
      </c>
      <c r="S34" s="38"/>
      <c r="T34" s="125">
        <f t="shared" si="12"/>
        <v>0.3849016480595428</v>
      </c>
      <c r="U34" s="126">
        <f t="shared" si="13"/>
        <v>0.4038646498207572</v>
      </c>
      <c r="V34" s="38"/>
      <c r="W34" s="72" t="s">
        <v>364</v>
      </c>
    </row>
    <row r="35" spans="1:23" ht="93.75" customHeight="1" x14ac:dyDescent="0.25">
      <c r="B35" s="52" t="s">
        <v>25</v>
      </c>
      <c r="C35" s="6" t="s">
        <v>251</v>
      </c>
      <c r="D35" s="6" t="s">
        <v>105</v>
      </c>
      <c r="E35" s="50" t="s">
        <v>54</v>
      </c>
      <c r="F35" s="3" t="s">
        <v>129</v>
      </c>
      <c r="G35" s="96">
        <f t="shared" si="3"/>
        <v>15280</v>
      </c>
      <c r="H35" s="73">
        <v>3667</v>
      </c>
      <c r="I35" s="17">
        <v>3973</v>
      </c>
      <c r="J35" s="17">
        <v>3973</v>
      </c>
      <c r="K35" s="18">
        <v>3667</v>
      </c>
      <c r="L35" s="45">
        <v>2075</v>
      </c>
      <c r="M35" s="46">
        <v>2062</v>
      </c>
      <c r="N35" s="46">
        <v>1922</v>
      </c>
      <c r="O35" s="48"/>
      <c r="P35" s="125">
        <f t="shared" si="9"/>
        <v>0.56585764930460869</v>
      </c>
      <c r="Q35" s="164">
        <f t="shared" si="10"/>
        <v>0.51900327208658448</v>
      </c>
      <c r="R35" s="126">
        <f t="shared" si="11"/>
        <v>0.48376541656179212</v>
      </c>
      <c r="S35" s="38"/>
      <c r="T35" s="125">
        <f t="shared" si="12"/>
        <v>0.54149214659685863</v>
      </c>
      <c r="U35" s="126">
        <f t="shared" si="13"/>
        <v>0.52174287436493583</v>
      </c>
      <c r="V35" s="38"/>
      <c r="W35" s="62" t="s">
        <v>365</v>
      </c>
    </row>
    <row r="36" spans="1:23" ht="93.75" customHeight="1" x14ac:dyDescent="0.25">
      <c r="B36" s="52" t="s">
        <v>25</v>
      </c>
      <c r="C36" s="6" t="s">
        <v>252</v>
      </c>
      <c r="D36" s="6" t="s">
        <v>106</v>
      </c>
      <c r="E36" s="50" t="s">
        <v>54</v>
      </c>
      <c r="F36" s="3" t="s">
        <v>130</v>
      </c>
      <c r="G36" s="96">
        <f t="shared" si="3"/>
        <v>13196</v>
      </c>
      <c r="H36" s="73">
        <v>3167</v>
      </c>
      <c r="I36" s="17">
        <v>3431</v>
      </c>
      <c r="J36" s="17">
        <v>3431</v>
      </c>
      <c r="K36" s="18">
        <v>3167</v>
      </c>
      <c r="L36" s="45">
        <v>1664</v>
      </c>
      <c r="M36" s="46">
        <v>1592</v>
      </c>
      <c r="N36" s="46">
        <v>1714</v>
      </c>
      <c r="O36" s="48"/>
      <c r="P36" s="125">
        <f t="shared" si="9"/>
        <v>0.52541837701294603</v>
      </c>
      <c r="Q36" s="164">
        <f t="shared" si="10"/>
        <v>0.46400466336345086</v>
      </c>
      <c r="R36" s="126">
        <f t="shared" si="11"/>
        <v>0.49956280967647915</v>
      </c>
      <c r="S36" s="38"/>
      <c r="T36" s="125">
        <f t="shared" si="12"/>
        <v>0.49348287359806003</v>
      </c>
      <c r="U36" s="126">
        <f t="shared" si="13"/>
        <v>0.49556286768371721</v>
      </c>
      <c r="V36" s="38"/>
      <c r="W36" s="62" t="s">
        <v>366</v>
      </c>
    </row>
    <row r="37" spans="1:23" ht="93.75" customHeight="1" x14ac:dyDescent="0.25">
      <c r="B37" s="52" t="s">
        <v>25</v>
      </c>
      <c r="C37" s="6" t="s">
        <v>253</v>
      </c>
      <c r="D37" s="6" t="s">
        <v>107</v>
      </c>
      <c r="E37" s="50" t="s">
        <v>54</v>
      </c>
      <c r="F37" s="3" t="s">
        <v>131</v>
      </c>
      <c r="G37" s="96">
        <f t="shared" si="3"/>
        <v>79507</v>
      </c>
      <c r="H37" s="73">
        <v>19082</v>
      </c>
      <c r="I37" s="17">
        <v>20672</v>
      </c>
      <c r="J37" s="17">
        <v>20671</v>
      </c>
      <c r="K37" s="18">
        <v>19082</v>
      </c>
      <c r="L37" s="45">
        <v>17532</v>
      </c>
      <c r="M37" s="46">
        <v>17622</v>
      </c>
      <c r="N37" s="46">
        <v>17632</v>
      </c>
      <c r="O37" s="48"/>
      <c r="P37" s="125">
        <f t="shared" si="9"/>
        <v>0.91877161723089817</v>
      </c>
      <c r="Q37" s="164">
        <f t="shared" si="10"/>
        <v>0.85245743034055732</v>
      </c>
      <c r="R37" s="126">
        <f t="shared" si="11"/>
        <v>0.85298243916598138</v>
      </c>
      <c r="S37" s="38"/>
      <c r="T37" s="125">
        <f t="shared" si="12"/>
        <v>0.88428837349700662</v>
      </c>
      <c r="U37" s="126">
        <f t="shared" si="13"/>
        <v>0.87357881671493587</v>
      </c>
      <c r="V37" s="38"/>
      <c r="W37" s="62" t="s">
        <v>367</v>
      </c>
    </row>
    <row r="38" spans="1:23" ht="93.75" customHeight="1" x14ac:dyDescent="0.25">
      <c r="B38" s="52" t="s">
        <v>25</v>
      </c>
      <c r="C38" s="6" t="s">
        <v>254</v>
      </c>
      <c r="D38" s="6" t="s">
        <v>108</v>
      </c>
      <c r="E38" s="50" t="s">
        <v>54</v>
      </c>
      <c r="F38" s="3" t="s">
        <v>132</v>
      </c>
      <c r="G38" s="96">
        <f t="shared" si="3"/>
        <v>245</v>
      </c>
      <c r="H38" s="73">
        <v>59</v>
      </c>
      <c r="I38" s="17">
        <v>64</v>
      </c>
      <c r="J38" s="17">
        <v>63</v>
      </c>
      <c r="K38" s="18">
        <v>59</v>
      </c>
      <c r="L38" s="45">
        <v>4</v>
      </c>
      <c r="M38" s="46">
        <v>15</v>
      </c>
      <c r="N38" s="46">
        <v>22</v>
      </c>
      <c r="O38" s="48"/>
      <c r="P38" s="125">
        <f t="shared" si="9"/>
        <v>6.7796610169491525E-2</v>
      </c>
      <c r="Q38" s="164">
        <f t="shared" si="10"/>
        <v>0.234375</v>
      </c>
      <c r="R38" s="126">
        <f t="shared" si="11"/>
        <v>0.34920634920634919</v>
      </c>
      <c r="S38" s="38"/>
      <c r="T38" s="125">
        <f t="shared" si="12"/>
        <v>0.15447154471544716</v>
      </c>
      <c r="U38" s="126">
        <f t="shared" si="13"/>
        <v>0.22043010752688172</v>
      </c>
      <c r="V38" s="38"/>
      <c r="W38" s="62" t="s">
        <v>368</v>
      </c>
    </row>
    <row r="39" spans="1:23" ht="93.75" customHeight="1" x14ac:dyDescent="0.25">
      <c r="B39" s="52" t="s">
        <v>25</v>
      </c>
      <c r="C39" s="6" t="s">
        <v>255</v>
      </c>
      <c r="D39" s="6" t="s">
        <v>109</v>
      </c>
      <c r="E39" s="50" t="s">
        <v>54</v>
      </c>
      <c r="F39" s="3" t="s">
        <v>133</v>
      </c>
      <c r="G39" s="96">
        <f t="shared" si="3"/>
        <v>200</v>
      </c>
      <c r="H39" s="73">
        <v>50</v>
      </c>
      <c r="I39" s="17">
        <v>50</v>
      </c>
      <c r="J39" s="17">
        <v>50</v>
      </c>
      <c r="K39" s="18">
        <v>50</v>
      </c>
      <c r="L39" s="45">
        <v>39</v>
      </c>
      <c r="M39" s="46">
        <v>40</v>
      </c>
      <c r="N39" s="46">
        <v>36</v>
      </c>
      <c r="O39" s="48"/>
      <c r="P39" s="125">
        <f t="shared" si="9"/>
        <v>0.78</v>
      </c>
      <c r="Q39" s="164">
        <f t="shared" si="10"/>
        <v>0.8</v>
      </c>
      <c r="R39" s="126">
        <f t="shared" si="11"/>
        <v>0.72</v>
      </c>
      <c r="S39" s="38"/>
      <c r="T39" s="125">
        <f t="shared" si="12"/>
        <v>0.79</v>
      </c>
      <c r="U39" s="126">
        <f t="shared" si="13"/>
        <v>0.76666666666666672</v>
      </c>
      <c r="V39" s="38"/>
      <c r="W39" s="62" t="s">
        <v>369</v>
      </c>
    </row>
    <row r="40" spans="1:23" ht="93.75" customHeight="1" x14ac:dyDescent="0.25">
      <c r="B40" s="52" t="s">
        <v>25</v>
      </c>
      <c r="C40" s="6" t="s">
        <v>256</v>
      </c>
      <c r="D40" s="6" t="s">
        <v>110</v>
      </c>
      <c r="E40" s="50" t="s">
        <v>54</v>
      </c>
      <c r="F40" s="3" t="s">
        <v>134</v>
      </c>
      <c r="G40" s="96">
        <f t="shared" si="3"/>
        <v>94</v>
      </c>
      <c r="H40" s="73">
        <v>23</v>
      </c>
      <c r="I40" s="17">
        <v>24</v>
      </c>
      <c r="J40" s="17">
        <v>24</v>
      </c>
      <c r="K40" s="18">
        <v>23</v>
      </c>
      <c r="L40" s="45">
        <v>24</v>
      </c>
      <c r="M40" s="46">
        <v>26</v>
      </c>
      <c r="N40" s="46">
        <v>25</v>
      </c>
      <c r="O40" s="48"/>
      <c r="P40" s="125">
        <f t="shared" si="9"/>
        <v>1.0434782608695652</v>
      </c>
      <c r="Q40" s="164">
        <f t="shared" si="10"/>
        <v>1.0833333333333333</v>
      </c>
      <c r="R40" s="126">
        <f t="shared" si="11"/>
        <v>1.0416666666666667</v>
      </c>
      <c r="S40" s="38"/>
      <c r="T40" s="125">
        <f t="shared" si="12"/>
        <v>1.0638297872340425</v>
      </c>
      <c r="U40" s="126">
        <f t="shared" si="13"/>
        <v>1.056338028169014</v>
      </c>
      <c r="V40" s="38"/>
      <c r="W40" s="62" t="s">
        <v>370</v>
      </c>
    </row>
    <row r="41" spans="1:23" ht="93.75" customHeight="1" x14ac:dyDescent="0.25">
      <c r="B41" s="52" t="s">
        <v>25</v>
      </c>
      <c r="C41" s="6" t="s">
        <v>257</v>
      </c>
      <c r="D41" s="6" t="s">
        <v>111</v>
      </c>
      <c r="E41" s="50" t="s">
        <v>54</v>
      </c>
      <c r="F41" s="3" t="s">
        <v>135</v>
      </c>
      <c r="G41" s="96">
        <f t="shared" si="3"/>
        <v>36</v>
      </c>
      <c r="H41" s="73">
        <v>9</v>
      </c>
      <c r="I41" s="17">
        <v>9</v>
      </c>
      <c r="J41" s="17">
        <v>9</v>
      </c>
      <c r="K41" s="18">
        <v>9</v>
      </c>
      <c r="L41" s="45">
        <v>9</v>
      </c>
      <c r="M41" s="46">
        <v>11</v>
      </c>
      <c r="N41" s="46">
        <v>9</v>
      </c>
      <c r="O41" s="48"/>
      <c r="P41" s="125">
        <f t="shared" si="9"/>
        <v>1</v>
      </c>
      <c r="Q41" s="164">
        <f t="shared" si="10"/>
        <v>1.2222222222222223</v>
      </c>
      <c r="R41" s="126">
        <f t="shared" si="11"/>
        <v>1</v>
      </c>
      <c r="S41" s="38"/>
      <c r="T41" s="125">
        <f t="shared" si="12"/>
        <v>1.1111111111111112</v>
      </c>
      <c r="U41" s="126">
        <f t="shared" si="13"/>
        <v>1.0740740740740742</v>
      </c>
      <c r="V41" s="38"/>
      <c r="W41" s="62" t="s">
        <v>371</v>
      </c>
    </row>
    <row r="42" spans="1:23" ht="105" customHeight="1" x14ac:dyDescent="0.25">
      <c r="B42" s="215" t="s">
        <v>112</v>
      </c>
      <c r="C42" s="217" t="s">
        <v>258</v>
      </c>
      <c r="D42" s="4" t="s">
        <v>113</v>
      </c>
      <c r="E42" s="54" t="s">
        <v>24</v>
      </c>
      <c r="F42" s="55" t="s">
        <v>136</v>
      </c>
      <c r="G42" s="121">
        <f>SUM(H42:K42)</f>
        <v>185494</v>
      </c>
      <c r="H42" s="73">
        <v>46374</v>
      </c>
      <c r="I42" s="17">
        <v>46373</v>
      </c>
      <c r="J42" s="17">
        <v>46374</v>
      </c>
      <c r="K42" s="19">
        <v>46373</v>
      </c>
      <c r="L42" s="45">
        <v>22533</v>
      </c>
      <c r="M42" s="46">
        <v>22041</v>
      </c>
      <c r="N42" s="46">
        <v>18688</v>
      </c>
      <c r="O42" s="48"/>
      <c r="P42" s="125">
        <f t="shared" si="9"/>
        <v>0.48589727002199506</v>
      </c>
      <c r="Q42" s="164">
        <f t="shared" si="10"/>
        <v>0.47529812606473593</v>
      </c>
      <c r="R42" s="126">
        <f t="shared" si="11"/>
        <v>0.40298443093112518</v>
      </c>
      <c r="S42" s="38"/>
      <c r="T42" s="125">
        <f t="shared" si="12"/>
        <v>0.48059775518345604</v>
      </c>
      <c r="U42" s="126">
        <f t="shared" si="13"/>
        <v>0.45472646113814591</v>
      </c>
      <c r="V42" s="38"/>
      <c r="W42" s="62" t="s">
        <v>374</v>
      </c>
    </row>
    <row r="43" spans="1:23" ht="105" customHeight="1" x14ac:dyDescent="0.25">
      <c r="B43" s="216"/>
      <c r="C43" s="218"/>
      <c r="D43" s="4" t="s">
        <v>114</v>
      </c>
      <c r="E43" s="54" t="s">
        <v>24</v>
      </c>
      <c r="F43" s="55" t="s">
        <v>115</v>
      </c>
      <c r="G43" s="95">
        <f t="shared" si="3"/>
        <v>5279964</v>
      </c>
      <c r="H43" s="73">
        <v>1319991</v>
      </c>
      <c r="I43" s="17">
        <v>1319991</v>
      </c>
      <c r="J43" s="17">
        <v>1319991</v>
      </c>
      <c r="K43" s="19">
        <v>1319991</v>
      </c>
      <c r="L43" s="45">
        <v>8230000</v>
      </c>
      <c r="M43" s="46">
        <v>11760000</v>
      </c>
      <c r="N43" s="46">
        <v>7390000</v>
      </c>
      <c r="O43" s="48"/>
      <c r="P43" s="125">
        <f t="shared" si="9"/>
        <v>6.2348909954689082</v>
      </c>
      <c r="Q43" s="164">
        <f t="shared" si="10"/>
        <v>8.9091516533067274</v>
      </c>
      <c r="R43" s="126">
        <f t="shared" si="11"/>
        <v>5.5985230202327134</v>
      </c>
      <c r="S43" s="38"/>
      <c r="T43" s="125">
        <f t="shared" si="12"/>
        <v>7.5720213243878174</v>
      </c>
      <c r="U43" s="126">
        <f t="shared" si="13"/>
        <v>6.9141885563361161</v>
      </c>
      <c r="V43" s="38"/>
      <c r="W43" s="62" t="s">
        <v>373</v>
      </c>
    </row>
    <row r="44" spans="1:23" ht="105" customHeight="1" x14ac:dyDescent="0.25">
      <c r="B44" s="52" t="s">
        <v>25</v>
      </c>
      <c r="C44" s="59" t="s">
        <v>259</v>
      </c>
      <c r="D44" s="59" t="s">
        <v>116</v>
      </c>
      <c r="E44" s="50" t="s">
        <v>24</v>
      </c>
      <c r="F44" s="88" t="s">
        <v>117</v>
      </c>
      <c r="G44" s="96">
        <f t="shared" si="3"/>
        <v>447</v>
      </c>
      <c r="H44" s="73">
        <v>112</v>
      </c>
      <c r="I44" s="17">
        <v>111</v>
      </c>
      <c r="J44" s="17">
        <v>112</v>
      </c>
      <c r="K44" s="19">
        <v>112</v>
      </c>
      <c r="L44" s="45">
        <v>179</v>
      </c>
      <c r="M44" s="46">
        <v>131</v>
      </c>
      <c r="N44" s="46">
        <v>235</v>
      </c>
      <c r="O44" s="48"/>
      <c r="P44" s="125">
        <f t="shared" ref="P44:P82" si="14">IFERROR((L44/H44),"NO DISPONIBLE")</f>
        <v>1.5982142857142858</v>
      </c>
      <c r="Q44" s="164">
        <f t="shared" ref="Q44:Q82" si="15">IFERROR((M44/I44),"NO DISPONIBLE")</f>
        <v>1.1801801801801801</v>
      </c>
      <c r="R44" s="126">
        <f t="shared" ref="R44:R82" si="16">IFERROR((N44/J44),"NO DISPONIBLE")</f>
        <v>2.0982142857142856</v>
      </c>
      <c r="S44" s="38"/>
      <c r="T44" s="125">
        <f t="shared" si="12"/>
        <v>1.3901345291479821</v>
      </c>
      <c r="U44" s="126">
        <f t="shared" si="13"/>
        <v>1.6268656716417911</v>
      </c>
      <c r="V44" s="38"/>
      <c r="W44" s="62" t="s">
        <v>372</v>
      </c>
    </row>
    <row r="45" spans="1:23" ht="105" customHeight="1" x14ac:dyDescent="0.25">
      <c r="B45" s="52" t="s">
        <v>25</v>
      </c>
      <c r="C45" s="59" t="s">
        <v>260</v>
      </c>
      <c r="D45" s="59" t="s">
        <v>118</v>
      </c>
      <c r="E45" s="50" t="s">
        <v>24</v>
      </c>
      <c r="F45" s="88" t="s">
        <v>119</v>
      </c>
      <c r="G45" s="96">
        <f t="shared" si="3"/>
        <v>6</v>
      </c>
      <c r="H45" s="73">
        <v>1</v>
      </c>
      <c r="I45" s="17">
        <v>2</v>
      </c>
      <c r="J45" s="17">
        <v>2</v>
      </c>
      <c r="K45" s="19">
        <v>1</v>
      </c>
      <c r="L45" s="45">
        <v>1</v>
      </c>
      <c r="M45" s="46">
        <v>1</v>
      </c>
      <c r="N45" s="46">
        <v>1</v>
      </c>
      <c r="O45" s="48"/>
      <c r="P45" s="125">
        <f t="shared" si="14"/>
        <v>1</v>
      </c>
      <c r="Q45" s="164">
        <f t="shared" si="15"/>
        <v>0.5</v>
      </c>
      <c r="R45" s="126">
        <f t="shared" si="16"/>
        <v>0.5</v>
      </c>
      <c r="S45" s="38"/>
      <c r="T45" s="125">
        <f t="shared" si="12"/>
        <v>0.66666666666666663</v>
      </c>
      <c r="U45" s="126">
        <f t="shared" si="13"/>
        <v>0.6</v>
      </c>
      <c r="V45" s="38"/>
      <c r="W45" s="62" t="s">
        <v>376</v>
      </c>
    </row>
    <row r="46" spans="1:23" ht="105" customHeight="1" x14ac:dyDescent="0.25">
      <c r="B46" s="207" t="s">
        <v>25</v>
      </c>
      <c r="C46" s="209" t="s">
        <v>261</v>
      </c>
      <c r="D46" s="59" t="s">
        <v>120</v>
      </c>
      <c r="E46" s="50" t="s">
        <v>24</v>
      </c>
      <c r="F46" s="88" t="s">
        <v>121</v>
      </c>
      <c r="G46" s="96">
        <f t="shared" si="3"/>
        <v>6</v>
      </c>
      <c r="H46" s="73">
        <v>1</v>
      </c>
      <c r="I46" s="17">
        <v>2</v>
      </c>
      <c r="J46" s="17">
        <v>2</v>
      </c>
      <c r="K46" s="19">
        <v>1</v>
      </c>
      <c r="L46" s="45">
        <v>1</v>
      </c>
      <c r="M46" s="46">
        <v>1</v>
      </c>
      <c r="N46" s="46">
        <v>1</v>
      </c>
      <c r="O46" s="48"/>
      <c r="P46" s="125">
        <f t="shared" si="14"/>
        <v>1</v>
      </c>
      <c r="Q46" s="164">
        <f t="shared" si="15"/>
        <v>0.5</v>
      </c>
      <c r="R46" s="126">
        <f t="shared" si="16"/>
        <v>0.5</v>
      </c>
      <c r="S46" s="38"/>
      <c r="T46" s="125">
        <f t="shared" si="12"/>
        <v>0.66666666666666663</v>
      </c>
      <c r="U46" s="126">
        <f t="shared" si="13"/>
        <v>0.6</v>
      </c>
      <c r="V46" s="38"/>
      <c r="W46" s="62" t="s">
        <v>375</v>
      </c>
    </row>
    <row r="47" spans="1:23" ht="105" customHeight="1" x14ac:dyDescent="0.25">
      <c r="B47" s="219"/>
      <c r="C47" s="220"/>
      <c r="D47" s="59" t="s">
        <v>122</v>
      </c>
      <c r="E47" s="50" t="s">
        <v>24</v>
      </c>
      <c r="F47" s="88" t="s">
        <v>123</v>
      </c>
      <c r="G47" s="96">
        <f t="shared" si="3"/>
        <v>3</v>
      </c>
      <c r="H47" s="73">
        <v>1</v>
      </c>
      <c r="I47" s="17">
        <v>1</v>
      </c>
      <c r="J47" s="17">
        <v>1</v>
      </c>
      <c r="K47" s="19">
        <v>0</v>
      </c>
      <c r="L47" s="45">
        <v>1</v>
      </c>
      <c r="M47" s="46">
        <v>1</v>
      </c>
      <c r="N47" s="46">
        <v>1</v>
      </c>
      <c r="O47" s="48"/>
      <c r="P47" s="125">
        <f t="shared" si="14"/>
        <v>1</v>
      </c>
      <c r="Q47" s="164">
        <f t="shared" si="15"/>
        <v>1</v>
      </c>
      <c r="R47" s="126">
        <f t="shared" si="16"/>
        <v>1</v>
      </c>
      <c r="S47" s="38"/>
      <c r="T47" s="125">
        <f t="shared" si="12"/>
        <v>1</v>
      </c>
      <c r="U47" s="126">
        <f t="shared" si="13"/>
        <v>1</v>
      </c>
      <c r="V47" s="38"/>
      <c r="W47" s="62" t="s">
        <v>377</v>
      </c>
    </row>
    <row r="48" spans="1:23" ht="105" customHeight="1" x14ac:dyDescent="0.25">
      <c r="B48" s="208"/>
      <c r="C48" s="210"/>
      <c r="D48" s="59" t="s">
        <v>124</v>
      </c>
      <c r="E48" s="50" t="s">
        <v>24</v>
      </c>
      <c r="F48" s="88" t="s">
        <v>125</v>
      </c>
      <c r="G48" s="96">
        <f t="shared" si="3"/>
        <v>9</v>
      </c>
      <c r="H48" s="73">
        <v>2</v>
      </c>
      <c r="I48" s="17">
        <v>2</v>
      </c>
      <c r="J48" s="17">
        <v>3</v>
      </c>
      <c r="K48" s="19">
        <v>2</v>
      </c>
      <c r="L48" s="45">
        <v>2</v>
      </c>
      <c r="M48" s="46">
        <v>1</v>
      </c>
      <c r="N48" s="46">
        <v>1</v>
      </c>
      <c r="O48" s="48"/>
      <c r="P48" s="125">
        <f t="shared" si="14"/>
        <v>1</v>
      </c>
      <c r="Q48" s="164">
        <f t="shared" si="15"/>
        <v>0.5</v>
      </c>
      <c r="R48" s="126">
        <f t="shared" si="16"/>
        <v>0.33333333333333331</v>
      </c>
      <c r="S48" s="38"/>
      <c r="T48" s="125">
        <f t="shared" si="12"/>
        <v>0.75</v>
      </c>
      <c r="U48" s="126">
        <f t="shared" si="13"/>
        <v>0.5714285714285714</v>
      </c>
      <c r="V48" s="38"/>
      <c r="W48" s="62" t="s">
        <v>378</v>
      </c>
    </row>
    <row r="49" spans="2:23" ht="105" customHeight="1" x14ac:dyDescent="0.25">
      <c r="B49" s="52" t="s">
        <v>25</v>
      </c>
      <c r="C49" s="71" t="s">
        <v>262</v>
      </c>
      <c r="D49" s="59" t="s">
        <v>126</v>
      </c>
      <c r="E49" s="50" t="s">
        <v>24</v>
      </c>
      <c r="F49" s="3" t="s">
        <v>127</v>
      </c>
      <c r="G49" s="96">
        <f t="shared" si="3"/>
        <v>7</v>
      </c>
      <c r="H49" s="73">
        <v>2</v>
      </c>
      <c r="I49" s="17">
        <v>1</v>
      </c>
      <c r="J49" s="17">
        <v>2</v>
      </c>
      <c r="K49" s="19">
        <v>2</v>
      </c>
      <c r="L49" s="45">
        <v>0</v>
      </c>
      <c r="M49" s="46">
        <v>1</v>
      </c>
      <c r="N49" s="46">
        <v>0</v>
      </c>
      <c r="O49" s="48"/>
      <c r="P49" s="125">
        <f t="shared" si="14"/>
        <v>0</v>
      </c>
      <c r="Q49" s="164">
        <f t="shared" si="15"/>
        <v>1</v>
      </c>
      <c r="R49" s="126">
        <f t="shared" si="16"/>
        <v>0</v>
      </c>
      <c r="S49" s="38"/>
      <c r="T49" s="125">
        <f t="shared" si="12"/>
        <v>0.33333333333333331</v>
      </c>
      <c r="U49" s="126">
        <f t="shared" si="13"/>
        <v>0.2</v>
      </c>
      <c r="V49" s="38"/>
      <c r="W49" s="62" t="s">
        <v>379</v>
      </c>
    </row>
    <row r="50" spans="2:23" ht="96.75" customHeight="1" x14ac:dyDescent="0.25">
      <c r="B50" s="215" t="s">
        <v>48</v>
      </c>
      <c r="C50" s="217" t="s">
        <v>263</v>
      </c>
      <c r="D50" s="4" t="s">
        <v>49</v>
      </c>
      <c r="E50" s="54" t="s">
        <v>24</v>
      </c>
      <c r="F50" s="55" t="s">
        <v>50</v>
      </c>
      <c r="G50" s="95">
        <f t="shared" si="3"/>
        <v>2700</v>
      </c>
      <c r="H50" s="73">
        <v>650</v>
      </c>
      <c r="I50" s="17">
        <v>680</v>
      </c>
      <c r="J50" s="17">
        <v>700</v>
      </c>
      <c r="K50" s="18">
        <v>670</v>
      </c>
      <c r="L50" s="16">
        <v>552</v>
      </c>
      <c r="M50" s="46">
        <v>672</v>
      </c>
      <c r="N50" s="46">
        <v>672</v>
      </c>
      <c r="O50" s="48"/>
      <c r="P50" s="125">
        <f t="shared" si="14"/>
        <v>0.84923076923076923</v>
      </c>
      <c r="Q50" s="164">
        <f t="shared" si="15"/>
        <v>0.9882352941176471</v>
      </c>
      <c r="R50" s="126">
        <f t="shared" si="16"/>
        <v>0.96</v>
      </c>
      <c r="S50" s="38"/>
      <c r="T50" s="125">
        <f t="shared" si="12"/>
        <v>0.92030075187969929</v>
      </c>
      <c r="U50" s="126">
        <f t="shared" si="13"/>
        <v>0.93399014778325118</v>
      </c>
      <c r="V50" s="38"/>
      <c r="W50" s="72" t="s">
        <v>380</v>
      </c>
    </row>
    <row r="51" spans="2:23" ht="96.75" customHeight="1" x14ac:dyDescent="0.25">
      <c r="B51" s="216"/>
      <c r="C51" s="218"/>
      <c r="D51" s="4" t="s">
        <v>51</v>
      </c>
      <c r="E51" s="54" t="s">
        <v>24</v>
      </c>
      <c r="F51" s="55" t="s">
        <v>52</v>
      </c>
      <c r="G51" s="95">
        <f t="shared" si="3"/>
        <v>20500000</v>
      </c>
      <c r="H51" s="73">
        <v>5125000</v>
      </c>
      <c r="I51" s="17">
        <v>5125000</v>
      </c>
      <c r="J51" s="17">
        <v>5125000</v>
      </c>
      <c r="K51" s="18">
        <v>5125000</v>
      </c>
      <c r="L51" s="16">
        <v>4096959.08</v>
      </c>
      <c r="M51" s="46">
        <v>4561650.66</v>
      </c>
      <c r="N51" s="46">
        <v>4638612.99</v>
      </c>
      <c r="O51" s="48"/>
      <c r="P51" s="125">
        <f t="shared" si="14"/>
        <v>0.79940664975609754</v>
      </c>
      <c r="Q51" s="164">
        <f t="shared" si="15"/>
        <v>0.89007817756097563</v>
      </c>
      <c r="R51" s="126">
        <f t="shared" si="16"/>
        <v>0.90509521756097566</v>
      </c>
      <c r="S51" s="38"/>
      <c r="T51" s="125">
        <f t="shared" si="12"/>
        <v>0.84474241365853664</v>
      </c>
      <c r="U51" s="126">
        <f t="shared" si="13"/>
        <v>0.86486001495934961</v>
      </c>
      <c r="V51" s="38"/>
      <c r="W51" s="72" t="s">
        <v>381</v>
      </c>
    </row>
    <row r="52" spans="2:23" ht="96.75" customHeight="1" x14ac:dyDescent="0.25">
      <c r="B52" s="56" t="s">
        <v>25</v>
      </c>
      <c r="C52" s="59" t="s">
        <v>264</v>
      </c>
      <c r="D52" s="59" t="s">
        <v>53</v>
      </c>
      <c r="E52" s="51" t="s">
        <v>54</v>
      </c>
      <c r="F52" s="57" t="s">
        <v>55</v>
      </c>
      <c r="G52" s="98">
        <f t="shared" si="3"/>
        <v>210</v>
      </c>
      <c r="H52" s="73">
        <v>52</v>
      </c>
      <c r="I52" s="17">
        <v>53</v>
      </c>
      <c r="J52" s="17">
        <v>53</v>
      </c>
      <c r="K52" s="18">
        <v>52</v>
      </c>
      <c r="L52" s="16">
        <v>49</v>
      </c>
      <c r="M52" s="46">
        <v>54</v>
      </c>
      <c r="N52" s="46">
        <v>33</v>
      </c>
      <c r="O52" s="48"/>
      <c r="P52" s="125">
        <f t="shared" si="14"/>
        <v>0.94230769230769229</v>
      </c>
      <c r="Q52" s="164">
        <f t="shared" si="15"/>
        <v>1.0188679245283019</v>
      </c>
      <c r="R52" s="126">
        <f t="shared" si="16"/>
        <v>0.62264150943396224</v>
      </c>
      <c r="S52" s="38"/>
      <c r="T52" s="125">
        <f t="shared" si="12"/>
        <v>0.98095238095238091</v>
      </c>
      <c r="U52" s="126">
        <f t="shared" si="13"/>
        <v>0.86075949367088611</v>
      </c>
      <c r="V52" s="38"/>
      <c r="W52" s="82" t="s">
        <v>382</v>
      </c>
    </row>
    <row r="53" spans="2:23" ht="96.75" customHeight="1" x14ac:dyDescent="0.25">
      <c r="B53" s="207" t="s">
        <v>25</v>
      </c>
      <c r="C53" s="209" t="s">
        <v>265</v>
      </c>
      <c r="D53" s="59" t="s">
        <v>56</v>
      </c>
      <c r="E53" s="51" t="s">
        <v>54</v>
      </c>
      <c r="F53" s="57" t="s">
        <v>57</v>
      </c>
      <c r="G53" s="98">
        <f t="shared" si="3"/>
        <v>21700</v>
      </c>
      <c r="H53" s="73">
        <v>5425</v>
      </c>
      <c r="I53" s="17">
        <v>5425</v>
      </c>
      <c r="J53" s="17">
        <v>5425</v>
      </c>
      <c r="K53" s="18">
        <v>5425</v>
      </c>
      <c r="L53" s="16">
        <v>4191</v>
      </c>
      <c r="M53" s="46">
        <v>4577</v>
      </c>
      <c r="N53" s="46">
        <v>5005</v>
      </c>
      <c r="O53" s="48"/>
      <c r="P53" s="125">
        <f t="shared" si="14"/>
        <v>0.77253456221198158</v>
      </c>
      <c r="Q53" s="164">
        <f t="shared" si="15"/>
        <v>0.8436866359447005</v>
      </c>
      <c r="R53" s="126">
        <f t="shared" si="16"/>
        <v>0.92258064516129035</v>
      </c>
      <c r="S53" s="38"/>
      <c r="T53" s="125">
        <f t="shared" ref="T53:T97" si="17">IFERROR(((L53+M53)/(H53+I53)),"NO DISPONIBLE")</f>
        <v>0.80811059907834104</v>
      </c>
      <c r="U53" s="126">
        <f t="shared" ref="U53:U97" si="18">IFERROR(((L53+M53+N53)/(H53+I53+J53)),"NO DISPONIBLE")</f>
        <v>0.84626728110599081</v>
      </c>
      <c r="V53" s="38"/>
      <c r="W53" s="82" t="s">
        <v>383</v>
      </c>
    </row>
    <row r="54" spans="2:23" ht="96.75" customHeight="1" x14ac:dyDescent="0.25">
      <c r="B54" s="208"/>
      <c r="C54" s="210"/>
      <c r="D54" s="59" t="s">
        <v>58</v>
      </c>
      <c r="E54" s="51" t="s">
        <v>54</v>
      </c>
      <c r="F54" s="57" t="s">
        <v>59</v>
      </c>
      <c r="G54" s="98">
        <f t="shared" si="3"/>
        <v>3500</v>
      </c>
      <c r="H54" s="73">
        <v>750</v>
      </c>
      <c r="I54" s="17">
        <v>900</v>
      </c>
      <c r="J54" s="17">
        <v>950</v>
      </c>
      <c r="K54" s="18">
        <v>900</v>
      </c>
      <c r="L54" s="16">
        <v>1175</v>
      </c>
      <c r="M54" s="46">
        <v>1350</v>
      </c>
      <c r="N54" s="46">
        <v>1392</v>
      </c>
      <c r="O54" s="48"/>
      <c r="P54" s="125">
        <f t="shared" si="14"/>
        <v>1.5666666666666667</v>
      </c>
      <c r="Q54" s="164">
        <f t="shared" si="15"/>
        <v>1.5</v>
      </c>
      <c r="R54" s="126">
        <f t="shared" si="16"/>
        <v>1.4652631578947368</v>
      </c>
      <c r="S54" s="38"/>
      <c r="T54" s="125">
        <f t="shared" si="17"/>
        <v>1.5303030303030303</v>
      </c>
      <c r="U54" s="126">
        <f t="shared" si="18"/>
        <v>1.5065384615384616</v>
      </c>
      <c r="V54" s="38"/>
      <c r="W54" s="82" t="s">
        <v>384</v>
      </c>
    </row>
    <row r="55" spans="2:23" ht="96.75" customHeight="1" x14ac:dyDescent="0.25">
      <c r="B55" s="56" t="s">
        <v>25</v>
      </c>
      <c r="C55" s="59" t="s">
        <v>266</v>
      </c>
      <c r="D55" s="59" t="s">
        <v>60</v>
      </c>
      <c r="E55" s="51" t="s">
        <v>54</v>
      </c>
      <c r="F55" s="58" t="s">
        <v>61</v>
      </c>
      <c r="G55" s="99">
        <f t="shared" si="3"/>
        <v>38</v>
      </c>
      <c r="H55" s="73">
        <v>8</v>
      </c>
      <c r="I55" s="17">
        <v>11</v>
      </c>
      <c r="J55" s="17">
        <v>10</v>
      </c>
      <c r="K55" s="18">
        <v>9</v>
      </c>
      <c r="L55" s="16">
        <v>0</v>
      </c>
      <c r="M55" s="46">
        <v>10</v>
      </c>
      <c r="N55" s="46">
        <v>10</v>
      </c>
      <c r="O55" s="48"/>
      <c r="P55" s="125">
        <f t="shared" si="14"/>
        <v>0</v>
      </c>
      <c r="Q55" s="164">
        <f t="shared" si="15"/>
        <v>0.90909090909090906</v>
      </c>
      <c r="R55" s="126">
        <f t="shared" si="16"/>
        <v>1</v>
      </c>
      <c r="S55" s="38"/>
      <c r="T55" s="125">
        <f t="shared" si="17"/>
        <v>0.52631578947368418</v>
      </c>
      <c r="U55" s="126">
        <f t="shared" si="18"/>
        <v>0.68965517241379315</v>
      </c>
      <c r="V55" s="38"/>
      <c r="W55" s="82" t="s">
        <v>385</v>
      </c>
    </row>
    <row r="56" spans="2:23" ht="96.75" customHeight="1" x14ac:dyDescent="0.25">
      <c r="B56" s="207" t="s">
        <v>25</v>
      </c>
      <c r="C56" s="209" t="s">
        <v>267</v>
      </c>
      <c r="D56" s="42" t="s">
        <v>62</v>
      </c>
      <c r="E56" s="51" t="s">
        <v>54</v>
      </c>
      <c r="F56" s="58" t="s">
        <v>63</v>
      </c>
      <c r="G56" s="99">
        <f t="shared" si="3"/>
        <v>637500</v>
      </c>
      <c r="H56" s="73">
        <v>159375</v>
      </c>
      <c r="I56" s="17">
        <v>159375</v>
      </c>
      <c r="J56" s="17">
        <v>159375</v>
      </c>
      <c r="K56" s="18">
        <v>159375</v>
      </c>
      <c r="L56" s="16">
        <v>102182</v>
      </c>
      <c r="M56" s="46">
        <v>136620</v>
      </c>
      <c r="N56" s="46">
        <v>140300</v>
      </c>
      <c r="O56" s="48"/>
      <c r="P56" s="125">
        <f t="shared" si="14"/>
        <v>0.64114196078431374</v>
      </c>
      <c r="Q56" s="164">
        <f t="shared" si="15"/>
        <v>0.85722352941176472</v>
      </c>
      <c r="R56" s="126">
        <f t="shared" si="16"/>
        <v>0.88031372549019604</v>
      </c>
      <c r="S56" s="38"/>
      <c r="T56" s="125">
        <f t="shared" si="17"/>
        <v>0.74918274509803917</v>
      </c>
      <c r="U56" s="126">
        <f t="shared" si="18"/>
        <v>0.79289307189542479</v>
      </c>
      <c r="V56" s="38"/>
      <c r="W56" s="82" t="s">
        <v>386</v>
      </c>
    </row>
    <row r="57" spans="2:23" ht="96.75" customHeight="1" x14ac:dyDescent="0.25">
      <c r="B57" s="208"/>
      <c r="C57" s="210"/>
      <c r="D57" s="42" t="s">
        <v>64</v>
      </c>
      <c r="E57" s="51" t="s">
        <v>54</v>
      </c>
      <c r="F57" s="58" t="s">
        <v>65</v>
      </c>
      <c r="G57" s="99">
        <f t="shared" si="3"/>
        <v>18000</v>
      </c>
      <c r="H57" s="73">
        <v>4350</v>
      </c>
      <c r="I57" s="17">
        <v>4750</v>
      </c>
      <c r="J57" s="17">
        <v>4600</v>
      </c>
      <c r="K57" s="18">
        <v>4300</v>
      </c>
      <c r="L57" s="16">
        <v>2081</v>
      </c>
      <c r="M57" s="46">
        <v>3986.55</v>
      </c>
      <c r="N57" s="46">
        <v>3707.93</v>
      </c>
      <c r="O57" s="48"/>
      <c r="P57" s="125">
        <f t="shared" si="14"/>
        <v>0.47839080459770117</v>
      </c>
      <c r="Q57" s="164">
        <f t="shared" si="15"/>
        <v>0.83927368421052639</v>
      </c>
      <c r="R57" s="126">
        <f t="shared" si="16"/>
        <v>0.80607173913043473</v>
      </c>
      <c r="S57" s="38"/>
      <c r="T57" s="125">
        <f t="shared" si="17"/>
        <v>0.66676373626373631</v>
      </c>
      <c r="U57" s="126">
        <f t="shared" si="18"/>
        <v>0.71353868613138682</v>
      </c>
      <c r="V57" s="38"/>
      <c r="W57" s="82" t="s">
        <v>387</v>
      </c>
    </row>
    <row r="58" spans="2:23" ht="96.75" customHeight="1" x14ac:dyDescent="0.25">
      <c r="B58" s="56" t="s">
        <v>25</v>
      </c>
      <c r="C58" s="59" t="s">
        <v>268</v>
      </c>
      <c r="D58" s="59" t="s">
        <v>66</v>
      </c>
      <c r="E58" s="51" t="s">
        <v>67</v>
      </c>
      <c r="F58" s="58" t="s">
        <v>68</v>
      </c>
      <c r="G58" s="99">
        <f t="shared" si="3"/>
        <v>35</v>
      </c>
      <c r="H58" s="73">
        <v>9</v>
      </c>
      <c r="I58" s="17">
        <v>9</v>
      </c>
      <c r="J58" s="17">
        <v>9</v>
      </c>
      <c r="K58" s="18">
        <v>8</v>
      </c>
      <c r="L58" s="16">
        <v>8</v>
      </c>
      <c r="M58" s="46">
        <v>7</v>
      </c>
      <c r="N58" s="46">
        <v>10</v>
      </c>
      <c r="O58" s="48"/>
      <c r="P58" s="125">
        <f t="shared" si="14"/>
        <v>0.88888888888888884</v>
      </c>
      <c r="Q58" s="164">
        <f t="shared" si="15"/>
        <v>0.77777777777777779</v>
      </c>
      <c r="R58" s="126">
        <f t="shared" si="16"/>
        <v>1.1111111111111112</v>
      </c>
      <c r="S58" s="38"/>
      <c r="T58" s="125">
        <f t="shared" si="17"/>
        <v>0.83333333333333337</v>
      </c>
      <c r="U58" s="126">
        <f t="shared" si="18"/>
        <v>0.92592592592592593</v>
      </c>
      <c r="V58" s="38"/>
      <c r="W58" s="82" t="s">
        <v>388</v>
      </c>
    </row>
    <row r="59" spans="2:23" ht="138" customHeight="1" x14ac:dyDescent="0.25">
      <c r="B59" s="49" t="s">
        <v>138</v>
      </c>
      <c r="C59" s="4" t="s">
        <v>269</v>
      </c>
      <c r="D59" s="4" t="s">
        <v>139</v>
      </c>
      <c r="E59" s="54" t="s">
        <v>54</v>
      </c>
      <c r="F59" s="55" t="s">
        <v>140</v>
      </c>
      <c r="G59" s="95">
        <f t="shared" si="3"/>
        <v>390</v>
      </c>
      <c r="H59" s="73">
        <v>105</v>
      </c>
      <c r="I59" s="17">
        <v>105</v>
      </c>
      <c r="J59" s="17">
        <v>80</v>
      </c>
      <c r="K59" s="18">
        <v>100</v>
      </c>
      <c r="L59" s="45">
        <v>18</v>
      </c>
      <c r="M59" s="46">
        <v>7</v>
      </c>
      <c r="N59" s="46">
        <v>3</v>
      </c>
      <c r="O59" s="48"/>
      <c r="P59" s="125">
        <f t="shared" si="14"/>
        <v>0.17142857142857143</v>
      </c>
      <c r="Q59" s="164">
        <f t="shared" si="15"/>
        <v>6.6666666666666666E-2</v>
      </c>
      <c r="R59" s="126">
        <f t="shared" si="16"/>
        <v>3.7499999999999999E-2</v>
      </c>
      <c r="S59" s="38"/>
      <c r="T59" s="125">
        <f t="shared" si="17"/>
        <v>0.11904761904761904</v>
      </c>
      <c r="U59" s="126">
        <f t="shared" si="18"/>
        <v>9.6551724137931033E-2</v>
      </c>
      <c r="V59" s="38"/>
      <c r="W59" s="116" t="s">
        <v>389</v>
      </c>
    </row>
    <row r="60" spans="2:23" ht="138" customHeight="1" x14ac:dyDescent="0.25">
      <c r="B60" s="56" t="s">
        <v>25</v>
      </c>
      <c r="C60" s="42" t="s">
        <v>270</v>
      </c>
      <c r="D60" s="42" t="s">
        <v>141</v>
      </c>
      <c r="E60" s="51" t="s">
        <v>54</v>
      </c>
      <c r="F60" s="57" t="s">
        <v>142</v>
      </c>
      <c r="G60" s="98">
        <f t="shared" si="3"/>
        <v>2300</v>
      </c>
      <c r="H60" s="73">
        <v>575</v>
      </c>
      <c r="I60" s="17">
        <v>575</v>
      </c>
      <c r="J60" s="17">
        <v>575</v>
      </c>
      <c r="K60" s="18">
        <v>575</v>
      </c>
      <c r="L60" s="45">
        <v>494</v>
      </c>
      <c r="M60" s="46">
        <v>525</v>
      </c>
      <c r="N60" s="46">
        <v>548</v>
      </c>
      <c r="O60" s="48"/>
      <c r="P60" s="125">
        <f t="shared" si="14"/>
        <v>0.85913043478260864</v>
      </c>
      <c r="Q60" s="164">
        <f t="shared" si="15"/>
        <v>0.91304347826086951</v>
      </c>
      <c r="R60" s="126">
        <f t="shared" si="16"/>
        <v>0.95304347826086955</v>
      </c>
      <c r="S60" s="38"/>
      <c r="T60" s="125">
        <f t="shared" si="17"/>
        <v>0.88608695652173908</v>
      </c>
      <c r="U60" s="126">
        <f t="shared" si="18"/>
        <v>0.90840579710144931</v>
      </c>
      <c r="V60" s="38"/>
      <c r="W60" s="117" t="s">
        <v>390</v>
      </c>
    </row>
    <row r="61" spans="2:23" ht="138" customHeight="1" x14ac:dyDescent="0.25">
      <c r="B61" s="56" t="s">
        <v>25</v>
      </c>
      <c r="C61" s="42" t="s">
        <v>271</v>
      </c>
      <c r="D61" s="42" t="s">
        <v>143</v>
      </c>
      <c r="E61" s="51" t="s">
        <v>54</v>
      </c>
      <c r="F61" s="57" t="s">
        <v>144</v>
      </c>
      <c r="G61" s="98">
        <f t="shared" si="3"/>
        <v>1630</v>
      </c>
      <c r="H61" s="73">
        <v>408</v>
      </c>
      <c r="I61" s="17">
        <v>408</v>
      </c>
      <c r="J61" s="17">
        <v>407</v>
      </c>
      <c r="K61" s="18">
        <v>407</v>
      </c>
      <c r="L61" s="45">
        <v>0</v>
      </c>
      <c r="M61" s="46">
        <v>0</v>
      </c>
      <c r="N61" s="46">
        <v>0</v>
      </c>
      <c r="O61" s="48"/>
      <c r="P61" s="125">
        <f t="shared" si="14"/>
        <v>0</v>
      </c>
      <c r="Q61" s="164">
        <f t="shared" si="15"/>
        <v>0</v>
      </c>
      <c r="R61" s="126">
        <f t="shared" si="16"/>
        <v>0</v>
      </c>
      <c r="S61" s="38"/>
      <c r="T61" s="125">
        <f t="shared" si="17"/>
        <v>0</v>
      </c>
      <c r="U61" s="126">
        <f t="shared" si="18"/>
        <v>0</v>
      </c>
      <c r="V61" s="38"/>
      <c r="W61" s="117" t="s">
        <v>391</v>
      </c>
    </row>
    <row r="62" spans="2:23" ht="138" customHeight="1" x14ac:dyDescent="0.25">
      <c r="B62" s="56" t="s">
        <v>25</v>
      </c>
      <c r="C62" s="42" t="s">
        <v>272</v>
      </c>
      <c r="D62" s="42" t="s">
        <v>145</v>
      </c>
      <c r="E62" s="51" t="s">
        <v>54</v>
      </c>
      <c r="F62" s="57" t="s">
        <v>146</v>
      </c>
      <c r="G62" s="98">
        <f t="shared" si="3"/>
        <v>15</v>
      </c>
      <c r="H62" s="73">
        <v>5</v>
      </c>
      <c r="I62" s="17">
        <v>4</v>
      </c>
      <c r="J62" s="17">
        <v>2</v>
      </c>
      <c r="K62" s="18">
        <v>4</v>
      </c>
      <c r="L62" s="45">
        <v>0</v>
      </c>
      <c r="M62" s="46">
        <v>5</v>
      </c>
      <c r="N62" s="46">
        <v>1</v>
      </c>
      <c r="O62" s="48"/>
      <c r="P62" s="125">
        <f t="shared" si="14"/>
        <v>0</v>
      </c>
      <c r="Q62" s="164">
        <f t="shared" si="15"/>
        <v>1.25</v>
      </c>
      <c r="R62" s="126">
        <f t="shared" si="16"/>
        <v>0.5</v>
      </c>
      <c r="S62" s="38"/>
      <c r="T62" s="125">
        <f t="shared" si="17"/>
        <v>0.55555555555555558</v>
      </c>
      <c r="U62" s="126">
        <f t="shared" si="18"/>
        <v>0.54545454545454541</v>
      </c>
      <c r="V62" s="38"/>
      <c r="W62" s="117" t="s">
        <v>392</v>
      </c>
    </row>
    <row r="63" spans="2:23" ht="138" customHeight="1" x14ac:dyDescent="0.25">
      <c r="B63" s="56" t="s">
        <v>25</v>
      </c>
      <c r="C63" s="42" t="s">
        <v>273</v>
      </c>
      <c r="D63" s="42" t="s">
        <v>147</v>
      </c>
      <c r="E63" s="51" t="s">
        <v>54</v>
      </c>
      <c r="F63" s="57" t="s">
        <v>148</v>
      </c>
      <c r="G63" s="98">
        <f t="shared" si="3"/>
        <v>1400</v>
      </c>
      <c r="H63" s="73">
        <v>370</v>
      </c>
      <c r="I63" s="17">
        <v>380</v>
      </c>
      <c r="J63" s="17">
        <v>280</v>
      </c>
      <c r="K63" s="18">
        <v>370</v>
      </c>
      <c r="L63" s="45">
        <v>215</v>
      </c>
      <c r="M63" s="46">
        <v>166</v>
      </c>
      <c r="N63" s="46">
        <v>75</v>
      </c>
      <c r="O63" s="48"/>
      <c r="P63" s="125">
        <f t="shared" si="14"/>
        <v>0.58108108108108103</v>
      </c>
      <c r="Q63" s="164">
        <f t="shared" si="15"/>
        <v>0.43684210526315792</v>
      </c>
      <c r="R63" s="126">
        <f t="shared" si="16"/>
        <v>0.26785714285714285</v>
      </c>
      <c r="S63" s="38"/>
      <c r="T63" s="125">
        <f t="shared" si="17"/>
        <v>0.50800000000000001</v>
      </c>
      <c r="U63" s="126">
        <f t="shared" si="18"/>
        <v>0.44271844660194176</v>
      </c>
      <c r="V63" s="38"/>
      <c r="W63" s="117" t="s">
        <v>393</v>
      </c>
    </row>
    <row r="64" spans="2:23" ht="138" customHeight="1" x14ac:dyDescent="0.25">
      <c r="B64" s="56" t="s">
        <v>25</v>
      </c>
      <c r="C64" s="42" t="s">
        <v>274</v>
      </c>
      <c r="D64" s="42" t="s">
        <v>149</v>
      </c>
      <c r="E64" s="51" t="s">
        <v>54</v>
      </c>
      <c r="F64" s="57" t="s">
        <v>142</v>
      </c>
      <c r="G64" s="98">
        <f t="shared" si="3"/>
        <v>27</v>
      </c>
      <c r="H64" s="73">
        <v>7</v>
      </c>
      <c r="I64" s="17">
        <v>7</v>
      </c>
      <c r="J64" s="17">
        <v>7</v>
      </c>
      <c r="K64" s="18">
        <v>6</v>
      </c>
      <c r="L64" s="45">
        <v>6</v>
      </c>
      <c r="M64" s="46">
        <v>7</v>
      </c>
      <c r="N64" s="46">
        <v>7</v>
      </c>
      <c r="O64" s="48"/>
      <c r="P64" s="125">
        <f t="shared" si="14"/>
        <v>0.8571428571428571</v>
      </c>
      <c r="Q64" s="164">
        <f t="shared" si="15"/>
        <v>1</v>
      </c>
      <c r="R64" s="126">
        <f t="shared" si="16"/>
        <v>1</v>
      </c>
      <c r="S64" s="38"/>
      <c r="T64" s="125">
        <f t="shared" si="17"/>
        <v>0.9285714285714286</v>
      </c>
      <c r="U64" s="126">
        <f t="shared" si="18"/>
        <v>0.95238095238095233</v>
      </c>
      <c r="V64" s="38"/>
      <c r="W64" s="117" t="s">
        <v>335</v>
      </c>
    </row>
    <row r="65" spans="2:23" ht="138" customHeight="1" x14ac:dyDescent="0.25">
      <c r="B65" s="56" t="s">
        <v>25</v>
      </c>
      <c r="C65" s="42" t="s">
        <v>275</v>
      </c>
      <c r="D65" s="42" t="s">
        <v>150</v>
      </c>
      <c r="E65" s="51" t="s">
        <v>54</v>
      </c>
      <c r="F65" s="57" t="s">
        <v>142</v>
      </c>
      <c r="G65" s="98">
        <f t="shared" si="3"/>
        <v>265</v>
      </c>
      <c r="H65" s="73">
        <v>70</v>
      </c>
      <c r="I65" s="17">
        <v>65</v>
      </c>
      <c r="J65" s="17">
        <v>65</v>
      </c>
      <c r="K65" s="18">
        <v>65</v>
      </c>
      <c r="L65" s="45">
        <v>57</v>
      </c>
      <c r="M65" s="46">
        <v>50</v>
      </c>
      <c r="N65" s="46">
        <v>62</v>
      </c>
      <c r="O65" s="48"/>
      <c r="P65" s="125">
        <f t="shared" si="14"/>
        <v>0.81428571428571428</v>
      </c>
      <c r="Q65" s="164">
        <f t="shared" si="15"/>
        <v>0.76923076923076927</v>
      </c>
      <c r="R65" s="126">
        <f t="shared" si="16"/>
        <v>0.9538461538461539</v>
      </c>
      <c r="S65" s="38"/>
      <c r="T65" s="125">
        <f t="shared" si="17"/>
        <v>0.79259259259259263</v>
      </c>
      <c r="U65" s="126">
        <f t="shared" si="18"/>
        <v>0.84499999999999997</v>
      </c>
      <c r="V65" s="38"/>
      <c r="W65" s="117" t="s">
        <v>394</v>
      </c>
    </row>
    <row r="66" spans="2:23" ht="138" customHeight="1" x14ac:dyDescent="0.25">
      <c r="B66" s="56" t="s">
        <v>25</v>
      </c>
      <c r="C66" s="42" t="s">
        <v>276</v>
      </c>
      <c r="D66" s="42" t="s">
        <v>151</v>
      </c>
      <c r="E66" s="51" t="s">
        <v>54</v>
      </c>
      <c r="F66" s="57" t="s">
        <v>152</v>
      </c>
      <c r="G66" s="98">
        <f t="shared" si="3"/>
        <v>180</v>
      </c>
      <c r="H66" s="73">
        <v>50</v>
      </c>
      <c r="I66" s="17">
        <v>60</v>
      </c>
      <c r="J66" s="17">
        <v>20</v>
      </c>
      <c r="K66" s="18">
        <v>50</v>
      </c>
      <c r="L66" s="45">
        <v>14</v>
      </c>
      <c r="M66" s="46">
        <v>15</v>
      </c>
      <c r="N66" s="46">
        <v>33</v>
      </c>
      <c r="O66" s="48"/>
      <c r="P66" s="125">
        <f t="shared" si="14"/>
        <v>0.28000000000000003</v>
      </c>
      <c r="Q66" s="164">
        <f t="shared" si="15"/>
        <v>0.25</v>
      </c>
      <c r="R66" s="126">
        <f t="shared" si="16"/>
        <v>1.65</v>
      </c>
      <c r="S66" s="38"/>
      <c r="T66" s="125">
        <f t="shared" si="17"/>
        <v>0.26363636363636361</v>
      </c>
      <c r="U66" s="126">
        <f t="shared" si="18"/>
        <v>0.47692307692307695</v>
      </c>
      <c r="V66" s="38"/>
      <c r="W66" s="117" t="s">
        <v>395</v>
      </c>
    </row>
    <row r="67" spans="2:23" ht="138" customHeight="1" x14ac:dyDescent="0.25">
      <c r="B67" s="56" t="s">
        <v>25</v>
      </c>
      <c r="C67" s="42" t="s">
        <v>277</v>
      </c>
      <c r="D67" s="42" t="s">
        <v>153</v>
      </c>
      <c r="E67" s="51" t="s">
        <v>54</v>
      </c>
      <c r="F67" s="57" t="s">
        <v>154</v>
      </c>
      <c r="G67" s="98">
        <f t="shared" si="3"/>
        <v>180</v>
      </c>
      <c r="H67" s="73">
        <v>50</v>
      </c>
      <c r="I67" s="17">
        <v>60</v>
      </c>
      <c r="J67" s="17">
        <v>20</v>
      </c>
      <c r="K67" s="18">
        <v>50</v>
      </c>
      <c r="L67" s="45">
        <v>24</v>
      </c>
      <c r="M67" s="46">
        <v>1</v>
      </c>
      <c r="N67" s="46">
        <v>95</v>
      </c>
      <c r="O67" s="48"/>
      <c r="P67" s="125">
        <f t="shared" si="14"/>
        <v>0.48</v>
      </c>
      <c r="Q67" s="164">
        <f t="shared" si="15"/>
        <v>1.6666666666666666E-2</v>
      </c>
      <c r="R67" s="126">
        <f t="shared" si="16"/>
        <v>4.75</v>
      </c>
      <c r="S67" s="38"/>
      <c r="T67" s="125">
        <f t="shared" si="17"/>
        <v>0.22727272727272727</v>
      </c>
      <c r="U67" s="126">
        <f t="shared" si="18"/>
        <v>0.92307692307692313</v>
      </c>
      <c r="V67" s="38"/>
      <c r="W67" s="117" t="s">
        <v>396</v>
      </c>
    </row>
    <row r="68" spans="2:23" ht="169.5" customHeight="1" x14ac:dyDescent="0.25">
      <c r="B68" s="49" t="s">
        <v>175</v>
      </c>
      <c r="C68" s="4" t="s">
        <v>278</v>
      </c>
      <c r="D68" s="4" t="s">
        <v>155</v>
      </c>
      <c r="E68" s="54" t="s">
        <v>54</v>
      </c>
      <c r="F68" s="55" t="s">
        <v>165</v>
      </c>
      <c r="G68" s="121">
        <f>SUM(H68:K68)</f>
        <v>1800</v>
      </c>
      <c r="H68" s="76">
        <v>450</v>
      </c>
      <c r="I68" s="17">
        <v>450</v>
      </c>
      <c r="J68" s="17">
        <v>450</v>
      </c>
      <c r="K68" s="18">
        <v>450</v>
      </c>
      <c r="L68" s="16">
        <v>660</v>
      </c>
      <c r="M68" s="46">
        <v>700</v>
      </c>
      <c r="N68" s="46">
        <v>1945</v>
      </c>
      <c r="O68" s="48"/>
      <c r="P68" s="125">
        <f t="shared" si="14"/>
        <v>1.4666666666666666</v>
      </c>
      <c r="Q68" s="164">
        <f t="shared" si="15"/>
        <v>1.5555555555555556</v>
      </c>
      <c r="R68" s="126">
        <f t="shared" si="16"/>
        <v>4.322222222222222</v>
      </c>
      <c r="S68" s="38"/>
      <c r="T68" s="125">
        <f t="shared" si="17"/>
        <v>1.5111111111111111</v>
      </c>
      <c r="U68" s="126">
        <f t="shared" si="18"/>
        <v>2.4481481481481482</v>
      </c>
      <c r="V68" s="38"/>
      <c r="W68" s="72" t="s">
        <v>407</v>
      </c>
    </row>
    <row r="69" spans="2:23" ht="169.5" customHeight="1" x14ac:dyDescent="0.25">
      <c r="B69" s="56" t="s">
        <v>25</v>
      </c>
      <c r="C69" s="42" t="s">
        <v>279</v>
      </c>
      <c r="D69" s="42" t="s">
        <v>156</v>
      </c>
      <c r="E69" s="51" t="s">
        <v>54</v>
      </c>
      <c r="F69" s="75" t="s">
        <v>166</v>
      </c>
      <c r="G69" s="143">
        <f t="shared" si="3"/>
        <v>84</v>
      </c>
      <c r="H69" s="91">
        <v>21</v>
      </c>
      <c r="I69" s="17">
        <v>21</v>
      </c>
      <c r="J69" s="17">
        <v>21</v>
      </c>
      <c r="K69" s="18">
        <v>21</v>
      </c>
      <c r="L69" s="16">
        <v>21</v>
      </c>
      <c r="M69" s="46">
        <v>21</v>
      </c>
      <c r="N69" s="46">
        <v>21</v>
      </c>
      <c r="O69" s="48"/>
      <c r="P69" s="125">
        <f t="shared" si="14"/>
        <v>1</v>
      </c>
      <c r="Q69" s="164">
        <f t="shared" si="15"/>
        <v>1</v>
      </c>
      <c r="R69" s="126">
        <f t="shared" si="16"/>
        <v>1</v>
      </c>
      <c r="S69" s="38"/>
      <c r="T69" s="125">
        <f t="shared" si="17"/>
        <v>1</v>
      </c>
      <c r="U69" s="126">
        <f t="shared" si="18"/>
        <v>1</v>
      </c>
      <c r="V69" s="38"/>
      <c r="W69" s="83" t="s">
        <v>408</v>
      </c>
    </row>
    <row r="70" spans="2:23" ht="169.5" customHeight="1" x14ac:dyDescent="0.25">
      <c r="B70" s="56" t="s">
        <v>25</v>
      </c>
      <c r="C70" s="42" t="s">
        <v>280</v>
      </c>
      <c r="D70" s="42" t="s">
        <v>157</v>
      </c>
      <c r="E70" s="51" t="s">
        <v>54</v>
      </c>
      <c r="F70" s="75" t="s">
        <v>167</v>
      </c>
      <c r="G70" s="97">
        <f t="shared" si="3"/>
        <v>26620</v>
      </c>
      <c r="H70" s="90">
        <v>6655</v>
      </c>
      <c r="I70" s="46">
        <v>6655</v>
      </c>
      <c r="J70" s="46">
        <v>6655</v>
      </c>
      <c r="K70" s="47">
        <v>6655</v>
      </c>
      <c r="L70" s="45">
        <v>3190</v>
      </c>
      <c r="M70" s="46">
        <v>3392</v>
      </c>
      <c r="N70" s="46">
        <v>3016</v>
      </c>
      <c r="O70" s="48"/>
      <c r="P70" s="125">
        <f t="shared" si="14"/>
        <v>0.47933884297520662</v>
      </c>
      <c r="Q70" s="164">
        <f t="shared" si="15"/>
        <v>0.50969196093163038</v>
      </c>
      <c r="R70" s="126">
        <f t="shared" si="16"/>
        <v>0.45319308790383173</v>
      </c>
      <c r="S70" s="38"/>
      <c r="T70" s="125">
        <f t="shared" si="17"/>
        <v>0.49451540195341848</v>
      </c>
      <c r="U70" s="126">
        <f t="shared" si="18"/>
        <v>0.48074129727022291</v>
      </c>
      <c r="V70" s="38"/>
      <c r="W70" s="62" t="s">
        <v>409</v>
      </c>
    </row>
    <row r="71" spans="2:23" ht="169.5" customHeight="1" x14ac:dyDescent="0.25">
      <c r="B71" s="56" t="s">
        <v>25</v>
      </c>
      <c r="C71" s="42" t="s">
        <v>281</v>
      </c>
      <c r="D71" s="42" t="s">
        <v>158</v>
      </c>
      <c r="E71" s="51" t="s">
        <v>54</v>
      </c>
      <c r="F71" s="75" t="s">
        <v>168</v>
      </c>
      <c r="G71" s="97">
        <f t="shared" si="3"/>
        <v>6788100</v>
      </c>
      <c r="H71" s="90">
        <v>1697025</v>
      </c>
      <c r="I71" s="46">
        <v>1697025</v>
      </c>
      <c r="J71" s="46">
        <v>1697025</v>
      </c>
      <c r="K71" s="47">
        <v>1697025</v>
      </c>
      <c r="L71" s="45">
        <v>1412652</v>
      </c>
      <c r="M71" s="46">
        <v>1144420</v>
      </c>
      <c r="N71" s="46">
        <v>920950</v>
      </c>
      <c r="O71" s="48"/>
      <c r="P71" s="125">
        <f t="shared" si="14"/>
        <v>0.83242851460644363</v>
      </c>
      <c r="Q71" s="164">
        <f t="shared" si="15"/>
        <v>0.67436837995904597</v>
      </c>
      <c r="R71" s="126">
        <f t="shared" si="16"/>
        <v>0.5426849928551436</v>
      </c>
      <c r="S71" s="38"/>
      <c r="T71" s="125">
        <f t="shared" si="17"/>
        <v>0.75339844728274485</v>
      </c>
      <c r="U71" s="126">
        <f t="shared" si="18"/>
        <v>0.68316062914021103</v>
      </c>
      <c r="V71" s="38"/>
      <c r="W71" s="62" t="s">
        <v>410</v>
      </c>
    </row>
    <row r="72" spans="2:23" ht="169.5" customHeight="1" x14ac:dyDescent="0.25">
      <c r="B72" s="56" t="s">
        <v>25</v>
      </c>
      <c r="C72" s="42" t="s">
        <v>282</v>
      </c>
      <c r="D72" s="42" t="s">
        <v>159</v>
      </c>
      <c r="E72" s="51" t="s">
        <v>54</v>
      </c>
      <c r="F72" s="75" t="s">
        <v>169</v>
      </c>
      <c r="G72" s="143">
        <f t="shared" si="3"/>
        <v>6388</v>
      </c>
      <c r="H72" s="90">
        <v>1597</v>
      </c>
      <c r="I72" s="46">
        <v>1597</v>
      </c>
      <c r="J72" s="46">
        <v>1597</v>
      </c>
      <c r="K72" s="47">
        <v>1597</v>
      </c>
      <c r="L72" s="45">
        <v>3321</v>
      </c>
      <c r="M72" s="46">
        <v>2702</v>
      </c>
      <c r="N72" s="46">
        <v>2299</v>
      </c>
      <c r="O72" s="48"/>
      <c r="P72" s="125">
        <f t="shared" si="14"/>
        <v>2.0795241077019413</v>
      </c>
      <c r="Q72" s="164">
        <f t="shared" si="15"/>
        <v>1.6919223544145272</v>
      </c>
      <c r="R72" s="126">
        <f>IFERROR((N72/J72),"NO DISPONIBLE")</f>
        <v>1.4395742016280526</v>
      </c>
      <c r="S72" s="38"/>
      <c r="T72" s="125">
        <f t="shared" si="17"/>
        <v>1.8857232310582341</v>
      </c>
      <c r="U72" s="126">
        <f t="shared" si="18"/>
        <v>1.7370068879148404</v>
      </c>
      <c r="V72" s="38"/>
      <c r="W72" s="62" t="s">
        <v>411</v>
      </c>
    </row>
    <row r="73" spans="2:23" ht="169.5" customHeight="1" x14ac:dyDescent="0.25">
      <c r="B73" s="56" t="s">
        <v>25</v>
      </c>
      <c r="C73" s="42" t="s">
        <v>283</v>
      </c>
      <c r="D73" s="42" t="s">
        <v>160</v>
      </c>
      <c r="E73" s="51" t="s">
        <v>54</v>
      </c>
      <c r="F73" s="75" t="s">
        <v>170</v>
      </c>
      <c r="G73" s="143">
        <f t="shared" si="3"/>
        <v>800</v>
      </c>
      <c r="H73" s="90">
        <v>200</v>
      </c>
      <c r="I73" s="46">
        <v>200</v>
      </c>
      <c r="J73" s="46">
        <v>200</v>
      </c>
      <c r="K73" s="47">
        <v>200</v>
      </c>
      <c r="L73" s="45">
        <v>85</v>
      </c>
      <c r="M73" s="46">
        <v>92</v>
      </c>
      <c r="N73" s="46">
        <v>46</v>
      </c>
      <c r="O73" s="48"/>
      <c r="P73" s="125">
        <f t="shared" si="14"/>
        <v>0.42499999999999999</v>
      </c>
      <c r="Q73" s="164">
        <f t="shared" si="15"/>
        <v>0.46</v>
      </c>
      <c r="R73" s="126">
        <f t="shared" si="16"/>
        <v>0.23</v>
      </c>
      <c r="S73" s="38"/>
      <c r="T73" s="125">
        <f t="shared" si="17"/>
        <v>0.4425</v>
      </c>
      <c r="U73" s="126">
        <f t="shared" si="18"/>
        <v>0.37166666666666665</v>
      </c>
      <c r="V73" s="38"/>
      <c r="W73" s="62" t="s">
        <v>412</v>
      </c>
    </row>
    <row r="74" spans="2:23" ht="169.5" customHeight="1" x14ac:dyDescent="0.25">
      <c r="B74" s="56" t="s">
        <v>25</v>
      </c>
      <c r="C74" s="42" t="s">
        <v>284</v>
      </c>
      <c r="D74" s="42" t="s">
        <v>161</v>
      </c>
      <c r="E74" s="51" t="s">
        <v>54</v>
      </c>
      <c r="F74" s="75" t="s">
        <v>174</v>
      </c>
      <c r="G74" s="97">
        <f t="shared" si="3"/>
        <v>1863400</v>
      </c>
      <c r="H74" s="90">
        <v>465850</v>
      </c>
      <c r="I74" s="46">
        <v>465850</v>
      </c>
      <c r="J74" s="46">
        <v>465850</v>
      </c>
      <c r="K74" s="47">
        <v>465850</v>
      </c>
      <c r="L74" s="45">
        <v>114300</v>
      </c>
      <c r="M74" s="46">
        <v>128900</v>
      </c>
      <c r="N74" s="46">
        <v>48400</v>
      </c>
      <c r="O74" s="48"/>
      <c r="P74" s="125">
        <f t="shared" si="14"/>
        <v>0.24535794783728668</v>
      </c>
      <c r="Q74" s="164">
        <f t="shared" si="15"/>
        <v>0.2766985081034668</v>
      </c>
      <c r="R74" s="126">
        <f t="shared" si="16"/>
        <v>0.1038961038961039</v>
      </c>
      <c r="S74" s="38"/>
      <c r="T74" s="125">
        <f t="shared" si="17"/>
        <v>0.26102822797037672</v>
      </c>
      <c r="U74" s="126">
        <f t="shared" si="18"/>
        <v>0.20865085327895244</v>
      </c>
      <c r="V74" s="38"/>
      <c r="W74" s="62" t="s">
        <v>413</v>
      </c>
    </row>
    <row r="75" spans="2:23" ht="169.5" customHeight="1" x14ac:dyDescent="0.25">
      <c r="B75" s="56" t="s">
        <v>25</v>
      </c>
      <c r="C75" s="42" t="s">
        <v>285</v>
      </c>
      <c r="D75" s="42" t="s">
        <v>162</v>
      </c>
      <c r="E75" s="51" t="s">
        <v>54</v>
      </c>
      <c r="F75" s="75" t="s">
        <v>171</v>
      </c>
      <c r="G75" s="143">
        <f t="shared" si="3"/>
        <v>80</v>
      </c>
      <c r="H75" s="90">
        <v>20</v>
      </c>
      <c r="I75" s="46">
        <v>20</v>
      </c>
      <c r="J75" s="46">
        <v>20</v>
      </c>
      <c r="K75" s="47">
        <v>20</v>
      </c>
      <c r="L75" s="45">
        <v>18</v>
      </c>
      <c r="M75" s="46">
        <v>18</v>
      </c>
      <c r="N75" s="46">
        <v>17</v>
      </c>
      <c r="O75" s="48"/>
      <c r="P75" s="125">
        <f t="shared" si="14"/>
        <v>0.9</v>
      </c>
      <c r="Q75" s="164">
        <f t="shared" si="15"/>
        <v>0.9</v>
      </c>
      <c r="R75" s="126">
        <f t="shared" si="16"/>
        <v>0.85</v>
      </c>
      <c r="S75" s="38"/>
      <c r="T75" s="125">
        <f t="shared" si="17"/>
        <v>0.9</v>
      </c>
      <c r="U75" s="126">
        <f t="shared" si="18"/>
        <v>0.8833333333333333</v>
      </c>
      <c r="V75" s="38"/>
      <c r="W75" s="62" t="s">
        <v>414</v>
      </c>
    </row>
    <row r="76" spans="2:23" ht="169.5" customHeight="1" x14ac:dyDescent="0.25">
      <c r="B76" s="56" t="s">
        <v>25</v>
      </c>
      <c r="C76" s="42" t="s">
        <v>286</v>
      </c>
      <c r="D76" s="42" t="s">
        <v>163</v>
      </c>
      <c r="E76" s="51" t="s">
        <v>54</v>
      </c>
      <c r="F76" s="75" t="s">
        <v>172</v>
      </c>
      <c r="G76" s="143">
        <f t="shared" si="3"/>
        <v>36</v>
      </c>
      <c r="H76" s="90">
        <v>9</v>
      </c>
      <c r="I76" s="46">
        <v>9</v>
      </c>
      <c r="J76" s="46">
        <v>9</v>
      </c>
      <c r="K76" s="47">
        <v>9</v>
      </c>
      <c r="L76" s="45">
        <v>8</v>
      </c>
      <c r="M76" s="46">
        <v>9</v>
      </c>
      <c r="N76" s="46">
        <v>5</v>
      </c>
      <c r="O76" s="48"/>
      <c r="P76" s="125">
        <f t="shared" si="14"/>
        <v>0.88888888888888884</v>
      </c>
      <c r="Q76" s="164">
        <f t="shared" si="15"/>
        <v>1</v>
      </c>
      <c r="R76" s="126">
        <f t="shared" si="16"/>
        <v>0.55555555555555558</v>
      </c>
      <c r="S76" s="38"/>
      <c r="T76" s="125">
        <f t="shared" si="17"/>
        <v>0.94444444444444442</v>
      </c>
      <c r="U76" s="126">
        <f t="shared" si="18"/>
        <v>0.81481481481481477</v>
      </c>
      <c r="V76" s="38"/>
      <c r="W76" s="62" t="s">
        <v>415</v>
      </c>
    </row>
    <row r="77" spans="2:23" ht="169.5" customHeight="1" x14ac:dyDescent="0.25">
      <c r="B77" s="56" t="s">
        <v>25</v>
      </c>
      <c r="C77" s="42" t="s">
        <v>287</v>
      </c>
      <c r="D77" s="42" t="s">
        <v>164</v>
      </c>
      <c r="E77" s="51" t="s">
        <v>54</v>
      </c>
      <c r="F77" s="75" t="s">
        <v>173</v>
      </c>
      <c r="G77" s="143">
        <f t="shared" si="3"/>
        <v>240</v>
      </c>
      <c r="H77" s="90">
        <v>60</v>
      </c>
      <c r="I77" s="46">
        <v>60</v>
      </c>
      <c r="J77" s="46">
        <v>60</v>
      </c>
      <c r="K77" s="47">
        <v>60</v>
      </c>
      <c r="L77" s="45">
        <v>56</v>
      </c>
      <c r="M77" s="46">
        <v>55</v>
      </c>
      <c r="N77" s="46">
        <v>60</v>
      </c>
      <c r="O77" s="48"/>
      <c r="P77" s="125">
        <f t="shared" si="14"/>
        <v>0.93333333333333335</v>
      </c>
      <c r="Q77" s="164">
        <f t="shared" si="15"/>
        <v>0.91666666666666663</v>
      </c>
      <c r="R77" s="126">
        <f t="shared" si="16"/>
        <v>1</v>
      </c>
      <c r="S77" s="38"/>
      <c r="T77" s="125">
        <f t="shared" si="17"/>
        <v>0.92500000000000004</v>
      </c>
      <c r="U77" s="126">
        <f t="shared" si="18"/>
        <v>0.95</v>
      </c>
      <c r="V77" s="38"/>
      <c r="W77" s="62" t="s">
        <v>416</v>
      </c>
    </row>
    <row r="78" spans="2:23" ht="128.25" customHeight="1" x14ac:dyDescent="0.25">
      <c r="B78" s="49" t="s">
        <v>176</v>
      </c>
      <c r="C78" s="4" t="s">
        <v>288</v>
      </c>
      <c r="D78" s="5" t="s">
        <v>217</v>
      </c>
      <c r="E78" s="54" t="s">
        <v>24</v>
      </c>
      <c r="F78" s="79" t="s">
        <v>218</v>
      </c>
      <c r="G78" s="95">
        <f t="shared" si="3"/>
        <v>5000</v>
      </c>
      <c r="H78" s="73">
        <v>1250</v>
      </c>
      <c r="I78" s="17">
        <v>1250</v>
      </c>
      <c r="J78" s="17">
        <v>1250</v>
      </c>
      <c r="K78" s="18">
        <v>1250</v>
      </c>
      <c r="L78" s="16">
        <v>1100</v>
      </c>
      <c r="M78" s="46">
        <v>1000</v>
      </c>
      <c r="N78" s="46">
        <v>1050</v>
      </c>
      <c r="O78" s="48"/>
      <c r="P78" s="125">
        <f t="shared" si="14"/>
        <v>0.88</v>
      </c>
      <c r="Q78" s="164">
        <f t="shared" si="15"/>
        <v>0.8</v>
      </c>
      <c r="R78" s="126">
        <f t="shared" si="16"/>
        <v>0.84</v>
      </c>
      <c r="S78" s="38"/>
      <c r="T78" s="125">
        <f t="shared" si="17"/>
        <v>0.84</v>
      </c>
      <c r="U78" s="126">
        <f t="shared" si="18"/>
        <v>0.84</v>
      </c>
      <c r="V78" s="38"/>
      <c r="W78" s="72" t="s">
        <v>397</v>
      </c>
    </row>
    <row r="79" spans="2:23" ht="128.25" customHeight="1" x14ac:dyDescent="0.25">
      <c r="B79" s="56" t="s">
        <v>25</v>
      </c>
      <c r="C79" s="59" t="s">
        <v>289</v>
      </c>
      <c r="D79" s="6" t="s">
        <v>219</v>
      </c>
      <c r="E79" s="50" t="s">
        <v>24</v>
      </c>
      <c r="F79" s="3" t="s">
        <v>220</v>
      </c>
      <c r="G79" s="96">
        <f t="shared" si="3"/>
        <v>18240</v>
      </c>
      <c r="H79" s="73">
        <v>4560</v>
      </c>
      <c r="I79" s="17">
        <v>4560</v>
      </c>
      <c r="J79" s="17">
        <v>4560</v>
      </c>
      <c r="K79" s="18">
        <v>4560</v>
      </c>
      <c r="L79" s="16">
        <v>4200</v>
      </c>
      <c r="M79" s="46">
        <v>4650</v>
      </c>
      <c r="N79" s="46">
        <v>4425</v>
      </c>
      <c r="O79" s="48"/>
      <c r="P79" s="125">
        <f t="shared" si="14"/>
        <v>0.92105263157894735</v>
      </c>
      <c r="Q79" s="164">
        <f t="shared" si="15"/>
        <v>1.0197368421052631</v>
      </c>
      <c r="R79" s="126">
        <f t="shared" si="16"/>
        <v>0.97039473684210531</v>
      </c>
      <c r="S79" s="38"/>
      <c r="T79" s="125">
        <f t="shared" si="17"/>
        <v>0.97039473684210531</v>
      </c>
      <c r="U79" s="126">
        <f t="shared" si="18"/>
        <v>0.97039473684210531</v>
      </c>
      <c r="V79" s="38"/>
      <c r="W79" s="83" t="s">
        <v>398</v>
      </c>
    </row>
    <row r="80" spans="2:23" ht="128.25" customHeight="1" x14ac:dyDescent="0.25">
      <c r="B80" s="56" t="s">
        <v>25</v>
      </c>
      <c r="C80" s="42" t="s">
        <v>290</v>
      </c>
      <c r="D80" s="43" t="s">
        <v>221</v>
      </c>
      <c r="E80" s="50" t="s">
        <v>24</v>
      </c>
      <c r="F80" s="44" t="s">
        <v>222</v>
      </c>
      <c r="G80" s="97">
        <f t="shared" si="3"/>
        <v>4200</v>
      </c>
      <c r="H80" s="90">
        <v>1050</v>
      </c>
      <c r="I80" s="46">
        <v>1050</v>
      </c>
      <c r="J80" s="46">
        <v>1050</v>
      </c>
      <c r="K80" s="47">
        <v>1050</v>
      </c>
      <c r="L80" s="45">
        <v>1132</v>
      </c>
      <c r="M80" s="46">
        <v>1206</v>
      </c>
      <c r="N80" s="46">
        <v>1134</v>
      </c>
      <c r="O80" s="48"/>
      <c r="P80" s="125">
        <f t="shared" si="14"/>
        <v>1.078095238095238</v>
      </c>
      <c r="Q80" s="164">
        <f t="shared" si="15"/>
        <v>1.1485714285714286</v>
      </c>
      <c r="R80" s="126">
        <f t="shared" si="16"/>
        <v>1.08</v>
      </c>
      <c r="S80" s="38"/>
      <c r="T80" s="125">
        <f t="shared" si="17"/>
        <v>1.1133333333333333</v>
      </c>
      <c r="U80" s="126">
        <f t="shared" si="18"/>
        <v>1.1022222222222222</v>
      </c>
      <c r="V80" s="38"/>
      <c r="W80" s="62" t="s">
        <v>399</v>
      </c>
    </row>
    <row r="81" spans="2:23" ht="128.25" customHeight="1" x14ac:dyDescent="0.25">
      <c r="B81" s="56" t="s">
        <v>25</v>
      </c>
      <c r="C81" s="42" t="s">
        <v>291</v>
      </c>
      <c r="D81" s="43" t="s">
        <v>223</v>
      </c>
      <c r="E81" s="51" t="s">
        <v>24</v>
      </c>
      <c r="F81" s="44" t="s">
        <v>224</v>
      </c>
      <c r="G81" s="97">
        <f t="shared" si="3"/>
        <v>363000</v>
      </c>
      <c r="H81" s="90">
        <v>90750</v>
      </c>
      <c r="I81" s="46">
        <v>90750</v>
      </c>
      <c r="J81" s="46">
        <v>90750</v>
      </c>
      <c r="K81" s="47">
        <v>90750</v>
      </c>
      <c r="L81" s="145">
        <v>82418.37</v>
      </c>
      <c r="M81" s="46">
        <v>85811</v>
      </c>
      <c r="N81" s="46">
        <v>94083</v>
      </c>
      <c r="O81" s="48"/>
      <c r="P81" s="125">
        <f t="shared" si="14"/>
        <v>0.90819140495867767</v>
      </c>
      <c r="Q81" s="164">
        <f t="shared" si="15"/>
        <v>0.94557575757575762</v>
      </c>
      <c r="R81" s="126">
        <f t="shared" si="16"/>
        <v>1.0367272727272727</v>
      </c>
      <c r="S81" s="38"/>
      <c r="T81" s="125">
        <f t="shared" si="17"/>
        <v>0.92688358126721759</v>
      </c>
      <c r="U81" s="126">
        <f t="shared" si="18"/>
        <v>0.96349814508723597</v>
      </c>
      <c r="V81" s="38"/>
      <c r="W81" s="62" t="s">
        <v>400</v>
      </c>
    </row>
    <row r="82" spans="2:23" ht="128.25" customHeight="1" x14ac:dyDescent="0.25">
      <c r="B82" s="56" t="s">
        <v>25</v>
      </c>
      <c r="C82" s="42" t="s">
        <v>292</v>
      </c>
      <c r="D82" s="43" t="s">
        <v>225</v>
      </c>
      <c r="E82" s="51" t="s">
        <v>24</v>
      </c>
      <c r="F82" s="44" t="s">
        <v>226</v>
      </c>
      <c r="G82" s="97">
        <f t="shared" ref="G82:G105" si="19">SUM(H82:K82)</f>
        <v>140</v>
      </c>
      <c r="H82" s="90">
        <v>35</v>
      </c>
      <c r="I82" s="46">
        <v>35</v>
      </c>
      <c r="J82" s="46">
        <v>35</v>
      </c>
      <c r="K82" s="47">
        <v>35</v>
      </c>
      <c r="L82" s="45">
        <v>28</v>
      </c>
      <c r="M82" s="46">
        <v>26</v>
      </c>
      <c r="N82" s="46">
        <v>22</v>
      </c>
      <c r="O82" s="48"/>
      <c r="P82" s="125">
        <f t="shared" si="14"/>
        <v>0.8</v>
      </c>
      <c r="Q82" s="164">
        <f t="shared" si="15"/>
        <v>0.74285714285714288</v>
      </c>
      <c r="R82" s="126">
        <f t="shared" si="16"/>
        <v>0.62857142857142856</v>
      </c>
      <c r="S82" s="38"/>
      <c r="T82" s="125">
        <f t="shared" si="17"/>
        <v>0.77142857142857146</v>
      </c>
      <c r="U82" s="126">
        <f t="shared" si="18"/>
        <v>0.72380952380952379</v>
      </c>
      <c r="V82" s="38"/>
      <c r="W82" s="62" t="s">
        <v>401</v>
      </c>
    </row>
    <row r="83" spans="2:23" ht="128.25" customHeight="1" x14ac:dyDescent="0.25">
      <c r="B83" s="56" t="s">
        <v>25</v>
      </c>
      <c r="C83" s="42" t="s">
        <v>293</v>
      </c>
      <c r="D83" s="43" t="s">
        <v>227</v>
      </c>
      <c r="E83" s="51" t="s">
        <v>24</v>
      </c>
      <c r="F83" s="44" t="s">
        <v>228</v>
      </c>
      <c r="G83" s="97">
        <f t="shared" si="19"/>
        <v>20</v>
      </c>
      <c r="H83" s="90">
        <v>5</v>
      </c>
      <c r="I83" s="46">
        <v>5</v>
      </c>
      <c r="J83" s="46">
        <v>5</v>
      </c>
      <c r="K83" s="47">
        <v>5</v>
      </c>
      <c r="L83" s="45">
        <v>4</v>
      </c>
      <c r="M83" s="46">
        <v>4</v>
      </c>
      <c r="N83" s="46">
        <v>3</v>
      </c>
      <c r="O83" s="48"/>
      <c r="P83" s="125">
        <f t="shared" ref="P83:R84" si="20">IFERROR((L83/H83),"NO DISPONIBLE")</f>
        <v>0.8</v>
      </c>
      <c r="Q83" s="164">
        <f t="shared" si="20"/>
        <v>0.8</v>
      </c>
      <c r="R83" s="126">
        <f t="shared" si="20"/>
        <v>0.6</v>
      </c>
      <c r="S83" s="38"/>
      <c r="T83" s="125">
        <f t="shared" si="17"/>
        <v>0.8</v>
      </c>
      <c r="U83" s="126">
        <f t="shared" si="18"/>
        <v>0.73333333333333328</v>
      </c>
      <c r="V83" s="38"/>
      <c r="W83" s="62" t="s">
        <v>402</v>
      </c>
    </row>
    <row r="84" spans="2:23" ht="96" customHeight="1" x14ac:dyDescent="0.25">
      <c r="B84" s="49" t="s">
        <v>76</v>
      </c>
      <c r="C84" s="4" t="s">
        <v>294</v>
      </c>
      <c r="D84" s="4" t="s">
        <v>69</v>
      </c>
      <c r="E84" s="54" t="s">
        <v>54</v>
      </c>
      <c r="F84" s="55" t="s">
        <v>70</v>
      </c>
      <c r="G84" s="95">
        <f t="shared" si="19"/>
        <v>1100</v>
      </c>
      <c r="H84" s="73">
        <v>275</v>
      </c>
      <c r="I84" s="17">
        <v>275</v>
      </c>
      <c r="J84" s="17">
        <v>275</v>
      </c>
      <c r="K84" s="18">
        <v>275</v>
      </c>
      <c r="L84" s="16">
        <v>250</v>
      </c>
      <c r="M84" s="46">
        <v>247</v>
      </c>
      <c r="N84" s="46">
        <v>298</v>
      </c>
      <c r="O84" s="48"/>
      <c r="P84" s="125">
        <f t="shared" si="20"/>
        <v>0.90909090909090906</v>
      </c>
      <c r="Q84" s="164">
        <f t="shared" si="20"/>
        <v>0.89818181818181819</v>
      </c>
      <c r="R84" s="126">
        <f t="shared" si="20"/>
        <v>1.0836363636363637</v>
      </c>
      <c r="S84" s="38"/>
      <c r="T84" s="125">
        <f t="shared" si="17"/>
        <v>0.90363636363636368</v>
      </c>
      <c r="U84" s="126">
        <f t="shared" si="18"/>
        <v>0.96363636363636362</v>
      </c>
      <c r="V84" s="38"/>
      <c r="W84" s="72" t="s">
        <v>403</v>
      </c>
    </row>
    <row r="85" spans="2:23" ht="96" customHeight="1" x14ac:dyDescent="0.25">
      <c r="B85" s="52" t="s">
        <v>25</v>
      </c>
      <c r="C85" s="59" t="s">
        <v>295</v>
      </c>
      <c r="D85" s="6" t="s">
        <v>71</v>
      </c>
      <c r="E85" s="50" t="s">
        <v>54</v>
      </c>
      <c r="F85" s="57" t="s">
        <v>72</v>
      </c>
      <c r="G85" s="98">
        <f t="shared" si="19"/>
        <v>1320</v>
      </c>
      <c r="H85" s="73">
        <v>330</v>
      </c>
      <c r="I85" s="17">
        <v>330</v>
      </c>
      <c r="J85" s="17">
        <v>330</v>
      </c>
      <c r="K85" s="18">
        <v>330</v>
      </c>
      <c r="L85" s="16">
        <v>240</v>
      </c>
      <c r="M85" s="46">
        <v>237</v>
      </c>
      <c r="N85" s="46">
        <v>289</v>
      </c>
      <c r="O85" s="48"/>
      <c r="P85" s="125">
        <f t="shared" ref="P85:P88" si="21">IFERROR((L85/H85),"NO DISPONIBLE")</f>
        <v>0.72727272727272729</v>
      </c>
      <c r="Q85" s="164">
        <f t="shared" ref="Q85:Q88" si="22">IFERROR((M85/I85),"NO DISPONIBLE")</f>
        <v>0.71818181818181814</v>
      </c>
      <c r="R85" s="126">
        <f t="shared" ref="R85:R88" si="23">IFERROR((N85/J85),"NO DISPONIBLE")</f>
        <v>0.87575757575757573</v>
      </c>
      <c r="S85" s="38"/>
      <c r="T85" s="125">
        <f t="shared" si="17"/>
        <v>0.72272727272727277</v>
      </c>
      <c r="U85" s="126">
        <f t="shared" si="18"/>
        <v>0.77373737373737372</v>
      </c>
      <c r="V85" s="38"/>
      <c r="W85" s="62" t="s">
        <v>404</v>
      </c>
    </row>
    <row r="86" spans="2:23" ht="96" customHeight="1" x14ac:dyDescent="0.25">
      <c r="B86" s="52" t="s">
        <v>25</v>
      </c>
      <c r="C86" s="59" t="s">
        <v>296</v>
      </c>
      <c r="D86" s="6" t="s">
        <v>73</v>
      </c>
      <c r="E86" s="50" t="s">
        <v>54</v>
      </c>
      <c r="F86" s="57" t="s">
        <v>74</v>
      </c>
      <c r="G86" s="98">
        <f t="shared" si="19"/>
        <v>792</v>
      </c>
      <c r="H86" s="73">
        <v>198</v>
      </c>
      <c r="I86" s="17">
        <v>198</v>
      </c>
      <c r="J86" s="17">
        <v>198</v>
      </c>
      <c r="K86" s="18">
        <v>198</v>
      </c>
      <c r="L86" s="16">
        <v>95</v>
      </c>
      <c r="M86" s="46">
        <v>248</v>
      </c>
      <c r="N86" s="46">
        <v>132</v>
      </c>
      <c r="O86" s="48"/>
      <c r="P86" s="125">
        <f t="shared" si="21"/>
        <v>0.47979797979797978</v>
      </c>
      <c r="Q86" s="164">
        <f t="shared" si="22"/>
        <v>1.2525252525252526</v>
      </c>
      <c r="R86" s="126">
        <f t="shared" si="23"/>
        <v>0.66666666666666663</v>
      </c>
      <c r="S86" s="38"/>
      <c r="T86" s="125">
        <f t="shared" si="17"/>
        <v>0.86616161616161613</v>
      </c>
      <c r="U86" s="126">
        <f t="shared" si="18"/>
        <v>0.79966329966329963</v>
      </c>
      <c r="V86" s="38"/>
      <c r="W86" s="62" t="s">
        <v>405</v>
      </c>
    </row>
    <row r="87" spans="2:23" ht="96" customHeight="1" x14ac:dyDescent="0.25">
      <c r="B87" s="52" t="s">
        <v>25</v>
      </c>
      <c r="C87" s="59" t="s">
        <v>297</v>
      </c>
      <c r="D87" s="6" t="s">
        <v>75</v>
      </c>
      <c r="E87" s="50" t="s">
        <v>54</v>
      </c>
      <c r="F87" s="57" t="s">
        <v>200</v>
      </c>
      <c r="G87" s="98">
        <f t="shared" si="19"/>
        <v>132</v>
      </c>
      <c r="H87" s="73">
        <v>33</v>
      </c>
      <c r="I87" s="17">
        <v>33</v>
      </c>
      <c r="J87" s="17">
        <v>33</v>
      </c>
      <c r="K87" s="18">
        <v>33</v>
      </c>
      <c r="L87" s="16">
        <v>5</v>
      </c>
      <c r="M87" s="46">
        <v>17</v>
      </c>
      <c r="N87" s="46">
        <v>15</v>
      </c>
      <c r="O87" s="48"/>
      <c r="P87" s="125">
        <f t="shared" si="21"/>
        <v>0.15151515151515152</v>
      </c>
      <c r="Q87" s="164">
        <f t="shared" si="22"/>
        <v>0.51515151515151514</v>
      </c>
      <c r="R87" s="126">
        <f t="shared" si="23"/>
        <v>0.45454545454545453</v>
      </c>
      <c r="S87" s="38"/>
      <c r="T87" s="125">
        <f t="shared" si="17"/>
        <v>0.33333333333333331</v>
      </c>
      <c r="U87" s="126">
        <f t="shared" si="18"/>
        <v>0.37373737373737376</v>
      </c>
      <c r="V87" s="38"/>
      <c r="W87" s="62" t="s">
        <v>406</v>
      </c>
    </row>
    <row r="88" spans="2:23" ht="105.75" customHeight="1" x14ac:dyDescent="0.25">
      <c r="B88" s="49" t="s">
        <v>199</v>
      </c>
      <c r="C88" s="140" t="s">
        <v>298</v>
      </c>
      <c r="D88" s="5" t="s">
        <v>177</v>
      </c>
      <c r="E88" s="54" t="s">
        <v>24</v>
      </c>
      <c r="F88" s="77" t="s">
        <v>201</v>
      </c>
      <c r="G88" s="109">
        <f>SUM(H88:K88)</f>
        <v>52</v>
      </c>
      <c r="H88" s="73">
        <v>4</v>
      </c>
      <c r="I88" s="17">
        <v>15</v>
      </c>
      <c r="J88" s="17">
        <v>24</v>
      </c>
      <c r="K88" s="18">
        <v>9</v>
      </c>
      <c r="L88" s="16">
        <v>11</v>
      </c>
      <c r="M88" s="46">
        <v>8</v>
      </c>
      <c r="N88" s="46">
        <v>10</v>
      </c>
      <c r="O88" s="48"/>
      <c r="P88" s="125">
        <f t="shared" si="21"/>
        <v>2.75</v>
      </c>
      <c r="Q88" s="164">
        <f t="shared" si="22"/>
        <v>0.53333333333333333</v>
      </c>
      <c r="R88" s="126">
        <f t="shared" si="23"/>
        <v>0.41666666666666669</v>
      </c>
      <c r="S88" s="38"/>
      <c r="T88" s="125">
        <f t="shared" si="17"/>
        <v>1</v>
      </c>
      <c r="U88" s="126">
        <f t="shared" si="18"/>
        <v>0.67441860465116277</v>
      </c>
      <c r="V88" s="38"/>
      <c r="W88" s="72" t="s">
        <v>345</v>
      </c>
    </row>
    <row r="89" spans="2:23" ht="105.75" customHeight="1" x14ac:dyDescent="0.25">
      <c r="B89" s="52" t="s">
        <v>25</v>
      </c>
      <c r="C89" s="141" t="s">
        <v>299</v>
      </c>
      <c r="D89" s="6" t="s">
        <v>178</v>
      </c>
      <c r="E89" s="50" t="s">
        <v>24</v>
      </c>
      <c r="F89" s="78" t="s">
        <v>201</v>
      </c>
      <c r="G89" s="101">
        <f t="shared" si="19"/>
        <v>29</v>
      </c>
      <c r="H89" s="73">
        <v>1</v>
      </c>
      <c r="I89" s="17">
        <v>8</v>
      </c>
      <c r="J89" s="17">
        <v>15</v>
      </c>
      <c r="K89" s="18">
        <v>5</v>
      </c>
      <c r="L89" s="16">
        <v>10</v>
      </c>
      <c r="M89" s="46">
        <v>2</v>
      </c>
      <c r="N89" s="46">
        <v>3</v>
      </c>
      <c r="O89" s="48"/>
      <c r="P89" s="125">
        <f>IFERROR((L89/H89),"NO DISPONIBLE")</f>
        <v>10</v>
      </c>
      <c r="Q89" s="164">
        <f>IFERROR((M89/I89),"NO DISPONIBLE")</f>
        <v>0.25</v>
      </c>
      <c r="R89" s="126">
        <f>IFERROR((N89/J89),"NO DISPONIBLE")</f>
        <v>0.2</v>
      </c>
      <c r="S89" s="38"/>
      <c r="T89" s="125">
        <f t="shared" si="17"/>
        <v>1.3333333333333333</v>
      </c>
      <c r="U89" s="126">
        <f t="shared" si="18"/>
        <v>0.625</v>
      </c>
      <c r="V89" s="38"/>
      <c r="W89" s="62" t="s">
        <v>346</v>
      </c>
    </row>
    <row r="90" spans="2:23" ht="105.75" customHeight="1" x14ac:dyDescent="0.25">
      <c r="B90" s="52" t="s">
        <v>25</v>
      </c>
      <c r="C90" s="141" t="s">
        <v>300</v>
      </c>
      <c r="D90" s="6" t="s">
        <v>179</v>
      </c>
      <c r="E90" s="50" t="s">
        <v>24</v>
      </c>
      <c r="F90" s="78" t="s">
        <v>202</v>
      </c>
      <c r="G90" s="101">
        <f t="shared" si="19"/>
        <v>12</v>
      </c>
      <c r="H90" s="73">
        <v>1</v>
      </c>
      <c r="I90" s="17">
        <v>4</v>
      </c>
      <c r="J90" s="17">
        <v>5</v>
      </c>
      <c r="K90" s="18">
        <v>2</v>
      </c>
      <c r="L90" s="16">
        <v>0</v>
      </c>
      <c r="M90" s="46">
        <v>3</v>
      </c>
      <c r="N90" s="46">
        <v>5</v>
      </c>
      <c r="O90" s="48"/>
      <c r="P90" s="125">
        <f t="shared" ref="P90:P105" si="24">IFERROR((L90/H90),"NO DISPONIBLE")</f>
        <v>0</v>
      </c>
      <c r="Q90" s="164">
        <f t="shared" ref="Q90:Q105" si="25">IFERROR((M90/I90),"NO DISPONIBLE")</f>
        <v>0.75</v>
      </c>
      <c r="R90" s="126">
        <f t="shared" ref="R90:R105" si="26">IFERROR((N90/J90),"NO DISPONIBLE")</f>
        <v>1</v>
      </c>
      <c r="S90" s="38"/>
      <c r="T90" s="125">
        <f t="shared" si="17"/>
        <v>0.6</v>
      </c>
      <c r="U90" s="126">
        <f t="shared" si="18"/>
        <v>0.8</v>
      </c>
      <c r="V90" s="38"/>
      <c r="W90" s="62" t="s">
        <v>347</v>
      </c>
    </row>
    <row r="91" spans="2:23" ht="105.75" customHeight="1" x14ac:dyDescent="0.25">
      <c r="B91" s="52" t="s">
        <v>25</v>
      </c>
      <c r="C91" s="141" t="s">
        <v>301</v>
      </c>
      <c r="D91" s="6" t="s">
        <v>180</v>
      </c>
      <c r="E91" s="50" t="s">
        <v>24</v>
      </c>
      <c r="F91" s="78" t="s">
        <v>202</v>
      </c>
      <c r="G91" s="101">
        <f t="shared" si="19"/>
        <v>5</v>
      </c>
      <c r="H91" s="73">
        <v>1</v>
      </c>
      <c r="I91" s="17">
        <v>1</v>
      </c>
      <c r="J91" s="17">
        <v>2</v>
      </c>
      <c r="K91" s="18">
        <v>1</v>
      </c>
      <c r="L91" s="16">
        <v>1</v>
      </c>
      <c r="M91" s="46">
        <v>2</v>
      </c>
      <c r="N91" s="46">
        <v>1</v>
      </c>
      <c r="O91" s="48"/>
      <c r="P91" s="125">
        <f t="shared" si="24"/>
        <v>1</v>
      </c>
      <c r="Q91" s="164">
        <f t="shared" si="25"/>
        <v>2</v>
      </c>
      <c r="R91" s="126">
        <f t="shared" si="26"/>
        <v>0.5</v>
      </c>
      <c r="S91" s="38"/>
      <c r="T91" s="125">
        <f t="shared" si="17"/>
        <v>1.5</v>
      </c>
      <c r="U91" s="126">
        <f t="shared" si="18"/>
        <v>1</v>
      </c>
      <c r="V91" s="38"/>
      <c r="W91" s="62" t="s">
        <v>348</v>
      </c>
    </row>
    <row r="92" spans="2:23" ht="105.75" customHeight="1" x14ac:dyDescent="0.25">
      <c r="B92" s="52" t="s">
        <v>25</v>
      </c>
      <c r="C92" s="141" t="s">
        <v>303</v>
      </c>
      <c r="D92" s="6" t="s">
        <v>181</v>
      </c>
      <c r="E92" s="50" t="s">
        <v>24</v>
      </c>
      <c r="F92" s="78" t="s">
        <v>203</v>
      </c>
      <c r="G92" s="101">
        <f t="shared" si="19"/>
        <v>6</v>
      </c>
      <c r="H92" s="73">
        <v>1</v>
      </c>
      <c r="I92" s="17">
        <v>2</v>
      </c>
      <c r="J92" s="17">
        <v>2</v>
      </c>
      <c r="K92" s="18">
        <v>1</v>
      </c>
      <c r="L92" s="16">
        <v>0</v>
      </c>
      <c r="M92" s="46">
        <v>1</v>
      </c>
      <c r="N92" s="46">
        <v>1</v>
      </c>
      <c r="O92" s="48"/>
      <c r="P92" s="125">
        <f t="shared" si="24"/>
        <v>0</v>
      </c>
      <c r="Q92" s="164">
        <f t="shared" si="25"/>
        <v>0.5</v>
      </c>
      <c r="R92" s="126">
        <f t="shared" si="26"/>
        <v>0.5</v>
      </c>
      <c r="S92" s="38"/>
      <c r="T92" s="125">
        <f t="shared" si="17"/>
        <v>0.33333333333333331</v>
      </c>
      <c r="U92" s="126">
        <f t="shared" si="18"/>
        <v>0.4</v>
      </c>
      <c r="V92" s="38"/>
      <c r="W92" s="62" t="s">
        <v>349</v>
      </c>
    </row>
    <row r="93" spans="2:23" ht="105.75" customHeight="1" x14ac:dyDescent="0.25">
      <c r="B93" s="52" t="s">
        <v>25</v>
      </c>
      <c r="C93" s="141" t="s">
        <v>302</v>
      </c>
      <c r="D93" s="6" t="s">
        <v>182</v>
      </c>
      <c r="E93" s="50" t="s">
        <v>24</v>
      </c>
      <c r="F93" s="78" t="s">
        <v>204</v>
      </c>
      <c r="G93" s="101">
        <f t="shared" si="19"/>
        <v>48</v>
      </c>
      <c r="H93" s="73">
        <v>0</v>
      </c>
      <c r="I93" s="17">
        <v>5</v>
      </c>
      <c r="J93" s="17">
        <v>29</v>
      </c>
      <c r="K93" s="18">
        <v>14</v>
      </c>
      <c r="L93" s="16">
        <v>0</v>
      </c>
      <c r="M93" s="46">
        <v>5</v>
      </c>
      <c r="N93" s="46">
        <v>29</v>
      </c>
      <c r="O93" s="48"/>
      <c r="P93" s="125" t="str">
        <f t="shared" si="24"/>
        <v>NO DISPONIBLE</v>
      </c>
      <c r="Q93" s="164">
        <f t="shared" si="25"/>
        <v>1</v>
      </c>
      <c r="R93" s="126">
        <f t="shared" si="26"/>
        <v>1</v>
      </c>
      <c r="S93" s="38"/>
      <c r="T93" s="125">
        <f t="shared" si="17"/>
        <v>1</v>
      </c>
      <c r="U93" s="126">
        <f t="shared" si="18"/>
        <v>1</v>
      </c>
      <c r="V93" s="38"/>
      <c r="W93" s="62" t="s">
        <v>336</v>
      </c>
    </row>
    <row r="94" spans="2:23" ht="105.75" customHeight="1" x14ac:dyDescent="0.25">
      <c r="B94" s="52" t="s">
        <v>25</v>
      </c>
      <c r="C94" s="141" t="s">
        <v>304</v>
      </c>
      <c r="D94" s="6" t="s">
        <v>183</v>
      </c>
      <c r="E94" s="50" t="s">
        <v>24</v>
      </c>
      <c r="F94" s="78" t="s">
        <v>206</v>
      </c>
      <c r="G94" s="101">
        <f t="shared" si="19"/>
        <v>8</v>
      </c>
      <c r="H94" s="73">
        <v>2</v>
      </c>
      <c r="I94" s="17">
        <v>2</v>
      </c>
      <c r="J94" s="17">
        <v>2</v>
      </c>
      <c r="K94" s="18">
        <v>2</v>
      </c>
      <c r="L94" s="16">
        <v>2</v>
      </c>
      <c r="M94" s="46">
        <v>2</v>
      </c>
      <c r="N94" s="46">
        <v>2</v>
      </c>
      <c r="O94" s="48"/>
      <c r="P94" s="125">
        <f t="shared" si="24"/>
        <v>1</v>
      </c>
      <c r="Q94" s="164">
        <f t="shared" si="25"/>
        <v>1</v>
      </c>
      <c r="R94" s="126">
        <f t="shared" si="26"/>
        <v>1</v>
      </c>
      <c r="S94" s="38"/>
      <c r="T94" s="125">
        <f t="shared" si="17"/>
        <v>1</v>
      </c>
      <c r="U94" s="126">
        <f t="shared" si="18"/>
        <v>1</v>
      </c>
      <c r="V94" s="38"/>
      <c r="W94" s="62" t="s">
        <v>336</v>
      </c>
    </row>
    <row r="95" spans="2:23" ht="105.75" customHeight="1" x14ac:dyDescent="0.25">
      <c r="B95" s="52" t="s">
        <v>25</v>
      </c>
      <c r="C95" s="141" t="s">
        <v>305</v>
      </c>
      <c r="D95" s="6" t="s">
        <v>184</v>
      </c>
      <c r="E95" s="50" t="s">
        <v>24</v>
      </c>
      <c r="F95" s="78" t="s">
        <v>205</v>
      </c>
      <c r="G95" s="101">
        <f t="shared" si="19"/>
        <v>22</v>
      </c>
      <c r="H95" s="73">
        <v>0</v>
      </c>
      <c r="I95" s="17">
        <v>7</v>
      </c>
      <c r="J95" s="17">
        <v>7</v>
      </c>
      <c r="K95" s="18">
        <v>8</v>
      </c>
      <c r="L95" s="16">
        <v>0</v>
      </c>
      <c r="M95" s="46">
        <v>7</v>
      </c>
      <c r="N95" s="46">
        <v>7</v>
      </c>
      <c r="O95" s="48"/>
      <c r="P95" s="125" t="str">
        <f t="shared" si="24"/>
        <v>NO DISPONIBLE</v>
      </c>
      <c r="Q95" s="164">
        <f t="shared" si="25"/>
        <v>1</v>
      </c>
      <c r="R95" s="126">
        <f t="shared" si="26"/>
        <v>1</v>
      </c>
      <c r="S95" s="38"/>
      <c r="T95" s="125">
        <f t="shared" si="17"/>
        <v>1</v>
      </c>
      <c r="U95" s="126">
        <f t="shared" si="18"/>
        <v>1</v>
      </c>
      <c r="V95" s="38"/>
      <c r="W95" s="62" t="s">
        <v>336</v>
      </c>
    </row>
    <row r="96" spans="2:23" ht="119.25" customHeight="1" x14ac:dyDescent="0.25">
      <c r="B96" s="49" t="s">
        <v>185</v>
      </c>
      <c r="C96" s="140" t="s">
        <v>306</v>
      </c>
      <c r="D96" s="5" t="s">
        <v>186</v>
      </c>
      <c r="E96" s="54" t="s">
        <v>24</v>
      </c>
      <c r="F96" s="77" t="s">
        <v>207</v>
      </c>
      <c r="G96" s="100">
        <f t="shared" si="19"/>
        <v>52</v>
      </c>
      <c r="H96" s="73">
        <v>18</v>
      </c>
      <c r="I96" s="17">
        <v>25</v>
      </c>
      <c r="J96" s="17">
        <v>9</v>
      </c>
      <c r="K96" s="18">
        <v>0</v>
      </c>
      <c r="L96" s="16">
        <v>28</v>
      </c>
      <c r="M96" s="46">
        <v>16</v>
      </c>
      <c r="N96" s="46">
        <v>5</v>
      </c>
      <c r="O96" s="48"/>
      <c r="P96" s="125">
        <f t="shared" si="24"/>
        <v>1.5555555555555556</v>
      </c>
      <c r="Q96" s="164">
        <f t="shared" si="25"/>
        <v>0.64</v>
      </c>
      <c r="R96" s="126">
        <f t="shared" si="26"/>
        <v>0.55555555555555558</v>
      </c>
      <c r="S96" s="38"/>
      <c r="T96" s="125">
        <f t="shared" si="17"/>
        <v>1.0232558139534884</v>
      </c>
      <c r="U96" s="126">
        <f t="shared" si="18"/>
        <v>0.94230769230769229</v>
      </c>
      <c r="V96" s="38"/>
      <c r="W96" s="72" t="s">
        <v>350</v>
      </c>
    </row>
    <row r="97" spans="2:23" ht="119.25" customHeight="1" x14ac:dyDescent="0.25">
      <c r="B97" s="52" t="s">
        <v>25</v>
      </c>
      <c r="C97" s="141" t="s">
        <v>307</v>
      </c>
      <c r="D97" s="6" t="s">
        <v>187</v>
      </c>
      <c r="E97" s="50" t="s">
        <v>24</v>
      </c>
      <c r="F97" s="78" t="s">
        <v>208</v>
      </c>
      <c r="G97" s="101">
        <f t="shared" si="19"/>
        <v>45</v>
      </c>
      <c r="H97" s="73">
        <v>0</v>
      </c>
      <c r="I97" s="17">
        <v>12</v>
      </c>
      <c r="J97" s="17">
        <v>29</v>
      </c>
      <c r="K97" s="18">
        <v>4</v>
      </c>
      <c r="L97" s="16">
        <v>7</v>
      </c>
      <c r="M97" s="46">
        <v>7</v>
      </c>
      <c r="N97" s="46">
        <v>9</v>
      </c>
      <c r="O97" s="48"/>
      <c r="P97" s="125" t="str">
        <f t="shared" si="24"/>
        <v>NO DISPONIBLE</v>
      </c>
      <c r="Q97" s="164">
        <f t="shared" si="25"/>
        <v>0.58333333333333337</v>
      </c>
      <c r="R97" s="126">
        <f t="shared" si="26"/>
        <v>0.31034482758620691</v>
      </c>
      <c r="S97" s="38"/>
      <c r="T97" s="125">
        <f t="shared" si="17"/>
        <v>1.1666666666666667</v>
      </c>
      <c r="U97" s="126">
        <f t="shared" si="18"/>
        <v>0.56097560975609762</v>
      </c>
      <c r="V97" s="38"/>
      <c r="W97" s="62" t="s">
        <v>351</v>
      </c>
    </row>
    <row r="98" spans="2:23" ht="119.25" customHeight="1" x14ac:dyDescent="0.25">
      <c r="B98" s="52" t="s">
        <v>25</v>
      </c>
      <c r="C98" s="141" t="s">
        <v>309</v>
      </c>
      <c r="D98" s="6" t="s">
        <v>188</v>
      </c>
      <c r="E98" s="50" t="s">
        <v>24</v>
      </c>
      <c r="F98" s="78" t="s">
        <v>209</v>
      </c>
      <c r="G98" s="101">
        <f t="shared" si="19"/>
        <v>7</v>
      </c>
      <c r="H98" s="73">
        <v>0</v>
      </c>
      <c r="I98" s="17">
        <v>7</v>
      </c>
      <c r="J98" s="17">
        <v>0</v>
      </c>
      <c r="K98" s="18">
        <v>0</v>
      </c>
      <c r="L98" s="16">
        <v>7</v>
      </c>
      <c r="M98" s="46">
        <v>7</v>
      </c>
      <c r="N98" s="46">
        <v>0</v>
      </c>
      <c r="O98" s="48"/>
      <c r="P98" s="125" t="str">
        <f t="shared" si="24"/>
        <v>NO DISPONIBLE</v>
      </c>
      <c r="Q98" s="164">
        <f t="shared" si="25"/>
        <v>1</v>
      </c>
      <c r="R98" s="126" t="str">
        <f t="shared" si="26"/>
        <v>NO DISPONIBLE</v>
      </c>
      <c r="S98" s="38"/>
      <c r="T98" s="125">
        <f>IFERROR(((L98+M98)/(H98+I98)),"NO DISPONIBLE")</f>
        <v>2</v>
      </c>
      <c r="U98" s="126">
        <f>IFERROR(((L98+M98+N98)/(H98+I98+J98)),"NO DISPONIBLE")</f>
        <v>2</v>
      </c>
      <c r="V98" s="38"/>
      <c r="W98" s="62" t="s">
        <v>352</v>
      </c>
    </row>
    <row r="99" spans="2:23" ht="119.25" customHeight="1" x14ac:dyDescent="0.25">
      <c r="B99" s="52" t="s">
        <v>25</v>
      </c>
      <c r="C99" s="141" t="s">
        <v>308</v>
      </c>
      <c r="D99" s="6" t="s">
        <v>189</v>
      </c>
      <c r="E99" s="50" t="s">
        <v>24</v>
      </c>
      <c r="F99" s="78" t="s">
        <v>210</v>
      </c>
      <c r="G99" s="101">
        <f t="shared" si="19"/>
        <v>52</v>
      </c>
      <c r="H99" s="73">
        <v>18</v>
      </c>
      <c r="I99" s="17">
        <v>25</v>
      </c>
      <c r="J99" s="17">
        <v>9</v>
      </c>
      <c r="K99" s="18">
        <v>0</v>
      </c>
      <c r="L99" s="16">
        <v>12</v>
      </c>
      <c r="M99" s="46">
        <v>8</v>
      </c>
      <c r="N99" s="46">
        <v>26</v>
      </c>
      <c r="O99" s="48"/>
      <c r="P99" s="125">
        <f t="shared" si="24"/>
        <v>0.66666666666666663</v>
      </c>
      <c r="Q99" s="164">
        <f t="shared" si="25"/>
        <v>0.32</v>
      </c>
      <c r="R99" s="126">
        <f t="shared" si="26"/>
        <v>2.8888888888888888</v>
      </c>
      <c r="S99" s="38"/>
      <c r="T99" s="125">
        <f t="shared" ref="T99:T105" si="27">IFERROR(((L99+M99)/(H99+I99)),"NO DISPONIBLE")</f>
        <v>0.46511627906976744</v>
      </c>
      <c r="U99" s="126">
        <f t="shared" ref="U99:U105" si="28">IFERROR(((L99+M99+N99)/(H99+I99+J99)),"NO DISPONIBLE")</f>
        <v>0.88461538461538458</v>
      </c>
      <c r="V99" s="38"/>
      <c r="W99" s="62" t="s">
        <v>353</v>
      </c>
    </row>
    <row r="100" spans="2:23" ht="119.25" customHeight="1" x14ac:dyDescent="0.25">
      <c r="B100" s="49" t="s">
        <v>190</v>
      </c>
      <c r="C100" s="140" t="s">
        <v>310</v>
      </c>
      <c r="D100" s="5" t="s">
        <v>191</v>
      </c>
      <c r="E100" s="54" t="s">
        <v>24</v>
      </c>
      <c r="F100" s="77" t="s">
        <v>211</v>
      </c>
      <c r="G100" s="100">
        <f t="shared" si="19"/>
        <v>46</v>
      </c>
      <c r="H100" s="73">
        <v>2</v>
      </c>
      <c r="I100" s="17">
        <v>16</v>
      </c>
      <c r="J100" s="17">
        <v>23</v>
      </c>
      <c r="K100" s="18">
        <v>5</v>
      </c>
      <c r="L100" s="16">
        <v>11</v>
      </c>
      <c r="M100" s="46">
        <v>7</v>
      </c>
      <c r="N100" s="46">
        <v>10</v>
      </c>
      <c r="O100" s="48"/>
      <c r="P100" s="125">
        <f t="shared" si="24"/>
        <v>5.5</v>
      </c>
      <c r="Q100" s="164">
        <f t="shared" si="25"/>
        <v>0.4375</v>
      </c>
      <c r="R100" s="126">
        <f t="shared" si="26"/>
        <v>0.43478260869565216</v>
      </c>
      <c r="S100" s="38"/>
      <c r="T100" s="125">
        <f t="shared" si="27"/>
        <v>1</v>
      </c>
      <c r="U100" s="126">
        <f t="shared" si="28"/>
        <v>0.68292682926829273</v>
      </c>
      <c r="V100" s="38"/>
      <c r="W100" s="72" t="s">
        <v>354</v>
      </c>
    </row>
    <row r="101" spans="2:23" ht="119.25" customHeight="1" x14ac:dyDescent="0.25">
      <c r="B101" s="52" t="s">
        <v>25</v>
      </c>
      <c r="C101" s="141" t="s">
        <v>311</v>
      </c>
      <c r="D101" s="6" t="s">
        <v>192</v>
      </c>
      <c r="E101" s="50" t="s">
        <v>24</v>
      </c>
      <c r="F101" s="78" t="s">
        <v>212</v>
      </c>
      <c r="G101" s="101">
        <f t="shared" si="19"/>
        <v>46</v>
      </c>
      <c r="H101" s="73">
        <v>2</v>
      </c>
      <c r="I101" s="17">
        <v>19</v>
      </c>
      <c r="J101" s="17">
        <v>23</v>
      </c>
      <c r="K101" s="18">
        <v>2</v>
      </c>
      <c r="L101" s="16">
        <v>4</v>
      </c>
      <c r="M101" s="46">
        <v>3</v>
      </c>
      <c r="N101" s="46">
        <v>6</v>
      </c>
      <c r="O101" s="48"/>
      <c r="P101" s="125">
        <f t="shared" si="24"/>
        <v>2</v>
      </c>
      <c r="Q101" s="164">
        <f t="shared" si="25"/>
        <v>0.15789473684210525</v>
      </c>
      <c r="R101" s="126">
        <f>IFERROR((N101/J101),"NO DISPONIBLE")</f>
        <v>0.2608695652173913</v>
      </c>
      <c r="S101" s="38"/>
      <c r="T101" s="125">
        <f t="shared" si="27"/>
        <v>0.33333333333333331</v>
      </c>
      <c r="U101" s="126">
        <f t="shared" si="28"/>
        <v>0.29545454545454547</v>
      </c>
      <c r="V101" s="38"/>
      <c r="W101" s="62" t="s">
        <v>420</v>
      </c>
    </row>
    <row r="102" spans="2:23" ht="119.25" customHeight="1" x14ac:dyDescent="0.25">
      <c r="B102" s="49" t="s">
        <v>193</v>
      </c>
      <c r="C102" s="140" t="s">
        <v>312</v>
      </c>
      <c r="D102" s="5" t="s">
        <v>194</v>
      </c>
      <c r="E102" s="54" t="s">
        <v>24</v>
      </c>
      <c r="F102" s="77" t="s">
        <v>213</v>
      </c>
      <c r="G102" s="100">
        <f t="shared" si="19"/>
        <v>52</v>
      </c>
      <c r="H102" s="73">
        <v>4</v>
      </c>
      <c r="I102" s="17">
        <v>15</v>
      </c>
      <c r="J102" s="17">
        <v>24</v>
      </c>
      <c r="K102" s="18">
        <v>9</v>
      </c>
      <c r="L102" s="16">
        <v>11</v>
      </c>
      <c r="M102" s="46">
        <v>8</v>
      </c>
      <c r="N102" s="46">
        <v>9</v>
      </c>
      <c r="O102" s="48"/>
      <c r="P102" s="125">
        <f t="shared" si="24"/>
        <v>2.75</v>
      </c>
      <c r="Q102" s="164">
        <f t="shared" si="25"/>
        <v>0.53333333333333333</v>
      </c>
      <c r="R102" s="126">
        <f t="shared" si="26"/>
        <v>0.375</v>
      </c>
      <c r="S102" s="38"/>
      <c r="T102" s="125">
        <f t="shared" si="27"/>
        <v>1</v>
      </c>
      <c r="U102" s="126">
        <f t="shared" si="28"/>
        <v>0.65116279069767447</v>
      </c>
      <c r="V102" s="38"/>
      <c r="W102" s="72" t="s">
        <v>355</v>
      </c>
    </row>
    <row r="103" spans="2:23" ht="119.25" customHeight="1" x14ac:dyDescent="0.25">
      <c r="B103" s="52" t="s">
        <v>25</v>
      </c>
      <c r="C103" s="141" t="s">
        <v>313</v>
      </c>
      <c r="D103" s="6" t="s">
        <v>195</v>
      </c>
      <c r="E103" s="50" t="s">
        <v>24</v>
      </c>
      <c r="F103" s="78" t="s">
        <v>214</v>
      </c>
      <c r="G103" s="101">
        <f t="shared" si="19"/>
        <v>130</v>
      </c>
      <c r="H103" s="73">
        <v>8</v>
      </c>
      <c r="I103" s="17">
        <v>16</v>
      </c>
      <c r="J103" s="17">
        <v>48</v>
      </c>
      <c r="K103" s="18">
        <v>58</v>
      </c>
      <c r="L103" s="16">
        <v>0</v>
      </c>
      <c r="M103" s="46">
        <v>10</v>
      </c>
      <c r="N103" s="46">
        <v>29</v>
      </c>
      <c r="O103" s="48"/>
      <c r="P103" s="125">
        <f t="shared" si="24"/>
        <v>0</v>
      </c>
      <c r="Q103" s="164">
        <f t="shared" si="25"/>
        <v>0.625</v>
      </c>
      <c r="R103" s="126">
        <f t="shared" si="26"/>
        <v>0.60416666666666663</v>
      </c>
      <c r="S103" s="38"/>
      <c r="T103" s="125">
        <f t="shared" si="27"/>
        <v>0.41666666666666669</v>
      </c>
      <c r="U103" s="126">
        <f t="shared" si="28"/>
        <v>0.54166666666666663</v>
      </c>
      <c r="V103" s="38"/>
      <c r="W103" s="62" t="s">
        <v>356</v>
      </c>
    </row>
    <row r="104" spans="2:23" ht="119.25" customHeight="1" x14ac:dyDescent="0.25">
      <c r="B104" s="49" t="s">
        <v>196</v>
      </c>
      <c r="C104" s="140" t="s">
        <v>314</v>
      </c>
      <c r="D104" s="5" t="s">
        <v>197</v>
      </c>
      <c r="E104" s="54" t="s">
        <v>24</v>
      </c>
      <c r="F104" s="77" t="s">
        <v>215</v>
      </c>
      <c r="G104" s="100">
        <f t="shared" si="19"/>
        <v>52</v>
      </c>
      <c r="H104" s="73">
        <v>4</v>
      </c>
      <c r="I104" s="17">
        <v>15</v>
      </c>
      <c r="J104" s="17">
        <v>24</v>
      </c>
      <c r="K104" s="18">
        <v>9</v>
      </c>
      <c r="L104" s="16">
        <v>3</v>
      </c>
      <c r="M104" s="46">
        <v>15</v>
      </c>
      <c r="N104" s="46">
        <v>11</v>
      </c>
      <c r="O104" s="48"/>
      <c r="P104" s="125">
        <f t="shared" si="24"/>
        <v>0.75</v>
      </c>
      <c r="Q104" s="164">
        <f t="shared" si="25"/>
        <v>1</v>
      </c>
      <c r="R104" s="126">
        <f t="shared" si="26"/>
        <v>0.45833333333333331</v>
      </c>
      <c r="S104" s="38"/>
      <c r="T104" s="125">
        <f t="shared" si="27"/>
        <v>0.94736842105263153</v>
      </c>
      <c r="U104" s="126">
        <f t="shared" si="28"/>
        <v>0.67441860465116277</v>
      </c>
      <c r="V104" s="38"/>
      <c r="W104" s="72" t="s">
        <v>357</v>
      </c>
    </row>
    <row r="105" spans="2:23" ht="119.25" customHeight="1" thickBot="1" x14ac:dyDescent="0.3">
      <c r="B105" s="80" t="s">
        <v>25</v>
      </c>
      <c r="C105" s="142" t="s">
        <v>315</v>
      </c>
      <c r="D105" s="8" t="s">
        <v>198</v>
      </c>
      <c r="E105" s="74" t="s">
        <v>24</v>
      </c>
      <c r="F105" s="81" t="s">
        <v>216</v>
      </c>
      <c r="G105" s="102">
        <f t="shared" si="19"/>
        <v>130</v>
      </c>
      <c r="H105" s="92">
        <v>6</v>
      </c>
      <c r="I105" s="22">
        <v>13</v>
      </c>
      <c r="J105" s="22">
        <v>46</v>
      </c>
      <c r="K105" s="23">
        <v>65</v>
      </c>
      <c r="L105" s="21">
        <v>0</v>
      </c>
      <c r="M105" s="22">
        <v>10</v>
      </c>
      <c r="N105" s="22">
        <v>23</v>
      </c>
      <c r="O105" s="24"/>
      <c r="P105" s="128">
        <f t="shared" si="24"/>
        <v>0</v>
      </c>
      <c r="Q105" s="167">
        <f t="shared" si="25"/>
        <v>0.76923076923076927</v>
      </c>
      <c r="R105" s="168">
        <f t="shared" si="26"/>
        <v>0.5</v>
      </c>
      <c r="S105" s="129"/>
      <c r="T105" s="128">
        <f t="shared" si="27"/>
        <v>0.52631578947368418</v>
      </c>
      <c r="U105" s="167">
        <f t="shared" si="28"/>
        <v>0.50769230769230766</v>
      </c>
      <c r="V105" s="129"/>
      <c r="W105" s="124" t="s">
        <v>358</v>
      </c>
    </row>
    <row r="106" spans="2:23" x14ac:dyDescent="0.25">
      <c r="R106" s="169"/>
    </row>
    <row r="109" spans="2:23" ht="62.25" customHeight="1" x14ac:dyDescent="0.25">
      <c r="C109" s="223" t="s">
        <v>233</v>
      </c>
      <c r="D109" s="224"/>
      <c r="J109" s="221" t="s">
        <v>19</v>
      </c>
      <c r="K109" s="222"/>
      <c r="L109" s="222"/>
      <c r="M109" s="222"/>
      <c r="N109" s="222"/>
      <c r="O109" s="222"/>
      <c r="V109" s="223" t="s">
        <v>332</v>
      </c>
      <c r="W109" s="224"/>
    </row>
    <row r="112" spans="2:23" ht="15.75" thickBot="1" x14ac:dyDescent="0.3"/>
    <row r="113" spans="5:23" ht="60.75" customHeight="1" thickBot="1" x14ac:dyDescent="0.3">
      <c r="E113" s="170" t="s">
        <v>17</v>
      </c>
      <c r="F113" s="171"/>
      <c r="G113" s="171"/>
      <c r="H113" s="171"/>
      <c r="I113" s="171"/>
      <c r="J113" s="171"/>
      <c r="K113" s="171"/>
      <c r="L113" s="171"/>
      <c r="M113" s="171"/>
      <c r="N113" s="171"/>
      <c r="O113" s="171"/>
      <c r="P113" s="171"/>
      <c r="Q113" s="171"/>
      <c r="R113" s="171"/>
      <c r="S113" s="171"/>
      <c r="T113" s="171"/>
      <c r="U113" s="171"/>
      <c r="V113" s="171"/>
      <c r="W113" s="172"/>
    </row>
    <row r="114" spans="5:23" ht="30.75" customHeight="1" thickBot="1" x14ac:dyDescent="0.3">
      <c r="E114" s="173" t="s">
        <v>18</v>
      </c>
      <c r="F114" s="173" t="s">
        <v>12</v>
      </c>
      <c r="G114" s="170" t="s">
        <v>13</v>
      </c>
      <c r="H114" s="171"/>
      <c r="I114" s="171"/>
      <c r="J114" s="172"/>
      <c r="K114" s="175" t="s">
        <v>14</v>
      </c>
      <c r="L114" s="176"/>
      <c r="M114" s="176"/>
      <c r="N114" s="176"/>
      <c r="O114" s="175" t="s">
        <v>15</v>
      </c>
      <c r="P114" s="176"/>
      <c r="Q114" s="176"/>
      <c r="R114" s="177"/>
      <c r="S114" s="175" t="s">
        <v>16</v>
      </c>
      <c r="T114" s="176"/>
      <c r="U114" s="176"/>
      <c r="V114" s="177"/>
      <c r="W114" s="105" t="s">
        <v>320</v>
      </c>
    </row>
    <row r="115" spans="5:23" ht="33.75" customHeight="1" thickBot="1" x14ac:dyDescent="0.3">
      <c r="E115" s="174"/>
      <c r="F115" s="174"/>
      <c r="G115" s="13" t="s">
        <v>316</v>
      </c>
      <c r="H115" s="14" t="s">
        <v>317</v>
      </c>
      <c r="I115" s="15" t="s">
        <v>318</v>
      </c>
      <c r="J115" s="14" t="s">
        <v>319</v>
      </c>
      <c r="K115" s="13" t="s">
        <v>316</v>
      </c>
      <c r="L115" s="14" t="s">
        <v>317</v>
      </c>
      <c r="M115" s="15" t="s">
        <v>318</v>
      </c>
      <c r="N115" s="14" t="s">
        <v>319</v>
      </c>
      <c r="O115" s="13" t="s">
        <v>316</v>
      </c>
      <c r="P115" s="14" t="s">
        <v>317</v>
      </c>
      <c r="Q115" s="15" t="s">
        <v>318</v>
      </c>
      <c r="R115" s="14" t="s">
        <v>319</v>
      </c>
      <c r="S115" s="13" t="s">
        <v>316</v>
      </c>
      <c r="T115" s="14" t="s">
        <v>317</v>
      </c>
      <c r="U115" s="15" t="s">
        <v>318</v>
      </c>
      <c r="V115" s="14" t="s">
        <v>319</v>
      </c>
      <c r="W115" s="106"/>
    </row>
    <row r="116" spans="5:23" ht="13.5" hidden="1" customHeight="1" thickBot="1" x14ac:dyDescent="0.3">
      <c r="E116" s="103"/>
      <c r="F116" s="104"/>
      <c r="G116" s="35"/>
      <c r="H116" s="36"/>
      <c r="I116" s="36"/>
      <c r="J116" s="37"/>
      <c r="K116" s="35"/>
      <c r="L116" s="36"/>
      <c r="M116" s="36"/>
      <c r="N116" s="38"/>
      <c r="O116" s="39" t="str">
        <f t="shared" ref="O116:R116" si="29">IFERROR((K116/G116),"100%")</f>
        <v>100%</v>
      </c>
      <c r="P116" s="34" t="str">
        <f t="shared" si="29"/>
        <v>100%</v>
      </c>
      <c r="Q116" s="34" t="str">
        <f t="shared" si="29"/>
        <v>100%</v>
      </c>
      <c r="R116" s="20" t="str">
        <f t="shared" si="29"/>
        <v>100%</v>
      </c>
      <c r="S116" s="39" t="str">
        <f>IFERROR(((K116)/(G116)),"100%")</f>
        <v>100%</v>
      </c>
      <c r="T116" s="39" t="str">
        <f>IFERROR(((L116+M116)/(H116+I116)),"100%")</f>
        <v>100%</v>
      </c>
      <c r="U116" s="34" t="str">
        <f>IFERROR(((L116+M116+N116)/(H116+I116+J116)),"100%")</f>
        <v>100%</v>
      </c>
      <c r="V116" s="20" t="str">
        <f>IFERROR(((L116+M116+N116+O116)/(H116+I116+J116+K116)),"100%")</f>
        <v>100%</v>
      </c>
      <c r="W116" s="40"/>
    </row>
    <row r="117" spans="5:23" ht="75.75" customHeight="1" x14ac:dyDescent="0.25">
      <c r="E117" s="11" t="s">
        <v>90</v>
      </c>
      <c r="F117" s="12">
        <v>40921720</v>
      </c>
      <c r="G117" s="25">
        <v>9563605</v>
      </c>
      <c r="H117" s="26">
        <v>9522507</v>
      </c>
      <c r="I117" s="26">
        <v>9452859</v>
      </c>
      <c r="J117" s="27">
        <v>12382749</v>
      </c>
      <c r="K117" s="25">
        <v>9904453.4800000004</v>
      </c>
      <c r="L117" s="28">
        <v>9585258.7599999998</v>
      </c>
      <c r="M117" s="28"/>
      <c r="N117" s="29"/>
      <c r="O117" s="20">
        <f>IFERROR(K117/G117,"100"%)</f>
        <v>1.0356401670708901</v>
      </c>
      <c r="P117" s="20">
        <f>IFERROR(L117/H117,"100"%)</f>
        <v>1.0065898360589285</v>
      </c>
      <c r="Q117" s="20">
        <f>IFERROR(M117/I117,"100"%)</f>
        <v>0</v>
      </c>
      <c r="R117" s="20">
        <f>IFERROR(N117/J117,"100"%)</f>
        <v>0</v>
      </c>
      <c r="S117" s="39">
        <f>IFERROR(K117/F117,"100%")</f>
        <v>0.24203414421485706</v>
      </c>
      <c r="T117" s="123">
        <f>IFERROR((K117+L117)/F117,"100%")</f>
        <v>0.47626815881639389</v>
      </c>
      <c r="U117" s="34">
        <f>IFERROR((K117+L117+M117)/F117,"100%")</f>
        <v>0.47626815881639389</v>
      </c>
      <c r="V117" s="34">
        <f>IFERROR((K117+L117+M117+N117)/F117,"100%")</f>
        <v>0.47626815881639389</v>
      </c>
      <c r="W117" s="84" t="s">
        <v>417</v>
      </c>
    </row>
    <row r="118" spans="5:23" ht="75.75" customHeight="1" x14ac:dyDescent="0.25">
      <c r="E118" s="63" t="s">
        <v>91</v>
      </c>
      <c r="F118" s="64">
        <v>125254590</v>
      </c>
      <c r="G118" s="65">
        <v>28938117</v>
      </c>
      <c r="H118" s="66">
        <v>29574232</v>
      </c>
      <c r="I118" s="66">
        <v>28781641</v>
      </c>
      <c r="J118" s="67">
        <v>37960600</v>
      </c>
      <c r="K118" s="65">
        <v>44978662.700000003</v>
      </c>
      <c r="L118" s="68">
        <v>44399187.280000001</v>
      </c>
      <c r="M118" s="68"/>
      <c r="N118" s="69"/>
      <c r="O118" s="20">
        <f t="shared" ref="O118:O129" si="30">IFERROR(K118/G118,"100"%)</f>
        <v>1.5543050952485955</v>
      </c>
      <c r="P118" s="20">
        <f t="shared" ref="P118:P129" si="31">IFERROR(L118/H118,"100"%)</f>
        <v>1.5012794678827164</v>
      </c>
      <c r="Q118" s="20">
        <f t="shared" ref="Q118:Q130" si="32">IFERROR(M118/I118,"100"%)</f>
        <v>0</v>
      </c>
      <c r="R118" s="20">
        <f t="shared" ref="R118:R129" si="33">IFERROR(N118/J118,"100"%)</f>
        <v>0</v>
      </c>
      <c r="S118" s="39">
        <f t="shared" ref="S118:S130" si="34">IFERROR(K118/F118,"100%")</f>
        <v>0.35909791968501914</v>
      </c>
      <c r="T118" s="34">
        <f t="shared" ref="T118:T129" si="35">IFERROR((K118+L118)/F118,"100%")</f>
        <v>0.71356945865217403</v>
      </c>
      <c r="U118" s="34">
        <f t="shared" ref="U118:U128" si="36">IFERROR((K118+L118+M118)/F118,"100%")</f>
        <v>0.71356945865217403</v>
      </c>
      <c r="V118" s="34">
        <f t="shared" ref="V118:V129" si="37">IFERROR((K118+L118+M118+N118)/F118,"100%")</f>
        <v>0.71356945865217403</v>
      </c>
      <c r="W118" s="84" t="s">
        <v>417</v>
      </c>
    </row>
    <row r="119" spans="5:23" ht="75.75" customHeight="1" x14ac:dyDescent="0.25">
      <c r="E119" s="63" t="s">
        <v>93</v>
      </c>
      <c r="F119" s="64">
        <v>455475961</v>
      </c>
      <c r="G119" s="65">
        <v>113442221</v>
      </c>
      <c r="H119" s="66">
        <v>113434615</v>
      </c>
      <c r="I119" s="66">
        <v>113402711</v>
      </c>
      <c r="J119" s="67">
        <v>115196414</v>
      </c>
      <c r="K119" s="65">
        <v>107935022.20999999</v>
      </c>
      <c r="L119" s="68">
        <v>74289206.810000002</v>
      </c>
      <c r="M119" s="68"/>
      <c r="N119" s="69"/>
      <c r="O119" s="20">
        <f t="shared" si="30"/>
        <v>0.95145371148895252</v>
      </c>
      <c r="P119" s="20">
        <f t="shared" si="31"/>
        <v>0.65490773526229185</v>
      </c>
      <c r="Q119" s="20">
        <f t="shared" si="32"/>
        <v>0</v>
      </c>
      <c r="R119" s="20">
        <f t="shared" si="33"/>
        <v>0</v>
      </c>
      <c r="S119" s="39">
        <f t="shared" si="34"/>
        <v>0.23697194023813695</v>
      </c>
      <c r="T119" s="34">
        <f t="shared" si="35"/>
        <v>0.40007430605102773</v>
      </c>
      <c r="U119" s="34">
        <f t="shared" si="36"/>
        <v>0.40007430605102773</v>
      </c>
      <c r="V119" s="34">
        <f t="shared" si="37"/>
        <v>0.40007430605102773</v>
      </c>
      <c r="W119" s="84" t="s">
        <v>417</v>
      </c>
    </row>
    <row r="120" spans="5:23" ht="75.75" customHeight="1" x14ac:dyDescent="0.25">
      <c r="E120" s="63" t="s">
        <v>94</v>
      </c>
      <c r="F120" s="64">
        <v>93983781</v>
      </c>
      <c r="G120" s="65">
        <v>22748947</v>
      </c>
      <c r="H120" s="66">
        <v>22639060</v>
      </c>
      <c r="I120" s="66">
        <v>22510459</v>
      </c>
      <c r="J120" s="67">
        <v>26085315</v>
      </c>
      <c r="K120" s="65">
        <v>21103886.07</v>
      </c>
      <c r="L120" s="68">
        <v>26302550.059999999</v>
      </c>
      <c r="M120" s="68"/>
      <c r="N120" s="69"/>
      <c r="O120" s="20">
        <f t="shared" si="30"/>
        <v>0.92768628235847572</v>
      </c>
      <c r="P120" s="20">
        <f t="shared" si="31"/>
        <v>1.1618216507222472</v>
      </c>
      <c r="Q120" s="20">
        <f t="shared" si="32"/>
        <v>0</v>
      </c>
      <c r="R120" s="20">
        <f t="shared" si="33"/>
        <v>0</v>
      </c>
      <c r="S120" s="39">
        <f t="shared" si="34"/>
        <v>0.22454817039122954</v>
      </c>
      <c r="T120" s="34">
        <f t="shared" si="35"/>
        <v>0.504410820947925</v>
      </c>
      <c r="U120" s="34">
        <f t="shared" si="36"/>
        <v>0.504410820947925</v>
      </c>
      <c r="V120" s="34">
        <f t="shared" si="37"/>
        <v>0.504410820947925</v>
      </c>
      <c r="W120" s="84" t="s">
        <v>417</v>
      </c>
    </row>
    <row r="121" spans="5:23" ht="75.75" customHeight="1" x14ac:dyDescent="0.25">
      <c r="E121" s="63" t="s">
        <v>95</v>
      </c>
      <c r="F121" s="64">
        <v>192976733</v>
      </c>
      <c r="G121" s="65">
        <v>46096407</v>
      </c>
      <c r="H121" s="66">
        <v>46187562</v>
      </c>
      <c r="I121" s="66">
        <v>47295689</v>
      </c>
      <c r="J121" s="67">
        <v>53397075</v>
      </c>
      <c r="K121" s="65">
        <v>51647856.509999998</v>
      </c>
      <c r="L121" s="68">
        <v>42577560.520000003</v>
      </c>
      <c r="M121" s="68"/>
      <c r="N121" s="69"/>
      <c r="O121" s="20">
        <f t="shared" si="30"/>
        <v>1.1204312845901416</v>
      </c>
      <c r="P121" s="20">
        <f t="shared" si="31"/>
        <v>0.92184039763778836</v>
      </c>
      <c r="Q121" s="20">
        <f t="shared" si="32"/>
        <v>0</v>
      </c>
      <c r="R121" s="20">
        <f t="shared" si="33"/>
        <v>0</v>
      </c>
      <c r="S121" s="39">
        <f t="shared" si="34"/>
        <v>0.26763773905323601</v>
      </c>
      <c r="T121" s="34">
        <f t="shared" si="35"/>
        <v>0.48827345952633577</v>
      </c>
      <c r="U121" s="34">
        <f t="shared" si="36"/>
        <v>0.48827345952633577</v>
      </c>
      <c r="V121" s="34">
        <f t="shared" si="37"/>
        <v>0.48827345952633577</v>
      </c>
      <c r="W121" s="84" t="s">
        <v>417</v>
      </c>
    </row>
    <row r="122" spans="5:23" ht="75.75" customHeight="1" x14ac:dyDescent="0.25">
      <c r="E122" s="63" t="s">
        <v>96</v>
      </c>
      <c r="F122" s="64">
        <v>177258557</v>
      </c>
      <c r="G122" s="65">
        <v>42470324</v>
      </c>
      <c r="H122" s="66">
        <v>41713244</v>
      </c>
      <c r="I122" s="66">
        <v>41569252</v>
      </c>
      <c r="J122" s="67">
        <v>51505737</v>
      </c>
      <c r="K122" s="65">
        <v>47171385.920000002</v>
      </c>
      <c r="L122" s="68">
        <v>48257098.5</v>
      </c>
      <c r="M122" s="68"/>
      <c r="N122" s="69"/>
      <c r="O122" s="20">
        <f t="shared" si="30"/>
        <v>1.1106905122739352</v>
      </c>
      <c r="P122" s="20">
        <f t="shared" si="31"/>
        <v>1.1568771419456132</v>
      </c>
      <c r="Q122" s="20">
        <f t="shared" si="32"/>
        <v>0</v>
      </c>
      <c r="R122" s="20">
        <f t="shared" si="33"/>
        <v>0</v>
      </c>
      <c r="S122" s="39">
        <f t="shared" si="34"/>
        <v>0.26611626946731831</v>
      </c>
      <c r="T122" s="34">
        <f t="shared" si="35"/>
        <v>0.5383575610400575</v>
      </c>
      <c r="U122" s="34">
        <f t="shared" si="36"/>
        <v>0.5383575610400575</v>
      </c>
      <c r="V122" s="34">
        <f t="shared" si="37"/>
        <v>0.5383575610400575</v>
      </c>
      <c r="W122" s="84" t="s">
        <v>417</v>
      </c>
    </row>
    <row r="123" spans="5:23" ht="75.75" customHeight="1" x14ac:dyDescent="0.25">
      <c r="E123" s="63" t="s">
        <v>97</v>
      </c>
      <c r="F123" s="64">
        <v>105316140</v>
      </c>
      <c r="G123" s="65">
        <v>25019646</v>
      </c>
      <c r="H123" s="66">
        <v>24761368</v>
      </c>
      <c r="I123" s="66">
        <v>24808047</v>
      </c>
      <c r="J123" s="67">
        <v>30727079</v>
      </c>
      <c r="K123" s="65">
        <v>29514463.449999999</v>
      </c>
      <c r="L123" s="68">
        <v>26514480.300000001</v>
      </c>
      <c r="M123" s="68"/>
      <c r="N123" s="69"/>
      <c r="O123" s="20">
        <f t="shared" si="30"/>
        <v>1.1796515206490132</v>
      </c>
      <c r="P123" s="20">
        <f t="shared" si="31"/>
        <v>1.0708003006942104</v>
      </c>
      <c r="Q123" s="20">
        <f t="shared" si="32"/>
        <v>0</v>
      </c>
      <c r="R123" s="20">
        <f t="shared" si="33"/>
        <v>0</v>
      </c>
      <c r="S123" s="39">
        <f t="shared" si="34"/>
        <v>0.28024634638147583</v>
      </c>
      <c r="T123" s="34">
        <f t="shared" si="35"/>
        <v>0.53200719044583289</v>
      </c>
      <c r="U123" s="34">
        <f t="shared" si="36"/>
        <v>0.53200719044583289</v>
      </c>
      <c r="V123" s="34">
        <f t="shared" si="37"/>
        <v>0.53200719044583289</v>
      </c>
      <c r="W123" s="84" t="s">
        <v>417</v>
      </c>
    </row>
    <row r="124" spans="5:23" ht="75.75" customHeight="1" x14ac:dyDescent="0.25">
      <c r="E124" s="63" t="s">
        <v>98</v>
      </c>
      <c r="F124" s="64">
        <v>35301343</v>
      </c>
      <c r="G124" s="65">
        <v>8167387</v>
      </c>
      <c r="H124" s="66">
        <v>8167685</v>
      </c>
      <c r="I124" s="66">
        <v>8147995</v>
      </c>
      <c r="J124" s="67">
        <v>10818276</v>
      </c>
      <c r="K124" s="65">
        <v>8661612.7799999993</v>
      </c>
      <c r="L124" s="68">
        <v>8285513.3799999999</v>
      </c>
      <c r="M124" s="68"/>
      <c r="N124" s="69"/>
      <c r="O124" s="20">
        <f t="shared" si="30"/>
        <v>1.0605121050343274</v>
      </c>
      <c r="P124" s="20">
        <f t="shared" si="31"/>
        <v>1.0144261660433771</v>
      </c>
      <c r="Q124" s="20">
        <f t="shared" si="32"/>
        <v>0</v>
      </c>
      <c r="R124" s="20">
        <f t="shared" si="33"/>
        <v>0</v>
      </c>
      <c r="S124" s="39">
        <f t="shared" si="34"/>
        <v>0.2453621319732793</v>
      </c>
      <c r="T124" s="34">
        <f t="shared" si="35"/>
        <v>0.48007029534258794</v>
      </c>
      <c r="U124" s="34">
        <f t="shared" si="36"/>
        <v>0.48007029534258794</v>
      </c>
      <c r="V124" s="34">
        <f t="shared" si="37"/>
        <v>0.48007029534258794</v>
      </c>
      <c r="W124" s="84" t="s">
        <v>417</v>
      </c>
    </row>
    <row r="125" spans="5:23" ht="75.75" customHeight="1" x14ac:dyDescent="0.25">
      <c r="E125" s="63" t="s">
        <v>92</v>
      </c>
      <c r="F125" s="64">
        <v>18136611</v>
      </c>
      <c r="G125" s="65">
        <v>4472522</v>
      </c>
      <c r="H125" s="66">
        <v>4416391</v>
      </c>
      <c r="I125" s="66">
        <v>4045132</v>
      </c>
      <c r="J125" s="67">
        <v>5202566</v>
      </c>
      <c r="K125" s="65">
        <v>4542703.88</v>
      </c>
      <c r="L125" s="68">
        <v>4134064.07</v>
      </c>
      <c r="M125" s="68"/>
      <c r="N125" s="69"/>
      <c r="O125" s="20">
        <f t="shared" si="30"/>
        <v>1.0156917908956065</v>
      </c>
      <c r="P125" s="20">
        <f>IFERROR(L125/H125,"100"%)</f>
        <v>0.93607293149542237</v>
      </c>
      <c r="Q125" s="20">
        <f t="shared" si="32"/>
        <v>0</v>
      </c>
      <c r="R125" s="20">
        <f t="shared" si="33"/>
        <v>0</v>
      </c>
      <c r="S125" s="39">
        <f t="shared" si="34"/>
        <v>0.25047148444657052</v>
      </c>
      <c r="T125" s="34">
        <f t="shared" si="35"/>
        <v>0.47841175785266604</v>
      </c>
      <c r="U125" s="34">
        <f t="shared" si="36"/>
        <v>0.47841175785266604</v>
      </c>
      <c r="V125" s="34">
        <f t="shared" si="37"/>
        <v>0.47841175785266604</v>
      </c>
      <c r="W125" s="84" t="s">
        <v>417</v>
      </c>
    </row>
    <row r="126" spans="5:23" ht="75.75" customHeight="1" x14ac:dyDescent="0.25">
      <c r="E126" s="63" t="s">
        <v>99</v>
      </c>
      <c r="F126" s="64">
        <v>14823626</v>
      </c>
      <c r="G126" s="65">
        <v>3415460</v>
      </c>
      <c r="H126" s="66">
        <v>3549220</v>
      </c>
      <c r="I126" s="66">
        <v>3488842</v>
      </c>
      <c r="J126" s="67">
        <v>4370104</v>
      </c>
      <c r="K126" s="65">
        <v>3186084.73</v>
      </c>
      <c r="L126" s="68">
        <v>5707030.1200000001</v>
      </c>
      <c r="M126" s="68"/>
      <c r="N126" s="69"/>
      <c r="O126" s="20">
        <f t="shared" si="30"/>
        <v>0.93284205641407014</v>
      </c>
      <c r="P126" s="20">
        <f t="shared" si="31"/>
        <v>1.6079674181932933</v>
      </c>
      <c r="Q126" s="20">
        <f t="shared" si="32"/>
        <v>0</v>
      </c>
      <c r="R126" s="20">
        <f t="shared" si="33"/>
        <v>0</v>
      </c>
      <c r="S126" s="39">
        <f t="shared" si="34"/>
        <v>0.21493288686587209</v>
      </c>
      <c r="T126" s="34">
        <f t="shared" si="35"/>
        <v>0.59992844193451722</v>
      </c>
      <c r="U126" s="34">
        <f t="shared" si="36"/>
        <v>0.59992844193451722</v>
      </c>
      <c r="V126" s="34">
        <f t="shared" si="37"/>
        <v>0.59992844193451722</v>
      </c>
      <c r="W126" s="84" t="s">
        <v>417</v>
      </c>
    </row>
    <row r="127" spans="5:23" ht="75.75" customHeight="1" x14ac:dyDescent="0.25">
      <c r="E127" s="63" t="s">
        <v>100</v>
      </c>
      <c r="F127" s="64">
        <v>10652784</v>
      </c>
      <c r="G127" s="65">
        <v>2432565</v>
      </c>
      <c r="H127" s="66">
        <v>2679998</v>
      </c>
      <c r="I127" s="66">
        <v>2670674</v>
      </c>
      <c r="J127" s="67">
        <v>2869547</v>
      </c>
      <c r="K127" s="65">
        <v>2186314.91</v>
      </c>
      <c r="L127" s="68">
        <v>2353357.2599999998</v>
      </c>
      <c r="M127" s="68"/>
      <c r="N127" s="69"/>
      <c r="O127" s="20">
        <f t="shared" si="30"/>
        <v>0.89876936895828075</v>
      </c>
      <c r="P127" s="20">
        <f t="shared" si="31"/>
        <v>0.87811903590972817</v>
      </c>
      <c r="Q127" s="20">
        <f t="shared" si="32"/>
        <v>0</v>
      </c>
      <c r="R127" s="20">
        <f t="shared" si="33"/>
        <v>0</v>
      </c>
      <c r="S127" s="39">
        <f t="shared" si="34"/>
        <v>0.20523413503925361</v>
      </c>
      <c r="T127" s="34">
        <f t="shared" si="35"/>
        <v>0.42614889872919604</v>
      </c>
      <c r="U127" s="34">
        <f t="shared" si="36"/>
        <v>0.42614889872919604</v>
      </c>
      <c r="V127" s="34">
        <f t="shared" si="37"/>
        <v>0.42614889872919604</v>
      </c>
      <c r="W127" s="84" t="s">
        <v>417</v>
      </c>
    </row>
    <row r="128" spans="5:23" ht="75.75" customHeight="1" x14ac:dyDescent="0.25">
      <c r="E128" s="63" t="s">
        <v>101</v>
      </c>
      <c r="F128" s="64">
        <v>4938076</v>
      </c>
      <c r="G128" s="65">
        <v>1148517</v>
      </c>
      <c r="H128" s="66">
        <v>1171585</v>
      </c>
      <c r="I128" s="66">
        <v>1175641</v>
      </c>
      <c r="J128" s="67">
        <v>1442333</v>
      </c>
      <c r="K128" s="65">
        <v>795695.31</v>
      </c>
      <c r="L128" s="68">
        <v>862768.18</v>
      </c>
      <c r="M128" s="68"/>
      <c r="N128" s="69"/>
      <c r="O128" s="20">
        <f t="shared" si="30"/>
        <v>0.69280237906796338</v>
      </c>
      <c r="P128" s="20">
        <f t="shared" si="31"/>
        <v>0.73641108412961931</v>
      </c>
      <c r="Q128" s="20">
        <f>IFERROR(M128/I128,"100"%)</f>
        <v>0</v>
      </c>
      <c r="R128" s="20">
        <f t="shared" si="33"/>
        <v>0</v>
      </c>
      <c r="S128" s="39">
        <f t="shared" si="34"/>
        <v>0.16113468281978649</v>
      </c>
      <c r="T128" s="34">
        <f t="shared" si="35"/>
        <v>0.33585215982905087</v>
      </c>
      <c r="U128" s="34">
        <f t="shared" si="36"/>
        <v>0.33585215982905087</v>
      </c>
      <c r="V128" s="34">
        <f t="shared" si="37"/>
        <v>0.33585215982905087</v>
      </c>
      <c r="W128" s="84" t="s">
        <v>417</v>
      </c>
    </row>
    <row r="129" spans="5:23" ht="75.75" customHeight="1" x14ac:dyDescent="0.25">
      <c r="E129" s="63" t="s">
        <v>102</v>
      </c>
      <c r="F129" s="64">
        <v>22050690</v>
      </c>
      <c r="G129" s="65">
        <v>5046822</v>
      </c>
      <c r="H129" s="66">
        <v>5020428</v>
      </c>
      <c r="I129" s="66">
        <v>5098480</v>
      </c>
      <c r="J129" s="67">
        <v>6884960</v>
      </c>
      <c r="K129" s="65">
        <v>4842343.5999999996</v>
      </c>
      <c r="L129" s="68">
        <v>4821081.88</v>
      </c>
      <c r="M129" s="68"/>
      <c r="N129" s="69"/>
      <c r="O129" s="20">
        <f t="shared" si="30"/>
        <v>0.95948373055360381</v>
      </c>
      <c r="P129" s="20">
        <f t="shared" si="31"/>
        <v>0.96029300290732178</v>
      </c>
      <c r="Q129" s="20">
        <f t="shared" si="32"/>
        <v>0</v>
      </c>
      <c r="R129" s="20">
        <f t="shared" si="33"/>
        <v>0</v>
      </c>
      <c r="S129" s="39">
        <f t="shared" si="34"/>
        <v>0.21960054764726181</v>
      </c>
      <c r="T129" s="34">
        <f t="shared" si="35"/>
        <v>0.43823687512726361</v>
      </c>
      <c r="U129" s="34">
        <f>IFERROR((K129+L129+M129)/F129,"100%")</f>
        <v>0.43823687512726361</v>
      </c>
      <c r="V129" s="34">
        <f t="shared" si="37"/>
        <v>0.43823687512726361</v>
      </c>
      <c r="W129" s="84" t="s">
        <v>417</v>
      </c>
    </row>
    <row r="130" spans="5:23" ht="75.75" customHeight="1" thickBot="1" x14ac:dyDescent="0.3">
      <c r="E130" s="110" t="s">
        <v>229</v>
      </c>
      <c r="F130" s="111">
        <v>964720908</v>
      </c>
      <c r="G130" s="112">
        <v>55120028</v>
      </c>
      <c r="H130" s="113">
        <v>300166511</v>
      </c>
      <c r="I130" s="113">
        <v>304453524</v>
      </c>
      <c r="J130" s="114">
        <v>304980845</v>
      </c>
      <c r="K130" s="112">
        <v>1657799.3</v>
      </c>
      <c r="L130" s="113">
        <v>88833412.859999999</v>
      </c>
      <c r="M130" s="113"/>
      <c r="N130" s="114"/>
      <c r="O130" s="119">
        <f>IFERROR(K130/G130,"100"%)</f>
        <v>3.0076169409783318E-2</v>
      </c>
      <c r="P130" s="120">
        <f>IFERROR(L130/H130,"100"%)</f>
        <v>0.29594711469994733</v>
      </c>
      <c r="Q130" s="122">
        <f t="shared" si="32"/>
        <v>0</v>
      </c>
      <c r="R130" s="122">
        <f>IFERROR(N130/J130,"100"%)</f>
        <v>0</v>
      </c>
      <c r="S130" s="118">
        <f t="shared" si="34"/>
        <v>1.7184237288241711E-3</v>
      </c>
      <c r="T130" s="122">
        <f>IFERROR((K130+L130)/F130,"100%")</f>
        <v>9.3800405287785049E-2</v>
      </c>
      <c r="U130" s="122">
        <f>IFERROR((K130+L130+M130)/F130,"100%")</f>
        <v>9.3800405287785049E-2</v>
      </c>
      <c r="V130" s="122">
        <f>IFERROR((K130+L130+M130+N130)/F130,"100%")</f>
        <v>9.3800405287785049E-2</v>
      </c>
      <c r="W130" s="115" t="s">
        <v>417</v>
      </c>
    </row>
  </sheetData>
  <mergeCells count="37">
    <mergeCell ref="J109:O109"/>
    <mergeCell ref="V109:W109"/>
    <mergeCell ref="B56:B57"/>
    <mergeCell ref="C56:C57"/>
    <mergeCell ref="C109:D109"/>
    <mergeCell ref="B16:F16"/>
    <mergeCell ref="B17:B18"/>
    <mergeCell ref="C13:C14"/>
    <mergeCell ref="B53:B54"/>
    <mergeCell ref="C53:C54"/>
    <mergeCell ref="C17:C18"/>
    <mergeCell ref="C23:C24"/>
    <mergeCell ref="B42:B43"/>
    <mergeCell ref="C42:C43"/>
    <mergeCell ref="B46:B48"/>
    <mergeCell ref="C46:C48"/>
    <mergeCell ref="B50:B51"/>
    <mergeCell ref="C50:C51"/>
    <mergeCell ref="T13:V13"/>
    <mergeCell ref="G13:K13"/>
    <mergeCell ref="G12:V12"/>
    <mergeCell ref="W13:W14"/>
    <mergeCell ref="B13:B14"/>
    <mergeCell ref="E4:S4"/>
    <mergeCell ref="E5:S5"/>
    <mergeCell ref="D13:F13"/>
    <mergeCell ref="L13:O13"/>
    <mergeCell ref="P13:S13"/>
    <mergeCell ref="E6:S6"/>
    <mergeCell ref="E7:S7"/>
    <mergeCell ref="E113:W113"/>
    <mergeCell ref="F114:F115"/>
    <mergeCell ref="E114:E115"/>
    <mergeCell ref="G114:J114"/>
    <mergeCell ref="K114:N114"/>
    <mergeCell ref="O114:R114"/>
    <mergeCell ref="S114:V114"/>
  </mergeCells>
  <conditionalFormatting sqref="H16:K105 G116:J130">
    <cfRule type="containsBlanks" dxfId="36" priority="111">
      <formula>LEN(TRIM(G16))=0</formula>
    </cfRule>
  </conditionalFormatting>
  <conditionalFormatting sqref="L15:N15">
    <cfRule type="cellIs" dxfId="35" priority="15" operator="equal">
      <formula>"NO DISPONIBLE"</formula>
    </cfRule>
  </conditionalFormatting>
  <conditionalFormatting sqref="L16:O105 K116:N130">
    <cfRule type="containsBlanks" dxfId="34" priority="123">
      <formula>LEN(TRIM(K16))=0</formula>
    </cfRule>
  </conditionalFormatting>
  <conditionalFormatting sqref="O15">
    <cfRule type="containsBlanks" dxfId="33" priority="5">
      <formula>LEN(TRIM(O15))=0</formula>
    </cfRule>
  </conditionalFormatting>
  <conditionalFormatting sqref="O116:V116">
    <cfRule type="containsBlanks" dxfId="32" priority="90" stopIfTrue="1">
      <formula>LEN(TRIM(O116))=0</formula>
    </cfRule>
    <cfRule type="cellIs" dxfId="31" priority="89" stopIfTrue="1" operator="greaterThanOrEqual">
      <formula>1.2</formula>
    </cfRule>
    <cfRule type="cellIs" dxfId="30" priority="88" stopIfTrue="1" operator="between">
      <formula>0.7</formula>
      <formula>1.2</formula>
    </cfRule>
    <cfRule type="cellIs" dxfId="29" priority="87" stopIfTrue="1" operator="between">
      <formula>0.5</formula>
      <formula>0.7</formula>
    </cfRule>
    <cfRule type="cellIs" dxfId="28" priority="86" stopIfTrue="1" operator="lessThan">
      <formula>0.5</formula>
    </cfRule>
    <cfRule type="cellIs" dxfId="27" priority="85" stopIfTrue="1" operator="equal">
      <formula>"100%"</formula>
    </cfRule>
  </conditionalFormatting>
  <conditionalFormatting sqref="O117:V130">
    <cfRule type="cellIs" dxfId="26" priority="36" stopIfTrue="1" operator="equal">
      <formula>"100%"</formula>
    </cfRule>
    <cfRule type="cellIs" dxfId="25" priority="37" stopIfTrue="1" operator="lessThan">
      <formula>0.5</formula>
    </cfRule>
    <cfRule type="cellIs" dxfId="24" priority="38" stopIfTrue="1" operator="between">
      <formula>0.5</formula>
      <formula>0.7</formula>
    </cfRule>
    <cfRule type="cellIs" dxfId="23" priority="39" stopIfTrue="1" operator="between">
      <formula>0.7</formula>
      <formula>1.2</formula>
    </cfRule>
    <cfRule type="cellIs" dxfId="22" priority="40" stopIfTrue="1" operator="greaterThanOrEqual">
      <formula>1.2</formula>
    </cfRule>
    <cfRule type="containsBlanks" dxfId="21" priority="41" stopIfTrue="1">
      <formula>LEN(TRIM(O117))=0</formula>
    </cfRule>
  </conditionalFormatting>
  <conditionalFormatting sqref="P15:R15">
    <cfRule type="cellIs" dxfId="20" priority="19" operator="greaterThanOrEqual">
      <formula>0.15</formula>
    </cfRule>
    <cfRule type="cellIs" dxfId="19" priority="18" stopIfTrue="1" operator="between">
      <formula>0</formula>
      <formula>0.15</formula>
    </cfRule>
    <cfRule type="cellIs" dxfId="18" priority="17" operator="lessThanOrEqual">
      <formula>0</formula>
    </cfRule>
    <cfRule type="containsText" dxfId="17" priority="16" operator="containsText" text="NO DISPONIBLE">
      <formula>NOT(ISERROR(SEARCH("NO DISPONIBLE",P15)))</formula>
    </cfRule>
  </conditionalFormatting>
  <conditionalFormatting sqref="P17:R105">
    <cfRule type="cellIs" dxfId="16" priority="2" operator="equal">
      <formula>"NO DISPONIBLE"</formula>
    </cfRule>
  </conditionalFormatting>
  <conditionalFormatting sqref="P16:S16 U16:V16 T16:T105 P17:R105 U17:U105 T98:U105">
    <cfRule type="cellIs" dxfId="15" priority="50" stopIfTrue="1" operator="lessThan">
      <formula>0.5</formula>
    </cfRule>
    <cfRule type="cellIs" dxfId="14" priority="51" stopIfTrue="1" operator="between">
      <formula>0.5</formula>
      <formula>0.7</formula>
    </cfRule>
    <cfRule type="cellIs" dxfId="13" priority="52" stopIfTrue="1" operator="between">
      <formula>0.7</formula>
      <formula>1.2</formula>
    </cfRule>
    <cfRule type="cellIs" dxfId="12" priority="53" stopIfTrue="1" operator="greaterThanOrEqual">
      <formula>1.2</formula>
    </cfRule>
    <cfRule type="containsBlanks" dxfId="11" priority="54" stopIfTrue="1">
      <formula>LEN(TRIM(P16))=0</formula>
    </cfRule>
  </conditionalFormatting>
  <conditionalFormatting sqref="S15">
    <cfRule type="containsBlanks" dxfId="10" priority="4">
      <formula>LEN(TRIM(S15))=0</formula>
    </cfRule>
  </conditionalFormatting>
  <conditionalFormatting sqref="S17:S105">
    <cfRule type="containsBlanks" dxfId="9" priority="28">
      <formula>LEN(TRIM(S17))=0</formula>
    </cfRule>
  </conditionalFormatting>
  <conditionalFormatting sqref="S116:V116">
    <cfRule type="containsBlanks" dxfId="8" priority="84">
      <formula>LEN(TRIM(S116))=0</formula>
    </cfRule>
  </conditionalFormatting>
  <conditionalFormatting sqref="T15:U15">
    <cfRule type="containsText" dxfId="7" priority="6" operator="containsText" text="NO DISPONIBLE">
      <formula>NOT(ISERROR(SEARCH("NO DISPONIBLE",T15)))</formula>
    </cfRule>
    <cfRule type="cellIs" dxfId="6" priority="7" operator="lessThanOrEqual">
      <formula>0</formula>
    </cfRule>
    <cfRule type="cellIs" dxfId="5" priority="8" stopIfTrue="1" operator="between">
      <formula>0</formula>
      <formula>0.15</formula>
    </cfRule>
    <cfRule type="cellIs" dxfId="4" priority="9" operator="greaterThanOrEqual">
      <formula>0.15</formula>
    </cfRule>
  </conditionalFormatting>
  <conditionalFormatting sqref="T17:U105">
    <cfRule type="cellIs" dxfId="3" priority="1" operator="equal">
      <formula>"NO DISPONIBLE"</formula>
    </cfRule>
  </conditionalFormatting>
  <conditionalFormatting sqref="T16:V105">
    <cfRule type="containsBlanks" dxfId="2" priority="27">
      <formula>LEN(TRIM(T16))=0</formula>
    </cfRule>
  </conditionalFormatting>
  <conditionalFormatting sqref="U16:V16 T16:T105 U17:U105 T98:U105 P17:R105 P16:S16">
    <cfRule type="cellIs" dxfId="1" priority="49" stopIfTrue="1" operator="equal">
      <formula>"100%"</formula>
    </cfRule>
  </conditionalFormatting>
  <conditionalFormatting sqref="V15">
    <cfRule type="containsBlanks" dxfId="0" priority="3">
      <formula>LEN(TRIM(V15))=0</formula>
    </cfRule>
  </conditionalFormatting>
  <printOptions horizontalCentered="1"/>
  <pageMargins left="0.70866141732283472" right="0.70866141732283472" top="0.70866141732283472" bottom="0.70866141732283472" header="0.31496062992125984" footer="0.31496062992125984"/>
  <pageSetup paperSize="5" scale="30" orientation="landscape" r:id="rId1"/>
  <headerFooter>
    <oddFooter>Página &amp;P</oddFooter>
  </headerFooter>
  <rowBreaks count="5" manualBreakCount="5">
    <brk id="41" min="1" max="22" man="1"/>
    <brk id="57" min="1" max="22" man="1"/>
    <brk id="68" min="1" max="22" man="1"/>
    <brk id="77" min="1" max="22" man="1"/>
    <brk id="91"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10" sqref="E10"/>
    </sheetView>
  </sheetViews>
  <sheetFormatPr baseColWidth="10" defaultRowHeight="15" x14ac:dyDescent="0.25"/>
  <cols>
    <col min="1" max="1" width="20.28515625" customWidth="1"/>
    <col min="2" max="2" width="34.7109375" customWidth="1"/>
  </cols>
  <sheetData>
    <row r="1" spans="1:2" x14ac:dyDescent="0.25">
      <c r="A1" s="30" t="s">
        <v>20</v>
      </c>
    </row>
    <row r="3" spans="1:2" ht="120" customHeight="1" x14ac:dyDescent="0.25">
      <c r="A3" s="225" t="s">
        <v>21</v>
      </c>
      <c r="B3" s="225"/>
    </row>
    <row r="5" spans="1:2" ht="45" x14ac:dyDescent="0.25">
      <c r="A5" s="31"/>
      <c r="B5" s="32" t="s">
        <v>22</v>
      </c>
    </row>
    <row r="6" spans="1:2" ht="60" x14ac:dyDescent="0.25">
      <c r="A6" s="33"/>
      <c r="B6" s="32" t="s">
        <v>23</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EJE 3</vt:lpstr>
      <vt:lpstr>Instrucciones</vt:lpstr>
      <vt:lpstr>'SEGUIMIENTO EJE 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planeacion</cp:lastModifiedBy>
  <cp:revision/>
  <cp:lastPrinted>2024-03-27T18:39:13Z</cp:lastPrinted>
  <dcterms:created xsi:type="dcterms:W3CDTF">2021-02-22T21:43:21Z</dcterms:created>
  <dcterms:modified xsi:type="dcterms:W3CDTF">2024-10-24T18:01:05Z</dcterms:modified>
  <cp:category/>
  <cp:contentStatus/>
</cp:coreProperties>
</file>