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cuments\"/>
    </mc:Choice>
  </mc:AlternateContent>
  <xr:revisionPtr revIDLastSave="0" documentId="8_{02921FD2-3A39-49C7-8FAE-E3F92CE60CEB}" xr6:coauthVersionLast="45" xr6:coauthVersionMax="45" xr10:uidLastSave="{00000000-0000-0000-0000-000000000000}"/>
  <bookViews>
    <workbookView xWindow="-120" yWindow="-120" windowWidth="29040" windowHeight="15840" xr2:uid="{00000000-000D-0000-FFFF-FFFF00000000}"/>
  </bookViews>
  <sheets>
    <sheet name="SEGUIMIENTO 3Tr23" sheetId="3" r:id="rId1"/>
    <sheet name="Base formato avance" sheetId="6" r:id="rId2"/>
    <sheet name="SEGUIMIENTO 2Tr23 (2)" sheetId="7" r:id="rId3"/>
    <sheet name="tabla para sacar cuentas" sheetId="8" r:id="rId4"/>
  </sheets>
  <definedNames>
    <definedName name="ADFASDF">#REF!</definedName>
    <definedName name="_xlnm.Print_Area" localSheetId="1">'Base formato avance'!$A$1:$H$71</definedName>
    <definedName name="_xlnm.Print_Area" localSheetId="2">'SEGUIMIENTO 2Tr23 (2)'!$A$1:$G$57</definedName>
    <definedName name="_xlnm.Print_Area" localSheetId="0">'SEGUIMIENTO 3Tr23'!$A$1:$W$70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3" i="3" l="1"/>
  <c r="H12" i="8" l="1"/>
  <c r="H6" i="8"/>
  <c r="H7" i="8"/>
  <c r="H8" i="8"/>
  <c r="H9" i="8"/>
  <c r="H10" i="8"/>
  <c r="H11" i="8"/>
  <c r="H13" i="8"/>
  <c r="G13" i="8"/>
  <c r="G12" i="8"/>
  <c r="G11" i="8"/>
  <c r="G10" i="8"/>
  <c r="G9" i="8"/>
  <c r="G8" i="8"/>
  <c r="G7" i="8"/>
  <c r="G6" i="8"/>
  <c r="H5" i="8"/>
  <c r="G5" i="8"/>
  <c r="R13" i="3"/>
  <c r="U16" i="3"/>
  <c r="U17" i="3"/>
  <c r="U19" i="3"/>
  <c r="U20" i="3"/>
  <c r="U21" i="3"/>
  <c r="U22" i="3"/>
  <c r="U23" i="3"/>
  <c r="U24" i="3"/>
  <c r="U25" i="3"/>
  <c r="U26" i="3"/>
  <c r="U27" i="3"/>
  <c r="U28" i="3"/>
  <c r="U29" i="3"/>
  <c r="U30" i="3"/>
  <c r="U31" i="3"/>
  <c r="U32" i="3"/>
  <c r="U33" i="3"/>
  <c r="U34" i="3"/>
  <c r="U35" i="3"/>
  <c r="U36" i="3"/>
  <c r="U37" i="3"/>
  <c r="U38" i="3"/>
  <c r="U39" i="3"/>
  <c r="U41" i="3"/>
  <c r="U42" i="3"/>
  <c r="U43" i="3"/>
  <c r="U45" i="3"/>
  <c r="U46" i="3"/>
  <c r="U47" i="3"/>
  <c r="U48" i="3"/>
  <c r="U49" i="3"/>
  <c r="U50" i="3"/>
  <c r="U51" i="3"/>
  <c r="U52" i="3"/>
  <c r="N44" i="3"/>
  <c r="R44" i="3" s="1"/>
  <c r="N40" i="3"/>
  <c r="R40" i="3" s="1"/>
  <c r="N18" i="3"/>
  <c r="U18" i="3" s="1"/>
  <c r="R16" i="3"/>
  <c r="R17" i="3"/>
  <c r="R18" i="3"/>
  <c r="R19" i="3"/>
  <c r="R20" i="3"/>
  <c r="R21" i="3"/>
  <c r="R22" i="3"/>
  <c r="R23" i="3"/>
  <c r="R24" i="3"/>
  <c r="R25" i="3"/>
  <c r="R26" i="3"/>
  <c r="R27" i="3"/>
  <c r="R28" i="3"/>
  <c r="R29" i="3"/>
  <c r="R30" i="3"/>
  <c r="R31" i="3"/>
  <c r="R32" i="3"/>
  <c r="R33" i="3"/>
  <c r="R34" i="3"/>
  <c r="R35" i="3"/>
  <c r="R36" i="3"/>
  <c r="R37" i="3"/>
  <c r="R38" i="3"/>
  <c r="R39" i="3"/>
  <c r="R41" i="3"/>
  <c r="R42" i="3"/>
  <c r="R43" i="3"/>
  <c r="R45" i="3"/>
  <c r="R46" i="3"/>
  <c r="R47" i="3"/>
  <c r="R48" i="3"/>
  <c r="R49" i="3"/>
  <c r="R50" i="3"/>
  <c r="R51" i="3"/>
  <c r="R52" i="3"/>
  <c r="N15" i="3"/>
  <c r="R15" i="3" s="1"/>
  <c r="N14" i="3"/>
  <c r="R14" i="3" s="1"/>
  <c r="T15" i="3"/>
  <c r="Q13" i="3"/>
  <c r="U15" i="3" l="1"/>
  <c r="Q19" i="3"/>
  <c r="G78" i="6" l="1"/>
  <c r="G53" i="6"/>
  <c r="T13" i="3" l="1"/>
  <c r="T16" i="3"/>
  <c r="T17" i="3"/>
  <c r="T18" i="3"/>
  <c r="T19" i="3"/>
  <c r="T20" i="3"/>
  <c r="T21" i="3"/>
  <c r="T22" i="3"/>
  <c r="T23" i="3"/>
  <c r="T24" i="3"/>
  <c r="T25" i="3"/>
  <c r="T26" i="3"/>
  <c r="T27" i="3"/>
  <c r="T28" i="3"/>
  <c r="T29" i="3"/>
  <c r="T30" i="3"/>
  <c r="T31" i="3"/>
  <c r="T32" i="3"/>
  <c r="T33" i="3"/>
  <c r="T34" i="3"/>
  <c r="T35" i="3"/>
  <c r="T36" i="3"/>
  <c r="T37" i="3"/>
  <c r="T38" i="3"/>
  <c r="T39" i="3"/>
  <c r="T41" i="3"/>
  <c r="T42" i="3"/>
  <c r="T43" i="3"/>
  <c r="T45" i="3"/>
  <c r="T46" i="3"/>
  <c r="T47" i="3"/>
  <c r="T48" i="3"/>
  <c r="T49" i="3"/>
  <c r="T50" i="3"/>
  <c r="T51" i="3"/>
  <c r="T52" i="3"/>
  <c r="M14" i="3" l="1"/>
  <c r="Q16" i="3"/>
  <c r="Q17" i="3"/>
  <c r="Q18" i="3"/>
  <c r="Q20" i="3"/>
  <c r="Q21" i="3"/>
  <c r="Q22" i="3"/>
  <c r="Q23" i="3"/>
  <c r="Q24" i="3"/>
  <c r="Q25" i="3"/>
  <c r="Q26" i="3"/>
  <c r="Q27" i="3"/>
  <c r="Q28" i="3"/>
  <c r="Q29" i="3"/>
  <c r="Q30" i="3"/>
  <c r="Q31" i="3"/>
  <c r="Q32" i="3"/>
  <c r="Q33" i="3"/>
  <c r="Q34" i="3"/>
  <c r="Q35" i="3"/>
  <c r="Q36" i="3"/>
  <c r="Q37" i="3"/>
  <c r="Q38" i="3"/>
  <c r="Q39" i="3"/>
  <c r="Q41" i="3"/>
  <c r="Q42" i="3"/>
  <c r="Q43" i="3"/>
  <c r="Q45" i="3"/>
  <c r="Q46" i="3"/>
  <c r="Q47" i="3"/>
  <c r="Q48" i="3"/>
  <c r="Q49" i="3"/>
  <c r="Q50" i="3"/>
  <c r="Q51" i="3"/>
  <c r="Q52" i="3"/>
  <c r="Q15" i="3"/>
  <c r="M44" i="3"/>
  <c r="M40" i="3"/>
  <c r="G14" i="3"/>
  <c r="P49"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T44" i="3" l="1"/>
  <c r="U44" i="3"/>
  <c r="T40" i="3"/>
  <c r="U40" i="3"/>
  <c r="T14" i="3"/>
  <c r="U14" i="3"/>
  <c r="Q44" i="3"/>
  <c r="Q40" i="3"/>
  <c r="Q14" i="3"/>
  <c r="P29" i="3"/>
  <c r="P15" i="3" l="1"/>
  <c r="P16" i="3"/>
  <c r="P17" i="3"/>
  <c r="P18" i="3"/>
  <c r="P19" i="3"/>
  <c r="P20" i="3"/>
  <c r="P21" i="3"/>
  <c r="P22" i="3"/>
  <c r="P23" i="3"/>
  <c r="P24" i="3"/>
  <c r="P25" i="3"/>
  <c r="P26" i="3"/>
  <c r="P27" i="3"/>
  <c r="P28" i="3"/>
  <c r="P30" i="3"/>
  <c r="P31" i="3"/>
  <c r="P32" i="3"/>
  <c r="P33" i="3"/>
  <c r="P34" i="3"/>
  <c r="P35" i="3"/>
  <c r="P36" i="3"/>
  <c r="P37" i="3"/>
  <c r="P38" i="3"/>
  <c r="P39" i="3"/>
  <c r="P40" i="3"/>
  <c r="P41" i="3"/>
  <c r="P42" i="3"/>
  <c r="P43" i="3"/>
  <c r="P44" i="3"/>
  <c r="P45" i="3"/>
  <c r="P46" i="3"/>
  <c r="P47" i="3"/>
  <c r="P48" i="3"/>
  <c r="P50" i="3"/>
  <c r="P51" i="3"/>
  <c r="P52" i="3"/>
  <c r="O77" i="3"/>
  <c r="P77" i="3"/>
  <c r="Q77" i="3"/>
  <c r="O78" i="3"/>
  <c r="O79" i="3"/>
  <c r="V77" i="3" l="1"/>
  <c r="R77" i="3"/>
  <c r="S77" i="3"/>
  <c r="T77" i="3"/>
  <c r="U77" i="3"/>
  <c r="S78" i="3"/>
  <c r="S79" i="3"/>
  <c r="P14" i="3"/>
</calcChain>
</file>

<file path=xl/sharedStrings.xml><?xml version="1.0" encoding="utf-8"?>
<sst xmlns="http://schemas.openxmlformats.org/spreadsheetml/2006/main" count="675" uniqueCount="217">
  <si>
    <t>EJE 1: BUEN GOBIERNO</t>
  </si>
  <si>
    <t>Nivel.
(unidad administrativa responsable)</t>
  </si>
  <si>
    <t>Resumen narrativo u objetivos.
Clave: Número del Eje, Número del Programa, 1 para el Fin, 1 para el Propósito, Número del Componente, Número de las Actividades.</t>
  </si>
  <si>
    <t>INDICADOR</t>
  </si>
  <si>
    <t>PORCENTAJE DE AVANCE TRIMESTRAL 2023</t>
  </si>
  <si>
    <t>PORCENTAJE DE AVANCE TRIMESTRAL ACUMULADO 2023</t>
  </si>
  <si>
    <t>JUSTIFICACION TRIMESTRAL Y ANUAL DE AVANCE DE RESULTADOS 2023</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</si>
  <si>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</si>
  <si>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</si>
  <si>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</si>
  <si>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</si>
  <si>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</si>
  <si>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</si>
  <si>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</si>
  <si>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</si>
  <si>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</si>
  <si>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</si>
  <si>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</si>
  <si>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</si>
  <si>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</si>
  <si>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</si>
  <si>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</si>
  <si>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</si>
  <si>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</si>
  <si>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</si>
  <si>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</si>
  <si>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</si>
  <si>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ANUAL</t>
  </si>
  <si>
    <t>Propósito
( Contraloría Municipal )</t>
  </si>
  <si>
    <t>Componente
( Dirección de Auditoría de Obra Pública )</t>
  </si>
  <si>
    <t>Componente
( Dirección de Auditoría )</t>
  </si>
  <si>
    <t>Componente
( Dir. De la Función Pública de la Contraloría Municipal )</t>
  </si>
  <si>
    <t>Actividad
( Dir. de la Función Pública de la Contraloría Municipal )</t>
  </si>
  <si>
    <t>Componente
( Dirección de Investigación en Materia de Responsabilidades Administrativas  )</t>
  </si>
  <si>
    <t>Actividad
( Dir. de Investigación en Materia de Responsabilidades Administrativas  )</t>
  </si>
  <si>
    <t>Componente
(  Dirección de Substanciación   )</t>
  </si>
  <si>
    <t>Actividad
(Dirección de Substanciación )</t>
  </si>
  <si>
    <t>Componente
( Contralorías Internas )</t>
  </si>
  <si>
    <t>Componente
( Unidades Administrativas de la Contraloría Municipal )</t>
  </si>
  <si>
    <r>
      <rPr>
        <b/>
        <sz val="11"/>
        <color theme="1"/>
        <rFont val="Arial"/>
        <family val="2"/>
      </rPr>
      <t>1.0.5.1.1.3.9</t>
    </r>
    <r>
      <rPr>
        <sz val="11"/>
        <color theme="1"/>
        <rFont val="Arial"/>
        <family val="2"/>
      </rPr>
      <t xml:space="preserve"> Supervisión de la integración de Comités de Contraloría Social, que sean requeridos para el seguimiento de la Obra Pública Municipal.</t>
    </r>
  </si>
  <si>
    <r>
      <t xml:space="preserve">PAVCySRC: </t>
    </r>
    <r>
      <rPr>
        <sz val="11"/>
        <rFont val="Arial"/>
        <family val="2"/>
      </rPr>
      <t>Porcentaje de acciones de verificación, cumplimiento y seguimiento de las rendición de cuentas de las Dependencias y Entidades de la Administración Pública Municipal.</t>
    </r>
  </si>
  <si>
    <r>
      <t xml:space="preserve">PAROPASR: </t>
    </r>
    <r>
      <rPr>
        <sz val="11"/>
        <color theme="1"/>
        <rFont val="Arial"/>
        <family val="2"/>
      </rPr>
      <t>Porcentaje de Auditorías y Revisiones a la Obra Pública, Adquisiciones y Servicios Relacionados</t>
    </r>
  </si>
  <si>
    <r>
      <rPr>
        <b/>
        <sz val="11"/>
        <color theme="1"/>
        <rFont val="Arial"/>
        <family val="2"/>
      </rPr>
      <t xml:space="preserve">PAROPASR: </t>
    </r>
    <r>
      <rPr>
        <sz val="11"/>
        <color theme="1"/>
        <rFont val="Arial"/>
        <family val="2"/>
      </rPr>
      <t>Porcentaje de Auditorías y Revisiones a la Obra Pública, Adquisiciones y Servicios Relacionados</t>
    </r>
  </si>
  <si>
    <r>
      <rPr>
        <b/>
        <sz val="11"/>
        <color theme="1"/>
        <rFont val="Arial"/>
        <family val="2"/>
      </rPr>
      <t xml:space="preserve"> PVMC: </t>
    </r>
    <r>
      <rPr>
        <sz val="11"/>
        <color theme="1"/>
        <rFont val="Arial"/>
        <family val="2"/>
      </rPr>
      <t>Porcentaje de Verificaciones en Materia de Construcción</t>
    </r>
  </si>
  <si>
    <r>
      <t xml:space="preserve">PACSIE: </t>
    </r>
    <r>
      <rPr>
        <sz val="11"/>
        <color theme="1"/>
        <rFont val="Arial"/>
        <family val="2"/>
      </rPr>
      <t>Porcentaje de Acciones de Control y Seguimiento al Ingreso y Egreso</t>
    </r>
  </si>
  <si>
    <r>
      <t>PACSCP:</t>
    </r>
    <r>
      <rPr>
        <sz val="11"/>
        <color theme="1"/>
        <rFont val="Arial"/>
        <family val="2"/>
      </rPr>
      <t xml:space="preserve"> Porcentaje de  Acciones de Control y Seguimiento a la Cuenta Publica.</t>
    </r>
  </si>
  <si>
    <r>
      <t xml:space="preserve">PARA: </t>
    </r>
    <r>
      <rPr>
        <sz val="11"/>
        <color theme="1"/>
        <rFont val="Arial"/>
        <family val="2"/>
      </rPr>
      <t>Porcentaje de  Auditorías, Revisiones y Arqueos</t>
    </r>
  </si>
  <si>
    <r>
      <rPr>
        <b/>
        <sz val="11"/>
        <color theme="1"/>
        <rFont val="Arial"/>
        <family val="2"/>
      </rPr>
      <t>PACCI:</t>
    </r>
    <r>
      <rPr>
        <sz val="11"/>
        <color theme="1"/>
        <rFont val="Arial"/>
        <family val="2"/>
      </rPr>
      <t xml:space="preserve"> Porcentaje de Actividades de Combate a la Corrupción Implementadas</t>
    </r>
  </si>
  <si>
    <r>
      <rPr>
        <b/>
        <sz val="11"/>
        <color theme="1"/>
        <rFont val="Arial"/>
        <family val="2"/>
      </rPr>
      <t>PESPEAI :</t>
    </r>
    <r>
      <rPr>
        <sz val="11"/>
        <color theme="1"/>
        <rFont val="Arial"/>
        <family val="2"/>
      </rPr>
      <t xml:space="preserve"> Porcentaje de Evaluación y Seguimiento al Programa Especial Anticorrupción Implementado</t>
    </r>
  </si>
  <si>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</si>
  <si>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PAERC:</t>
    </r>
    <r>
      <rPr>
        <sz val="11"/>
        <color theme="1"/>
        <rFont val="Arial"/>
        <family val="2"/>
      </rPr>
      <t xml:space="preserve"> Porcentaje de Actas de Entrega y Recepción Concluidas     </t>
    </r>
  </si>
  <si>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</si>
  <si>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</si>
  <si>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</si>
  <si>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</si>
  <si>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</si>
  <si>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PICCS:</t>
    </r>
    <r>
      <rPr>
        <sz val="11"/>
        <color theme="1"/>
        <rFont val="Arial"/>
        <family val="2"/>
      </rPr>
      <t xml:space="preserve"> Porcentaje de Integración de Comités de Contraloría Social</t>
    </r>
  </si>
  <si>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</si>
  <si>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PEC:</t>
    </r>
    <r>
      <rPr>
        <sz val="11"/>
        <rFont val="Arial Nova Cond"/>
        <family val="2"/>
      </rPr>
      <t xml:space="preserve"> Porcentaje de Expedientes Cerrados </t>
    </r>
  </si>
  <si>
    <r>
      <t xml:space="preserve">TVQDR: </t>
    </r>
    <r>
      <rPr>
        <sz val="11"/>
        <rFont val="Arial Nova Cond"/>
        <family val="2"/>
      </rPr>
      <t>Tasa de Variación de quejas y/o denuncias ciudadanas recibidas</t>
    </r>
  </si>
  <si>
    <r>
      <t>PPA:</t>
    </r>
    <r>
      <rPr>
        <sz val="11"/>
        <rFont val="Arial Nova Cond"/>
        <family val="2"/>
      </rPr>
      <t xml:space="preserve"> Porcentaje de personas atendidas por la contraloría municipal</t>
    </r>
    <r>
      <rPr>
        <b/>
        <sz val="11"/>
        <rFont val="Arial Nova Cond"/>
        <family val="2"/>
      </rPr>
      <t>.</t>
    </r>
  </si>
  <si>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</si>
  <si>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r>
      <rPr>
        <b/>
        <sz val="11"/>
        <rFont val="Arial Nova Cond"/>
        <family val="2"/>
      </rPr>
      <t>PANIPRA:</t>
    </r>
    <r>
      <rPr>
        <sz val="11"/>
        <rFont val="Arial Nova Cond"/>
        <family val="2"/>
      </rPr>
      <t xml:space="preserve"> Porcentaje de Acuerdos de Notificación e Integración de los Procedimientos de Responsabilidad Administrativa</t>
    </r>
  </si>
  <si>
    <r>
      <rPr>
        <b/>
        <sz val="11"/>
        <color theme="1"/>
        <rFont val="Arial"/>
        <family val="2"/>
      </rPr>
      <t>PRSPP</t>
    </r>
    <r>
      <rPr>
        <sz val="11"/>
        <color theme="1"/>
        <rFont val="Arial"/>
        <family val="2"/>
      </rPr>
      <t>: Porcentaje de Resoluciones a Servidores Públicos y/o particulares</t>
    </r>
  </si>
  <si>
    <r>
      <rPr>
        <b/>
        <sz val="11"/>
        <color theme="1"/>
        <rFont val="Arial"/>
        <family val="2"/>
      </rPr>
      <t>PSISPP:</t>
    </r>
    <r>
      <rPr>
        <sz val="11"/>
        <color theme="1"/>
        <rFont val="Arial"/>
        <family val="2"/>
      </rPr>
      <t xml:space="preserve"> Porcentaje de sanciones impuestas a servidores públicos y/o particulares</t>
    </r>
  </si>
  <si>
    <r>
      <t>PCNIE:</t>
    </r>
    <r>
      <rPr>
        <sz val="11"/>
        <rFont val="Arial Nova Cond"/>
        <family val="2"/>
      </rPr>
      <t xml:space="preserve"> Porcentaje de Constancias de No Inhabilitación Emitidas</t>
    </r>
  </si>
  <si>
    <r>
      <rPr>
        <b/>
        <sz val="11"/>
        <rFont val="Arial Nova Cond"/>
        <family val="2"/>
      </rPr>
      <t>PAccCI:</t>
    </r>
    <r>
      <rPr>
        <sz val="11"/>
        <rFont val="Arial Nova Cond"/>
        <family val="2"/>
      </rPr>
      <t xml:space="preserve"> Porcentaje de Acciones de Control por las Contralorías Internas</t>
    </r>
  </si>
  <si>
    <r>
      <rPr>
        <b/>
        <sz val="11"/>
        <rFont val="Arial Nova Cond"/>
        <family val="2"/>
      </rPr>
      <t xml:space="preserve">PAccCSCISDIFM: </t>
    </r>
    <r>
      <rPr>
        <sz val="11"/>
        <rFont val="Arial Nova Cond"/>
        <family val="2"/>
      </rPr>
      <t>Porcentaje de Acciones de Control y Seguimiento de la Contraloria Interna del Sistema DIF Municipal</t>
    </r>
  </si>
  <si>
    <r>
      <rPr>
        <b/>
        <sz val="11"/>
        <rFont val="Arial Nova Cond"/>
        <family val="2"/>
      </rPr>
      <t xml:space="preserve">PAccCSCISMOPyS: </t>
    </r>
    <r>
      <rPr>
        <sz val="11"/>
        <rFont val="Arial Nova Cond"/>
        <family val="2"/>
      </rPr>
      <t>Porcentaje de Acciones de Control y Seguimiento de la Contraloría Interna de la SMOPyS</t>
    </r>
  </si>
  <si>
    <r>
      <rPr>
        <b/>
        <sz val="11"/>
        <rFont val="Arial Nova Cond"/>
        <family val="2"/>
      </rPr>
      <t xml:space="preserve">PAccCSCISMSPyT: </t>
    </r>
    <r>
      <rPr>
        <sz val="11"/>
        <rFont val="Arial Nova Cond"/>
        <family val="2"/>
      </rPr>
      <t>Porcentaje de Acciones de Control y Seguimiento de la Contraloría Interna de la SMSPyT</t>
    </r>
  </si>
  <si>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</si>
  <si>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r>
      <rPr>
        <b/>
        <sz val="11"/>
        <rFont val="Arial Nova Cond"/>
        <family val="2"/>
      </rPr>
      <t>PINRyAJS:</t>
    </r>
    <r>
      <rPr>
        <sz val="11"/>
        <rFont val="Arial Nova Cond"/>
        <family val="2"/>
      </rPr>
      <t xml:space="preserve"> Porcentaje de Instrumentos normativos revisados y asesorías Juridicas  solicitadas.</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</si>
  <si>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</si>
  <si>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rPr>
        <b/>
        <sz val="11"/>
        <color theme="1"/>
        <rFont val="Arial Nova Cond"/>
        <family val="2"/>
      </rPr>
      <t>PE:</t>
    </r>
    <r>
      <rPr>
        <sz val="11"/>
        <color theme="1"/>
        <rFont val="Arial Nova Cond"/>
        <family val="2"/>
      </rPr>
      <t xml:space="preserve"> Porcentaje de expedientes</t>
    </r>
  </si>
  <si>
    <r>
      <rPr>
        <b/>
        <sz val="11"/>
        <rFont val="Arial Nova Cond"/>
        <family val="2"/>
      </rPr>
      <t>PAAFCI:</t>
    </r>
    <r>
      <rPr>
        <sz val="11"/>
        <rFont val="Arial Nova Cond"/>
        <family val="2"/>
      </rPr>
      <t xml:space="preserve"> Porcentaje de actividades administrativas, financieras y de control interno de la Contraloría Municipal </t>
    </r>
  </si>
  <si>
    <r>
      <rPr>
        <b/>
        <sz val="11"/>
        <rFont val="Arial Nova Cond"/>
        <family val="2"/>
      </rPr>
      <t xml:space="preserve">PAIBM: </t>
    </r>
    <r>
      <rPr>
        <sz val="11"/>
        <rFont val="Arial Nova Cond"/>
        <family val="2"/>
      </rPr>
      <t>Porcentaje de actualización de inventarios de bienes muebles</t>
    </r>
  </si>
  <si>
    <r>
      <rPr>
        <b/>
        <sz val="11"/>
        <rFont val="Arial Nova Cond"/>
        <family val="2"/>
      </rPr>
      <t>PVSAOD:</t>
    </r>
    <r>
      <rPr>
        <sz val="11"/>
        <rFont val="Arial Nova Cond"/>
        <family val="2"/>
      </rPr>
      <t xml:space="preserve"> Porcentaje de Visitas de Supervisión y Asesorías a Organismos Descentralizados</t>
    </r>
  </si>
  <si>
    <r>
      <rPr>
        <b/>
        <sz val="11"/>
        <rFont val="Arial Nova Cond"/>
        <family val="2"/>
      </rPr>
      <t>PCNOD:</t>
    </r>
    <r>
      <rPr>
        <sz val="11"/>
        <rFont val="Arial Nova Cond"/>
        <family val="2"/>
      </rPr>
      <t xml:space="preserve"> Promedio de Cumplimiento Normativo de Organismos Descentralizados</t>
    </r>
  </si>
  <si>
    <r>
      <rPr>
        <b/>
        <sz val="11"/>
        <rFont val="Arial Nova Cond"/>
        <family val="2"/>
      </rPr>
      <t xml:space="preserve">PSI: </t>
    </r>
    <r>
      <rPr>
        <sz val="11"/>
        <rFont val="Arial Nova Cond"/>
        <family val="2"/>
      </rPr>
      <t xml:space="preserve">Porcentaje de Sistemas Informáticos </t>
    </r>
  </si>
  <si>
    <t>Anual</t>
  </si>
  <si>
    <t>Semestral</t>
  </si>
  <si>
    <t>Trimestral</t>
  </si>
  <si>
    <t xml:space="preserve">Trimestral </t>
  </si>
  <si>
    <r>
      <rPr>
        <b/>
        <sz val="11"/>
        <color theme="1"/>
        <rFont val="Arial"/>
        <family val="2"/>
      </rPr>
      <t>UNIDAD DE MEDIDA DEL INDICADOR:</t>
    </r>
    <r>
      <rPr>
        <sz val="11"/>
        <color theme="1"/>
        <rFont val="Arial"/>
        <family val="2"/>
      </rPr>
      <t xml:space="preserve"> 
</t>
    </r>
    <r>
      <rPr>
        <sz val="11"/>
        <rFont val="Arial"/>
        <family val="2"/>
      </rPr>
      <t>Porcentaje</t>
    </r>
    <r>
      <rPr>
        <b/>
        <sz val="11"/>
        <rFont val="Arial"/>
        <family val="2"/>
      </rPr>
      <t xml:space="preserve">
UNIDAD DE MEDIDA DE LAS VARIABLES: 
</t>
    </r>
    <r>
      <rPr>
        <sz val="11"/>
        <rFont val="Arial"/>
        <family val="2"/>
      </rPr>
      <t>Acciones de verificación, cumplimiento y seguimiento de las rendicion de cuentas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</si>
  <si>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 xml:space="preserve">Acciones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</si>
  <si>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Auditorías y revisiones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</si>
  <si>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Verificaciones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</si>
  <si>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Acciones de Control y Seguimiento al Ingreso y Egreso</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</si>
  <si>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Acciones de Control y Seguimiento a la Cuenta Pública.</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</si>
  <si>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Auditorías, revisiones y arqueos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</si>
  <si>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</si>
  <si>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seguimientos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</si>
  <si>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</si>
  <si>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Entrega-Recepción</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</si>
  <si>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</si>
  <si>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Inspectores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</si>
  <si>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</si>
  <si>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</si>
  <si>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</si>
  <si>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Informes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</si>
  <si>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Expedientes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</si>
  <si>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Quejas y/o Denuncias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</si>
  <si>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Personas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</si>
  <si>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Procedimientos</t>
    </r>
  </si>
  <si>
    <r>
      <rPr>
        <b/>
        <sz val="11"/>
        <rFont val="Arial Nova Cond"/>
        <family val="2"/>
      </rPr>
      <t>UNIDAD DE MEDIDA DEL INDICADOR:</t>
    </r>
    <r>
      <rPr>
        <sz val="11"/>
        <rFont val="Arial Nova Cond"/>
        <family val="2"/>
      </rPr>
      <t xml:space="preserve"> Porcentaje
</t>
    </r>
    <r>
      <rPr>
        <b/>
        <sz val="11"/>
        <rFont val="Arial Nova Cond"/>
        <family val="2"/>
      </rPr>
      <t xml:space="preserve">UNIDAD DE MEDIDA DE LAS VARIABLES: </t>
    </r>
    <r>
      <rPr>
        <sz val="11"/>
        <rFont val="Arial Nova Cond"/>
        <family val="2"/>
      </rPr>
      <t>Acuerdos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</si>
  <si>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
Resoluciones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</si>
  <si>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Sanciones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</si>
  <si>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Constancias</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</si>
  <si>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de las Contralorías Internas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</si>
  <si>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Acciones DIF</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</si>
  <si>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SMOPyS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</si>
  <si>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Acciones SMSPyT</t>
    </r>
  </si>
  <si>
    <r>
      <rPr>
        <b/>
        <sz val="11"/>
        <rFont val="Arial Nova Cond"/>
        <family val="2"/>
      </rPr>
      <t xml:space="preserve">UNIDAD DE MEDIDA DEL INDICADOR: </t>
    </r>
    <r>
      <rPr>
        <sz val="11"/>
        <rFont val="Arial Nova Cond"/>
        <family val="2"/>
      </rPr>
      <t xml:space="preserve">Promedio
</t>
    </r>
    <r>
      <rPr>
        <b/>
        <sz val="11"/>
        <rFont val="Arial Nova Cond"/>
        <family val="2"/>
      </rPr>
      <t xml:space="preserve">UNIDAD DE MEDIDA DE LAS VARIABLES: </t>
    </r>
    <r>
      <rPr>
        <sz val="11"/>
        <rFont val="Arial Nova Cond"/>
        <family val="2"/>
      </rPr>
      <t>Actividades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</si>
  <si>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Instrumentos Jurídicos y Asesorías jurídicas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</si>
  <si>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Asesorías,  Capacitaciones e Implementación CI</t>
    </r>
  </si>
  <si>
    <r>
      <t xml:space="preserve">UNIDAD DE MEDIDA DEL INDICADOR: </t>
    </r>
    <r>
      <rPr>
        <sz val="11"/>
        <color theme="1"/>
        <rFont val="Arial Nova Cond"/>
        <family val="2"/>
      </rPr>
      <t>Porcentaje</t>
    </r>
    <r>
      <rPr>
        <b/>
        <sz val="11"/>
        <color theme="1"/>
        <rFont val="Arial Nova Cond"/>
        <family val="2"/>
      </rPr>
      <t xml:space="preserve">
UNIDAD DE MEDIDA DE LAS VARIABLES:</t>
    </r>
    <r>
      <rPr>
        <sz val="11"/>
        <color theme="1"/>
        <rFont val="Arial Nova Cond"/>
        <family val="2"/>
      </rPr>
      <t xml:space="preserve"> E</t>
    </r>
    <r>
      <rPr>
        <sz val="11"/>
        <color theme="1"/>
        <rFont val="Arial Nova Cond"/>
        <family val="2"/>
      </rPr>
      <t>xpedientes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</si>
  <si>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 xml:space="preserve">Reporte de </t>
    </r>
    <r>
      <rPr>
        <sz val="11"/>
        <rFont val="Arial Nova Cond"/>
        <family val="2"/>
      </rPr>
      <t>actividades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</si>
  <si>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Actualizaciones de inventarios</t>
    </r>
  </si>
  <si>
    <r>
      <rPr>
        <b/>
        <sz val="11"/>
        <color theme="1"/>
        <rFont val="Arial"/>
        <family val="2"/>
      </rPr>
      <t>UNIDAD DE MEDIDA DEL INDICADOR</t>
    </r>
    <r>
      <rPr>
        <sz val="11"/>
        <color theme="1"/>
        <rFont val="Arial"/>
        <family val="2"/>
      </rPr>
      <t xml:space="preserve">: </t>
    </r>
    <r>
      <rPr>
        <sz val="11"/>
        <rFont val="Arial Nova Cond"/>
        <family val="2"/>
      </rPr>
      <t>Porcentaje</t>
    </r>
    <r>
      <rPr>
        <b/>
        <sz val="11"/>
        <rFont val="Arial Nova Cond"/>
        <family val="2"/>
      </rPr>
      <t xml:space="preserve">
UNIDAD DE MEDIDA DE LAS VARIABLES: </t>
    </r>
    <r>
      <rPr>
        <sz val="11"/>
        <rFont val="Arial Nova Cond"/>
        <family val="2"/>
      </rPr>
      <t>Visitas de supervisión</t>
    </r>
  </si>
  <si>
    <r>
      <rPr>
        <b/>
        <sz val="11"/>
        <color theme="1"/>
        <rFont val="Arial"/>
        <family val="2"/>
      </rPr>
      <t>UNIDAD DE MEDIDA DEL INDICADOR</t>
    </r>
    <r>
      <rPr>
        <sz val="11"/>
        <color theme="1"/>
        <rFont val="Arial"/>
        <family val="2"/>
      </rPr>
      <t xml:space="preserve">: </t>
    </r>
    <r>
      <rPr>
        <sz val="11"/>
        <rFont val="Arial Nova Cond"/>
        <family val="2"/>
      </rPr>
      <t>Promedio</t>
    </r>
    <r>
      <rPr>
        <b/>
        <sz val="11"/>
        <rFont val="Arial Nova Cond"/>
        <family val="2"/>
      </rPr>
      <t xml:space="preserve">
UNIDAD DE MEDIDA DE LAS VARIABLES: </t>
    </r>
    <r>
      <rPr>
        <sz val="11"/>
        <rFont val="Arial Nova Cond"/>
        <family val="2"/>
      </rPr>
      <t>Porcentaje de cumplimiento</t>
    </r>
  </si>
  <si>
    <r>
      <rPr>
        <b/>
        <sz val="11"/>
        <rFont val="Arial Nova Cond"/>
        <family val="2"/>
      </rPr>
      <t xml:space="preserve">UNIDAD DE MEDIDA DEL INDICADOR: </t>
    </r>
    <r>
      <rPr>
        <sz val="11"/>
        <rFont val="Arial Nova Cond"/>
        <family val="2"/>
      </rPr>
      <t xml:space="preserve">Porcentaje
</t>
    </r>
    <r>
      <rPr>
        <b/>
        <sz val="11"/>
        <rFont val="Arial Nova Cond"/>
        <family val="2"/>
      </rPr>
      <t>UNIDAD DE MEDIDA DE LAS VARIABLES:</t>
    </r>
    <r>
      <rPr>
        <sz val="11"/>
        <rFont val="Arial Nova Cond"/>
        <family val="2"/>
      </rPr>
      <t xml:space="preserve"> Sistemas Informáticos</t>
    </r>
  </si>
  <si>
    <t>CONTRALORÍA MUNICIPAL</t>
  </si>
  <si>
    <r>
      <t xml:space="preserve">Justificacion Trimestral: </t>
    </r>
    <r>
      <rPr>
        <sz val="11"/>
        <color theme="1"/>
        <rFont val="Arial"/>
        <family val="2"/>
      </rPr>
      <t>No se alcanzó la meta debido a la falta de personal de servicio social para la instalación de modulos de encuestas.</t>
    </r>
  </si>
  <si>
    <r>
      <t xml:space="preserve">Justificacion Trimestral: </t>
    </r>
    <r>
      <rPr>
        <sz val="11"/>
        <color theme="1"/>
        <rFont val="Arial"/>
        <family val="2"/>
      </rPr>
      <t>Se cumplió la meta ya que se contaron con los recursos necesarios para llevarlos a cabo.</t>
    </r>
  </si>
  <si>
    <r>
      <t xml:space="preserve">Justificacion Trimestral: </t>
    </r>
    <r>
      <rPr>
        <sz val="11"/>
        <color theme="1"/>
        <rFont val="Arial"/>
        <family val="2"/>
      </rPr>
      <t>Se rebasó la meta trimestral ya que se allego de la documental necesaria para el cierre de expedientes.</t>
    </r>
  </si>
  <si>
    <r>
      <t xml:space="preserve">Justificacion Trimestral: </t>
    </r>
    <r>
      <rPr>
        <sz val="11"/>
        <color theme="1"/>
        <rFont val="Arial"/>
        <family val="2"/>
      </rPr>
      <t>No se alcanzó la meta por carga de trabajo y falta de recursos humanos.</t>
    </r>
  </si>
  <si>
    <r>
      <t xml:space="preserve">Justificacion Trimestral: </t>
    </r>
    <r>
      <rPr>
        <sz val="11"/>
        <color theme="1"/>
        <rFont val="Arial"/>
        <family val="2"/>
      </rPr>
      <t>Se alcanzo la meta programada por el area con la creación de un sistema informatico que ya esta en uso.</t>
    </r>
  </si>
  <si>
    <r>
      <t>Justificacion Trimestral:</t>
    </r>
    <r>
      <rPr>
        <sz val="11"/>
        <color theme="1"/>
        <rFont val="Arial"/>
        <family val="2"/>
      </rPr>
      <t xml:space="preserve"> Se alcanzó la meta de lo proyectado de las metas y objetivos por parte de la dirección.</t>
    </r>
  </si>
  <si>
    <r>
      <t>Justificacion Trimestral:</t>
    </r>
    <r>
      <rPr>
        <sz val="11"/>
        <color theme="1"/>
        <rFont val="Arial"/>
        <family val="2"/>
      </rPr>
      <t xml:space="preserve"> No se rebasó la meta debido a la migración de información al nuevo sistema de registro de personal en permiso o vacaciones en las diversas dependencias municipales.</t>
    </r>
  </si>
  <si>
    <r>
      <t xml:space="preserve">Justificacion Trimestral: </t>
    </r>
    <r>
      <rPr>
        <sz val="11"/>
        <color theme="1"/>
        <rFont val="Arial"/>
        <family val="2"/>
      </rPr>
      <t>No se alcanzó la meta a razón de que no se concluyeron las suficientes indagatorias correspondientes.</t>
    </r>
  </si>
  <si>
    <r>
      <t xml:space="preserve">Justificacion Trimestral: </t>
    </r>
    <r>
      <rPr>
        <sz val="11"/>
        <color theme="1"/>
        <rFont val="Arial"/>
        <family val="2"/>
      </rPr>
      <t>Se alcanzó la meta programada por el area este trimestre.</t>
    </r>
  </si>
  <si>
    <r>
      <t xml:space="preserve">Justificacion Trimestral: </t>
    </r>
    <r>
      <rPr>
        <sz val="11"/>
        <color theme="1"/>
        <rFont val="Arial"/>
        <family val="2"/>
      </rPr>
      <t>Se alcanzó la meta programada por el area.</t>
    </r>
  </si>
  <si>
    <t>SEGUIMIENTO DE AVANCE EN CUMPLIMIENTO DE METAS Y OBJETIVOS 2024</t>
  </si>
  <si>
    <t>META PROGRAMADA 2024</t>
  </si>
  <si>
    <t>META REALIZADA 2024</t>
  </si>
  <si>
    <t>AVANCE EN CUMPLIMIENTO DE METAS TRIMESTRAL Y ANUAL ACUMULADO 2024</t>
  </si>
  <si>
    <t>JUSTIFICACION TRIMESTRAL DE AVANCE DE RESULTADOS 2024</t>
  </si>
  <si>
    <r>
      <t xml:space="preserve">Justificacion Trimestral: </t>
    </r>
    <r>
      <rPr>
        <sz val="11"/>
        <color theme="1"/>
        <rFont val="Arial"/>
        <family val="2"/>
      </rPr>
      <t>Se</t>
    </r>
    <r>
      <rPr>
        <b/>
        <sz val="11"/>
        <color theme="1"/>
        <rFont val="Arial"/>
        <family val="2"/>
      </rPr>
      <t xml:space="preserve"> </t>
    </r>
    <r>
      <rPr>
        <sz val="11"/>
        <color theme="1"/>
        <rFont val="Arial"/>
        <family val="2"/>
      </rPr>
      <t xml:space="preserve">superó la meta progamada a nivel propósito, siendo esta la suma de las diversas actividades en las que interviene la Contraloría Municipal, correspondientes a verificaciones y revisiones del cumplimiento normativo por parte de las Dependencias y Entidades de la Administración Pública Municipal, entre otras. </t>
    </r>
  </si>
  <si>
    <r>
      <t xml:space="preserve">Justificacion Trimestral: </t>
    </r>
    <r>
      <rPr>
        <sz val="11"/>
        <color theme="1"/>
        <rFont val="Arial"/>
        <family val="2"/>
      </rPr>
      <t>Se superó la meta estimada debido a que la actividad de Cuenta Pública depende de la información proporcionada de otras dependencias.</t>
    </r>
  </si>
  <si>
    <r>
      <t xml:space="preserve">Justificacion Trimestral: </t>
    </r>
    <r>
      <rPr>
        <sz val="11"/>
        <color theme="1"/>
        <rFont val="Arial"/>
        <family val="2"/>
      </rPr>
      <t>Se superó la meta estimada debido a que la actividad depende de la información proporcionada de otras dependencias.</t>
    </r>
  </si>
  <si>
    <r>
      <t xml:space="preserve">Justificacion Trimestral: </t>
    </r>
    <r>
      <rPr>
        <sz val="11"/>
        <color theme="1"/>
        <rFont val="Arial"/>
        <family val="2"/>
      </rPr>
      <t>Se superó la meta de lo proyectada a razón de que no se recibieron las solicitudes proyectadas en ese rubro.</t>
    </r>
  </si>
  <si>
    <t xml:space="preserve"> O-PPA 1.5 PROGRAMA DE CONTROL DEL EJERCICIO DEL GASTO Y LA RENDICION DE CUENTAS</t>
  </si>
  <si>
    <t>1.5.1 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</si>
  <si>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t>1.5.1.1. 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</si>
  <si>
    <t>1.5.1.1.1.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</si>
  <si>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t>1.5.1.1.1.1. Realización de auditorías y revisiones a la obra pública, adquisiciones y servicios relacionados.</t>
  </si>
  <si>
    <t>1.5.1.1.1.2. Verificación de licencias y autorizaciones en materia de construcción.</t>
  </si>
  <si>
    <t>1.5.1.1.2. Acciones de auditoría, revisión, verificación y vigilancia para que el ejercicio de los recursos públicos asignados a las Secretarías, Dependencias y Direcciones de la Administración Pública Municipal  que se ejerzan en el cumplimiento de la normatividad aplicable.</t>
  </si>
  <si>
    <t>1.5.1.1.2.1. Realización de acciones de control y seguimiento a la cuenta pública   de la Administración Pública Municipal Centralizada.</t>
  </si>
  <si>
    <t>1.5.1.1.2.2. Realización de auditorías, revisiones y arqueos a las Dependencias y Entidades de la Administración Pública Municipal.</t>
  </si>
  <si>
    <t>1.5.1.1.3 Actividades de Combate a la Corrupción Implementadas</t>
  </si>
  <si>
    <t>1.5.1.1.3.1 Implementación, evaluación y seguimiento al Programa Especial Anticorrupción</t>
  </si>
  <si>
    <t>1.5.1.1.3.2 Seguimiento a actividades de Combate a la Corrupción Implementadas</t>
  </si>
  <si>
    <t>1.5.1.1.3.3 Intervención en el proceso de Entrega y Recepción de los servidores públicos, conforme a la normatividad vigente.</t>
  </si>
  <si>
    <t>1.5.1.1.3.4Recepción, Control y Resguardo de las Declaraciones de Situación Patrimonial y de Interés de todos los servidores públicos  de la Administración Pública Municipal.</t>
  </si>
  <si>
    <t>1.5.1.1.3.5  Registro y Control en el  Sistema Municipal de Inspectores</t>
  </si>
  <si>
    <t>1.5.1.1.3.6  Monitoreo de la satisfacción ciudadana sobre servicios recibidos mediante la Contraloría Itinerante</t>
  </si>
  <si>
    <t>1.5.1.1.3.7  Eficientar Trámites y Servicios mediante el Programa Municipal de Acreditación "Calidad y Servicio con CUENTAS CLARAS", Auditorías Administrativas de "5 S's" y el Protocolo de Atención Ciudadana para Trámites y Servicios.</t>
  </si>
  <si>
    <t>1.5.1.1.3.8  Supervisión y Auditoría a Programas y/o recursos asignados para estímulos económicos y programas sociales.</t>
  </si>
  <si>
    <t>1.5.1.1.4. Actos de investigación de los hechos denunciados en contra de Servidores Públicos y/o Particulares a fin de determinar la falta administrativa como grave o no grave.</t>
  </si>
  <si>
    <t>1.5.1.1.4.1 Integración de expedientes respecto a las quejas y/o denuncias presentadas por la ciudadanía.</t>
  </si>
  <si>
    <t>1.5.1.1.4.2 Atención a la ciudadanía en materia de responsabilidad administrativa por los servidores públicos y/o particulares.</t>
  </si>
  <si>
    <t>1.5.1.1.5. Procedimientos de Responsabilidades Administrativa de acuerdo con la Ley General de Responsabilidades Administrativas; en contra de los Servidores Públicos y/o Particulares, iniciados .</t>
  </si>
  <si>
    <t>1.5.1.1.5.1. Emisión de Acuerdos de notificación e integración a los Servidores Públicos y/o Particulares en el seguimiento a los  Procedimientos de Responsabilidad Administrativa.</t>
  </si>
  <si>
    <t>1.5.1.1.5.2 Emisión de resoluciones de Responsabilidad Administrativa</t>
  </si>
  <si>
    <t>1.5.1.1.5.3 Emisión de constancias de No Inhabilitación.</t>
  </si>
  <si>
    <t>1.5.1.1.6. Acciones de control y vigilancia de las Contralorías Internas en las Secretarías y Entidades, para el desarrollo y evaluación de la gestión gubernamental del Municipio de Benito Juárez.</t>
  </si>
  <si>
    <t xml:space="preserve">1.5.1.1.6.1. Realización de acciones de control y seguimiento a las actividades realizadas en el Sistema DIF Municipal. </t>
  </si>
  <si>
    <t>1.5.1.1.6.2. Realización de acciones de control y seguimiento a las actividades realizadas en la Secretaría Municipal de Obras Públicas y Servicios.</t>
  </si>
  <si>
    <t>1.5.1.1.6.3. Realización de acciones de control y seguimiento a las actividades realizadas en la Secretaría Municipal de Seguridad Pública y Tránsito.</t>
  </si>
  <si>
    <t>1.5.1.1.7.   Actividades de administración, control y apoyo a las Dependencias y Entidades de la Administración Pública Municipal, por parte de la oficina de la Contraloría.</t>
  </si>
  <si>
    <t xml:space="preserve">1.5.1.1.7.1. Implementación del programa de Control Interno bajo el modelo COSO; así como la revision de instrumentos jurídicos y asesorias a las Dependencias y Entidades de la Administración Pública Municipal </t>
  </si>
  <si>
    <t>1.5.1.1.7.2. Atención y representación jurÍdica gratuita a las personas  que así lo soliciten que figuren como presuntos responsables en un Procedimiento de Responsabilidad Administrativa, por faltas graves o no graves que se inicien dentro de la contralorÍa municipal.</t>
  </si>
  <si>
    <t>1.5.1.1.7.3. Administración eficiente de los recursos humanos, materiales,  servicios generales y  patrimonio del Municipio asignado a la Contraloría Municipal.</t>
  </si>
  <si>
    <t xml:space="preserve">1.5.1.1.7.4. Revisión factual de la gestión y cumplimiento normativo de los Organismos Descentralizados de la Administración Pública Municipal.   </t>
  </si>
  <si>
    <t>1.5.1.1.7.5. Sistematización de la gestión que apoye el control y seguimiento para la mejora de la eficiencia operativa de las Dependencias de la Administración Pública Municipal.</t>
  </si>
  <si>
    <t>NO DISPONIBLE</t>
  </si>
  <si>
    <t>IAG: Índice de Avance General en la implantación y operación del modelo PbR-SED</t>
  </si>
  <si>
    <t xml:space="preserve">Unidad de medida del Indicador:
Porcentaje </t>
  </si>
  <si>
    <r>
      <t xml:space="preserve">Justificacion Trimestral: </t>
    </r>
    <r>
      <rPr>
        <sz val="11"/>
        <color theme="1"/>
        <rFont val="Arial"/>
        <family val="2"/>
      </rPr>
      <t>No cumplio la meta conforme a lo proyectado por la dirección.</t>
    </r>
  </si>
  <si>
    <r>
      <t xml:space="preserve">Justificacion Trimestral: </t>
    </r>
    <r>
      <rPr>
        <sz val="11"/>
        <color theme="1"/>
        <rFont val="Arial"/>
        <family val="2"/>
      </rPr>
      <t>No se alcanzó la meta planeada debido a la disponibilidad de recursos financieros, materiales y humanos.</t>
    </r>
  </si>
  <si>
    <r>
      <t xml:space="preserve">Justificacion Trimestral: </t>
    </r>
    <r>
      <rPr>
        <sz val="11"/>
        <color theme="1"/>
        <rFont val="Arial"/>
        <family val="2"/>
      </rPr>
      <t>Se rebasó la meta debido a que se realizaron diversos registros de inicio, modificación y conclusión de personal en diferentes dependencias municipales.</t>
    </r>
  </si>
  <si>
    <r>
      <t xml:space="preserve">Justificacion Trimestral: </t>
    </r>
    <r>
      <rPr>
        <sz val="11"/>
        <color theme="1"/>
        <rFont val="Arial"/>
        <family val="2"/>
      </rPr>
      <t>No se superó  la meta debido a que se realizaron obras públicas que no se pudieron realizar en los periodos anteriores por distintos motivos.</t>
    </r>
  </si>
  <si>
    <r>
      <t xml:space="preserve">Justificacion Trimestral: </t>
    </r>
    <r>
      <rPr>
        <sz val="11"/>
        <color theme="1"/>
        <rFont val="Arial"/>
        <family val="2"/>
      </rPr>
      <t>No se alcanzó la meta debido a las resoluciones de intancias del proceso.</t>
    </r>
  </si>
  <si>
    <r>
      <t xml:space="preserve">Justificacion Trimestral: </t>
    </r>
    <r>
      <rPr>
        <sz val="11"/>
        <color theme="1"/>
        <rFont val="Arial"/>
        <family val="2"/>
      </rPr>
      <t>No se alcanzó la meta programada debido a que no fueron solicitadas las contancias como se tenia proyectado.</t>
    </r>
  </si>
  <si>
    <r>
      <t xml:space="preserve">Justificacion Trimestral: </t>
    </r>
    <r>
      <rPr>
        <sz val="11"/>
        <color theme="1"/>
        <rFont val="Arial"/>
        <family val="2"/>
      </rPr>
      <t>Se revasó la meta programada por el area este trimestre.</t>
    </r>
  </si>
  <si>
    <t>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</si>
  <si>
    <r>
      <t>Justificacion Trimestral: S</t>
    </r>
    <r>
      <rPr>
        <sz val="11"/>
        <color theme="1"/>
        <rFont val="Arial"/>
        <family val="2"/>
      </rPr>
      <t>e alcanzo la meta programada por el area.</t>
    </r>
  </si>
  <si>
    <r>
      <t>Justificacion Trimestral: S</t>
    </r>
    <r>
      <rPr>
        <sz val="11"/>
        <color theme="1"/>
        <rFont val="Arial"/>
        <family val="2"/>
      </rPr>
      <t>e alcanzo la meta conforme a la proyección realizada por el area.</t>
    </r>
  </si>
  <si>
    <r>
      <t xml:space="preserve">Justificacion Trimestral: </t>
    </r>
    <r>
      <rPr>
        <sz val="11"/>
        <color theme="1"/>
        <rFont val="Arial"/>
        <family val="2"/>
      </rPr>
      <t>Se superó la meta la  progamada por la Coordinacion Adminsitrativa porque se realizao inventario extraordiario</t>
    </r>
    <r>
      <rPr>
        <b/>
        <sz val="11"/>
        <color theme="1"/>
        <rFont val="Arial"/>
        <family val="2"/>
      </rPr>
      <t>.</t>
    </r>
  </si>
  <si>
    <r>
      <t xml:space="preserve">Justificacion Trimestral: </t>
    </r>
    <r>
      <rPr>
        <sz val="11"/>
        <color theme="1"/>
        <rFont val="Arial"/>
        <family val="2"/>
      </rPr>
      <t>Se superó la meta programada por la coordinación este trimestre.</t>
    </r>
  </si>
  <si>
    <r>
      <t xml:space="preserve">Justificacion Trimestral: </t>
    </r>
    <r>
      <rPr>
        <sz val="11"/>
        <color theme="1"/>
        <rFont val="Arial"/>
        <family val="2"/>
      </rPr>
      <t>Se alcanzó la meta programada este trimestre, este indicador depende de la asistencia de los interesados que soliciten el servicio.</t>
    </r>
  </si>
  <si>
    <r>
      <t xml:space="preserve">Justificacion Trimestral: </t>
    </r>
    <r>
      <rPr>
        <sz val="11"/>
        <color theme="1"/>
        <rFont val="Arial"/>
        <family val="2"/>
      </rPr>
      <t>Se superó la meta programada a nivel componente, este componente depende de varias unidades administrativas</t>
    </r>
  </si>
  <si>
    <r>
      <t xml:space="preserve">Justificacion Trimestral: </t>
    </r>
    <r>
      <rPr>
        <sz val="11"/>
        <color theme="1"/>
        <rFont val="Arial"/>
        <family val="2"/>
      </rPr>
      <t xml:space="preserve"> Se no se alcanzo la meta, esta actividad depende del reseteo de contraseñas de la plataforma de evolución patrimonial y asesorías para la declaración patrimonial.</t>
    </r>
  </si>
  <si>
    <r>
      <t xml:space="preserve">Justificacion Trimestral: </t>
    </r>
    <r>
      <rPr>
        <sz val="11"/>
        <color theme="1"/>
        <rFont val="Arial"/>
        <family val="2"/>
      </rPr>
      <t>Se no se alcanzó la meta programada, esta actividad depende de la realización de diversas verificaciones realizadas con motivo de implementación de lineamientos que normaron los diferentes procedimientos en las areas de Sistema DIF Municipal.</t>
    </r>
  </si>
  <si>
    <r>
      <t xml:space="preserve">Justificacion Trimestral: </t>
    </r>
    <r>
      <rPr>
        <sz val="11"/>
        <color theme="1"/>
        <rFont val="Arial"/>
        <family val="2"/>
      </rPr>
      <t>No se superó la meta programada a nivel componente ya que este depende del desempeño de las contralorias internas</t>
    </r>
  </si>
  <si>
    <r>
      <t xml:space="preserve">Justificacion Trimestral: </t>
    </r>
    <r>
      <rPr>
        <sz val="11"/>
        <color theme="1"/>
        <rFont val="Arial"/>
        <family val="2"/>
      </rPr>
      <t>Se superó la meta en la actividad, esta actividad depende de las resoluciones del Tribunal de Justicia Administrativa de Quintana Roo .</t>
    </r>
  </si>
  <si>
    <r>
      <t xml:space="preserve">Justificacion Trimestral: </t>
    </r>
    <r>
      <rPr>
        <sz val="11"/>
        <color theme="1"/>
        <rFont val="Arial"/>
        <family val="2"/>
      </rPr>
      <t>Se supero la meta debido a que fue posible notificar a las personas sujetas al proceso.</t>
    </r>
  </si>
  <si>
    <r>
      <t xml:space="preserve">Justificacion Trimestral: </t>
    </r>
    <r>
      <rPr>
        <sz val="11"/>
        <color theme="1"/>
        <rFont val="Arial"/>
        <family val="2"/>
      </rPr>
      <t>Se superó la meta programada por el area para este trimestre.</t>
    </r>
  </si>
  <si>
    <r>
      <t xml:space="preserve">Justificacion Trimestral: </t>
    </r>
    <r>
      <rPr>
        <sz val="11"/>
        <color theme="1"/>
        <rFont val="Arial"/>
        <family val="2"/>
      </rPr>
      <t>Se superó la meta debido a que las personas que asisten a esta contaloría es variable y no depende de la dirección.</t>
    </r>
  </si>
  <si>
    <r>
      <t xml:space="preserve">Justificacion Trimestral: </t>
    </r>
    <r>
      <rPr>
        <sz val="11"/>
        <color theme="1"/>
        <rFont val="Arial"/>
        <family val="2"/>
      </rPr>
      <t>Se superó la meta programada debido a que los ciudadanos asistieron a presentar quejas y denuncias correspondientes.</t>
    </r>
  </si>
  <si>
    <r>
      <t xml:space="preserve">Justificacion Trimestral: </t>
    </r>
    <r>
      <rPr>
        <sz val="11"/>
        <color theme="1"/>
        <rFont val="Arial"/>
        <family val="2"/>
      </rPr>
      <t>No se alcanzó la meta de lo proyectado de las metas y objetivos por parte de la dirección.</t>
    </r>
  </si>
  <si>
    <t>Estrategia 1.5 Implementar suficientes acciones de seguimiento al ejercicio y control del gasto</t>
  </si>
  <si>
    <t xml:space="preserve">Línea de acción 1.5.1: Realizar auditorías y revisiones a la Obra Pública, Adquisiciones y servicios relacionados. </t>
  </si>
  <si>
    <t>Línea de acción 1.5.2 Realizar auditorías, revisiones y arqueos a las dependencias y entidades de las Administración Pública Municipal</t>
  </si>
  <si>
    <t>Línea de acción 1.5.3 Actualizar la implementación, evaluación y seguimiento del Programa Especial Anticorrupción</t>
  </si>
  <si>
    <t>Línea de acción 1.6.3 Implementar suficientes instrumentos para que transparenten el actuar de los funcionarios públicos.</t>
  </si>
  <si>
    <t>Línea de acción 1.5.6 Reducir el Trafico de influencias (corrupción) en diversos tramites que realiza la ciudadania</t>
  </si>
  <si>
    <t>Línea de acción 2.1.2 Integrar suficientes comites vecinales de contraloria social con la ciudadania</t>
  </si>
  <si>
    <t>Línea de acción 1.5.4 Atender con diligencia a la ciudadanía en materia de responsabilidades administrativas públicas y/o de particulares</t>
  </si>
  <si>
    <t>Línea de acción 1.5.5 Implementar la evaluación del Sistema de Control Interno</t>
  </si>
  <si>
    <t>1.5.1</t>
  </si>
  <si>
    <t>)</t>
  </si>
  <si>
    <r>
      <t xml:space="preserve">Justificacion Trimestral: </t>
    </r>
    <r>
      <rPr>
        <sz val="11"/>
        <color theme="1"/>
        <rFont val="Arial"/>
        <family val="2"/>
      </rPr>
      <t>Se alcanzo la meta programada por el area.</t>
    </r>
  </si>
  <si>
    <r>
      <t xml:space="preserve">Justificacion Trimestral: </t>
    </r>
    <r>
      <rPr>
        <sz val="11"/>
        <color theme="1"/>
        <rFont val="Arial"/>
        <family val="2"/>
      </rPr>
      <t>Se alcanzo la meta conforme a la proyección realizada por el area.</t>
    </r>
  </si>
  <si>
    <r>
      <t xml:space="preserve">Justificacion Trimestral: </t>
    </r>
    <r>
      <rPr>
        <sz val="11"/>
        <color theme="1"/>
        <rFont val="Arial"/>
        <family val="2"/>
      </rPr>
      <t>Derivado a las modificaciones realizadas en el plan de trabajo interno y falta de personal para abarcar lo programado, esta Contraloría Interna de la Secretaría Municipal de Obras Públicas y Servicios, no alcanzó la meta programada.</t>
    </r>
  </si>
  <si>
    <r>
      <t>Justificacion Trimestral:</t>
    </r>
    <r>
      <rPr>
        <sz val="11"/>
        <color theme="1"/>
        <rFont val="Arial"/>
        <family val="2"/>
      </rPr>
      <t xml:space="preserve"> Se rebasó la meta debido a la migración de información al nuevo sistema de registro de personal en permiso o vacaciones en las diversas dependencias municipales.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</si>
</sst>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2"/>
      <color rgb="FFFFFFFF"/>
      <name val="Arial"/>
      <family val="2"/>
    </font>
    <font>
      <b/>
      <sz val="16"/>
      <color theme="0"/>
      <name val="Arial"/>
      <family val="2"/>
    </font>
    <font>
      <b/>
      <sz val="12"/>
      <color theme="1"/>
      <name val="Calibri"/>
      <family val="2"/>
      <scheme val="minor"/>
    </font>
    <font>
      <b/>
      <sz val="14"/>
      <color theme="0"/>
      <name val="Calibri"/>
      <family val="2"/>
      <scheme val="minor"/>
    </font>
    <font>
      <b/>
      <sz val="11"/>
      <name val="Arial Nova Cond"/>
      <family val="2"/>
    </font>
    <font>
      <sz val="11"/>
      <name val="Arial Nova Cond"/>
      <family val="2"/>
    </font>
    <font>
      <sz val="11"/>
      <color theme="1"/>
      <name val="Arial Nova Cond"/>
      <family val="2"/>
    </font>
    <font>
      <b/>
      <sz val="11"/>
      <color theme="1"/>
      <name val="Arial Nova Cond"/>
      <family val="2"/>
    </font>
    <font>
      <sz val="14"/>
      <color theme="1"/>
      <name val="Calibri"/>
      <family val="2"/>
      <scheme val="minor"/>
    </font>
    <font>
      <sz val="17"/>
      <color theme="1"/>
      <name val="Arial"/>
      <family val="2"/>
    </font>
    <font>
      <sz val="17"/>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2F2F2"/>
        <bgColor rgb="FF000000"/>
      </patternFill>
    </fill>
    <fill>
      <patternFill patternType="solid">
        <fgColor rgb="FF969696"/>
        <bgColor indexed="64"/>
      </patternFill>
    </fill>
    <fill>
      <patternFill patternType="solid">
        <fgColor rgb="FFFFEB9C"/>
        <bgColor rgb="FFF2F2F2"/>
      </patternFill>
    </fill>
    <fill>
      <patternFill patternType="solid">
        <fgColor rgb="FFE8E8E8"/>
        <bgColor indexed="64"/>
      </patternFill>
    </fill>
    <fill>
      <patternFill patternType="solid">
        <fgColor rgb="FFFFFF00"/>
        <bgColor indexed="64"/>
      </patternFill>
    </fill>
    <fill>
      <patternFill patternType="solid">
        <fgColor theme="0"/>
        <bgColor rgb="FF000000"/>
      </patternFill>
    </fill>
    <fill>
      <patternFill patternType="solid">
        <fgColor rgb="FFFFEB9C"/>
        <bgColor indexed="64"/>
      </patternFill>
    </fill>
    <fill>
      <patternFill patternType="solid">
        <fgColor rgb="FFFF5555"/>
        <bgColor indexed="64"/>
      </patternFill>
    </fill>
    <fill>
      <patternFill patternType="solid">
        <fgColor theme="5" tint="0.59999389629810485"/>
        <bgColor indexed="64"/>
      </patternFill>
    </fill>
    <fill>
      <patternFill patternType="solid">
        <fgColor rgb="FFD3676A"/>
        <bgColor indexed="64"/>
      </patternFill>
    </fill>
  </fills>
  <borders count="108">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ashed">
        <color theme="1"/>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theme="1"/>
      </left>
      <right style="dotted">
        <color indexed="64"/>
      </right>
      <top style="dotted">
        <color indexed="64"/>
      </top>
      <bottom style="dotted">
        <color indexed="64"/>
      </bottom>
      <diagonal/>
    </border>
    <border>
      <left style="medium">
        <color theme="1"/>
      </left>
      <right style="dashed">
        <color theme="1"/>
      </right>
      <top style="dashed">
        <color theme="1"/>
      </top>
      <bottom/>
      <diagonal/>
    </border>
    <border>
      <left style="medium">
        <color theme="1"/>
      </left>
      <right style="dotted">
        <color indexed="64"/>
      </right>
      <top style="dotted">
        <color indexed="64"/>
      </top>
      <bottom/>
      <diagonal/>
    </border>
    <border>
      <left style="medium">
        <color theme="1"/>
      </left>
      <right style="dotted">
        <color indexed="64"/>
      </right>
      <top/>
      <bottom style="dotted">
        <color indexed="64"/>
      </bottom>
      <diagonal/>
    </border>
    <border>
      <left style="dashed">
        <color theme="1"/>
      </left>
      <right style="dashed">
        <color theme="1"/>
      </right>
      <top style="dashed">
        <color theme="1"/>
      </top>
      <bottom/>
      <diagonal/>
    </border>
    <border>
      <left style="dotted">
        <color indexed="64"/>
      </left>
      <right style="dotted">
        <color indexed="64"/>
      </right>
      <top style="dashed">
        <color theme="1"/>
      </top>
      <bottom/>
      <diagonal/>
    </border>
    <border>
      <left style="dashed">
        <color theme="1"/>
      </left>
      <right style="dashed">
        <color theme="1"/>
      </right>
      <top style="dashed">
        <color theme="1"/>
      </top>
      <bottom style="medium">
        <color theme="1"/>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diagonal/>
    </border>
    <border>
      <left style="dashed">
        <color theme="1"/>
      </left>
      <right style="medium">
        <color indexed="64"/>
      </right>
      <top style="dashed">
        <color theme="1"/>
      </top>
      <bottom/>
      <diagonal/>
    </border>
    <border>
      <left style="thin">
        <color indexed="64"/>
      </left>
      <right style="medium">
        <color indexed="64"/>
      </right>
      <top style="dotted">
        <color indexed="64"/>
      </top>
      <bottom/>
      <diagonal/>
    </border>
    <border>
      <left style="dashed">
        <color theme="1"/>
      </left>
      <right/>
      <top style="dashed">
        <color theme="1"/>
      </top>
      <bottom/>
      <diagonal/>
    </border>
    <border>
      <left/>
      <right style="dashed">
        <color theme="1"/>
      </right>
      <top style="dashed">
        <color theme="1"/>
      </top>
      <bottom/>
      <diagonal/>
    </border>
    <border>
      <left/>
      <right style="medium">
        <color theme="1"/>
      </right>
      <top style="medium">
        <color indexed="64"/>
      </top>
      <bottom style="medium">
        <color indexed="64"/>
      </bottom>
      <diagonal/>
    </border>
    <border>
      <left style="dashed">
        <color theme="1"/>
      </left>
      <right style="dashed">
        <color theme="1"/>
      </right>
      <top style="dotted">
        <color indexed="64"/>
      </top>
      <bottom style="dashed">
        <color theme="1"/>
      </bottom>
      <diagonal/>
    </border>
    <border>
      <left style="dotted">
        <color indexed="64"/>
      </left>
      <right style="dotted">
        <color indexed="64"/>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dotted">
        <color theme="1"/>
      </left>
      <right style="dashed">
        <color theme="1"/>
      </right>
      <top style="medium">
        <color indexed="64"/>
      </top>
      <bottom style="dashed">
        <color theme="1"/>
      </bottom>
      <diagonal/>
    </border>
    <border>
      <left style="medium">
        <color theme="1"/>
      </left>
      <right/>
      <top style="dashed">
        <color theme="1"/>
      </top>
      <bottom style="dashed">
        <color theme="1"/>
      </bottom>
      <diagonal/>
    </border>
    <border>
      <left style="dotted">
        <color indexed="64"/>
      </left>
      <right style="dotted">
        <color indexed="64"/>
      </right>
      <top style="medium">
        <color indexed="64"/>
      </top>
      <bottom style="dotted">
        <color indexed="64"/>
      </bottom>
      <diagonal/>
    </border>
    <border>
      <left style="medium">
        <color indexed="64"/>
      </left>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diagonal/>
    </border>
    <border>
      <left style="thin">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otted">
        <color indexed="64"/>
      </left>
      <right/>
      <top style="dotted">
        <color indexed="64"/>
      </top>
      <bottom style="dotted">
        <color indexed="64"/>
      </bottom>
      <diagonal/>
    </border>
    <border>
      <left style="dashed">
        <color indexed="64"/>
      </left>
      <right/>
      <top style="dashed">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303">
    <xf numFmtId="0" fontId="0" fillId="0" borderId="0" xfId="0"/>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2" fillId="8" borderId="18"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32" xfId="0" applyFont="1" applyFill="1" applyBorder="1" applyAlignment="1">
      <alignment horizontal="left" vertical="center" wrapText="1"/>
    </xf>
    <xf numFmtId="0" fontId="4" fillId="4" borderId="27" xfId="0" applyFont="1" applyFill="1" applyBorder="1" applyAlignment="1">
      <alignment horizontal="center" vertical="center" wrapText="1"/>
    </xf>
    <xf numFmtId="0" fontId="2" fillId="3" borderId="33" xfId="0" applyFont="1" applyFill="1" applyBorder="1" applyAlignment="1">
      <alignment horizontal="left" vertical="center" wrapText="1"/>
    </xf>
    <xf numFmtId="0" fontId="4" fillId="4" borderId="26" xfId="0" applyFont="1" applyFill="1" applyBorder="1" applyAlignment="1">
      <alignment horizontal="center" vertical="center" wrapText="1"/>
    </xf>
    <xf numFmtId="0" fontId="2" fillId="3" borderId="32" xfId="0" applyFont="1" applyFill="1" applyBorder="1" applyAlignment="1">
      <alignment horizontal="center" vertical="center" wrapText="1"/>
    </xf>
    <xf numFmtId="164" fontId="1" fillId="8" borderId="25" xfId="0" applyNumberFormat="1" applyFont="1" applyFill="1" applyBorder="1" applyAlignment="1">
      <alignment horizontal="center" vertical="center" wrapText="1"/>
    </xf>
    <xf numFmtId="164" fontId="1" fillId="8" borderId="17" xfId="0" applyNumberFormat="1" applyFont="1" applyFill="1" applyBorder="1" applyAlignment="1">
      <alignment horizontal="center" vertical="center" wrapText="1"/>
    </xf>
    <xf numFmtId="0" fontId="1" fillId="8" borderId="29" xfId="0" applyFont="1" applyFill="1" applyBorder="1" applyAlignment="1">
      <alignment horizontal="left" vertical="center" wrapText="1"/>
    </xf>
    <xf numFmtId="0" fontId="1" fillId="8" borderId="30" xfId="0" applyFont="1" applyFill="1" applyBorder="1" applyAlignment="1">
      <alignment horizontal="left" vertical="center" wrapText="1"/>
    </xf>
    <xf numFmtId="0" fontId="1" fillId="8" borderId="25"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20" xfId="0" applyFont="1" applyFill="1" applyBorder="1" applyAlignment="1">
      <alignment horizontal="center" vertical="center" wrapText="1"/>
    </xf>
    <xf numFmtId="164" fontId="1" fillId="8" borderId="20" xfId="0" applyNumberFormat="1"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10" fontId="0" fillId="6" borderId="40" xfId="0" applyNumberForma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10" fontId="0" fillId="6" borderId="41" xfId="0" applyNumberForma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3" fontId="2" fillId="2" borderId="47" xfId="0" applyNumberFormat="1" applyFont="1" applyFill="1" applyBorder="1" applyAlignment="1">
      <alignment horizontal="center" vertical="center" wrapText="1"/>
    </xf>
    <xf numFmtId="3" fontId="2" fillId="2" borderId="48" xfId="0" applyNumberFormat="1" applyFont="1" applyFill="1" applyBorder="1" applyAlignment="1">
      <alignment horizontal="center" vertical="center" wrapText="1"/>
    </xf>
    <xf numFmtId="10" fontId="0" fillId="6" borderId="45" xfId="0" applyNumberFormat="1" applyFill="1" applyBorder="1" applyAlignment="1">
      <alignment horizontal="center" vertical="center" wrapText="1"/>
    </xf>
    <xf numFmtId="3" fontId="2" fillId="2" borderId="49" xfId="0" applyNumberFormat="1" applyFont="1" applyFill="1" applyBorder="1" applyAlignment="1">
      <alignment horizontal="center" vertical="center" wrapText="1"/>
    </xf>
    <xf numFmtId="3" fontId="2" fillId="2" borderId="50" xfId="0" applyNumberFormat="1" applyFon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1" fillId="2" borderId="1" xfId="0" applyFont="1" applyFill="1" applyBorder="1" applyAlignment="1">
      <alignment vertical="center" wrapText="1"/>
    </xf>
    <xf numFmtId="3" fontId="2" fillId="2" borderId="15"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2" borderId="52" xfId="0" applyNumberFormat="1" applyFont="1" applyFill="1" applyBorder="1" applyAlignment="1">
      <alignment horizontal="center" vertical="center" wrapText="1"/>
    </xf>
    <xf numFmtId="3" fontId="2" fillId="2" borderId="51" xfId="0" applyNumberFormat="1" applyFont="1" applyFill="1" applyBorder="1" applyAlignment="1">
      <alignment horizontal="center" vertical="center" wrapText="1"/>
    </xf>
    <xf numFmtId="44" fontId="2" fillId="2" borderId="42" xfId="1" applyFont="1" applyFill="1" applyBorder="1" applyAlignment="1">
      <alignment horizontal="center" vertical="center" wrapText="1"/>
    </xf>
    <xf numFmtId="44" fontId="2" fillId="2" borderId="43" xfId="1" applyFont="1" applyFill="1" applyBorder="1" applyAlignment="1">
      <alignment horizontal="center" vertical="center" wrapText="1"/>
    </xf>
    <xf numFmtId="44" fontId="2" fillId="2" borderId="44" xfId="1" applyFont="1" applyFill="1" applyBorder="1" applyAlignment="1">
      <alignment horizontal="center" vertical="center" wrapText="1"/>
    </xf>
    <xf numFmtId="44" fontId="2" fillId="2" borderId="53" xfId="1" applyFont="1" applyFill="1" applyBorder="1" applyAlignment="1">
      <alignment horizontal="center" vertical="center" wrapText="1"/>
    </xf>
    <xf numFmtId="44" fontId="2" fillId="2" borderId="54" xfId="1" applyFont="1" applyFill="1" applyBorder="1" applyAlignment="1">
      <alignment horizontal="center" vertical="center" wrapText="1"/>
    </xf>
    <xf numFmtId="44" fontId="2" fillId="2" borderId="5" xfId="1" applyFont="1" applyFill="1" applyBorder="1" applyAlignment="1">
      <alignment horizontal="center" vertical="center" wrapText="1"/>
    </xf>
    <xf numFmtId="44" fontId="2" fillId="2" borderId="1" xfId="1" applyFont="1" applyFill="1" applyBorder="1" applyAlignment="1">
      <alignment horizontal="center" vertical="center" wrapText="1"/>
    </xf>
    <xf numFmtId="44" fontId="2" fillId="2" borderId="6" xfId="1" applyFont="1" applyFill="1" applyBorder="1" applyAlignment="1">
      <alignment horizontal="center" vertical="center" wrapText="1"/>
    </xf>
    <xf numFmtId="44" fontId="2" fillId="2" borderId="24" xfId="1" applyFont="1" applyFill="1" applyBorder="1" applyAlignment="1">
      <alignment horizontal="center" vertical="center" wrapText="1"/>
    </xf>
    <xf numFmtId="44" fontId="2" fillId="2" borderId="55" xfId="1" applyFont="1" applyFill="1" applyBorder="1" applyAlignment="1">
      <alignment horizontal="center" vertical="center" wrapText="1"/>
    </xf>
    <xf numFmtId="44" fontId="2" fillId="2" borderId="7" xfId="1" applyFont="1" applyFill="1" applyBorder="1" applyAlignment="1">
      <alignment horizontal="center" vertical="center" wrapText="1"/>
    </xf>
    <xf numFmtId="44" fontId="2" fillId="2" borderId="8" xfId="1" applyFont="1" applyFill="1" applyBorder="1" applyAlignment="1">
      <alignment horizontal="center" vertical="center" wrapText="1"/>
    </xf>
    <xf numFmtId="44" fontId="2" fillId="2" borderId="9" xfId="1" applyFont="1" applyFill="1" applyBorder="1" applyAlignment="1">
      <alignment horizontal="center" vertical="center" wrapText="1"/>
    </xf>
    <xf numFmtId="44" fontId="2" fillId="2" borderId="56" xfId="1" applyFont="1" applyFill="1" applyBorder="1" applyAlignment="1">
      <alignment horizontal="center" vertical="center" wrapText="1"/>
    </xf>
    <xf numFmtId="44" fontId="2" fillId="2" borderId="57" xfId="1" applyFont="1" applyFill="1" applyBorder="1" applyAlignment="1">
      <alignment horizontal="center" vertical="center" wrapText="1"/>
    </xf>
    <xf numFmtId="10" fontId="0" fillId="6" borderId="58" xfId="0" applyNumberFormat="1" applyFill="1" applyBorder="1" applyAlignment="1">
      <alignment horizontal="center" vertical="center" wrapText="1"/>
    </xf>
    <xf numFmtId="3" fontId="2" fillId="4" borderId="49"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0"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wrapText="1"/>
    </xf>
    <xf numFmtId="0" fontId="5" fillId="4" borderId="60" xfId="0" applyFont="1" applyFill="1" applyBorder="1" applyAlignment="1">
      <alignment horizontal="center" vertical="center" wrapText="1"/>
    </xf>
    <xf numFmtId="0" fontId="2" fillId="8" borderId="64" xfId="0" applyFont="1" applyFill="1" applyBorder="1" applyAlignment="1">
      <alignment horizontal="center" vertical="center" wrapText="1"/>
    </xf>
    <xf numFmtId="0" fontId="2" fillId="8" borderId="65" xfId="0" applyFont="1" applyFill="1" applyBorder="1" applyAlignment="1">
      <alignment vertical="center" wrapText="1"/>
    </xf>
    <xf numFmtId="0" fontId="12" fillId="7" borderId="61" xfId="0"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1" fillId="2" borderId="26" xfId="0" applyFont="1" applyFill="1" applyBorder="1" applyAlignment="1">
      <alignment horizontal="center" vertical="center" wrapText="1"/>
    </xf>
    <xf numFmtId="0" fontId="7" fillId="8" borderId="74"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 fillId="8" borderId="49" xfId="0" applyFont="1" applyFill="1" applyBorder="1" applyAlignment="1">
      <alignment horizontal="center" vertical="center" wrapText="1"/>
    </xf>
    <xf numFmtId="0" fontId="16" fillId="10" borderId="76" xfId="0" applyFont="1" applyFill="1" applyBorder="1" applyAlignment="1">
      <alignment horizontal="center" vertical="center" wrapText="1"/>
    </xf>
    <xf numFmtId="0" fontId="1" fillId="8" borderId="76" xfId="0" applyFont="1" applyFill="1" applyBorder="1" applyAlignment="1">
      <alignment horizontal="center" vertical="center" wrapText="1"/>
    </xf>
    <xf numFmtId="0" fontId="1" fillId="8" borderId="82" xfId="0" applyFont="1" applyFill="1" applyBorder="1" applyAlignment="1">
      <alignment vertical="center" wrapText="1"/>
    </xf>
    <xf numFmtId="0" fontId="2" fillId="8" borderId="1" xfId="0" applyFont="1" applyFill="1" applyBorder="1" applyAlignment="1">
      <alignment vertical="center" wrapText="1"/>
    </xf>
    <xf numFmtId="0" fontId="1" fillId="8" borderId="1" xfId="0" applyFont="1" applyFill="1" applyBorder="1" applyAlignment="1">
      <alignment vertical="center" wrapText="1"/>
    </xf>
    <xf numFmtId="0" fontId="2" fillId="10" borderId="18" xfId="0" applyFont="1" applyFill="1" applyBorder="1" applyAlignment="1">
      <alignment horizontal="left" vertical="center" wrapText="1"/>
    </xf>
    <xf numFmtId="0" fontId="16" fillId="8" borderId="18" xfId="0" applyFont="1" applyFill="1" applyBorder="1" applyAlignment="1">
      <alignment horizontal="left" vertical="center" wrapText="1"/>
    </xf>
    <xf numFmtId="0" fontId="2" fillId="8" borderId="18" xfId="0" applyFont="1" applyFill="1" applyBorder="1" applyAlignment="1">
      <alignment horizontal="left" vertical="center" wrapText="1"/>
    </xf>
    <xf numFmtId="0" fontId="16" fillId="10" borderId="18" xfId="0" applyFont="1" applyFill="1" applyBorder="1" applyAlignment="1">
      <alignment horizontal="left" vertical="center" wrapText="1"/>
    </xf>
    <xf numFmtId="0" fontId="2" fillId="8" borderId="83" xfId="0" applyFont="1" applyFill="1" applyBorder="1" applyAlignment="1">
      <alignment horizontal="center" vertical="center" wrapText="1"/>
    </xf>
    <xf numFmtId="0" fontId="17" fillId="10" borderId="18" xfId="0" applyFont="1" applyFill="1" applyBorder="1" applyAlignment="1">
      <alignment horizontal="center" vertical="center" wrapText="1"/>
    </xf>
    <xf numFmtId="0" fontId="2" fillId="8" borderId="84" xfId="0" applyFont="1" applyFill="1" applyBorder="1" applyAlignment="1">
      <alignment horizontal="center" vertical="center" wrapText="1"/>
    </xf>
    <xf numFmtId="0" fontId="2" fillId="8" borderId="19" xfId="0" applyFont="1" applyFill="1" applyBorder="1" applyAlignment="1">
      <alignment vertical="center" wrapText="1"/>
    </xf>
    <xf numFmtId="0" fontId="2" fillId="8" borderId="85" xfId="0" applyFont="1" applyFill="1" applyBorder="1" applyAlignment="1">
      <alignment vertical="center" wrapText="1"/>
    </xf>
    <xf numFmtId="0" fontId="1" fillId="2" borderId="49" xfId="0" applyFont="1" applyFill="1" applyBorder="1" applyAlignment="1">
      <alignment horizontal="center" vertical="center" wrapText="1"/>
    </xf>
    <xf numFmtId="0" fontId="2" fillId="2" borderId="1" xfId="0" applyFont="1" applyFill="1" applyBorder="1" applyAlignment="1">
      <alignment horizontal="left" vertical="center" wrapText="1"/>
    </xf>
    <xf numFmtId="10" fontId="15" fillId="5" borderId="73" xfId="0" applyNumberFormat="1" applyFont="1" applyFill="1" applyBorder="1" applyAlignment="1">
      <alignment horizontal="center" vertical="center"/>
    </xf>
    <xf numFmtId="0" fontId="1" fillId="8" borderId="50" xfId="0"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77" xfId="0" applyNumberFormat="1" applyFont="1" applyFill="1" applyBorder="1" applyAlignment="1">
      <alignment horizontal="center" vertical="center" wrapText="1"/>
    </xf>
    <xf numFmtId="3" fontId="2" fillId="2" borderId="87" xfId="0" applyNumberFormat="1" applyFont="1" applyFill="1" applyBorder="1" applyAlignment="1">
      <alignment horizontal="center" vertical="center" wrapText="1"/>
    </xf>
    <xf numFmtId="3" fontId="2" fillId="2" borderId="89" xfId="0" applyNumberFormat="1" applyFont="1" applyFill="1" applyBorder="1" applyAlignment="1">
      <alignment horizontal="center" vertical="center" wrapText="1"/>
    </xf>
    <xf numFmtId="0" fontId="18" fillId="2" borderId="1" xfId="0" applyFont="1" applyFill="1" applyBorder="1" applyAlignment="1">
      <alignment vertical="center" wrapText="1"/>
    </xf>
    <xf numFmtId="0" fontId="17" fillId="2" borderId="83" xfId="0" applyFont="1" applyFill="1" applyBorder="1" applyAlignment="1">
      <alignment horizontal="center" vertical="center" wrapText="1"/>
    </xf>
    <xf numFmtId="0" fontId="2" fillId="2" borderId="19" xfId="0" applyFont="1" applyFill="1" applyBorder="1" applyAlignment="1">
      <alignment vertical="center" wrapText="1"/>
    </xf>
    <xf numFmtId="0" fontId="2" fillId="2" borderId="83" xfId="0" applyFont="1" applyFill="1" applyBorder="1" applyAlignment="1">
      <alignment horizontal="center" vertical="center" wrapText="1"/>
    </xf>
    <xf numFmtId="0" fontId="16" fillId="2" borderId="1" xfId="0" applyFont="1" applyFill="1" applyBorder="1" applyAlignment="1">
      <alignment vertical="center" wrapText="1"/>
    </xf>
    <xf numFmtId="0" fontId="17" fillId="2" borderId="19" xfId="0" applyFont="1" applyFill="1" applyBorder="1" applyAlignment="1">
      <alignment vertical="center" wrapText="1"/>
    </xf>
    <xf numFmtId="0" fontId="1" fillId="2" borderId="88" xfId="0" applyFont="1" applyFill="1" applyBorder="1" applyAlignment="1">
      <alignment vertical="center" wrapText="1"/>
    </xf>
    <xf numFmtId="0" fontId="1" fillId="2" borderId="29"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75" xfId="0" applyFont="1" applyFill="1" applyBorder="1" applyAlignment="1">
      <alignment horizontal="center" vertical="center" wrapText="1"/>
    </xf>
    <xf numFmtId="0" fontId="1" fillId="2" borderId="86" xfId="0" applyFont="1" applyFill="1" applyBorder="1" applyAlignment="1">
      <alignment horizontal="center" vertical="center" wrapText="1"/>
    </xf>
    <xf numFmtId="3" fontId="2" fillId="8" borderId="59" xfId="0" applyNumberFormat="1" applyFont="1" applyFill="1" applyBorder="1" applyAlignment="1">
      <alignment horizontal="center" vertical="center" wrapText="1"/>
    </xf>
    <xf numFmtId="3" fontId="2" fillId="8" borderId="90" xfId="0" applyNumberFormat="1" applyFont="1" applyFill="1" applyBorder="1" applyAlignment="1">
      <alignment horizontal="center" vertical="center" wrapText="1"/>
    </xf>
    <xf numFmtId="3" fontId="2" fillId="8" borderId="62"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3" fontId="2" fillId="8" borderId="80" xfId="0" applyNumberFormat="1" applyFont="1" applyFill="1" applyBorder="1" applyAlignment="1">
      <alignment horizontal="center" vertical="center" wrapText="1"/>
    </xf>
    <xf numFmtId="3" fontId="2" fillId="8" borderId="8"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44" fontId="2" fillId="9" borderId="8" xfId="1" applyFont="1" applyFill="1" applyBorder="1" applyAlignment="1">
      <alignment horizontal="center" vertical="center" wrapText="1"/>
    </xf>
    <xf numFmtId="0" fontId="0" fillId="0" borderId="0" xfId="0" applyAlignment="1">
      <alignment horizontal="center" vertical="center"/>
    </xf>
    <xf numFmtId="0" fontId="14" fillId="0" borderId="0" xfId="0" applyFont="1" applyAlignment="1">
      <alignment vertical="center"/>
    </xf>
    <xf numFmtId="3" fontId="1" fillId="2" borderId="75" xfId="0" applyNumberFormat="1" applyFont="1" applyFill="1" applyBorder="1" applyAlignment="1">
      <alignment horizontal="center" vertical="center" wrapText="1"/>
    </xf>
    <xf numFmtId="0" fontId="1" fillId="5" borderId="29"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10" borderId="18" xfId="0" applyFont="1" applyFill="1" applyBorder="1" applyAlignment="1">
      <alignment horizontal="justify" vertical="center" wrapText="1"/>
    </xf>
    <xf numFmtId="0" fontId="17" fillId="8" borderId="18" xfId="0" applyFont="1" applyFill="1" applyBorder="1" applyAlignment="1">
      <alignment horizontal="justify" vertical="center" wrapText="1"/>
    </xf>
    <xf numFmtId="0" fontId="16" fillId="2" borderId="1" xfId="0" applyFont="1" applyFill="1" applyBorder="1" applyAlignment="1">
      <alignment horizontal="justify" vertical="center" wrapText="1"/>
    </xf>
    <xf numFmtId="0" fontId="16" fillId="8" borderId="1" xfId="0" applyFont="1" applyFill="1" applyBorder="1" applyAlignment="1">
      <alignment horizontal="justify" vertical="center" wrapText="1"/>
    </xf>
    <xf numFmtId="49" fontId="18" fillId="2" borderId="1" xfId="0" applyNumberFormat="1" applyFont="1" applyFill="1" applyBorder="1" applyAlignment="1">
      <alignment horizontal="justify" vertical="center" wrapText="1"/>
    </xf>
    <xf numFmtId="0" fontId="19" fillId="8" borderId="1" xfId="0" applyFont="1" applyFill="1" applyBorder="1" applyAlignment="1">
      <alignment horizontal="justify" vertical="center" wrapText="1"/>
    </xf>
    <xf numFmtId="0" fontId="1" fillId="8" borderId="8" xfId="0" applyFont="1" applyFill="1" applyBorder="1" applyAlignment="1">
      <alignment horizontal="justify" vertical="center" wrapText="1"/>
    </xf>
    <xf numFmtId="4" fontId="2" fillId="2" borderId="1" xfId="0" applyNumberFormat="1" applyFont="1" applyFill="1" applyBorder="1" applyAlignment="1">
      <alignment horizontal="center" vertical="center" wrapText="1"/>
    </xf>
    <xf numFmtId="0" fontId="7" fillId="11" borderId="49" xfId="0" applyFont="1" applyFill="1" applyBorder="1" applyAlignment="1">
      <alignment horizontal="center" vertical="center" wrapText="1"/>
    </xf>
    <xf numFmtId="0" fontId="7" fillId="11" borderId="1" xfId="0" applyFont="1" applyFill="1" applyBorder="1" applyAlignment="1">
      <alignment horizontal="justify" vertical="center" wrapText="1"/>
    </xf>
    <xf numFmtId="0" fontId="7" fillId="11" borderId="1" xfId="0" applyFont="1" applyFill="1" applyBorder="1" applyAlignment="1">
      <alignment vertical="center" wrapText="1"/>
    </xf>
    <xf numFmtId="0" fontId="4" fillId="11" borderId="1" xfId="0" applyFont="1" applyFill="1" applyBorder="1" applyAlignment="1">
      <alignment horizontal="center" vertical="center" wrapText="1"/>
    </xf>
    <xf numFmtId="0" fontId="2" fillId="8" borderId="23" xfId="0" applyFont="1" applyFill="1" applyBorder="1" applyAlignment="1">
      <alignment horizontal="justify" vertical="center" wrapText="1"/>
    </xf>
    <xf numFmtId="0" fontId="3" fillId="8" borderId="63" xfId="0" applyFont="1" applyFill="1" applyBorder="1" applyAlignment="1">
      <alignment horizontal="center" vertical="center" wrapText="1"/>
    </xf>
    <xf numFmtId="0" fontId="11" fillId="8" borderId="31" xfId="0" applyFont="1" applyFill="1" applyBorder="1" applyAlignment="1">
      <alignment horizontal="left" vertical="center" wrapText="1"/>
    </xf>
    <xf numFmtId="3" fontId="1" fillId="2" borderId="17" xfId="0" applyNumberFormat="1" applyFont="1" applyFill="1" applyBorder="1" applyAlignment="1">
      <alignment horizontal="center" vertical="center" wrapText="1"/>
    </xf>
    <xf numFmtId="0" fontId="2" fillId="13" borderId="80" xfId="0" applyFont="1" applyFill="1" applyBorder="1" applyAlignment="1">
      <alignment horizontal="justify" vertical="center" wrapText="1"/>
    </xf>
    <xf numFmtId="0" fontId="7" fillId="11" borderId="92" xfId="0" applyFont="1" applyFill="1" applyBorder="1" applyAlignment="1">
      <alignment vertical="center" wrapText="1"/>
    </xf>
    <xf numFmtId="10" fontId="20" fillId="12" borderId="93" xfId="0" applyNumberFormat="1" applyFont="1" applyFill="1" applyBorder="1" applyAlignment="1">
      <alignment horizontal="center" vertical="center" wrapText="1"/>
    </xf>
    <xf numFmtId="10" fontId="20" fillId="12" borderId="85" xfId="0" applyNumberFormat="1" applyFont="1" applyFill="1" applyBorder="1" applyAlignment="1">
      <alignment horizontal="center" vertical="center" wrapText="1"/>
    </xf>
    <xf numFmtId="10" fontId="1" fillId="2" borderId="25" xfId="0" applyNumberFormat="1" applyFont="1" applyFill="1" applyBorder="1" applyAlignment="1">
      <alignment horizontal="center" vertical="center" wrapText="1"/>
    </xf>
    <xf numFmtId="10" fontId="2" fillId="8" borderId="70"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8" borderId="2" xfId="0" applyNumberFormat="1" applyFont="1" applyFill="1" applyBorder="1" applyAlignment="1">
      <alignment horizontal="center" vertical="center" wrapText="1"/>
    </xf>
    <xf numFmtId="10" fontId="2" fillId="2" borderId="71" xfId="0" applyNumberFormat="1" applyFont="1" applyFill="1" applyBorder="1" applyAlignment="1">
      <alignment horizontal="center" vertical="center" wrapText="1"/>
    </xf>
    <xf numFmtId="0" fontId="8" fillId="7" borderId="12"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4" fillId="0" borderId="0" xfId="0" applyFont="1" applyAlignment="1">
      <alignment horizontal="center" vertical="center"/>
    </xf>
    <xf numFmtId="0" fontId="9" fillId="5" borderId="12"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8" fillId="7" borderId="12" xfId="0" applyFont="1" applyFill="1" applyBorder="1" applyAlignment="1">
      <alignment horizontal="center" vertical="center"/>
    </xf>
    <xf numFmtId="10" fontId="20" fillId="6" borderId="94" xfId="0" applyNumberFormat="1" applyFont="1" applyFill="1" applyBorder="1" applyAlignment="1">
      <alignment horizontal="center" vertical="center" wrapText="1"/>
    </xf>
    <xf numFmtId="10" fontId="20" fillId="6" borderId="95" xfId="0" applyNumberFormat="1" applyFont="1" applyFill="1" applyBorder="1" applyAlignment="1">
      <alignment horizontal="center" vertical="center" wrapText="1"/>
    </xf>
    <xf numFmtId="10" fontId="20" fillId="6" borderId="18" xfId="0" applyNumberFormat="1" applyFont="1" applyFill="1" applyBorder="1" applyAlignment="1">
      <alignment horizontal="center" vertical="center" wrapText="1"/>
    </xf>
    <xf numFmtId="10" fontId="20" fillId="6" borderId="93" xfId="0" applyNumberFormat="1" applyFont="1" applyFill="1" applyBorder="1" applyAlignment="1">
      <alignment horizontal="center" vertical="center" wrapText="1"/>
    </xf>
    <xf numFmtId="10" fontId="2" fillId="2" borderId="97" xfId="0" applyNumberFormat="1" applyFont="1" applyFill="1" applyBorder="1" applyAlignment="1">
      <alignment horizontal="center" vertical="center" wrapText="1"/>
    </xf>
    <xf numFmtId="10" fontId="2" fillId="2" borderId="96" xfId="0" applyNumberFormat="1" applyFont="1" applyFill="1" applyBorder="1" applyAlignment="1">
      <alignment horizontal="center" vertical="center" wrapText="1"/>
    </xf>
    <xf numFmtId="10" fontId="20" fillId="6" borderId="99" xfId="0" applyNumberFormat="1" applyFont="1" applyFill="1" applyBorder="1" applyAlignment="1">
      <alignment horizontal="center" vertical="center" wrapText="1"/>
    </xf>
    <xf numFmtId="10" fontId="20" fillId="12" borderId="100" xfId="0" applyNumberFormat="1" applyFont="1" applyFill="1" applyBorder="1" applyAlignment="1">
      <alignment horizontal="center" vertical="center" wrapText="1"/>
    </xf>
    <xf numFmtId="10" fontId="20" fillId="6" borderId="101" xfId="0" applyNumberFormat="1" applyFont="1" applyFill="1" applyBorder="1" applyAlignment="1">
      <alignment horizontal="center" vertical="center" wrapText="1"/>
    </xf>
    <xf numFmtId="10" fontId="20" fillId="12" borderId="18" xfId="0" applyNumberFormat="1" applyFont="1" applyFill="1" applyBorder="1" applyAlignment="1">
      <alignment horizontal="center" vertical="center" wrapText="1"/>
    </xf>
    <xf numFmtId="0" fontId="7" fillId="4" borderId="102" xfId="0" applyFont="1" applyFill="1" applyBorder="1" applyAlignment="1">
      <alignment horizontal="center" vertical="center" wrapText="1"/>
    </xf>
    <xf numFmtId="10" fontId="20" fillId="12" borderId="103" xfId="0" applyNumberFormat="1" applyFont="1" applyFill="1" applyBorder="1" applyAlignment="1">
      <alignment horizontal="center" vertical="center" wrapText="1"/>
    </xf>
    <xf numFmtId="10" fontId="20" fillId="12" borderId="19" xfId="0" applyNumberFormat="1" applyFont="1" applyFill="1" applyBorder="1" applyAlignment="1">
      <alignment horizontal="center" vertical="center" wrapText="1"/>
    </xf>
    <xf numFmtId="0" fontId="5" fillId="4" borderId="14" xfId="0" applyFont="1" applyFill="1" applyBorder="1" applyAlignment="1">
      <alignment horizontal="center" vertical="center" wrapText="1"/>
    </xf>
    <xf numFmtId="10" fontId="21" fillId="2" borderId="2" xfId="0" applyNumberFormat="1" applyFont="1" applyFill="1" applyBorder="1" applyAlignment="1">
      <alignment horizontal="center" vertical="center" wrapText="1"/>
    </xf>
    <xf numFmtId="10" fontId="21" fillId="14" borderId="96" xfId="0" applyNumberFormat="1" applyFont="1" applyFill="1" applyBorder="1" applyAlignment="1">
      <alignment horizontal="center" vertical="center" wrapText="1"/>
    </xf>
    <xf numFmtId="10" fontId="22" fillId="6" borderId="98" xfId="0" applyNumberFormat="1" applyFont="1" applyFill="1" applyBorder="1" applyAlignment="1">
      <alignment horizontal="center" vertical="center" wrapText="1"/>
    </xf>
    <xf numFmtId="3" fontId="21" fillId="2" borderId="1" xfId="0" applyNumberFormat="1" applyFont="1" applyFill="1" applyBorder="1" applyAlignment="1">
      <alignment horizontal="center" vertical="center" wrapText="1"/>
    </xf>
    <xf numFmtId="3" fontId="21" fillId="14" borderId="1" xfId="0" applyNumberFormat="1" applyFont="1" applyFill="1" applyBorder="1" applyAlignment="1">
      <alignment horizontal="center" vertical="center" wrapText="1"/>
    </xf>
    <xf numFmtId="10" fontId="22" fillId="6" borderId="18" xfId="0" applyNumberFormat="1" applyFont="1" applyFill="1" applyBorder="1" applyAlignment="1">
      <alignment horizontal="center" vertical="center" wrapText="1"/>
    </xf>
    <xf numFmtId="3" fontId="21" fillId="2" borderId="80" xfId="0" applyNumberFormat="1" applyFont="1" applyFill="1" applyBorder="1" applyAlignment="1">
      <alignment horizontal="center" vertical="center" wrapText="1"/>
    </xf>
    <xf numFmtId="3" fontId="21" fillId="14" borderId="80" xfId="0" applyNumberFormat="1" applyFont="1" applyFill="1" applyBorder="1" applyAlignment="1">
      <alignment horizontal="center" vertical="center" wrapText="1"/>
    </xf>
    <xf numFmtId="3" fontId="21" fillId="2" borderId="8" xfId="0" applyNumberFormat="1" applyFont="1" applyFill="1" applyBorder="1" applyAlignment="1">
      <alignment horizontal="center" vertical="center" wrapText="1"/>
    </xf>
    <xf numFmtId="3" fontId="21" fillId="14" borderId="8" xfId="0" applyNumberFormat="1" applyFont="1" applyFill="1" applyBorder="1" applyAlignment="1">
      <alignment horizontal="center" vertical="center" wrapText="1"/>
    </xf>
    <xf numFmtId="10" fontId="22" fillId="6" borderId="93" xfId="0" applyNumberFormat="1" applyFont="1" applyFill="1" applyBorder="1" applyAlignment="1">
      <alignment horizontal="center" vertical="center" wrapText="1"/>
    </xf>
    <xf numFmtId="0" fontId="3" fillId="4" borderId="63" xfId="0" applyFont="1" applyFill="1" applyBorder="1" applyAlignment="1">
      <alignment horizontal="center" vertical="center" wrapText="1"/>
    </xf>
    <xf numFmtId="0" fontId="2" fillId="4" borderId="23" xfId="0" applyFont="1" applyFill="1" applyBorder="1" applyAlignment="1">
      <alignment horizontal="justify" vertical="center" wrapText="1"/>
    </xf>
    <xf numFmtId="0" fontId="2" fillId="4" borderId="80" xfId="0" applyFont="1" applyFill="1" applyBorder="1" applyAlignment="1">
      <alignment horizontal="justify" vertical="center" wrapText="1"/>
    </xf>
    <xf numFmtId="0" fontId="7" fillId="4" borderId="49"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7" fillId="4" borderId="92" xfId="0" applyFont="1" applyFill="1" applyBorder="1" applyAlignment="1">
      <alignment vertical="center" wrapText="1"/>
    </xf>
    <xf numFmtId="0" fontId="1" fillId="4" borderId="49"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left" vertical="center" wrapText="1"/>
    </xf>
    <xf numFmtId="0" fontId="16" fillId="15" borderId="76" xfId="0" applyFont="1" applyFill="1" applyBorder="1" applyAlignment="1">
      <alignment horizontal="center" vertical="center" wrapText="1"/>
    </xf>
    <xf numFmtId="0" fontId="2" fillId="15" borderId="18" xfId="0" applyFont="1" applyFill="1" applyBorder="1" applyAlignment="1">
      <alignment horizontal="justify" vertical="center" wrapText="1"/>
    </xf>
    <xf numFmtId="0" fontId="2" fillId="15" borderId="18" xfId="0" applyFont="1" applyFill="1" applyBorder="1" applyAlignment="1">
      <alignment horizontal="left" vertical="center" wrapText="1"/>
    </xf>
    <xf numFmtId="0" fontId="16" fillId="4" borderId="1" xfId="0" applyFont="1" applyFill="1" applyBorder="1" applyAlignment="1">
      <alignment vertical="center" wrapText="1"/>
    </xf>
    <xf numFmtId="0" fontId="1" fillId="4" borderId="76" xfId="0" applyFont="1" applyFill="1" applyBorder="1" applyAlignment="1">
      <alignment horizontal="center" vertical="center" wrapText="1"/>
    </xf>
    <xf numFmtId="0" fontId="17" fillId="4" borderId="18" xfId="0" applyFont="1" applyFill="1" applyBorder="1" applyAlignment="1">
      <alignment horizontal="justify" vertical="center" wrapText="1"/>
    </xf>
    <xf numFmtId="0" fontId="16" fillId="4" borderId="18"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2" fillId="4" borderId="18" xfId="0" applyFont="1" applyFill="1" applyBorder="1" applyAlignment="1">
      <alignment horizontal="left" vertical="center" wrapText="1"/>
    </xf>
    <xf numFmtId="0" fontId="16" fillId="15" borderId="18" xfId="0" applyFont="1" applyFill="1" applyBorder="1" applyAlignment="1">
      <alignment horizontal="left" vertical="center" wrapText="1"/>
    </xf>
    <xf numFmtId="49" fontId="18" fillId="4" borderId="1" xfId="0" applyNumberFormat="1" applyFont="1" applyFill="1" applyBorder="1" applyAlignment="1">
      <alignment horizontal="justify" vertical="center" wrapText="1"/>
    </xf>
    <xf numFmtId="0" fontId="18" fillId="4" borderId="1" xfId="0" applyFont="1" applyFill="1" applyBorder="1" applyAlignment="1">
      <alignment vertical="center" wrapText="1"/>
    </xf>
    <xf numFmtId="0" fontId="19" fillId="4" borderId="1" xfId="0" applyFont="1" applyFill="1" applyBorder="1" applyAlignment="1">
      <alignment horizontal="justify" vertical="center" wrapText="1"/>
    </xf>
    <xf numFmtId="0" fontId="1" fillId="4" borderId="50" xfId="0" applyFont="1" applyFill="1" applyBorder="1" applyAlignment="1">
      <alignment horizontal="center" vertical="center" wrapText="1"/>
    </xf>
    <xf numFmtId="0" fontId="1" fillId="4" borderId="8" xfId="0" applyFont="1" applyFill="1" applyBorder="1" applyAlignment="1">
      <alignment horizontal="justify" vertical="center" wrapText="1"/>
    </xf>
    <xf numFmtId="0" fontId="1" fillId="4" borderId="82" xfId="0" applyFont="1" applyFill="1" applyBorder="1" applyAlignment="1">
      <alignment vertical="center" wrapText="1"/>
    </xf>
    <xf numFmtId="0" fontId="2" fillId="3" borderId="104" xfId="0" applyFont="1" applyFill="1" applyBorder="1" applyAlignment="1">
      <alignment vertical="center" wrapText="1"/>
    </xf>
    <xf numFmtId="0" fontId="2" fillId="8" borderId="104" xfId="0" applyFont="1" applyFill="1" applyBorder="1" applyAlignment="1">
      <alignment vertical="center" wrapText="1"/>
    </xf>
    <xf numFmtId="0" fontId="2" fillId="2" borderId="18" xfId="0" applyFont="1" applyFill="1" applyBorder="1" applyAlignment="1">
      <alignment horizontal="justify" vertical="center" wrapText="1"/>
    </xf>
    <xf numFmtId="0" fontId="2" fillId="8" borderId="18" xfId="0" applyFont="1" applyFill="1" applyBorder="1" applyAlignment="1">
      <alignment horizontal="justify" vertical="center" wrapText="1"/>
    </xf>
    <xf numFmtId="0" fontId="2" fillId="3" borderId="105" xfId="0" applyFont="1" applyFill="1" applyBorder="1" applyAlignment="1">
      <alignment vertical="center" wrapText="1"/>
    </xf>
    <xf numFmtId="0" fontId="2" fillId="8" borderId="106" xfId="0" applyFont="1" applyFill="1" applyBorder="1" applyAlignment="1">
      <alignment horizontal="justify" vertical="center" wrapText="1"/>
    </xf>
    <xf numFmtId="0" fontId="2" fillId="8" borderId="105" xfId="0" applyFont="1" applyFill="1" applyBorder="1" applyAlignment="1">
      <alignment vertical="center" wrapText="1"/>
    </xf>
    <xf numFmtId="0" fontId="2" fillId="8" borderId="107" xfId="0" applyFont="1" applyFill="1" applyBorder="1" applyAlignment="1">
      <alignment vertical="center" wrapText="1"/>
    </xf>
    <xf numFmtId="0" fontId="2" fillId="10" borderId="1" xfId="0" applyFont="1" applyFill="1" applyBorder="1" applyAlignment="1">
      <alignment horizontal="left" vertical="center" wrapText="1"/>
    </xf>
    <xf numFmtId="0" fontId="1" fillId="8" borderId="18" xfId="0" applyFont="1" applyFill="1" applyBorder="1" applyAlignment="1">
      <alignment vertical="center" wrapText="1"/>
    </xf>
    <xf numFmtId="0" fontId="2" fillId="10" borderId="82" xfId="0" applyFont="1" applyFill="1" applyBorder="1" applyAlignment="1">
      <alignment horizontal="left" vertical="center" wrapText="1"/>
    </xf>
    <xf numFmtId="0" fontId="18" fillId="2" borderId="18" xfId="0" applyFont="1" applyFill="1" applyBorder="1" applyAlignment="1">
      <alignment vertical="center" wrapText="1"/>
    </xf>
    <xf numFmtId="0" fontId="16" fillId="8" borderId="1" xfId="0" applyFont="1" applyFill="1" applyBorder="1" applyAlignment="1">
      <alignment horizontal="left" vertical="center" wrapText="1"/>
    </xf>
    <xf numFmtId="0" fontId="2" fillId="8" borderId="18" xfId="0" applyFont="1" applyFill="1" applyBorder="1" applyAlignment="1">
      <alignment vertical="center" wrapText="1"/>
    </xf>
    <xf numFmtId="0" fontId="2" fillId="8" borderId="1"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2" fillId="8" borderId="107" xfId="0" applyFont="1" applyFill="1" applyBorder="1" applyAlignment="1">
      <alignment horizontal="justify" vertical="center" wrapText="1"/>
    </xf>
    <xf numFmtId="0" fontId="2" fillId="18" borderId="104" xfId="0" applyFont="1" applyFill="1" applyBorder="1" applyAlignment="1">
      <alignment horizontal="justify" vertical="center" wrapText="1"/>
    </xf>
    <xf numFmtId="0" fontId="2" fillId="18" borderId="104" xfId="0" applyFont="1" applyFill="1" applyBorder="1" applyAlignment="1">
      <alignment vertical="center" wrapText="1"/>
    </xf>
    <xf numFmtId="0" fontId="2" fillId="18" borderId="18" xfId="0" applyFont="1" applyFill="1" applyBorder="1" applyAlignment="1">
      <alignment vertical="center" wrapText="1"/>
    </xf>
    <xf numFmtId="0" fontId="2" fillId="18" borderId="105" xfId="0" applyFont="1" applyFill="1" applyBorder="1" applyAlignment="1">
      <alignment vertical="center" wrapText="1"/>
    </xf>
    <xf numFmtId="0" fontId="2" fillId="17" borderId="104" xfId="0" applyFont="1" applyFill="1" applyBorder="1" applyAlignment="1">
      <alignment vertical="center" wrapText="1"/>
    </xf>
    <xf numFmtId="0" fontId="2" fillId="17" borderId="106" xfId="0" applyFont="1" applyFill="1" applyBorder="1" applyAlignment="1">
      <alignment vertical="center" wrapText="1"/>
    </xf>
    <xf numFmtId="0" fontId="2" fillId="9" borderId="105" xfId="0" applyFont="1" applyFill="1" applyBorder="1" applyAlignment="1">
      <alignment vertical="center" wrapText="1"/>
    </xf>
    <xf numFmtId="0" fontId="2" fillId="9" borderId="106" xfId="0" applyFont="1" applyFill="1" applyBorder="1" applyAlignment="1">
      <alignment vertical="center" wrapText="1"/>
    </xf>
    <xf numFmtId="0" fontId="2" fillId="19" borderId="105" xfId="0" applyFont="1" applyFill="1" applyBorder="1" applyAlignment="1">
      <alignment horizontal="justify" vertical="center" wrapText="1"/>
    </xf>
    <xf numFmtId="0" fontId="2" fillId="16" borderId="105" xfId="0" applyFont="1" applyFill="1" applyBorder="1" applyAlignment="1">
      <alignment vertical="center" wrapText="1"/>
    </xf>
    <xf numFmtId="0" fontId="2" fillId="16" borderId="105" xfId="0" applyFont="1" applyFill="1" applyBorder="1" applyAlignment="1">
      <alignment horizontal="justify" vertical="center" wrapText="1"/>
    </xf>
    <xf numFmtId="0" fontId="2" fillId="9" borderId="105" xfId="0" applyFont="1" applyFill="1" applyBorder="1" applyAlignment="1">
      <alignment horizontal="justify" vertical="center" wrapText="1"/>
    </xf>
    <xf numFmtId="0" fontId="23" fillId="0" borderId="0" xfId="0" applyFont="1" applyAlignment="1">
      <alignment horizontal="center" vertical="center"/>
    </xf>
    <xf numFmtId="3" fontId="23" fillId="0" borderId="0" xfId="0" applyNumberFormat="1" applyFont="1" applyAlignment="1">
      <alignment horizontal="center" vertical="center"/>
    </xf>
    <xf numFmtId="0" fontId="1" fillId="8" borderId="77" xfId="0" applyFont="1" applyFill="1" applyBorder="1" applyAlignment="1">
      <alignment horizontal="center" vertical="center" wrapText="1"/>
    </xf>
    <xf numFmtId="0" fontId="1" fillId="8" borderId="72" xfId="0" applyFont="1" applyFill="1" applyBorder="1" applyAlignment="1">
      <alignment horizontal="center" vertical="center" wrapText="1"/>
    </xf>
    <xf numFmtId="0" fontId="1" fillId="8" borderId="78" xfId="0" applyFont="1" applyFill="1" applyBorder="1" applyAlignment="1">
      <alignment horizontal="center" vertical="center" wrapText="1"/>
    </xf>
    <xf numFmtId="0" fontId="1" fillId="8" borderId="79" xfId="0" applyFont="1" applyFill="1" applyBorder="1" applyAlignment="1">
      <alignment horizontal="center" vertical="center" wrapText="1"/>
    </xf>
    <xf numFmtId="0" fontId="2" fillId="8" borderId="81" xfId="0" applyFont="1" applyFill="1" applyBorder="1" applyAlignment="1">
      <alignment horizontal="justify" vertical="center" wrapText="1"/>
    </xf>
    <xf numFmtId="0" fontId="2" fillId="8" borderId="64" xfId="0" applyFont="1" applyFill="1" applyBorder="1" applyAlignment="1">
      <alignment horizontal="justify" vertical="center" wrapText="1"/>
    </xf>
    <xf numFmtId="0" fontId="16" fillId="8" borderId="80" xfId="0" applyFont="1" applyFill="1" applyBorder="1" applyAlignment="1">
      <alignment horizontal="justify" vertical="center" wrapText="1"/>
    </xf>
    <xf numFmtId="0" fontId="16" fillId="8" borderId="2" xfId="0" applyFont="1" applyFill="1" applyBorder="1" applyAlignment="1">
      <alignment horizontal="justify" vertical="center" wrapText="1"/>
    </xf>
    <xf numFmtId="0" fontId="5" fillId="4" borderId="14" xfId="0" applyFont="1" applyFill="1" applyBorder="1" applyAlignment="1">
      <alignment horizontal="center" vertical="center" wrapText="1"/>
    </xf>
    <xf numFmtId="0" fontId="5" fillId="4" borderId="9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3" fillId="5" borderId="14"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9" fillId="5" borderId="25"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center" vertical="top" wrapText="1"/>
    </xf>
    <xf numFmtId="0" fontId="0" fillId="0" borderId="0" xfId="0" applyAlignment="1">
      <alignment horizontal="center"/>
    </xf>
    <xf numFmtId="0" fontId="16" fillId="2" borderId="80" xfId="0" applyFont="1" applyFill="1" applyBorder="1" applyAlignment="1">
      <alignment horizontal="justify" vertical="center" wrapText="1"/>
    </xf>
    <xf numFmtId="0" fontId="16" fillId="2" borderId="2" xfId="0" applyFont="1" applyFill="1" applyBorder="1" applyAlignment="1">
      <alignment horizontal="justify" vertical="center" wrapText="1"/>
    </xf>
    <xf numFmtId="0" fontId="1" fillId="2" borderId="77"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2" fillId="7" borderId="66" xfId="0" applyFont="1" applyFill="1" applyBorder="1" applyAlignment="1">
      <alignment horizontal="center" vertical="center" wrapText="1"/>
    </xf>
    <xf numFmtId="0" fontId="12" fillId="7" borderId="67" xfId="0" applyFont="1" applyFill="1" applyBorder="1" applyAlignment="1">
      <alignment horizontal="center" vertical="center" wrapText="1"/>
    </xf>
    <xf numFmtId="0" fontId="12" fillId="7" borderId="68" xfId="0" applyFont="1" applyFill="1" applyBorder="1" applyAlignment="1">
      <alignment horizontal="center" vertical="center" wrapText="1"/>
    </xf>
    <xf numFmtId="0" fontId="12" fillId="7" borderId="69"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1" fillId="4" borderId="77" xfId="0" applyFont="1" applyFill="1" applyBorder="1" applyAlignment="1">
      <alignment horizontal="center" vertical="center" wrapText="1"/>
    </xf>
    <xf numFmtId="0" fontId="1" fillId="4" borderId="72" xfId="0" applyFont="1" applyFill="1" applyBorder="1" applyAlignment="1">
      <alignment horizontal="center" vertical="center" wrapText="1"/>
    </xf>
    <xf numFmtId="0" fontId="16" fillId="4" borderId="80" xfId="0" applyFont="1" applyFill="1" applyBorder="1" applyAlignment="1">
      <alignment horizontal="justify" vertical="center" wrapText="1"/>
    </xf>
    <xf numFmtId="0" fontId="16" fillId="4" borderId="2" xfId="0" applyFont="1" applyFill="1" applyBorder="1" applyAlignment="1">
      <alignment horizontal="justify" vertical="center" wrapText="1"/>
    </xf>
    <xf numFmtId="0" fontId="1" fillId="4" borderId="78" xfId="0" applyFont="1" applyFill="1" applyBorder="1" applyAlignment="1">
      <alignment horizontal="center" vertical="center" wrapText="1"/>
    </xf>
    <xf numFmtId="0" fontId="1" fillId="4" borderId="79" xfId="0" applyFont="1" applyFill="1" applyBorder="1" applyAlignment="1">
      <alignment horizontal="center" vertical="center" wrapText="1"/>
    </xf>
    <xf numFmtId="0" fontId="2" fillId="4" borderId="81" xfId="0" applyFont="1" applyFill="1" applyBorder="1" applyAlignment="1">
      <alignment horizontal="justify" vertical="center" wrapText="1"/>
    </xf>
    <xf numFmtId="0" fontId="2" fillId="4" borderId="64" xfId="0" applyFont="1" applyFill="1" applyBorder="1" applyAlignment="1">
      <alignment horizontal="justify" vertical="center" wrapText="1"/>
    </xf>
  </cellXfs>
  <cellStyles count="2">
    <cellStyle name="Moneda" xfId="1" builtinId="4"/>
    <cellStyle name="Normal" xfId="0" builtinId="0"/>
  </cellStyles>
  <dxfs count="83">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7EFCE"/>
      <color rgb="FFD3676A"/>
      <color rgb="FFFFEB9C"/>
      <color rgb="FFFF5555"/>
      <color rgb="FF969696"/>
      <color rgb="FF942C2C"/>
      <color rgb="FFC84043"/>
      <color rgb="FFD56D6F"/>
      <color rgb="FF611D1D"/>
      <color rgb="FF611C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1514381</xdr:colOff>
      <xdr:row>8</xdr:row>
      <xdr:rowOff>123753</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75962" cy="2260074"/>
        </a:xfrm>
        <a:prstGeom prst="rect">
          <a:avLst/>
        </a:prstGeom>
      </xdr:spPr>
    </xdr:pic>
    <xdr:clientData/>
  </xdr:twoCellAnchor>
  <xdr:twoCellAnchor editAs="oneCell">
    <xdr:from>
      <xdr:col>2</xdr:col>
      <xdr:colOff>1352981</xdr:colOff>
      <xdr:row>2</xdr:row>
      <xdr:rowOff>91703</xdr:rowOff>
    </xdr:from>
    <xdr:to>
      <xdr:col>3</xdr:col>
      <xdr:colOff>2130137</xdr:colOff>
      <xdr:row>5</xdr:row>
      <xdr:rowOff>136106</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933390" y="645885"/>
          <a:ext cx="3565383" cy="1100812"/>
        </a:xfrm>
        <a:prstGeom prst="rect">
          <a:avLst/>
        </a:prstGeom>
      </xdr:spPr>
    </xdr:pic>
    <xdr:clientData/>
  </xdr:twoCellAnchor>
  <xdr:oneCellAnchor>
    <xdr:from>
      <xdr:col>1</xdr:col>
      <xdr:colOff>554181</xdr:colOff>
      <xdr:row>55</xdr:row>
      <xdr:rowOff>51954</xdr:rowOff>
    </xdr:from>
    <xdr:ext cx="9001125" cy="2222500"/>
    <xdr:sp macro="" textlink="">
      <xdr:nvSpPr>
        <xdr:cNvPr id="2" name="CuadroTexto 1">
          <a:extLst>
            <a:ext uri="{FF2B5EF4-FFF2-40B4-BE49-F238E27FC236}">
              <a16:creationId xmlns:a16="http://schemas.microsoft.com/office/drawing/2014/main" id="{675AA17E-BFFA-4B2C-92BF-5C0886BA8EFB}"/>
            </a:ext>
          </a:extLst>
        </xdr:cNvPr>
        <xdr:cNvSpPr txBox="1"/>
      </xdr:nvSpPr>
      <xdr:spPr>
        <a:xfrm>
          <a:off x="1316181" y="63852136"/>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7</xdr:col>
      <xdr:colOff>666749</xdr:colOff>
      <xdr:row>55</xdr:row>
      <xdr:rowOff>155864</xdr:rowOff>
    </xdr:from>
    <xdr:ext cx="7762875" cy="1873249"/>
    <xdr:sp macro="" textlink="">
      <xdr:nvSpPr>
        <xdr:cNvPr id="6" name="CuadroTexto 5">
          <a:extLst>
            <a:ext uri="{FF2B5EF4-FFF2-40B4-BE49-F238E27FC236}">
              <a16:creationId xmlns:a16="http://schemas.microsoft.com/office/drawing/2014/main" id="{7DE44257-D84D-481A-A719-EF39D664D37E}"/>
            </a:ext>
          </a:extLst>
        </xdr:cNvPr>
        <xdr:cNvSpPr txBox="1"/>
      </xdr:nvSpPr>
      <xdr:spPr>
        <a:xfrm>
          <a:off x="13977937" y="64116239"/>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18</xdr:col>
      <xdr:colOff>727363</xdr:colOff>
      <xdr:row>56</xdr:row>
      <xdr:rowOff>138546</xdr:rowOff>
    </xdr:from>
    <xdr:ext cx="7762875" cy="1873249"/>
    <xdr:sp macro="" textlink="">
      <xdr:nvSpPr>
        <xdr:cNvPr id="7" name="CuadroTexto 6">
          <a:extLst>
            <a:ext uri="{FF2B5EF4-FFF2-40B4-BE49-F238E27FC236}">
              <a16:creationId xmlns:a16="http://schemas.microsoft.com/office/drawing/2014/main" id="{7BC061F0-AEA8-4A58-8F91-FB99F307E90C}"/>
            </a:ext>
          </a:extLst>
        </xdr:cNvPr>
        <xdr:cNvSpPr txBox="1"/>
      </xdr:nvSpPr>
      <xdr:spPr>
        <a:xfrm>
          <a:off x="25163318" y="64129228"/>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twoCellAnchor editAs="oneCell">
    <xdr:from>
      <xdr:col>19</xdr:col>
      <xdr:colOff>533515</xdr:colOff>
      <xdr:row>1</xdr:row>
      <xdr:rowOff>17319</xdr:rowOff>
    </xdr:from>
    <xdr:to>
      <xdr:col>22</xdr:col>
      <xdr:colOff>3176864</xdr:colOff>
      <xdr:row>6</xdr:row>
      <xdr:rowOff>86591</xdr:rowOff>
    </xdr:to>
    <xdr:pic>
      <xdr:nvPicPr>
        <xdr:cNvPr id="9" name="Imagen 8">
          <a:extLst>
            <a:ext uri="{FF2B5EF4-FFF2-40B4-BE49-F238E27FC236}">
              <a16:creationId xmlns:a16="http://schemas.microsoft.com/office/drawing/2014/main" id="{945954B3-080F-6B1C-16A0-FB52AE6A99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7394015" y="225137"/>
          <a:ext cx="6487985" cy="1662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1514381</xdr:colOff>
      <xdr:row>8</xdr:row>
      <xdr:rowOff>139436</xdr:rowOff>
    </xdr:to>
    <xdr:pic>
      <xdr:nvPicPr>
        <xdr:cNvPr id="2" name="Imagen 1">
          <a:extLst>
            <a:ext uri="{FF2B5EF4-FFF2-40B4-BE49-F238E27FC236}">
              <a16:creationId xmlns:a16="http://schemas.microsoft.com/office/drawing/2014/main" id="{9E00B085-94AE-4D61-B6D6-B5CB1B92E6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664" y="54429"/>
          <a:ext cx="2942849" cy="2200049"/>
        </a:xfrm>
        <a:prstGeom prst="rect">
          <a:avLst/>
        </a:prstGeom>
      </xdr:spPr>
    </xdr:pic>
    <xdr:clientData/>
  </xdr:twoCellAnchor>
  <xdr:twoCellAnchor editAs="oneCell">
    <xdr:from>
      <xdr:col>2</xdr:col>
      <xdr:colOff>1352981</xdr:colOff>
      <xdr:row>2</xdr:row>
      <xdr:rowOff>91703</xdr:rowOff>
    </xdr:from>
    <xdr:to>
      <xdr:col>3</xdr:col>
      <xdr:colOff>2130137</xdr:colOff>
      <xdr:row>5</xdr:row>
      <xdr:rowOff>136103</xdr:rowOff>
    </xdr:to>
    <xdr:pic>
      <xdr:nvPicPr>
        <xdr:cNvPr id="3" name="Imagen 2">
          <a:extLst>
            <a:ext uri="{FF2B5EF4-FFF2-40B4-BE49-F238E27FC236}">
              <a16:creationId xmlns:a16="http://schemas.microsoft.com/office/drawing/2014/main" id="{366B5E19-8573-460B-95B3-D57A2A9928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682113" y="635167"/>
          <a:ext cx="3667005" cy="1088199"/>
        </a:xfrm>
        <a:prstGeom prst="rect">
          <a:avLst/>
        </a:prstGeom>
      </xdr:spPr>
    </xdr:pic>
    <xdr:clientData/>
  </xdr:twoCellAnchor>
  <xdr:oneCellAnchor>
    <xdr:from>
      <xdr:col>1</xdr:col>
      <xdr:colOff>554181</xdr:colOff>
      <xdr:row>56</xdr:row>
      <xdr:rowOff>51954</xdr:rowOff>
    </xdr:from>
    <xdr:ext cx="9001125" cy="2222500"/>
    <xdr:sp macro="" textlink="">
      <xdr:nvSpPr>
        <xdr:cNvPr id="4" name="CuadroTexto 3">
          <a:extLst>
            <a:ext uri="{FF2B5EF4-FFF2-40B4-BE49-F238E27FC236}">
              <a16:creationId xmlns:a16="http://schemas.microsoft.com/office/drawing/2014/main" id="{85BB465F-71EA-408A-8843-1407E1FBF43C}"/>
            </a:ext>
          </a:extLst>
        </xdr:cNvPr>
        <xdr:cNvSpPr txBox="1"/>
      </xdr:nvSpPr>
      <xdr:spPr>
        <a:xfrm>
          <a:off x="1339185" y="60600762"/>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4</xdr:col>
      <xdr:colOff>0</xdr:colOff>
      <xdr:row>56</xdr:row>
      <xdr:rowOff>155864</xdr:rowOff>
    </xdr:from>
    <xdr:ext cx="7762875" cy="1873249"/>
    <xdr:sp macro="" textlink="">
      <xdr:nvSpPr>
        <xdr:cNvPr id="5" name="CuadroTexto 4">
          <a:extLst>
            <a:ext uri="{FF2B5EF4-FFF2-40B4-BE49-F238E27FC236}">
              <a16:creationId xmlns:a16="http://schemas.microsoft.com/office/drawing/2014/main" id="{5D85A802-850B-44FE-951E-2D9940D9917C}"/>
            </a:ext>
          </a:extLst>
        </xdr:cNvPr>
        <xdr:cNvSpPr txBox="1"/>
      </xdr:nvSpPr>
      <xdr:spPr>
        <a:xfrm>
          <a:off x="14106704" y="6070467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7</xdr:col>
      <xdr:colOff>0</xdr:colOff>
      <xdr:row>57</xdr:row>
      <xdr:rowOff>138546</xdr:rowOff>
    </xdr:from>
    <xdr:ext cx="7762875" cy="1873249"/>
    <xdr:sp macro="" textlink="">
      <xdr:nvSpPr>
        <xdr:cNvPr id="6" name="CuadroTexto 5">
          <a:extLst>
            <a:ext uri="{FF2B5EF4-FFF2-40B4-BE49-F238E27FC236}">
              <a16:creationId xmlns:a16="http://schemas.microsoft.com/office/drawing/2014/main" id="{DD58DC4F-2124-4DBE-AD25-FF8367951D80}"/>
            </a:ext>
          </a:extLst>
        </xdr:cNvPr>
        <xdr:cNvSpPr txBox="1"/>
      </xdr:nvSpPr>
      <xdr:spPr>
        <a:xfrm>
          <a:off x="27037929" y="60868508"/>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twoCellAnchor editAs="oneCell">
    <xdr:from>
      <xdr:col>7</xdr:col>
      <xdr:colOff>0</xdr:colOff>
      <xdr:row>1</xdr:row>
      <xdr:rowOff>17319</xdr:rowOff>
    </xdr:from>
    <xdr:to>
      <xdr:col>12</xdr:col>
      <xdr:colOff>102478</xdr:colOff>
      <xdr:row>6</xdr:row>
      <xdr:rowOff>86592</xdr:rowOff>
    </xdr:to>
    <xdr:pic>
      <xdr:nvPicPr>
        <xdr:cNvPr id="7" name="Imagen 6">
          <a:extLst>
            <a:ext uri="{FF2B5EF4-FFF2-40B4-BE49-F238E27FC236}">
              <a16:creationId xmlns:a16="http://schemas.microsoft.com/office/drawing/2014/main" id="{2B3E91A9-0C9F-429F-8A7C-6F933787023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8008647" y="215727"/>
          <a:ext cx="6628753" cy="1639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115660</xdr:colOff>
      <xdr:row>0</xdr:row>
      <xdr:rowOff>0</xdr:rowOff>
    </xdr:from>
    <xdr:to>
      <xdr:col>2</xdr:col>
      <xdr:colOff>447841</xdr:colOff>
      <xdr:row>3</xdr:row>
      <xdr:rowOff>257536</xdr:rowOff>
    </xdr:to>
    <xdr:pic>
      <xdr:nvPicPr>
        <xdr:cNvPr id="2" name="Imagen 1">
          <a:extLst>
            <a:ext uri="{FF2B5EF4-FFF2-40B4-BE49-F238E27FC236}">
              <a16:creationId xmlns:a16="http://schemas.microsoft.com/office/drawing/2014/main" id="{E74DFCE3-4D0C-489E-B6F3-585AEE9686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664" y="54429"/>
          <a:ext cx="2942849" cy="2200049"/>
        </a:xfrm>
        <a:prstGeom prst="rect">
          <a:avLst/>
        </a:prstGeom>
      </xdr:spPr>
    </xdr:pic>
    <xdr:clientData/>
  </xdr:twoCellAnchor>
  <xdr:oneCellAnchor>
    <xdr:from>
      <xdr:col>1</xdr:col>
      <xdr:colOff>554181</xdr:colOff>
      <xdr:row>42</xdr:row>
      <xdr:rowOff>51954</xdr:rowOff>
    </xdr:from>
    <xdr:ext cx="9001125" cy="2222500"/>
    <xdr:sp macro="" textlink="">
      <xdr:nvSpPr>
        <xdr:cNvPr id="4" name="CuadroTexto 3">
          <a:extLst>
            <a:ext uri="{FF2B5EF4-FFF2-40B4-BE49-F238E27FC236}">
              <a16:creationId xmlns:a16="http://schemas.microsoft.com/office/drawing/2014/main" id="{EA60C5F8-C018-44E9-8C27-8117BBEF9A32}"/>
            </a:ext>
          </a:extLst>
        </xdr:cNvPr>
        <xdr:cNvSpPr txBox="1"/>
      </xdr:nvSpPr>
      <xdr:spPr>
        <a:xfrm>
          <a:off x="1339185" y="60600762"/>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5</xdr:col>
      <xdr:colOff>0</xdr:colOff>
      <xdr:row>42</xdr:row>
      <xdr:rowOff>155864</xdr:rowOff>
    </xdr:from>
    <xdr:ext cx="7762875" cy="1873249"/>
    <xdr:sp macro="" textlink="">
      <xdr:nvSpPr>
        <xdr:cNvPr id="5" name="CuadroTexto 4">
          <a:extLst>
            <a:ext uri="{FF2B5EF4-FFF2-40B4-BE49-F238E27FC236}">
              <a16:creationId xmlns:a16="http://schemas.microsoft.com/office/drawing/2014/main" id="{A545C51F-D45A-4749-87ED-FCA9AE75D36E}"/>
            </a:ext>
          </a:extLst>
        </xdr:cNvPr>
        <xdr:cNvSpPr txBox="1"/>
      </xdr:nvSpPr>
      <xdr:spPr>
        <a:xfrm>
          <a:off x="14106704" y="6070467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7</xdr:col>
      <xdr:colOff>0</xdr:colOff>
      <xdr:row>43</xdr:row>
      <xdr:rowOff>138546</xdr:rowOff>
    </xdr:from>
    <xdr:ext cx="7762875" cy="1873249"/>
    <xdr:sp macro="" textlink="">
      <xdr:nvSpPr>
        <xdr:cNvPr id="6" name="CuadroTexto 5">
          <a:extLst>
            <a:ext uri="{FF2B5EF4-FFF2-40B4-BE49-F238E27FC236}">
              <a16:creationId xmlns:a16="http://schemas.microsoft.com/office/drawing/2014/main" id="{97A1CE55-ED54-4E86-A938-D28F2E89E9DC}"/>
            </a:ext>
          </a:extLst>
        </xdr:cNvPr>
        <xdr:cNvSpPr txBox="1"/>
      </xdr:nvSpPr>
      <xdr:spPr>
        <a:xfrm>
          <a:off x="27037929" y="60868508"/>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80"/>
  <sheetViews>
    <sheetView tabSelected="1" topLeftCell="A10" zoomScale="55" zoomScaleNormal="55" zoomScaleSheetLayoutView="55" zoomScalePageLayoutView="55" workbookViewId="0">
      <pane xSplit="4" topLeftCell="G1" activePane="topRight" state="frozen"/>
      <selection activeCell="A16" sqref="A16"/>
      <selection pane="topRight" activeCell="U13" sqref="U13"/>
    </sheetView>
  </sheetViews>
  <sheetFormatPr baseColWidth="10" defaultColWidth="11.42578125" defaultRowHeight="15" x14ac:dyDescent="0.25"/>
  <cols>
    <col min="2" max="2" width="22.42578125" customWidth="1"/>
    <col min="3" max="3" width="41.85546875" customWidth="1"/>
    <col min="4" max="4" width="38.28515625" customWidth="1"/>
    <col min="5" max="5" width="29.85546875" customWidth="1"/>
    <col min="6" max="6" width="33.28515625" customWidth="1"/>
    <col min="7" max="8" width="17.7109375" customWidth="1"/>
    <col min="9" max="19" width="16.85546875" customWidth="1"/>
    <col min="20" max="22" width="19.28515625" customWidth="1"/>
    <col min="23" max="23" width="49.28515625" customWidth="1"/>
  </cols>
  <sheetData>
    <row r="1" spans="2:23" ht="15.75" thickBot="1" x14ac:dyDescent="0.3"/>
    <row r="2" spans="2:23" ht="27.2" x14ac:dyDescent="0.25">
      <c r="E2" s="252" t="s">
        <v>132</v>
      </c>
      <c r="F2" s="253"/>
      <c r="G2" s="253"/>
      <c r="H2" s="253"/>
      <c r="I2" s="253"/>
      <c r="J2" s="253"/>
      <c r="K2" s="253"/>
      <c r="L2" s="253"/>
      <c r="M2" s="253"/>
      <c r="N2" s="253"/>
      <c r="O2" s="253"/>
      <c r="P2" s="253"/>
      <c r="Q2" s="253"/>
      <c r="R2" s="253"/>
      <c r="S2" s="253"/>
    </row>
    <row r="3" spans="2:23" ht="27.75" x14ac:dyDescent="0.25">
      <c r="E3" s="254" t="s">
        <v>0</v>
      </c>
      <c r="F3" s="255"/>
      <c r="G3" s="255"/>
      <c r="H3" s="255"/>
      <c r="I3" s="255"/>
      <c r="J3" s="255"/>
      <c r="K3" s="255"/>
      <c r="L3" s="255"/>
      <c r="M3" s="255"/>
      <c r="N3" s="255"/>
      <c r="O3" s="255"/>
      <c r="P3" s="255"/>
      <c r="Q3" s="255"/>
      <c r="R3" s="255"/>
      <c r="S3" s="255"/>
    </row>
    <row r="4" spans="2:23" ht="27.75" x14ac:dyDescent="0.25">
      <c r="E4" s="254" t="s">
        <v>141</v>
      </c>
      <c r="F4" s="255"/>
      <c r="G4" s="255"/>
      <c r="H4" s="255"/>
      <c r="I4" s="255"/>
      <c r="J4" s="255"/>
      <c r="K4" s="255"/>
      <c r="L4" s="255"/>
      <c r="M4" s="255"/>
      <c r="N4" s="255"/>
      <c r="O4" s="255"/>
      <c r="P4" s="255"/>
      <c r="Q4" s="255"/>
      <c r="R4" s="255"/>
      <c r="S4" s="255"/>
    </row>
    <row r="5" spans="2:23" ht="28.5" thickBot="1" x14ac:dyDescent="0.3">
      <c r="E5" s="259" t="s">
        <v>121</v>
      </c>
      <c r="F5" s="260"/>
      <c r="G5" s="260"/>
      <c r="H5" s="260"/>
      <c r="I5" s="260"/>
      <c r="J5" s="260"/>
      <c r="K5" s="260"/>
      <c r="L5" s="260"/>
      <c r="M5" s="260"/>
      <c r="N5" s="260"/>
      <c r="O5" s="260"/>
      <c r="P5" s="260"/>
      <c r="Q5" s="260"/>
      <c r="R5" s="260"/>
      <c r="S5" s="260"/>
    </row>
    <row r="9" spans="2:23" ht="15.75" thickBot="1" x14ac:dyDescent="0.3"/>
    <row r="10" spans="2:23" ht="21.2" thickBot="1" x14ac:dyDescent="0.3">
      <c r="G10" s="271" t="s">
        <v>135</v>
      </c>
      <c r="H10" s="272"/>
      <c r="I10" s="272"/>
      <c r="J10" s="272"/>
      <c r="K10" s="272"/>
      <c r="L10" s="272"/>
      <c r="M10" s="272"/>
      <c r="N10" s="272"/>
      <c r="O10" s="272"/>
      <c r="P10" s="272"/>
      <c r="Q10" s="272"/>
      <c r="R10" s="272"/>
      <c r="S10" s="272"/>
      <c r="T10" s="272"/>
      <c r="U10" s="272"/>
      <c r="V10" s="273"/>
    </row>
    <row r="11" spans="2:23" ht="18.75" thickBot="1" x14ac:dyDescent="0.3">
      <c r="B11" s="286" t="s">
        <v>1</v>
      </c>
      <c r="C11" s="288" t="s">
        <v>2</v>
      </c>
      <c r="D11" s="290" t="s">
        <v>3</v>
      </c>
      <c r="E11" s="291"/>
      <c r="F11" s="292"/>
      <c r="G11" s="293" t="s">
        <v>133</v>
      </c>
      <c r="H11" s="293"/>
      <c r="I11" s="293"/>
      <c r="J11" s="293"/>
      <c r="K11" s="294"/>
      <c r="L11" s="256" t="s">
        <v>134</v>
      </c>
      <c r="M11" s="257"/>
      <c r="N11" s="257"/>
      <c r="O11" s="258"/>
      <c r="P11" s="283" t="s">
        <v>4</v>
      </c>
      <c r="Q11" s="284"/>
      <c r="R11" s="284"/>
      <c r="S11" s="285"/>
      <c r="T11" s="284" t="s">
        <v>5</v>
      </c>
      <c r="U11" s="284"/>
      <c r="V11" s="284"/>
      <c r="W11" s="274" t="s">
        <v>136</v>
      </c>
    </row>
    <row r="12" spans="2:23" ht="126.75" customHeight="1" thickBot="1" x14ac:dyDescent="0.3">
      <c r="B12" s="287"/>
      <c r="C12" s="289"/>
      <c r="D12" s="65" t="s">
        <v>7</v>
      </c>
      <c r="E12" s="65" t="s">
        <v>8</v>
      </c>
      <c r="F12" s="65" t="s">
        <v>9</v>
      </c>
      <c r="G12" s="67" t="s">
        <v>27</v>
      </c>
      <c r="H12" s="68" t="s">
        <v>10</v>
      </c>
      <c r="I12" s="69" t="s">
        <v>11</v>
      </c>
      <c r="J12" s="70" t="s">
        <v>12</v>
      </c>
      <c r="K12" s="71" t="s">
        <v>13</v>
      </c>
      <c r="L12" s="72" t="s">
        <v>10</v>
      </c>
      <c r="M12" s="69" t="s">
        <v>11</v>
      </c>
      <c r="N12" s="70" t="s">
        <v>12</v>
      </c>
      <c r="O12" s="71" t="s">
        <v>13</v>
      </c>
      <c r="P12" s="73" t="s">
        <v>10</v>
      </c>
      <c r="Q12" s="74" t="s">
        <v>11</v>
      </c>
      <c r="R12" s="75" t="s">
        <v>12</v>
      </c>
      <c r="S12" s="76" t="s">
        <v>13</v>
      </c>
      <c r="T12" s="74" t="s">
        <v>11</v>
      </c>
      <c r="U12" s="75" t="s">
        <v>12</v>
      </c>
      <c r="V12" s="167" t="s">
        <v>13</v>
      </c>
      <c r="W12" s="275"/>
    </row>
    <row r="13" spans="2:23" ht="184.7" customHeight="1" x14ac:dyDescent="0.25">
      <c r="B13" s="139" t="s">
        <v>14</v>
      </c>
      <c r="C13" s="138" t="s">
        <v>142</v>
      </c>
      <c r="D13" s="142" t="s">
        <v>177</v>
      </c>
      <c r="E13" s="63" t="s">
        <v>79</v>
      </c>
      <c r="F13" s="64" t="s">
        <v>178</v>
      </c>
      <c r="G13" s="146">
        <v>0.9</v>
      </c>
      <c r="H13" s="147">
        <v>0.9</v>
      </c>
      <c r="I13" s="148">
        <v>0.9</v>
      </c>
      <c r="J13" s="149">
        <v>0.9</v>
      </c>
      <c r="K13" s="150">
        <v>0.9</v>
      </c>
      <c r="L13" s="161">
        <v>0.88700000000000001</v>
      </c>
      <c r="M13" s="162">
        <v>0.90800000000000003</v>
      </c>
      <c r="N13" s="162">
        <v>0.90800000000000003</v>
      </c>
      <c r="O13" s="66" t="s">
        <v>176</v>
      </c>
      <c r="P13" s="163">
        <v>0.98555555555555552</v>
      </c>
      <c r="Q13" s="159">
        <f>IFERROR(M13/I13,"100%")</f>
        <v>1.0088888888888889</v>
      </c>
      <c r="R13" s="159">
        <f>IFERROR(N13/J13,"100%")</f>
        <v>1.0088888888888889</v>
      </c>
      <c r="S13" s="164" t="s">
        <v>176</v>
      </c>
      <c r="T13" s="165">
        <f>IFERROR(((L13+M13)/(H13+I13)),"100%")</f>
        <v>0.99722222222222212</v>
      </c>
      <c r="U13" s="159">
        <f>IFERROR(((L13+M13+N13)/(H13+I13+J13)),"100%")</f>
        <v>1.0011111111111111</v>
      </c>
      <c r="V13" s="169" t="s">
        <v>176</v>
      </c>
      <c r="W13" s="140" t="s">
        <v>186</v>
      </c>
    </row>
    <row r="14" spans="2:23" ht="171" customHeight="1" x14ac:dyDescent="0.25">
      <c r="B14" s="134" t="s">
        <v>28</v>
      </c>
      <c r="C14" s="135" t="s">
        <v>143</v>
      </c>
      <c r="D14" s="143" t="s">
        <v>40</v>
      </c>
      <c r="E14" s="137" t="s">
        <v>79</v>
      </c>
      <c r="F14" s="136" t="s">
        <v>83</v>
      </c>
      <c r="G14" s="141">
        <f>SUM(H14:K14)</f>
        <v>36939</v>
      </c>
      <c r="H14" s="111">
        <v>6711</v>
      </c>
      <c r="I14" s="1">
        <v>15897</v>
      </c>
      <c r="J14" s="114">
        <v>7688</v>
      </c>
      <c r="K14" s="25">
        <v>6643</v>
      </c>
      <c r="L14" s="33">
        <v>7261</v>
      </c>
      <c r="M14" s="1">
        <f>SUM(M16:M17,M19:M20,M22:M30,M33:M34,M36:M39,M41:M43,M45:M52)</f>
        <v>17748</v>
      </c>
      <c r="N14" s="1">
        <f>SUM(N16:N17,N19:N20,N22:N30,N33:N34,N36:N39,N41:N43,N45:N52)</f>
        <v>7277</v>
      </c>
      <c r="O14" s="133"/>
      <c r="P14" s="157">
        <f>IFERROR(L14/H14,"100%")</f>
        <v>1.0819549992549546</v>
      </c>
      <c r="Q14" s="159">
        <f>IFERROR(M14/I14,"100%")</f>
        <v>1.116437063596905</v>
      </c>
      <c r="R14" s="159">
        <f>IFERROR(N14/J14,"100%")</f>
        <v>0.94654006243496358</v>
      </c>
      <c r="S14" s="166"/>
      <c r="T14" s="159">
        <f>IFERROR(((L14+M14)/(H14+I14)),"100%")</f>
        <v>1.1062013446567587</v>
      </c>
      <c r="U14" s="159">
        <f>IFERROR(((L14+M14+N14)/(H14+I14+J14)),"100%")</f>
        <v>1.0656852389754423</v>
      </c>
      <c r="V14" s="169"/>
      <c r="W14" s="122" t="s">
        <v>137</v>
      </c>
    </row>
    <row r="15" spans="2:23" ht="170.45" customHeight="1" x14ac:dyDescent="0.25">
      <c r="B15" s="92" t="s">
        <v>29</v>
      </c>
      <c r="C15" s="123" t="s">
        <v>144</v>
      </c>
      <c r="D15" s="36" t="s">
        <v>41</v>
      </c>
      <c r="E15" s="103" t="s">
        <v>80</v>
      </c>
      <c r="F15" s="102" t="s">
        <v>84</v>
      </c>
      <c r="G15" s="108">
        <f t="shared" ref="G15:G52" si="0">SUM(H15:K15)</f>
        <v>1400</v>
      </c>
      <c r="H15" s="111">
        <v>360</v>
      </c>
      <c r="I15" s="1">
        <v>319</v>
      </c>
      <c r="J15" s="114">
        <v>363</v>
      </c>
      <c r="K15" s="25">
        <v>358</v>
      </c>
      <c r="L15" s="33">
        <v>360</v>
      </c>
      <c r="M15" s="1">
        <v>319</v>
      </c>
      <c r="N15" s="1">
        <f>SUM(N16:N17)</f>
        <v>318</v>
      </c>
      <c r="O15" s="2"/>
      <c r="P15" s="157">
        <f t="shared" ref="P15:P52" si="1">IFERROR(L15/H15,"100%")</f>
        <v>1</v>
      </c>
      <c r="Q15" s="159">
        <f>IFERROR(M15/I15,"100%")</f>
        <v>1</v>
      </c>
      <c r="R15" s="159">
        <f t="shared" ref="R15:R52" si="2">IFERROR(N15/J15,"100%")</f>
        <v>0.87603305785123964</v>
      </c>
      <c r="S15" s="166"/>
      <c r="T15" s="159">
        <f t="shared" ref="T15:T52" si="3">IFERROR(((L15+M15)/(H15+I15)),"100%")</f>
        <v>1</v>
      </c>
      <c r="U15" s="159">
        <f t="shared" ref="U15:U52" si="4">IFERROR(((L15+M15+N15)/(H15+I15+J15)),"100%")</f>
        <v>0.95681381957773515</v>
      </c>
      <c r="V15" s="169"/>
      <c r="W15" s="107" t="s">
        <v>201</v>
      </c>
    </row>
    <row r="16" spans="2:23" ht="102.75" x14ac:dyDescent="0.25">
      <c r="B16" s="77" t="s">
        <v>15</v>
      </c>
      <c r="C16" s="124" t="s">
        <v>145</v>
      </c>
      <c r="D16" s="81" t="s">
        <v>42</v>
      </c>
      <c r="E16" s="87" t="s">
        <v>81</v>
      </c>
      <c r="F16" s="90" t="s">
        <v>85</v>
      </c>
      <c r="G16" s="109">
        <f t="shared" si="0"/>
        <v>1328</v>
      </c>
      <c r="H16" s="111">
        <v>342</v>
      </c>
      <c r="I16" s="1">
        <v>301</v>
      </c>
      <c r="J16" s="114">
        <v>345</v>
      </c>
      <c r="K16" s="25">
        <v>340</v>
      </c>
      <c r="L16" s="33">
        <v>342</v>
      </c>
      <c r="M16" s="1">
        <v>301</v>
      </c>
      <c r="N16" s="1">
        <v>300</v>
      </c>
      <c r="O16" s="2"/>
      <c r="P16" s="157">
        <f t="shared" si="1"/>
        <v>1</v>
      </c>
      <c r="Q16" s="159">
        <f t="shared" ref="Q16:Q52" si="5">IFERROR(M16/I16,"100%")</f>
        <v>1</v>
      </c>
      <c r="R16" s="159">
        <f t="shared" si="2"/>
        <v>0.86956521739130432</v>
      </c>
      <c r="S16" s="166"/>
      <c r="T16" s="159">
        <f t="shared" si="3"/>
        <v>1</v>
      </c>
      <c r="U16" s="159">
        <f t="shared" si="4"/>
        <v>0.95445344129554655</v>
      </c>
      <c r="V16" s="169"/>
      <c r="W16" s="15" t="s">
        <v>201</v>
      </c>
    </row>
    <row r="17" spans="2:23" ht="113.25" customHeight="1" x14ac:dyDescent="0.25">
      <c r="B17" s="77" t="s">
        <v>15</v>
      </c>
      <c r="C17" s="124" t="s">
        <v>146</v>
      </c>
      <c r="D17" s="81" t="s">
        <v>43</v>
      </c>
      <c r="E17" s="87" t="s">
        <v>81</v>
      </c>
      <c r="F17" s="90" t="s">
        <v>86</v>
      </c>
      <c r="G17" s="109">
        <f t="shared" si="0"/>
        <v>72</v>
      </c>
      <c r="H17" s="111">
        <v>18</v>
      </c>
      <c r="I17" s="1">
        <v>18</v>
      </c>
      <c r="J17" s="114">
        <v>18</v>
      </c>
      <c r="K17" s="25">
        <v>18</v>
      </c>
      <c r="L17" s="33">
        <v>18</v>
      </c>
      <c r="M17" s="1">
        <v>18</v>
      </c>
      <c r="N17" s="1">
        <v>18</v>
      </c>
      <c r="O17" s="2"/>
      <c r="P17" s="157">
        <f t="shared" si="1"/>
        <v>1</v>
      </c>
      <c r="Q17" s="159">
        <f t="shared" si="5"/>
        <v>1</v>
      </c>
      <c r="R17" s="159">
        <f t="shared" si="2"/>
        <v>1</v>
      </c>
      <c r="S17" s="166"/>
      <c r="T17" s="159">
        <f t="shared" si="3"/>
        <v>1</v>
      </c>
      <c r="U17" s="159">
        <f t="shared" si="4"/>
        <v>1</v>
      </c>
      <c r="V17" s="169"/>
      <c r="W17" s="15" t="s">
        <v>127</v>
      </c>
    </row>
    <row r="18" spans="2:23" ht="120" x14ac:dyDescent="0.25">
      <c r="B18" s="92" t="s">
        <v>30</v>
      </c>
      <c r="C18" s="123" t="s">
        <v>147</v>
      </c>
      <c r="D18" s="36" t="s">
        <v>44</v>
      </c>
      <c r="E18" s="103" t="s">
        <v>80</v>
      </c>
      <c r="F18" s="102" t="s">
        <v>87</v>
      </c>
      <c r="G18" s="109">
        <f t="shared" si="0"/>
        <v>10630</v>
      </c>
      <c r="H18" s="111">
        <v>2520</v>
      </c>
      <c r="I18" s="1">
        <v>2550</v>
      </c>
      <c r="J18" s="114">
        <v>3230</v>
      </c>
      <c r="K18" s="25">
        <v>2330</v>
      </c>
      <c r="L18" s="33">
        <v>3676</v>
      </c>
      <c r="M18" s="1">
        <v>4352</v>
      </c>
      <c r="N18" s="1">
        <f>SUM(N19:N20)</f>
        <v>3937</v>
      </c>
      <c r="O18" s="2"/>
      <c r="P18" s="157">
        <f t="shared" si="1"/>
        <v>1.4587301587301587</v>
      </c>
      <c r="Q18" s="159">
        <f t="shared" si="5"/>
        <v>1.7066666666666668</v>
      </c>
      <c r="R18" s="159">
        <f t="shared" si="2"/>
        <v>1.2188854489164087</v>
      </c>
      <c r="S18" s="166"/>
      <c r="T18" s="159">
        <f t="shared" si="3"/>
        <v>1.5834319526627219</v>
      </c>
      <c r="U18" s="159">
        <f t="shared" si="4"/>
        <v>1.441566265060241</v>
      </c>
      <c r="V18" s="169"/>
      <c r="W18" s="107" t="s">
        <v>138</v>
      </c>
    </row>
    <row r="19" spans="2:23" ht="118.5" x14ac:dyDescent="0.25">
      <c r="B19" s="77" t="s">
        <v>15</v>
      </c>
      <c r="C19" s="124" t="s">
        <v>148</v>
      </c>
      <c r="D19" s="82" t="s">
        <v>45</v>
      </c>
      <c r="E19" s="87" t="s">
        <v>81</v>
      </c>
      <c r="F19" s="90" t="s">
        <v>88</v>
      </c>
      <c r="G19" s="109">
        <f t="shared" si="0"/>
        <v>10500</v>
      </c>
      <c r="H19" s="111">
        <v>2500</v>
      </c>
      <c r="I19" s="1">
        <v>2500</v>
      </c>
      <c r="J19" s="114">
        <v>3200</v>
      </c>
      <c r="K19" s="25">
        <v>2300</v>
      </c>
      <c r="L19" s="33">
        <v>3556</v>
      </c>
      <c r="M19" s="1">
        <v>4302</v>
      </c>
      <c r="N19" s="1">
        <v>3907</v>
      </c>
      <c r="O19" s="2"/>
      <c r="P19" s="157">
        <f t="shared" si="1"/>
        <v>1.4224000000000001</v>
      </c>
      <c r="Q19" s="159">
        <f>IFERROR(M19/I19,"100%")</f>
        <v>1.7208000000000001</v>
      </c>
      <c r="R19" s="159">
        <f t="shared" si="2"/>
        <v>1.2209375</v>
      </c>
      <c r="S19" s="166"/>
      <c r="T19" s="159">
        <f t="shared" si="3"/>
        <v>1.5716000000000001</v>
      </c>
      <c r="U19" s="159">
        <f t="shared" si="4"/>
        <v>1.4347560975609757</v>
      </c>
      <c r="V19" s="169"/>
      <c r="W19" s="15" t="s">
        <v>139</v>
      </c>
    </row>
    <row r="20" spans="2:23" ht="103.5" x14ac:dyDescent="0.25">
      <c r="B20" s="77" t="s">
        <v>15</v>
      </c>
      <c r="C20" s="124" t="s">
        <v>149</v>
      </c>
      <c r="D20" s="82" t="s">
        <v>46</v>
      </c>
      <c r="E20" s="87" t="s">
        <v>81</v>
      </c>
      <c r="F20" s="90" t="s">
        <v>89</v>
      </c>
      <c r="G20" s="109">
        <f t="shared" si="0"/>
        <v>130</v>
      </c>
      <c r="H20" s="111">
        <v>20</v>
      </c>
      <c r="I20" s="1">
        <v>50</v>
      </c>
      <c r="J20" s="114">
        <v>30</v>
      </c>
      <c r="K20" s="25">
        <v>30</v>
      </c>
      <c r="L20" s="33">
        <v>20</v>
      </c>
      <c r="M20" s="1">
        <v>50</v>
      </c>
      <c r="N20" s="1">
        <v>30</v>
      </c>
      <c r="O20" s="2"/>
      <c r="P20" s="157">
        <f t="shared" si="1"/>
        <v>1</v>
      </c>
      <c r="Q20" s="159">
        <f t="shared" si="5"/>
        <v>1</v>
      </c>
      <c r="R20" s="159">
        <f t="shared" si="2"/>
        <v>1</v>
      </c>
      <c r="S20" s="166"/>
      <c r="T20" s="159">
        <f t="shared" si="3"/>
        <v>1</v>
      </c>
      <c r="U20" s="159">
        <f t="shared" si="4"/>
        <v>1</v>
      </c>
      <c r="V20" s="169"/>
      <c r="W20" s="15" t="s">
        <v>131</v>
      </c>
    </row>
    <row r="21" spans="2:23" ht="102.75" x14ac:dyDescent="0.25">
      <c r="B21" s="92" t="s">
        <v>31</v>
      </c>
      <c r="C21" s="125" t="s">
        <v>150</v>
      </c>
      <c r="D21" s="93" t="s">
        <v>47</v>
      </c>
      <c r="E21" s="103" t="s">
        <v>81</v>
      </c>
      <c r="F21" s="102" t="s">
        <v>90</v>
      </c>
      <c r="G21" s="109">
        <f t="shared" si="0"/>
        <v>15838</v>
      </c>
      <c r="H21" s="111">
        <v>1821</v>
      </c>
      <c r="I21" s="1">
        <v>9912</v>
      </c>
      <c r="J21" s="114">
        <v>2019</v>
      </c>
      <c r="K21" s="25">
        <v>2086</v>
      </c>
      <c r="L21" s="33">
        <v>951</v>
      </c>
      <c r="M21" s="1">
        <v>9671</v>
      </c>
      <c r="N21" s="1">
        <v>812</v>
      </c>
      <c r="O21" s="2"/>
      <c r="P21" s="157">
        <f t="shared" si="1"/>
        <v>0.52224052718286651</v>
      </c>
      <c r="Q21" s="159">
        <f t="shared" si="5"/>
        <v>0.97568603712671509</v>
      </c>
      <c r="R21" s="159">
        <f t="shared" si="2"/>
        <v>0.40217929668152552</v>
      </c>
      <c r="S21" s="166"/>
      <c r="T21" s="159">
        <f t="shared" si="3"/>
        <v>0.90530980993778232</v>
      </c>
      <c r="U21" s="159">
        <f t="shared" si="4"/>
        <v>0.83144269924374636</v>
      </c>
      <c r="V21" s="169"/>
      <c r="W21" s="107" t="s">
        <v>180</v>
      </c>
    </row>
    <row r="22" spans="2:23" ht="102.75" x14ac:dyDescent="0.25">
      <c r="B22" s="78" t="s">
        <v>32</v>
      </c>
      <c r="C22" s="126" t="s">
        <v>151</v>
      </c>
      <c r="D22" s="83" t="s">
        <v>48</v>
      </c>
      <c r="E22" s="88" t="s">
        <v>81</v>
      </c>
      <c r="F22" s="90" t="s">
        <v>91</v>
      </c>
      <c r="G22" s="109">
        <f t="shared" si="0"/>
        <v>7</v>
      </c>
      <c r="H22" s="111">
        <v>2</v>
      </c>
      <c r="I22" s="1">
        <v>1</v>
      </c>
      <c r="J22" s="114">
        <v>2</v>
      </c>
      <c r="K22" s="25">
        <v>2</v>
      </c>
      <c r="L22" s="33">
        <v>2</v>
      </c>
      <c r="M22" s="1">
        <v>1</v>
      </c>
      <c r="N22" s="1">
        <v>2</v>
      </c>
      <c r="O22" s="2"/>
      <c r="P22" s="157">
        <f t="shared" si="1"/>
        <v>1</v>
      </c>
      <c r="Q22" s="159">
        <f t="shared" si="5"/>
        <v>1</v>
      </c>
      <c r="R22" s="159">
        <f t="shared" si="2"/>
        <v>1</v>
      </c>
      <c r="S22" s="166"/>
      <c r="T22" s="159">
        <f t="shared" si="3"/>
        <v>1</v>
      </c>
      <c r="U22" s="159">
        <f t="shared" si="4"/>
        <v>1</v>
      </c>
      <c r="V22" s="169"/>
      <c r="W22" s="15" t="s">
        <v>123</v>
      </c>
    </row>
    <row r="23" spans="2:23" ht="117" x14ac:dyDescent="0.25">
      <c r="B23" s="78" t="s">
        <v>32</v>
      </c>
      <c r="C23" s="126" t="s">
        <v>152</v>
      </c>
      <c r="D23" s="83" t="s">
        <v>49</v>
      </c>
      <c r="E23" s="88" t="s">
        <v>81</v>
      </c>
      <c r="F23" s="90" t="s">
        <v>92</v>
      </c>
      <c r="G23" s="109">
        <f t="shared" si="0"/>
        <v>5</v>
      </c>
      <c r="H23" s="111">
        <v>2</v>
      </c>
      <c r="I23" s="1">
        <v>1</v>
      </c>
      <c r="J23" s="114">
        <v>0</v>
      </c>
      <c r="K23" s="25">
        <v>2</v>
      </c>
      <c r="L23" s="33">
        <v>1</v>
      </c>
      <c r="M23" s="1">
        <v>0</v>
      </c>
      <c r="N23" s="1">
        <v>3</v>
      </c>
      <c r="O23" s="2"/>
      <c r="P23" s="157">
        <f t="shared" si="1"/>
        <v>0.5</v>
      </c>
      <c r="Q23" s="159">
        <f t="shared" si="5"/>
        <v>0</v>
      </c>
      <c r="R23" s="159" t="str">
        <f t="shared" si="2"/>
        <v>100%</v>
      </c>
      <c r="S23" s="166"/>
      <c r="T23" s="159">
        <f t="shared" si="3"/>
        <v>0.33333333333333331</v>
      </c>
      <c r="U23" s="159">
        <f t="shared" si="4"/>
        <v>1.3333333333333333</v>
      </c>
      <c r="V23" s="169"/>
      <c r="W23" s="15" t="s">
        <v>179</v>
      </c>
    </row>
    <row r="24" spans="2:23" ht="102.75" x14ac:dyDescent="0.25">
      <c r="B24" s="78" t="s">
        <v>32</v>
      </c>
      <c r="C24" s="126" t="s">
        <v>153</v>
      </c>
      <c r="D24" s="83" t="s">
        <v>50</v>
      </c>
      <c r="E24" s="88" t="s">
        <v>81</v>
      </c>
      <c r="F24" s="90" t="s">
        <v>93</v>
      </c>
      <c r="G24" s="109">
        <f t="shared" si="0"/>
        <v>200</v>
      </c>
      <c r="H24" s="111">
        <v>15</v>
      </c>
      <c r="I24" s="1">
        <v>50</v>
      </c>
      <c r="J24" s="114">
        <v>15</v>
      </c>
      <c r="K24" s="25">
        <v>120</v>
      </c>
      <c r="L24" s="33">
        <v>16</v>
      </c>
      <c r="M24" s="1">
        <v>48</v>
      </c>
      <c r="N24" s="1">
        <v>27</v>
      </c>
      <c r="O24" s="2"/>
      <c r="P24" s="157">
        <f t="shared" si="1"/>
        <v>1.0666666666666667</v>
      </c>
      <c r="Q24" s="159">
        <f t="shared" si="5"/>
        <v>0.96</v>
      </c>
      <c r="R24" s="159">
        <f t="shared" si="2"/>
        <v>1.8</v>
      </c>
      <c r="S24" s="166"/>
      <c r="T24" s="159">
        <f t="shared" si="3"/>
        <v>0.98461538461538467</v>
      </c>
      <c r="U24" s="159">
        <f t="shared" si="4"/>
        <v>1.1375</v>
      </c>
      <c r="V24" s="169"/>
      <c r="W24" s="15" t="s">
        <v>140</v>
      </c>
    </row>
    <row r="25" spans="2:23" ht="102.75" x14ac:dyDescent="0.25">
      <c r="B25" s="78" t="s">
        <v>32</v>
      </c>
      <c r="C25" s="126" t="s">
        <v>154</v>
      </c>
      <c r="D25" s="83" t="s">
        <v>51</v>
      </c>
      <c r="E25" s="88" t="s">
        <v>81</v>
      </c>
      <c r="F25" s="90" t="s">
        <v>94</v>
      </c>
      <c r="G25" s="109">
        <f t="shared" si="0"/>
        <v>9250</v>
      </c>
      <c r="H25" s="111">
        <v>250</v>
      </c>
      <c r="I25" s="1">
        <v>8500</v>
      </c>
      <c r="J25" s="114">
        <v>250</v>
      </c>
      <c r="K25" s="25">
        <v>250</v>
      </c>
      <c r="L25" s="33">
        <v>129</v>
      </c>
      <c r="M25" s="1">
        <v>8874</v>
      </c>
      <c r="N25" s="1">
        <v>285</v>
      </c>
      <c r="O25" s="2"/>
      <c r="P25" s="157">
        <f t="shared" si="1"/>
        <v>0.51600000000000001</v>
      </c>
      <c r="Q25" s="159">
        <f t="shared" si="5"/>
        <v>1.044</v>
      </c>
      <c r="R25" s="159">
        <f t="shared" si="2"/>
        <v>1.1399999999999999</v>
      </c>
      <c r="S25" s="166"/>
      <c r="T25" s="159">
        <f t="shared" si="3"/>
        <v>1.0289142857142857</v>
      </c>
      <c r="U25" s="159">
        <f t="shared" si="4"/>
        <v>1.032</v>
      </c>
      <c r="V25" s="169"/>
      <c r="W25" s="15" t="s">
        <v>181</v>
      </c>
    </row>
    <row r="26" spans="2:23" ht="117" x14ac:dyDescent="0.25">
      <c r="B26" s="78" t="s">
        <v>32</v>
      </c>
      <c r="C26" s="126" t="s">
        <v>155</v>
      </c>
      <c r="D26" s="83" t="s">
        <v>52</v>
      </c>
      <c r="E26" s="88" t="s">
        <v>81</v>
      </c>
      <c r="F26" s="90" t="s">
        <v>95</v>
      </c>
      <c r="G26" s="109">
        <f t="shared" si="0"/>
        <v>1340</v>
      </c>
      <c r="H26" s="111">
        <v>300</v>
      </c>
      <c r="I26" s="1">
        <v>350</v>
      </c>
      <c r="J26" s="114">
        <v>240</v>
      </c>
      <c r="K26" s="25">
        <v>450</v>
      </c>
      <c r="L26" s="33">
        <v>252</v>
      </c>
      <c r="M26" s="1">
        <v>236</v>
      </c>
      <c r="N26" s="1">
        <v>250</v>
      </c>
      <c r="O26" s="2"/>
      <c r="P26" s="157">
        <f t="shared" si="1"/>
        <v>0.84</v>
      </c>
      <c r="Q26" s="159">
        <f t="shared" si="5"/>
        <v>0.67428571428571427</v>
      </c>
      <c r="R26" s="159">
        <f t="shared" si="2"/>
        <v>1.0416666666666667</v>
      </c>
      <c r="S26" s="166"/>
      <c r="T26" s="159">
        <f t="shared" si="3"/>
        <v>0.75076923076923074</v>
      </c>
      <c r="U26" s="159">
        <f t="shared" si="4"/>
        <v>0.82921348314606746</v>
      </c>
      <c r="V26" s="169"/>
      <c r="W26" s="15" t="s">
        <v>216</v>
      </c>
    </row>
    <row r="27" spans="2:23" ht="117" x14ac:dyDescent="0.25">
      <c r="B27" s="78" t="s">
        <v>32</v>
      </c>
      <c r="C27" s="126" t="s">
        <v>156</v>
      </c>
      <c r="D27" s="83" t="s">
        <v>53</v>
      </c>
      <c r="E27" s="88" t="s">
        <v>81</v>
      </c>
      <c r="F27" s="90" t="s">
        <v>96</v>
      </c>
      <c r="G27" s="109">
        <f t="shared" si="0"/>
        <v>5000</v>
      </c>
      <c r="H27" s="111">
        <v>1250</v>
      </c>
      <c r="I27" s="1">
        <v>1000</v>
      </c>
      <c r="J27" s="114">
        <v>1500</v>
      </c>
      <c r="K27" s="25">
        <v>1250</v>
      </c>
      <c r="L27" s="33">
        <v>547</v>
      </c>
      <c r="M27" s="1">
        <v>504</v>
      </c>
      <c r="N27" s="1">
        <v>239</v>
      </c>
      <c r="O27" s="2"/>
      <c r="P27" s="157">
        <f t="shared" si="1"/>
        <v>0.43759999999999999</v>
      </c>
      <c r="Q27" s="159">
        <f t="shared" si="5"/>
        <v>0.504</v>
      </c>
      <c r="R27" s="159">
        <f t="shared" si="2"/>
        <v>0.15933333333333333</v>
      </c>
      <c r="S27" s="166"/>
      <c r="T27" s="159">
        <f t="shared" si="3"/>
        <v>0.46711111111111109</v>
      </c>
      <c r="U27" s="159">
        <f t="shared" si="4"/>
        <v>0.34399999999999997</v>
      </c>
      <c r="V27" s="169"/>
      <c r="W27" s="15" t="s">
        <v>122</v>
      </c>
    </row>
    <row r="28" spans="2:23" ht="117" x14ac:dyDescent="0.25">
      <c r="B28" s="78" t="s">
        <v>32</v>
      </c>
      <c r="C28" s="126" t="s">
        <v>157</v>
      </c>
      <c r="D28" s="83" t="s">
        <v>54</v>
      </c>
      <c r="E28" s="88" t="s">
        <v>81</v>
      </c>
      <c r="F28" s="90" t="s">
        <v>97</v>
      </c>
      <c r="G28" s="109">
        <f t="shared" si="0"/>
        <v>6</v>
      </c>
      <c r="H28" s="111">
        <v>2</v>
      </c>
      <c r="I28" s="1">
        <v>1</v>
      </c>
      <c r="J28" s="114">
        <v>2</v>
      </c>
      <c r="K28" s="25">
        <v>1</v>
      </c>
      <c r="L28" s="33">
        <v>2</v>
      </c>
      <c r="M28" s="1">
        <v>1</v>
      </c>
      <c r="N28" s="1">
        <v>2</v>
      </c>
      <c r="O28" s="2"/>
      <c r="P28" s="157">
        <f t="shared" si="1"/>
        <v>1</v>
      </c>
      <c r="Q28" s="159">
        <f t="shared" si="5"/>
        <v>1</v>
      </c>
      <c r="R28" s="159">
        <f t="shared" si="2"/>
        <v>1</v>
      </c>
      <c r="S28" s="166"/>
      <c r="T28" s="159">
        <f t="shared" si="3"/>
        <v>1</v>
      </c>
      <c r="U28" s="159">
        <f t="shared" si="4"/>
        <v>1</v>
      </c>
      <c r="V28" s="169"/>
      <c r="W28" s="15" t="s">
        <v>123</v>
      </c>
    </row>
    <row r="29" spans="2:23" ht="117" x14ac:dyDescent="0.25">
      <c r="B29" s="78" t="s">
        <v>32</v>
      </c>
      <c r="C29" s="126" t="s">
        <v>158</v>
      </c>
      <c r="D29" s="83" t="s">
        <v>55</v>
      </c>
      <c r="E29" s="88" t="s">
        <v>81</v>
      </c>
      <c r="F29" s="90" t="s">
        <v>97</v>
      </c>
      <c r="G29" s="109">
        <f t="shared" si="0"/>
        <v>2</v>
      </c>
      <c r="H29" s="111">
        <v>0</v>
      </c>
      <c r="I29" s="1">
        <v>1</v>
      </c>
      <c r="J29" s="114">
        <v>0</v>
      </c>
      <c r="K29" s="25">
        <v>1</v>
      </c>
      <c r="L29" s="33"/>
      <c r="M29" s="1">
        <v>1</v>
      </c>
      <c r="N29" s="1"/>
      <c r="O29" s="2"/>
      <c r="P29" s="157" t="str">
        <f>IFERROR(L29/H29,"100%")</f>
        <v>100%</v>
      </c>
      <c r="Q29" s="159">
        <f t="shared" si="5"/>
        <v>1</v>
      </c>
      <c r="R29" s="159" t="str">
        <f t="shared" si="2"/>
        <v>100%</v>
      </c>
      <c r="S29" s="166"/>
      <c r="T29" s="159">
        <f t="shared" si="3"/>
        <v>1</v>
      </c>
      <c r="U29" s="159">
        <f t="shared" si="4"/>
        <v>1</v>
      </c>
      <c r="V29" s="169"/>
      <c r="W29" s="15" t="s">
        <v>123</v>
      </c>
    </row>
    <row r="30" spans="2:23" ht="117" x14ac:dyDescent="0.25">
      <c r="B30" s="78" t="s">
        <v>32</v>
      </c>
      <c r="C30" s="126" t="s">
        <v>39</v>
      </c>
      <c r="D30" s="83" t="s">
        <v>56</v>
      </c>
      <c r="E30" s="88" t="s">
        <v>81</v>
      </c>
      <c r="F30" s="90" t="s">
        <v>98</v>
      </c>
      <c r="G30" s="110">
        <f t="shared" si="0"/>
        <v>28</v>
      </c>
      <c r="H30" s="112">
        <v>0</v>
      </c>
      <c r="I30" s="96">
        <v>8</v>
      </c>
      <c r="J30" s="115">
        <v>10</v>
      </c>
      <c r="K30" s="99">
        <v>10</v>
      </c>
      <c r="L30" s="97">
        <v>2</v>
      </c>
      <c r="M30" s="96">
        <v>6</v>
      </c>
      <c r="N30" s="96">
        <v>4</v>
      </c>
      <c r="O30" s="98"/>
      <c r="P30" s="157" t="str">
        <f t="shared" si="1"/>
        <v>100%</v>
      </c>
      <c r="Q30" s="159">
        <f t="shared" si="5"/>
        <v>0.75</v>
      </c>
      <c r="R30" s="159">
        <f t="shared" si="2"/>
        <v>0.4</v>
      </c>
      <c r="S30" s="166"/>
      <c r="T30" s="159">
        <f t="shared" si="3"/>
        <v>1</v>
      </c>
      <c r="U30" s="159">
        <f t="shared" si="4"/>
        <v>0.66666666666666663</v>
      </c>
      <c r="V30" s="169"/>
      <c r="W30" s="15" t="s">
        <v>182</v>
      </c>
    </row>
    <row r="31" spans="2:23" ht="83.25" customHeight="1" x14ac:dyDescent="0.25">
      <c r="B31" s="281" t="s">
        <v>33</v>
      </c>
      <c r="C31" s="279" t="s">
        <v>159</v>
      </c>
      <c r="D31" s="104" t="s">
        <v>57</v>
      </c>
      <c r="E31" s="103" t="s">
        <v>81</v>
      </c>
      <c r="F31" s="105" t="s">
        <v>99</v>
      </c>
      <c r="G31" s="109">
        <f t="shared" si="0"/>
        <v>120</v>
      </c>
      <c r="H31" s="114">
        <v>30</v>
      </c>
      <c r="I31" s="1">
        <v>30</v>
      </c>
      <c r="J31" s="114">
        <v>30</v>
      </c>
      <c r="K31" s="1">
        <v>30</v>
      </c>
      <c r="L31" s="97">
        <v>7</v>
      </c>
      <c r="M31" s="96">
        <v>3</v>
      </c>
      <c r="N31" s="96">
        <v>20</v>
      </c>
      <c r="O31" s="98"/>
      <c r="P31" s="157">
        <f t="shared" si="1"/>
        <v>0.23333333333333334</v>
      </c>
      <c r="Q31" s="159">
        <f t="shared" si="5"/>
        <v>0.1</v>
      </c>
      <c r="R31" s="159">
        <f t="shared" si="2"/>
        <v>0.66666666666666663</v>
      </c>
      <c r="S31" s="166"/>
      <c r="T31" s="159">
        <f t="shared" si="3"/>
        <v>0.16666666666666666</v>
      </c>
      <c r="U31" s="159">
        <f t="shared" si="4"/>
        <v>0.33333333333333331</v>
      </c>
      <c r="V31" s="169"/>
      <c r="W31" s="106" t="s">
        <v>129</v>
      </c>
    </row>
    <row r="32" spans="2:23" ht="112.7" customHeight="1" x14ac:dyDescent="0.25">
      <c r="B32" s="282"/>
      <c r="C32" s="280"/>
      <c r="D32" s="36" t="s">
        <v>58</v>
      </c>
      <c r="E32" s="103" t="s">
        <v>81</v>
      </c>
      <c r="F32" s="102" t="s">
        <v>100</v>
      </c>
      <c r="G32" s="110">
        <f t="shared" si="0"/>
        <v>95</v>
      </c>
      <c r="H32" s="114">
        <v>23</v>
      </c>
      <c r="I32" s="1">
        <v>24</v>
      </c>
      <c r="J32" s="114">
        <v>23</v>
      </c>
      <c r="K32" s="1">
        <v>25</v>
      </c>
      <c r="L32" s="97">
        <v>35</v>
      </c>
      <c r="M32" s="96">
        <v>42</v>
      </c>
      <c r="N32" s="96">
        <v>27</v>
      </c>
      <c r="O32" s="98"/>
      <c r="P32" s="157">
        <f t="shared" si="1"/>
        <v>1.5217391304347827</v>
      </c>
      <c r="Q32" s="159">
        <f t="shared" si="5"/>
        <v>1.75</v>
      </c>
      <c r="R32" s="159">
        <f t="shared" si="2"/>
        <v>1.173913043478261</v>
      </c>
      <c r="S32" s="166"/>
      <c r="T32" s="159">
        <f t="shared" si="3"/>
        <v>1.6382978723404256</v>
      </c>
      <c r="U32" s="159">
        <f t="shared" si="4"/>
        <v>1.4857142857142858</v>
      </c>
      <c r="V32" s="169"/>
      <c r="W32" s="106" t="s">
        <v>124</v>
      </c>
    </row>
    <row r="33" spans="2:23" ht="102.75" x14ac:dyDescent="0.25">
      <c r="B33" s="79" t="s">
        <v>34</v>
      </c>
      <c r="C33" s="127" t="s">
        <v>160</v>
      </c>
      <c r="D33" s="84" t="s">
        <v>59</v>
      </c>
      <c r="E33" s="3" t="s">
        <v>81</v>
      </c>
      <c r="F33" s="90" t="s">
        <v>101</v>
      </c>
      <c r="G33" s="109">
        <f t="shared" si="0"/>
        <v>200</v>
      </c>
      <c r="H33" s="111">
        <v>50</v>
      </c>
      <c r="I33" s="1">
        <v>50</v>
      </c>
      <c r="J33" s="114">
        <v>50</v>
      </c>
      <c r="K33" s="25">
        <v>50</v>
      </c>
      <c r="L33" s="97">
        <v>29</v>
      </c>
      <c r="M33" s="96">
        <v>21</v>
      </c>
      <c r="N33" s="96">
        <v>56</v>
      </c>
      <c r="O33" s="98"/>
      <c r="P33" s="157">
        <f t="shared" si="1"/>
        <v>0.57999999999999996</v>
      </c>
      <c r="Q33" s="159">
        <f t="shared" si="5"/>
        <v>0.42</v>
      </c>
      <c r="R33" s="159">
        <f t="shared" si="2"/>
        <v>1.1200000000000001</v>
      </c>
      <c r="S33" s="166"/>
      <c r="T33" s="159">
        <f t="shared" si="3"/>
        <v>0.5</v>
      </c>
      <c r="U33" s="159">
        <f t="shared" si="4"/>
        <v>0.70666666666666667</v>
      </c>
      <c r="V33" s="169"/>
      <c r="W33" s="15" t="s">
        <v>200</v>
      </c>
    </row>
    <row r="34" spans="2:23" ht="102.75" x14ac:dyDescent="0.25">
      <c r="B34" s="79" t="s">
        <v>34</v>
      </c>
      <c r="C34" s="127" t="s">
        <v>161</v>
      </c>
      <c r="D34" s="84" t="s">
        <v>60</v>
      </c>
      <c r="E34" s="3" t="s">
        <v>81</v>
      </c>
      <c r="F34" s="90" t="s">
        <v>102</v>
      </c>
      <c r="G34" s="109">
        <f t="shared" si="0"/>
        <v>300</v>
      </c>
      <c r="H34" s="111">
        <v>75</v>
      </c>
      <c r="I34" s="1">
        <v>75</v>
      </c>
      <c r="J34" s="114">
        <v>75</v>
      </c>
      <c r="K34" s="25">
        <v>75</v>
      </c>
      <c r="L34" s="33">
        <v>27</v>
      </c>
      <c r="M34" s="1">
        <v>50</v>
      </c>
      <c r="N34" s="1">
        <v>80</v>
      </c>
      <c r="O34" s="2"/>
      <c r="P34" s="157">
        <f t="shared" si="1"/>
        <v>0.36</v>
      </c>
      <c r="Q34" s="159">
        <f t="shared" si="5"/>
        <v>0.66666666666666663</v>
      </c>
      <c r="R34" s="159">
        <f t="shared" si="2"/>
        <v>1.0666666666666667</v>
      </c>
      <c r="S34" s="166"/>
      <c r="T34" s="159">
        <f t="shared" si="3"/>
        <v>0.51333333333333331</v>
      </c>
      <c r="U34" s="159">
        <f t="shared" si="4"/>
        <v>0.69777777777777783</v>
      </c>
      <c r="V34" s="169"/>
      <c r="W34" s="15" t="s">
        <v>199</v>
      </c>
    </row>
    <row r="35" spans="2:23" ht="126.75" customHeight="1" x14ac:dyDescent="0.25">
      <c r="B35" s="92" t="s">
        <v>35</v>
      </c>
      <c r="C35" s="128" t="s">
        <v>162</v>
      </c>
      <c r="D35" s="36" t="s">
        <v>61</v>
      </c>
      <c r="E35" s="103" t="s">
        <v>80</v>
      </c>
      <c r="F35" s="102" t="s">
        <v>103</v>
      </c>
      <c r="G35" s="109">
        <f t="shared" si="0"/>
        <v>53</v>
      </c>
      <c r="H35" s="111">
        <v>13</v>
      </c>
      <c r="I35" s="1">
        <v>13</v>
      </c>
      <c r="J35" s="114">
        <v>15</v>
      </c>
      <c r="K35" s="25">
        <v>12</v>
      </c>
      <c r="L35" s="33">
        <v>7</v>
      </c>
      <c r="M35" s="1">
        <v>3</v>
      </c>
      <c r="N35" s="1">
        <v>24</v>
      </c>
      <c r="O35" s="2"/>
      <c r="P35" s="157">
        <f t="shared" si="1"/>
        <v>0.53846153846153844</v>
      </c>
      <c r="Q35" s="159">
        <f t="shared" si="5"/>
        <v>0.23076923076923078</v>
      </c>
      <c r="R35" s="159">
        <f t="shared" si="2"/>
        <v>1.6</v>
      </c>
      <c r="S35" s="166"/>
      <c r="T35" s="159">
        <f t="shared" si="3"/>
        <v>0.38461538461538464</v>
      </c>
      <c r="U35" s="159">
        <f t="shared" si="4"/>
        <v>0.82926829268292679</v>
      </c>
      <c r="V35" s="169"/>
      <c r="W35" s="107" t="s">
        <v>198</v>
      </c>
    </row>
    <row r="36" spans="2:23" ht="120.2" customHeight="1" x14ac:dyDescent="0.25">
      <c r="B36" s="79" t="s">
        <v>36</v>
      </c>
      <c r="C36" s="129" t="s">
        <v>163</v>
      </c>
      <c r="D36" s="82" t="s">
        <v>62</v>
      </c>
      <c r="E36" s="87" t="s">
        <v>82</v>
      </c>
      <c r="F36" s="90" t="s">
        <v>104</v>
      </c>
      <c r="G36" s="109">
        <f t="shared" si="0"/>
        <v>2177</v>
      </c>
      <c r="H36" s="111">
        <v>534</v>
      </c>
      <c r="I36" s="1">
        <v>534</v>
      </c>
      <c r="J36" s="114">
        <v>617</v>
      </c>
      <c r="K36" s="25">
        <v>492</v>
      </c>
      <c r="L36" s="33">
        <v>524</v>
      </c>
      <c r="M36" s="1">
        <v>511</v>
      </c>
      <c r="N36" s="1">
        <v>797</v>
      </c>
      <c r="O36" s="2"/>
      <c r="P36" s="157">
        <f t="shared" si="1"/>
        <v>0.98127340823970033</v>
      </c>
      <c r="Q36" s="159">
        <f t="shared" si="5"/>
        <v>0.95692883895131087</v>
      </c>
      <c r="R36" s="159">
        <f t="shared" si="2"/>
        <v>1.2917341977309562</v>
      </c>
      <c r="S36" s="166"/>
      <c r="T36" s="159">
        <f t="shared" si="3"/>
        <v>0.9691011235955056</v>
      </c>
      <c r="U36" s="159">
        <f t="shared" si="4"/>
        <v>1.0872403560830861</v>
      </c>
      <c r="V36" s="169"/>
      <c r="W36" s="15" t="s">
        <v>197</v>
      </c>
    </row>
    <row r="37" spans="2:23" ht="103.5" x14ac:dyDescent="0.25">
      <c r="B37" s="244" t="s">
        <v>36</v>
      </c>
      <c r="C37" s="246" t="s">
        <v>164</v>
      </c>
      <c r="D37" s="85" t="s">
        <v>63</v>
      </c>
      <c r="E37" s="3" t="s">
        <v>81</v>
      </c>
      <c r="F37" s="90" t="s">
        <v>105</v>
      </c>
      <c r="G37" s="109">
        <f t="shared" si="0"/>
        <v>60</v>
      </c>
      <c r="H37" s="111">
        <v>16</v>
      </c>
      <c r="I37" s="1">
        <v>18</v>
      </c>
      <c r="J37" s="114">
        <v>14</v>
      </c>
      <c r="K37" s="25">
        <v>12</v>
      </c>
      <c r="L37" s="33">
        <v>17</v>
      </c>
      <c r="M37" s="1">
        <v>12</v>
      </c>
      <c r="N37" s="1">
        <v>27</v>
      </c>
      <c r="O37" s="2"/>
      <c r="P37" s="157">
        <f t="shared" si="1"/>
        <v>1.0625</v>
      </c>
      <c r="Q37" s="159">
        <f t="shared" si="5"/>
        <v>0.66666666666666663</v>
      </c>
      <c r="R37" s="159">
        <f t="shared" si="2"/>
        <v>1.9285714285714286</v>
      </c>
      <c r="S37" s="166"/>
      <c r="T37" s="159">
        <f t="shared" si="3"/>
        <v>0.8529411764705882</v>
      </c>
      <c r="U37" s="159">
        <f t="shared" si="4"/>
        <v>1.1666666666666667</v>
      </c>
      <c r="V37" s="169"/>
      <c r="W37" s="15" t="s">
        <v>196</v>
      </c>
    </row>
    <row r="38" spans="2:23" ht="102.75" x14ac:dyDescent="0.25">
      <c r="B38" s="245"/>
      <c r="C38" s="247"/>
      <c r="D38" s="85" t="s">
        <v>64</v>
      </c>
      <c r="E38" s="3" t="s">
        <v>81</v>
      </c>
      <c r="F38" s="90" t="s">
        <v>106</v>
      </c>
      <c r="G38" s="109">
        <f t="shared" si="0"/>
        <v>46</v>
      </c>
      <c r="H38" s="111">
        <v>14</v>
      </c>
      <c r="I38" s="1">
        <v>14</v>
      </c>
      <c r="J38" s="114">
        <v>11</v>
      </c>
      <c r="K38" s="25">
        <v>7</v>
      </c>
      <c r="L38" s="33">
        <v>16</v>
      </c>
      <c r="M38" s="1">
        <v>7</v>
      </c>
      <c r="N38" s="1">
        <v>10</v>
      </c>
      <c r="O38" s="2"/>
      <c r="P38" s="157">
        <f t="shared" si="1"/>
        <v>1.1428571428571428</v>
      </c>
      <c r="Q38" s="159">
        <f t="shared" si="5"/>
        <v>0.5</v>
      </c>
      <c r="R38" s="159">
        <f t="shared" si="2"/>
        <v>0.90909090909090906</v>
      </c>
      <c r="S38" s="166"/>
      <c r="T38" s="159">
        <f t="shared" si="3"/>
        <v>0.8214285714285714</v>
      </c>
      <c r="U38" s="159">
        <f t="shared" si="4"/>
        <v>0.84615384615384615</v>
      </c>
      <c r="V38" s="169"/>
      <c r="W38" s="15" t="s">
        <v>183</v>
      </c>
    </row>
    <row r="39" spans="2:23" ht="102.75" x14ac:dyDescent="0.25">
      <c r="B39" s="79" t="s">
        <v>36</v>
      </c>
      <c r="C39" s="127" t="s">
        <v>165</v>
      </c>
      <c r="D39" s="86" t="s">
        <v>65</v>
      </c>
      <c r="E39" s="3" t="s">
        <v>81</v>
      </c>
      <c r="F39" s="90" t="s">
        <v>107</v>
      </c>
      <c r="G39" s="109">
        <f t="shared" si="0"/>
        <v>1516</v>
      </c>
      <c r="H39" s="111">
        <v>524</v>
      </c>
      <c r="I39" s="1">
        <v>385</v>
      </c>
      <c r="J39" s="114">
        <v>309</v>
      </c>
      <c r="K39" s="25">
        <v>298</v>
      </c>
      <c r="L39" s="33">
        <v>919</v>
      </c>
      <c r="M39" s="1">
        <v>377</v>
      </c>
      <c r="N39" s="1">
        <v>298</v>
      </c>
      <c r="O39" s="2"/>
      <c r="P39" s="157">
        <f t="shared" si="1"/>
        <v>1.7538167938931297</v>
      </c>
      <c r="Q39" s="159">
        <f t="shared" si="5"/>
        <v>0.97922077922077921</v>
      </c>
      <c r="R39" s="159">
        <f t="shared" si="2"/>
        <v>0.96440129449838186</v>
      </c>
      <c r="S39" s="166"/>
      <c r="T39" s="159">
        <f t="shared" si="3"/>
        <v>1.4257425742574257</v>
      </c>
      <c r="U39" s="159">
        <f t="shared" si="4"/>
        <v>1.3087027914614122</v>
      </c>
      <c r="V39" s="169"/>
      <c r="W39" s="15" t="s">
        <v>184</v>
      </c>
    </row>
    <row r="40" spans="2:23" ht="135.75" customHeight="1" x14ac:dyDescent="0.25">
      <c r="B40" s="92" t="s">
        <v>37</v>
      </c>
      <c r="C40" s="128" t="s">
        <v>166</v>
      </c>
      <c r="D40" s="36" t="s">
        <v>66</v>
      </c>
      <c r="E40" s="103" t="s">
        <v>80</v>
      </c>
      <c r="F40" s="102" t="s">
        <v>108</v>
      </c>
      <c r="G40" s="109">
        <f t="shared" si="0"/>
        <v>2829</v>
      </c>
      <c r="H40" s="111">
        <v>406</v>
      </c>
      <c r="I40" s="1">
        <v>1502</v>
      </c>
      <c r="J40" s="114">
        <v>449</v>
      </c>
      <c r="K40" s="25">
        <v>472</v>
      </c>
      <c r="L40" s="33">
        <v>391</v>
      </c>
      <c r="M40" s="1">
        <f>SUM(M41:M43)</f>
        <v>1936</v>
      </c>
      <c r="N40" s="1">
        <f>SUM(N41:N43)</f>
        <v>380</v>
      </c>
      <c r="O40" s="1"/>
      <c r="P40" s="157">
        <f t="shared" si="1"/>
        <v>0.96305418719211822</v>
      </c>
      <c r="Q40" s="159">
        <f t="shared" si="5"/>
        <v>1.288948069241012</v>
      </c>
      <c r="R40" s="159">
        <f t="shared" si="2"/>
        <v>0.84632516703786187</v>
      </c>
      <c r="S40" s="166"/>
      <c r="T40" s="159">
        <f t="shared" si="3"/>
        <v>1.2196016771488469</v>
      </c>
      <c r="U40" s="159">
        <f t="shared" si="4"/>
        <v>1.1484938481120068</v>
      </c>
      <c r="V40" s="169"/>
      <c r="W40" s="107" t="s">
        <v>195</v>
      </c>
    </row>
    <row r="41" spans="2:23" ht="99" customHeight="1" x14ac:dyDescent="0.25">
      <c r="B41" s="77" t="s">
        <v>15</v>
      </c>
      <c r="C41" s="129" t="s">
        <v>167</v>
      </c>
      <c r="D41" s="82" t="s">
        <v>67</v>
      </c>
      <c r="E41" s="87" t="s">
        <v>81</v>
      </c>
      <c r="F41" s="90" t="s">
        <v>109</v>
      </c>
      <c r="G41" s="109">
        <f t="shared" si="0"/>
        <v>843</v>
      </c>
      <c r="H41" s="111">
        <v>200</v>
      </c>
      <c r="I41" s="1">
        <v>200</v>
      </c>
      <c r="J41" s="114">
        <v>200</v>
      </c>
      <c r="K41" s="25">
        <v>243</v>
      </c>
      <c r="L41" s="33">
        <v>217</v>
      </c>
      <c r="M41" s="1">
        <v>557</v>
      </c>
      <c r="N41" s="1">
        <v>196</v>
      </c>
      <c r="O41" s="2"/>
      <c r="P41" s="157">
        <f t="shared" si="1"/>
        <v>1.085</v>
      </c>
      <c r="Q41" s="159">
        <f t="shared" si="5"/>
        <v>2.7850000000000001</v>
      </c>
      <c r="R41" s="159">
        <f t="shared" si="2"/>
        <v>0.98</v>
      </c>
      <c r="S41" s="166"/>
      <c r="T41" s="159">
        <f t="shared" si="3"/>
        <v>1.9350000000000001</v>
      </c>
      <c r="U41" s="159">
        <f t="shared" si="4"/>
        <v>1.6166666666666667</v>
      </c>
      <c r="V41" s="169"/>
      <c r="W41" s="15" t="s">
        <v>194</v>
      </c>
    </row>
    <row r="42" spans="2:23" ht="86.25" x14ac:dyDescent="0.25">
      <c r="B42" s="77" t="s">
        <v>15</v>
      </c>
      <c r="C42" s="129" t="s">
        <v>168</v>
      </c>
      <c r="D42" s="82" t="s">
        <v>68</v>
      </c>
      <c r="E42" s="87" t="s">
        <v>81</v>
      </c>
      <c r="F42" s="90" t="s">
        <v>110</v>
      </c>
      <c r="G42" s="109">
        <f t="shared" si="0"/>
        <v>368</v>
      </c>
      <c r="H42" s="111">
        <v>74</v>
      </c>
      <c r="I42" s="1">
        <v>97</v>
      </c>
      <c r="J42" s="114">
        <v>106</v>
      </c>
      <c r="K42" s="25">
        <v>91</v>
      </c>
      <c r="L42" s="33">
        <v>67</v>
      </c>
      <c r="M42" s="1">
        <v>80</v>
      </c>
      <c r="N42" s="1">
        <v>93</v>
      </c>
      <c r="O42" s="2"/>
      <c r="P42" s="157">
        <f t="shared" si="1"/>
        <v>0.90540540540540537</v>
      </c>
      <c r="Q42" s="159">
        <f t="shared" si="5"/>
        <v>0.82474226804123707</v>
      </c>
      <c r="R42" s="159">
        <f t="shared" si="2"/>
        <v>0.87735849056603776</v>
      </c>
      <c r="S42" s="166"/>
      <c r="T42" s="159">
        <f t="shared" si="3"/>
        <v>0.85964912280701755</v>
      </c>
      <c r="U42" s="159">
        <f t="shared" si="4"/>
        <v>0.86642599277978338</v>
      </c>
      <c r="V42" s="169"/>
      <c r="W42" s="15" t="s">
        <v>215</v>
      </c>
    </row>
    <row r="43" spans="2:23" ht="81" customHeight="1" x14ac:dyDescent="0.25">
      <c r="B43" s="77" t="s">
        <v>15</v>
      </c>
      <c r="C43" s="129" t="s">
        <v>169</v>
      </c>
      <c r="D43" s="82" t="s">
        <v>69</v>
      </c>
      <c r="E43" s="87" t="s">
        <v>81</v>
      </c>
      <c r="F43" s="90" t="s">
        <v>111</v>
      </c>
      <c r="G43" s="121">
        <f t="shared" si="0"/>
        <v>1618</v>
      </c>
      <c r="H43" s="111">
        <v>132</v>
      </c>
      <c r="I43" s="1">
        <v>1205</v>
      </c>
      <c r="J43" s="114">
        <v>143</v>
      </c>
      <c r="K43" s="25">
        <v>138</v>
      </c>
      <c r="L43" s="33">
        <v>107</v>
      </c>
      <c r="M43" s="1">
        <v>1299</v>
      </c>
      <c r="N43" s="1">
        <v>91</v>
      </c>
      <c r="O43" s="2"/>
      <c r="P43" s="157">
        <f t="shared" si="1"/>
        <v>0.81060606060606055</v>
      </c>
      <c r="Q43" s="159">
        <f t="shared" si="5"/>
        <v>1.0780082987551867</v>
      </c>
      <c r="R43" s="159">
        <f t="shared" si="2"/>
        <v>0.63636363636363635</v>
      </c>
      <c r="S43" s="166"/>
      <c r="T43" s="159">
        <f t="shared" si="3"/>
        <v>1.0516080777860883</v>
      </c>
      <c r="U43" s="159">
        <f t="shared" si="4"/>
        <v>1.0114864864864865</v>
      </c>
      <c r="V43" s="169"/>
      <c r="W43" s="15" t="s">
        <v>193</v>
      </c>
    </row>
    <row r="44" spans="2:23" ht="116.45" customHeight="1" x14ac:dyDescent="0.25">
      <c r="B44" s="92" t="s">
        <v>38</v>
      </c>
      <c r="C44" s="130" t="s">
        <v>170</v>
      </c>
      <c r="D44" s="100" t="s">
        <v>70</v>
      </c>
      <c r="E44" s="101" t="s">
        <v>81</v>
      </c>
      <c r="F44" s="102" t="s">
        <v>112</v>
      </c>
      <c r="G44" s="109">
        <f t="shared" si="0"/>
        <v>1943</v>
      </c>
      <c r="H44" s="111">
        <v>391</v>
      </c>
      <c r="I44" s="1">
        <v>538</v>
      </c>
      <c r="J44" s="114">
        <v>551</v>
      </c>
      <c r="K44" s="25">
        <v>463</v>
      </c>
      <c r="L44" s="33">
        <v>351</v>
      </c>
      <c r="M44" s="1">
        <f>SUM(M45:M52)</f>
        <v>492</v>
      </c>
      <c r="N44" s="1">
        <f>SUM(N45:N52)</f>
        <v>562</v>
      </c>
      <c r="O44" s="1"/>
      <c r="P44" s="157">
        <f t="shared" si="1"/>
        <v>0.89769820971867009</v>
      </c>
      <c r="Q44" s="159">
        <f t="shared" si="5"/>
        <v>0.91449814126394047</v>
      </c>
      <c r="R44" s="159">
        <f t="shared" si="2"/>
        <v>1.0199637023593466</v>
      </c>
      <c r="S44" s="166"/>
      <c r="T44" s="159">
        <f t="shared" si="3"/>
        <v>0.90742734122712598</v>
      </c>
      <c r="U44" s="159">
        <f t="shared" si="4"/>
        <v>0.94932432432432434</v>
      </c>
      <c r="V44" s="169"/>
      <c r="W44" s="107" t="s">
        <v>192</v>
      </c>
    </row>
    <row r="45" spans="2:23" ht="137.25" customHeight="1" x14ac:dyDescent="0.25">
      <c r="B45" s="242" t="s">
        <v>15</v>
      </c>
      <c r="C45" s="248" t="s">
        <v>171</v>
      </c>
      <c r="D45" s="82" t="s">
        <v>71</v>
      </c>
      <c r="E45" s="87" t="s">
        <v>81</v>
      </c>
      <c r="F45" s="90" t="s">
        <v>113</v>
      </c>
      <c r="G45" s="109">
        <f t="shared" si="0"/>
        <v>24</v>
      </c>
      <c r="H45" s="111">
        <v>6</v>
      </c>
      <c r="I45" s="1">
        <v>6</v>
      </c>
      <c r="J45" s="114">
        <v>6</v>
      </c>
      <c r="K45" s="25">
        <v>6</v>
      </c>
      <c r="L45" s="33">
        <v>6</v>
      </c>
      <c r="M45" s="1">
        <v>6</v>
      </c>
      <c r="N45" s="1">
        <v>6</v>
      </c>
      <c r="O45" s="2"/>
      <c r="P45" s="157">
        <f t="shared" si="1"/>
        <v>1</v>
      </c>
      <c r="Q45" s="159">
        <f t="shared" si="5"/>
        <v>1</v>
      </c>
      <c r="R45" s="159">
        <f t="shared" si="2"/>
        <v>1</v>
      </c>
      <c r="S45" s="166"/>
      <c r="T45" s="159">
        <f t="shared" si="3"/>
        <v>1</v>
      </c>
      <c r="U45" s="159">
        <f t="shared" si="4"/>
        <v>1</v>
      </c>
      <c r="V45" s="169"/>
      <c r="W45" s="15" t="s">
        <v>130</v>
      </c>
    </row>
    <row r="46" spans="2:23" ht="108.75" customHeight="1" x14ac:dyDescent="0.25">
      <c r="B46" s="243"/>
      <c r="C46" s="249"/>
      <c r="D46" s="82" t="s">
        <v>72</v>
      </c>
      <c r="E46" s="87" t="s">
        <v>81</v>
      </c>
      <c r="F46" s="90" t="s">
        <v>114</v>
      </c>
      <c r="G46" s="109">
        <f t="shared" si="0"/>
        <v>20</v>
      </c>
      <c r="H46" s="111">
        <v>5</v>
      </c>
      <c r="I46" s="1">
        <v>5</v>
      </c>
      <c r="J46" s="114">
        <v>5</v>
      </c>
      <c r="K46" s="25">
        <v>5</v>
      </c>
      <c r="L46" s="33">
        <v>5</v>
      </c>
      <c r="M46" s="1">
        <v>6</v>
      </c>
      <c r="N46" s="1">
        <v>13</v>
      </c>
      <c r="O46" s="2"/>
      <c r="P46" s="157">
        <f t="shared" si="1"/>
        <v>1</v>
      </c>
      <c r="Q46" s="159">
        <f t="shared" si="5"/>
        <v>1.2</v>
      </c>
      <c r="R46" s="159">
        <f t="shared" si="2"/>
        <v>2.6</v>
      </c>
      <c r="S46" s="166"/>
      <c r="T46" s="159">
        <f t="shared" si="3"/>
        <v>1.1000000000000001</v>
      </c>
      <c r="U46" s="159">
        <f t="shared" si="4"/>
        <v>1.6</v>
      </c>
      <c r="V46" s="169"/>
      <c r="W46" s="15" t="s">
        <v>185</v>
      </c>
    </row>
    <row r="47" spans="2:23" ht="135.75" customHeight="1" x14ac:dyDescent="0.25">
      <c r="B47" s="77" t="s">
        <v>15</v>
      </c>
      <c r="C47" s="131" t="s">
        <v>172</v>
      </c>
      <c r="D47" s="82" t="s">
        <v>73</v>
      </c>
      <c r="E47" s="87" t="s">
        <v>81</v>
      </c>
      <c r="F47" s="90" t="s">
        <v>115</v>
      </c>
      <c r="G47" s="109">
        <f t="shared" si="0"/>
        <v>12</v>
      </c>
      <c r="H47" s="111">
        <v>3</v>
      </c>
      <c r="I47" s="1">
        <v>3</v>
      </c>
      <c r="J47" s="114">
        <v>3</v>
      </c>
      <c r="K47" s="25">
        <v>3</v>
      </c>
      <c r="L47" s="33">
        <v>4</v>
      </c>
      <c r="M47" s="1">
        <v>3</v>
      </c>
      <c r="N47" s="1">
        <v>3</v>
      </c>
      <c r="O47" s="2"/>
      <c r="P47" s="157">
        <f t="shared" si="1"/>
        <v>1.3333333333333333</v>
      </c>
      <c r="Q47" s="159">
        <f t="shared" si="5"/>
        <v>1</v>
      </c>
      <c r="R47" s="159">
        <f t="shared" si="2"/>
        <v>1</v>
      </c>
      <c r="S47" s="166"/>
      <c r="T47" s="159">
        <f t="shared" si="3"/>
        <v>1.1666666666666667</v>
      </c>
      <c r="U47" s="159">
        <f t="shared" si="4"/>
        <v>1.1111111111111112</v>
      </c>
      <c r="V47" s="169"/>
      <c r="W47" s="15" t="s">
        <v>191</v>
      </c>
    </row>
    <row r="48" spans="2:23" ht="90" customHeight="1" x14ac:dyDescent="0.25">
      <c r="B48" s="242" t="s">
        <v>15</v>
      </c>
      <c r="C48" s="248" t="s">
        <v>173</v>
      </c>
      <c r="D48" s="82" t="s">
        <v>74</v>
      </c>
      <c r="E48" s="87" t="s">
        <v>81</v>
      </c>
      <c r="F48" s="90" t="s">
        <v>116</v>
      </c>
      <c r="G48" s="109">
        <f t="shared" si="0"/>
        <v>1255</v>
      </c>
      <c r="H48" s="111">
        <v>220</v>
      </c>
      <c r="I48" s="1">
        <v>365</v>
      </c>
      <c r="J48" s="114">
        <v>380</v>
      </c>
      <c r="K48" s="25">
        <v>290</v>
      </c>
      <c r="L48" s="33">
        <v>217</v>
      </c>
      <c r="M48" s="1">
        <v>367</v>
      </c>
      <c r="N48" s="1">
        <v>382</v>
      </c>
      <c r="O48" s="2"/>
      <c r="P48" s="157">
        <f t="shared" si="1"/>
        <v>0.98636363636363633</v>
      </c>
      <c r="Q48" s="159">
        <f t="shared" si="5"/>
        <v>1.0054794520547945</v>
      </c>
      <c r="R48" s="159">
        <f t="shared" si="2"/>
        <v>1.0052631578947369</v>
      </c>
      <c r="S48" s="166"/>
      <c r="T48" s="159">
        <f t="shared" si="3"/>
        <v>0.9982905982905983</v>
      </c>
      <c r="U48" s="159">
        <f t="shared" si="4"/>
        <v>1.0010362694300519</v>
      </c>
      <c r="V48" s="169"/>
      <c r="W48" s="15" t="s">
        <v>190</v>
      </c>
    </row>
    <row r="49" spans="2:23" ht="85.5" x14ac:dyDescent="0.25">
      <c r="B49" s="243"/>
      <c r="C49" s="249"/>
      <c r="D49" s="82" t="s">
        <v>75</v>
      </c>
      <c r="E49" s="87" t="s">
        <v>81</v>
      </c>
      <c r="F49" s="90" t="s">
        <v>117</v>
      </c>
      <c r="G49" s="109">
        <f t="shared" si="0"/>
        <v>4</v>
      </c>
      <c r="H49" s="111">
        <v>0</v>
      </c>
      <c r="I49" s="1">
        <v>2</v>
      </c>
      <c r="J49" s="114">
        <v>0</v>
      </c>
      <c r="K49" s="25">
        <v>2</v>
      </c>
      <c r="L49" s="33">
        <v>1</v>
      </c>
      <c r="M49" s="1">
        <v>2</v>
      </c>
      <c r="N49" s="1">
        <v>1</v>
      </c>
      <c r="O49" s="2"/>
      <c r="P49" s="157" t="str">
        <f>IFERROR(L49/H49,"100%")</f>
        <v>100%</v>
      </c>
      <c r="Q49" s="159">
        <f t="shared" si="5"/>
        <v>1</v>
      </c>
      <c r="R49" s="159" t="str">
        <f t="shared" si="2"/>
        <v>100%</v>
      </c>
      <c r="S49" s="166"/>
      <c r="T49" s="159">
        <f t="shared" si="3"/>
        <v>1.5</v>
      </c>
      <c r="U49" s="159">
        <f t="shared" si="4"/>
        <v>2</v>
      </c>
      <c r="V49" s="169"/>
      <c r="W49" s="15" t="s">
        <v>189</v>
      </c>
    </row>
    <row r="50" spans="2:23" ht="101.25" customHeight="1" x14ac:dyDescent="0.25">
      <c r="B50" s="242" t="s">
        <v>15</v>
      </c>
      <c r="C50" s="248" t="s">
        <v>174</v>
      </c>
      <c r="D50" s="82" t="s">
        <v>76</v>
      </c>
      <c r="E50" s="87" t="s">
        <v>81</v>
      </c>
      <c r="F50" s="90" t="s">
        <v>118</v>
      </c>
      <c r="G50" s="109">
        <f t="shared" si="0"/>
        <v>444</v>
      </c>
      <c r="H50" s="111">
        <v>111</v>
      </c>
      <c r="I50" s="1">
        <v>111</v>
      </c>
      <c r="J50" s="114">
        <v>111</v>
      </c>
      <c r="K50" s="25">
        <v>111</v>
      </c>
      <c r="L50" s="33">
        <v>81</v>
      </c>
      <c r="M50" s="1">
        <v>72</v>
      </c>
      <c r="N50" s="1">
        <v>111</v>
      </c>
      <c r="O50" s="2"/>
      <c r="P50" s="157">
        <f t="shared" si="1"/>
        <v>0.72972972972972971</v>
      </c>
      <c r="Q50" s="159">
        <f t="shared" si="5"/>
        <v>0.64864864864864868</v>
      </c>
      <c r="R50" s="159">
        <f t="shared" si="2"/>
        <v>1</v>
      </c>
      <c r="S50" s="166"/>
      <c r="T50" s="159">
        <f t="shared" si="3"/>
        <v>0.68918918918918914</v>
      </c>
      <c r="U50" s="159">
        <f t="shared" si="4"/>
        <v>0.7927927927927928</v>
      </c>
      <c r="V50" s="169"/>
      <c r="W50" s="15" t="s">
        <v>214</v>
      </c>
    </row>
    <row r="51" spans="2:23" ht="87" x14ac:dyDescent="0.25">
      <c r="B51" s="243"/>
      <c r="C51" s="249"/>
      <c r="D51" s="82" t="s">
        <v>77</v>
      </c>
      <c r="E51" s="87" t="s">
        <v>81</v>
      </c>
      <c r="F51" s="90" t="s">
        <v>119</v>
      </c>
      <c r="G51" s="109">
        <f t="shared" si="0"/>
        <v>180</v>
      </c>
      <c r="H51" s="111">
        <v>45</v>
      </c>
      <c r="I51" s="1">
        <v>45</v>
      </c>
      <c r="J51" s="114">
        <v>45</v>
      </c>
      <c r="K51" s="25">
        <v>45</v>
      </c>
      <c r="L51" s="33">
        <v>36</v>
      </c>
      <c r="M51" s="1">
        <v>35</v>
      </c>
      <c r="N51" s="1">
        <v>45</v>
      </c>
      <c r="O51" s="2"/>
      <c r="P51" s="157">
        <f t="shared" si="1"/>
        <v>0.8</v>
      </c>
      <c r="Q51" s="159">
        <f t="shared" si="5"/>
        <v>0.77777777777777779</v>
      </c>
      <c r="R51" s="159">
        <f t="shared" si="2"/>
        <v>1</v>
      </c>
      <c r="S51" s="166"/>
      <c r="T51" s="159">
        <f t="shared" si="3"/>
        <v>0.78888888888888886</v>
      </c>
      <c r="U51" s="159">
        <f t="shared" si="4"/>
        <v>0.85925925925925928</v>
      </c>
      <c r="V51" s="168"/>
      <c r="W51" s="15" t="s">
        <v>213</v>
      </c>
    </row>
    <row r="52" spans="2:23" ht="90.75" thickBot="1" x14ac:dyDescent="0.3">
      <c r="B52" s="95" t="s">
        <v>15</v>
      </c>
      <c r="C52" s="132" t="s">
        <v>175</v>
      </c>
      <c r="D52" s="80" t="s">
        <v>78</v>
      </c>
      <c r="E52" s="89" t="s">
        <v>81</v>
      </c>
      <c r="F52" s="91" t="s">
        <v>120</v>
      </c>
      <c r="G52" s="117">
        <f t="shared" si="0"/>
        <v>4</v>
      </c>
      <c r="H52" s="113">
        <v>1</v>
      </c>
      <c r="I52" s="27">
        <v>1</v>
      </c>
      <c r="J52" s="116">
        <v>1</v>
      </c>
      <c r="K52" s="35">
        <v>1</v>
      </c>
      <c r="L52" s="34">
        <v>1</v>
      </c>
      <c r="M52" s="27">
        <v>1</v>
      </c>
      <c r="N52" s="27">
        <v>1</v>
      </c>
      <c r="O52" s="28"/>
      <c r="P52" s="158">
        <f t="shared" si="1"/>
        <v>1</v>
      </c>
      <c r="Q52" s="160">
        <f t="shared" si="5"/>
        <v>1</v>
      </c>
      <c r="R52" s="159">
        <f t="shared" si="2"/>
        <v>1</v>
      </c>
      <c r="S52" s="144"/>
      <c r="T52" s="160">
        <f t="shared" si="3"/>
        <v>1</v>
      </c>
      <c r="U52" s="159">
        <f t="shared" si="4"/>
        <v>1</v>
      </c>
      <c r="V52" s="145"/>
      <c r="W52" s="16" t="s">
        <v>126</v>
      </c>
    </row>
    <row r="59" spans="2:23" x14ac:dyDescent="0.25">
      <c r="F59" s="119"/>
      <c r="G59" s="119"/>
    </row>
    <row r="60" spans="2:23" ht="15.75" x14ac:dyDescent="0.25">
      <c r="C60" s="276"/>
      <c r="D60" s="276"/>
      <c r="E60" s="276"/>
      <c r="F60" s="120"/>
      <c r="G60" s="120"/>
      <c r="L60" s="277"/>
      <c r="M60" s="277"/>
      <c r="N60" s="277"/>
      <c r="O60" s="277"/>
      <c r="P60" s="277"/>
      <c r="Q60" s="277"/>
      <c r="U60" s="276"/>
      <c r="V60" s="276"/>
      <c r="W60" s="276"/>
    </row>
    <row r="73" spans="5:23" ht="15.75" thickBot="1" x14ac:dyDescent="0.3"/>
    <row r="74" spans="5:23" ht="15.75" thickBot="1" x14ac:dyDescent="0.3">
      <c r="E74" s="264" t="s">
        <v>16</v>
      </c>
      <c r="F74" s="265"/>
      <c r="G74" s="265"/>
      <c r="H74" s="265"/>
      <c r="I74" s="265"/>
      <c r="J74" s="265"/>
      <c r="K74" s="265"/>
      <c r="L74" s="265"/>
      <c r="M74" s="265"/>
      <c r="N74" s="265"/>
      <c r="O74" s="265"/>
      <c r="P74" s="265"/>
      <c r="Q74" s="265"/>
      <c r="R74" s="265"/>
      <c r="S74" s="265"/>
      <c r="T74" s="265"/>
      <c r="U74" s="265"/>
      <c r="V74" s="265"/>
      <c r="W74" s="266"/>
    </row>
    <row r="75" spans="5:23" ht="15.75" thickBot="1" x14ac:dyDescent="0.3">
      <c r="E75" s="267" t="s">
        <v>17</v>
      </c>
      <c r="F75" s="267" t="s">
        <v>18</v>
      </c>
      <c r="G75" s="261" t="s">
        <v>19</v>
      </c>
      <c r="H75" s="262"/>
      <c r="I75" s="262"/>
      <c r="J75" s="263"/>
      <c r="K75" s="261" t="s">
        <v>20</v>
      </c>
      <c r="L75" s="262"/>
      <c r="M75" s="262"/>
      <c r="N75" s="263"/>
      <c r="O75" s="261" t="s">
        <v>21</v>
      </c>
      <c r="P75" s="262"/>
      <c r="Q75" s="262"/>
      <c r="R75" s="263"/>
      <c r="S75" s="261" t="s">
        <v>22</v>
      </c>
      <c r="T75" s="262"/>
      <c r="U75" s="262"/>
      <c r="V75" s="263"/>
      <c r="W75" s="269" t="s">
        <v>6</v>
      </c>
    </row>
    <row r="76" spans="5:23" ht="29.25" thickBot="1" x14ac:dyDescent="0.3">
      <c r="E76" s="268"/>
      <c r="F76" s="268"/>
      <c r="G76" s="4" t="s">
        <v>23</v>
      </c>
      <c r="H76" s="5" t="s">
        <v>24</v>
      </c>
      <c r="I76" s="6" t="s">
        <v>25</v>
      </c>
      <c r="J76" s="7" t="s">
        <v>26</v>
      </c>
      <c r="K76" s="4" t="s">
        <v>23</v>
      </c>
      <c r="L76" s="5" t="s">
        <v>24</v>
      </c>
      <c r="M76" s="6" t="s">
        <v>25</v>
      </c>
      <c r="N76" s="7" t="s">
        <v>26</v>
      </c>
      <c r="O76" s="4" t="s">
        <v>10</v>
      </c>
      <c r="P76" s="8" t="s">
        <v>11</v>
      </c>
      <c r="Q76" s="9" t="s">
        <v>12</v>
      </c>
      <c r="R76" s="10" t="s">
        <v>13</v>
      </c>
      <c r="S76" s="11" t="s">
        <v>10</v>
      </c>
      <c r="T76" s="12" t="s">
        <v>11</v>
      </c>
      <c r="U76" s="9" t="s">
        <v>12</v>
      </c>
      <c r="V76" s="12" t="s">
        <v>13</v>
      </c>
      <c r="W76" s="270"/>
    </row>
    <row r="77" spans="5:23" ht="15.75" thickBot="1" x14ac:dyDescent="0.3">
      <c r="E77" s="250"/>
      <c r="F77" s="251"/>
      <c r="G77" s="58"/>
      <c r="H77" s="59"/>
      <c r="I77" s="59"/>
      <c r="J77" s="60"/>
      <c r="K77" s="58"/>
      <c r="L77" s="59"/>
      <c r="M77" s="59"/>
      <c r="N77" s="61"/>
      <c r="O77" s="57" t="str">
        <f>IFERROR((K77/G77),"100%")</f>
        <v>100%</v>
      </c>
      <c r="P77" s="24" t="str">
        <f>IFERROR((L77/H77),"100%")</f>
        <v>100%</v>
      </c>
      <c r="Q77" s="24" t="str">
        <f>IFERROR((M77/I77),"100%")</f>
        <v>100%</v>
      </c>
      <c r="R77" s="26" t="str">
        <f>IFERROR((N77/J77),"100%")</f>
        <v>100%</v>
      </c>
      <c r="S77" s="57" t="str">
        <f>IFERROR(((K77)/(G77)),"100%")</f>
        <v>100%</v>
      </c>
      <c r="T77" s="57" t="str">
        <f>IFERROR(((L77+M77)/(H77+I77)),"100%")</f>
        <v>100%</v>
      </c>
      <c r="U77" s="24" t="str">
        <f>IFERROR(((L77+M77+N77)/(H77+I77+J77)),"100%")</f>
        <v>100%</v>
      </c>
      <c r="V77" s="26" t="str">
        <f>IFERROR(((L77+M77+N77+O77)/(H77+I77+J77+K77)),"100%")</f>
        <v>100%</v>
      </c>
      <c r="W77" s="62"/>
    </row>
    <row r="78" spans="5:23" x14ac:dyDescent="0.25">
      <c r="E78" s="17"/>
      <c r="F78" s="13">
        <v>400</v>
      </c>
      <c r="G78" s="42">
        <v>100</v>
      </c>
      <c r="H78" s="43">
        <v>100</v>
      </c>
      <c r="I78" s="43">
        <v>100</v>
      </c>
      <c r="J78" s="44">
        <v>100</v>
      </c>
      <c r="K78" s="42">
        <v>90</v>
      </c>
      <c r="L78" s="45"/>
      <c r="M78" s="45"/>
      <c r="N78" s="46"/>
      <c r="O78" s="26">
        <f>IFERROR(K78/G78,"100"%)</f>
        <v>0.9</v>
      </c>
      <c r="P78" s="37"/>
      <c r="Q78" s="37"/>
      <c r="R78" s="38"/>
      <c r="S78" s="32">
        <f>IFERROR(K78/F78,"100%")</f>
        <v>0.22500000000000001</v>
      </c>
      <c r="T78" s="37"/>
      <c r="U78" s="37"/>
      <c r="V78" s="38"/>
      <c r="W78" s="21"/>
    </row>
    <row r="79" spans="5:23" x14ac:dyDescent="0.25">
      <c r="E79" s="18"/>
      <c r="F79" s="14">
        <v>1500</v>
      </c>
      <c r="G79" s="47">
        <v>500</v>
      </c>
      <c r="H79" s="48">
        <v>250</v>
      </c>
      <c r="I79" s="48">
        <v>550</v>
      </c>
      <c r="J79" s="49">
        <v>200</v>
      </c>
      <c r="K79" s="47">
        <v>450</v>
      </c>
      <c r="L79" s="50"/>
      <c r="M79" s="50"/>
      <c r="N79" s="51"/>
      <c r="O79" s="26">
        <f>IFERROR(K79/G79,"100"%)</f>
        <v>0.9</v>
      </c>
      <c r="P79" s="39"/>
      <c r="Q79" s="39"/>
      <c r="R79" s="40"/>
      <c r="S79" s="32">
        <f>IFERROR(K79/F79,"100%")</f>
        <v>0.3</v>
      </c>
      <c r="T79" s="39"/>
      <c r="U79" s="39"/>
      <c r="V79" s="40"/>
      <c r="W79" s="22"/>
    </row>
    <row r="80" spans="5:23" ht="15.75" thickBot="1" x14ac:dyDescent="0.3">
      <c r="E80" s="19"/>
      <c r="F80" s="20"/>
      <c r="G80" s="52"/>
      <c r="H80" s="118"/>
      <c r="I80" s="53"/>
      <c r="J80" s="54"/>
      <c r="K80" s="52"/>
      <c r="L80" s="55"/>
      <c r="M80" s="55"/>
      <c r="N80" s="56"/>
      <c r="O80" s="29"/>
      <c r="P80" s="30"/>
      <c r="Q80" s="30"/>
      <c r="R80" s="31"/>
      <c r="S80" s="41"/>
      <c r="T80" s="30"/>
      <c r="U80" s="30"/>
      <c r="V80" s="31"/>
      <c r="W80" s="23"/>
    </row>
  </sheetData>
  <mergeCells count="35">
    <mergeCell ref="B31:B32"/>
    <mergeCell ref="P11:S11"/>
    <mergeCell ref="T11:V11"/>
    <mergeCell ref="B11:B12"/>
    <mergeCell ref="C11:C12"/>
    <mergeCell ref="D11:F11"/>
    <mergeCell ref="G11:K11"/>
    <mergeCell ref="C60:E60"/>
    <mergeCell ref="L60:Q60"/>
    <mergeCell ref="U60:W60"/>
    <mergeCell ref="C31:C32"/>
    <mergeCell ref="C50:C51"/>
    <mergeCell ref="E77:F77"/>
    <mergeCell ref="E2:S2"/>
    <mergeCell ref="E3:S3"/>
    <mergeCell ref="E4:S4"/>
    <mergeCell ref="L11:O11"/>
    <mergeCell ref="E5:S5"/>
    <mergeCell ref="K75:N75"/>
    <mergeCell ref="O75:R75"/>
    <mergeCell ref="S75:V75"/>
    <mergeCell ref="E74:W74"/>
    <mergeCell ref="E75:E76"/>
    <mergeCell ref="W75:W76"/>
    <mergeCell ref="F75:F76"/>
    <mergeCell ref="G75:J75"/>
    <mergeCell ref="G10:V10"/>
    <mergeCell ref="W11:W12"/>
    <mergeCell ref="B50:B51"/>
    <mergeCell ref="B37:B38"/>
    <mergeCell ref="C37:C38"/>
    <mergeCell ref="C48:C49"/>
    <mergeCell ref="B48:B49"/>
    <mergeCell ref="C45:C46"/>
    <mergeCell ref="B45:B46"/>
  </mergeCells>
  <conditionalFormatting sqref="C27">
    <cfRule type="duplicateValues" dxfId="82" priority="94"/>
    <cfRule type="duplicateValues" dxfId="81" priority="95"/>
  </conditionalFormatting>
  <conditionalFormatting sqref="C41">
    <cfRule type="duplicateValues" dxfId="80" priority="102"/>
    <cfRule type="duplicateValues" dxfId="79" priority="103"/>
  </conditionalFormatting>
  <conditionalFormatting sqref="C42">
    <cfRule type="duplicateValues" dxfId="78" priority="100"/>
    <cfRule type="duplicateValues" dxfId="77" priority="101"/>
  </conditionalFormatting>
  <conditionalFormatting sqref="C43">
    <cfRule type="duplicateValues" dxfId="76" priority="98"/>
    <cfRule type="duplicateValues" dxfId="75" priority="99"/>
  </conditionalFormatting>
  <conditionalFormatting sqref="C44">
    <cfRule type="duplicateValues" dxfId="74" priority="92"/>
    <cfRule type="duplicateValues" dxfId="73" priority="93"/>
  </conditionalFormatting>
  <conditionalFormatting sqref="G77:J80">
    <cfRule type="containsBlanks" dxfId="72" priority="117">
      <formula>LEN(TRIM(G77))=0</formula>
    </cfRule>
  </conditionalFormatting>
  <conditionalFormatting sqref="H13:K52">
    <cfRule type="containsBlanks" dxfId="71" priority="194">
      <formula>LEN(TRIM(H13))=0</formula>
    </cfRule>
  </conditionalFormatting>
  <conditionalFormatting sqref="K77:N80">
    <cfRule type="containsBlanks" dxfId="70" priority="118">
      <formula>LEN(TRIM(K77))=0</formula>
    </cfRule>
  </conditionalFormatting>
  <conditionalFormatting sqref="L13:R52">
    <cfRule type="containsBlanks" dxfId="69" priority="14">
      <formula>LEN(TRIM(L13))=0</formula>
    </cfRule>
  </conditionalFormatting>
  <conditionalFormatting sqref="O78:O79">
    <cfRule type="cellIs" dxfId="68" priority="221" stopIfTrue="1" operator="equal">
      <formula>"100%"</formula>
    </cfRule>
    <cfRule type="cellIs" dxfId="67" priority="222" stopIfTrue="1" operator="lessThan">
      <formula>0.5</formula>
    </cfRule>
    <cfRule type="cellIs" dxfId="66" priority="223" stopIfTrue="1" operator="between">
      <formula>0.5</formula>
      <formula>0.7</formula>
    </cfRule>
    <cfRule type="cellIs" dxfId="65" priority="224" stopIfTrue="1" operator="between">
      <formula>0.7</formula>
      <formula>1.2</formula>
    </cfRule>
    <cfRule type="cellIs" dxfId="64" priority="225" stopIfTrue="1" operator="greaterThanOrEqual">
      <formula>1.2</formula>
    </cfRule>
    <cfRule type="containsBlanks" dxfId="63" priority="226" stopIfTrue="1">
      <formula>LEN(TRIM(O78))=0</formula>
    </cfRule>
  </conditionalFormatting>
  <conditionalFormatting sqref="O77:V77">
    <cfRule type="cellIs" dxfId="62" priority="105" stopIfTrue="1" operator="equal">
      <formula>"100%"</formula>
    </cfRule>
    <cfRule type="cellIs" dxfId="61" priority="106" stopIfTrue="1" operator="lessThan">
      <formula>0.5</formula>
    </cfRule>
    <cfRule type="cellIs" dxfId="60" priority="107" stopIfTrue="1" operator="between">
      <formula>0.5</formula>
      <formula>0.7</formula>
    </cfRule>
    <cfRule type="cellIs" dxfId="59" priority="108" stopIfTrue="1" operator="between">
      <formula>0.7</formula>
      <formula>1.2</formula>
    </cfRule>
    <cfRule type="cellIs" dxfId="58" priority="109" stopIfTrue="1" operator="greaterThanOrEqual">
      <formula>1.2</formula>
    </cfRule>
    <cfRule type="containsBlanks" dxfId="57" priority="110" stopIfTrue="1">
      <formula>LEN(TRIM(O77))=0</formula>
    </cfRule>
  </conditionalFormatting>
  <conditionalFormatting sqref="P13:R52">
    <cfRule type="cellIs" dxfId="56" priority="8" stopIfTrue="1" operator="equal">
      <formula>"100%"</formula>
    </cfRule>
    <cfRule type="cellIs" dxfId="55" priority="9" stopIfTrue="1" operator="lessThan">
      <formula>0.5</formula>
    </cfRule>
    <cfRule type="cellIs" dxfId="54" priority="10" stopIfTrue="1" operator="between">
      <formula>0.5</formula>
      <formula>0.7</formula>
    </cfRule>
    <cfRule type="cellIs" dxfId="53" priority="11" stopIfTrue="1" operator="between">
      <formula>0.7</formula>
      <formula>1.2</formula>
    </cfRule>
    <cfRule type="cellIs" dxfId="52" priority="12" stopIfTrue="1" operator="greaterThanOrEqual">
      <formula>1.2</formula>
    </cfRule>
    <cfRule type="containsBlanks" dxfId="51" priority="13" stopIfTrue="1">
      <formula>LEN(TRIM(P13))=0</formula>
    </cfRule>
  </conditionalFormatting>
  <conditionalFormatting sqref="P78:R79 T78:V79 O80:V80">
    <cfRule type="containsBlanks" dxfId="50" priority="195">
      <formula>LEN(TRIM(O78))=0</formula>
    </cfRule>
  </conditionalFormatting>
  <conditionalFormatting sqref="S78:S79">
    <cfRule type="cellIs" dxfId="49" priority="208" stopIfTrue="1" operator="equal">
      <formula>"100%"</formula>
    </cfRule>
    <cfRule type="cellIs" dxfId="48" priority="209" stopIfTrue="1" operator="lessThan">
      <formula>0.5</formula>
    </cfRule>
    <cfRule type="cellIs" dxfId="47" priority="210" stopIfTrue="1" operator="between">
      <formula>0.5</formula>
      <formula>0.7</formula>
    </cfRule>
    <cfRule type="cellIs" dxfId="46" priority="211" stopIfTrue="1" operator="between">
      <formula>0.7</formula>
      <formula>1.2</formula>
    </cfRule>
    <cfRule type="cellIs" dxfId="45" priority="212" stopIfTrue="1" operator="greaterThanOrEqual">
      <formula>1.2</formula>
    </cfRule>
    <cfRule type="containsBlanks" dxfId="44" priority="213" stopIfTrue="1">
      <formula>LEN(TRIM(S78))=0</formula>
    </cfRule>
  </conditionalFormatting>
  <conditionalFormatting sqref="S77:V77">
    <cfRule type="containsBlanks" dxfId="43" priority="104">
      <formula>LEN(TRIM(S77))=0</formula>
    </cfRule>
  </conditionalFormatting>
  <conditionalFormatting sqref="T13:U52">
    <cfRule type="cellIs" dxfId="42" priority="15" stopIfTrue="1" operator="equal">
      <formula>"100%"</formula>
    </cfRule>
    <cfRule type="cellIs" dxfId="41" priority="16" stopIfTrue="1" operator="lessThan">
      <formula>0.5</formula>
    </cfRule>
    <cfRule type="cellIs" dxfId="40" priority="17" stopIfTrue="1" operator="between">
      <formula>0.5</formula>
      <formula>0.7</formula>
    </cfRule>
    <cfRule type="cellIs" dxfId="39" priority="18" stopIfTrue="1" operator="between">
      <formula>0.7</formula>
      <formula>1.2</formula>
    </cfRule>
    <cfRule type="cellIs" dxfId="38" priority="19" stopIfTrue="1" operator="greaterThanOrEqual">
      <formula>1.2</formula>
    </cfRule>
    <cfRule type="containsBlanks" dxfId="37" priority="20" stopIfTrue="1">
      <formula>LEN(TRIM(T13))=0</formula>
    </cfRule>
    <cfRule type="containsBlanks" dxfId="36" priority="21">
      <formula>LEN(TRIM(T13))=0</formula>
    </cfRule>
  </conditionalFormatting>
  <pageMargins left="0.7" right="0.7" top="0.75" bottom="0.75" header="0.3" footer="0.3"/>
  <pageSetup paperSize="309" scale="30" fitToHeight="0" orientation="landscape" r:id="rId1"/>
  <rowBreaks count="3" manualBreakCount="3">
    <brk id="22" max="22" man="1"/>
    <brk id="35" max="16383" man="1"/>
    <brk id="50"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330-924B-4349-96C7-748F246D6533}">
  <sheetPr>
    <pageSetUpPr fitToPage="1"/>
  </sheetPr>
  <dimension ref="B1:H81"/>
  <sheetViews>
    <sheetView view="pageBreakPreview" zoomScale="55" zoomScaleNormal="55" zoomScaleSheetLayoutView="55" zoomScalePageLayoutView="55" workbookViewId="0">
      <selection activeCell="G12" sqref="G12"/>
    </sheetView>
  </sheetViews>
  <sheetFormatPr baseColWidth="10" defaultColWidth="11.42578125" defaultRowHeight="15" x14ac:dyDescent="0.25"/>
  <cols>
    <col min="2" max="2" width="22.42578125" customWidth="1"/>
    <col min="3" max="3" width="41.85546875" customWidth="1"/>
    <col min="4" max="4" width="38.28515625" customWidth="1"/>
    <col min="5" max="7" width="16.85546875" customWidth="1"/>
    <col min="8" max="8" width="49.28515625" customWidth="1"/>
  </cols>
  <sheetData>
    <row r="1" spans="2:8" thickBot="1" x14ac:dyDescent="0.3"/>
    <row r="2" spans="2:8" ht="27.2" x14ac:dyDescent="0.25">
      <c r="E2" s="253"/>
      <c r="F2" s="253"/>
      <c r="G2" s="253"/>
    </row>
    <row r="3" spans="2:8" ht="27.2" x14ac:dyDescent="0.25">
      <c r="E3" s="255"/>
      <c r="F3" s="255"/>
      <c r="G3" s="255"/>
    </row>
    <row r="4" spans="2:8" ht="27.2" x14ac:dyDescent="0.25">
      <c r="E4" s="255"/>
      <c r="F4" s="255"/>
      <c r="G4" s="255"/>
    </row>
    <row r="5" spans="2:8" ht="28.15" thickBot="1" x14ac:dyDescent="0.3">
      <c r="E5" s="260"/>
      <c r="F5" s="260"/>
      <c r="G5" s="260"/>
    </row>
    <row r="9" spans="2:8" thickBot="1" x14ac:dyDescent="0.3"/>
    <row r="10" spans="2:8" ht="21.75" thickBot="1" x14ac:dyDescent="0.3">
      <c r="E10" s="272"/>
      <c r="F10" s="272"/>
      <c r="G10" s="272"/>
    </row>
    <row r="11" spans="2:8" ht="18.75" thickBot="1" x14ac:dyDescent="0.3">
      <c r="B11" s="286" t="s">
        <v>1</v>
      </c>
      <c r="C11" s="288" t="s">
        <v>2</v>
      </c>
      <c r="D11" s="155" t="s">
        <v>3</v>
      </c>
      <c r="E11" s="156"/>
      <c r="F11" s="151"/>
      <c r="G11" s="154"/>
      <c r="H11" s="274" t="s">
        <v>136</v>
      </c>
    </row>
    <row r="12" spans="2:8" ht="126.75" customHeight="1" thickBot="1" x14ac:dyDescent="0.3">
      <c r="B12" s="287"/>
      <c r="C12" s="289"/>
      <c r="D12" s="65" t="s">
        <v>7</v>
      </c>
      <c r="E12" s="69" t="s">
        <v>12</v>
      </c>
      <c r="F12" s="69" t="s">
        <v>12</v>
      </c>
      <c r="G12" s="74" t="s">
        <v>11</v>
      </c>
      <c r="H12" s="275"/>
    </row>
    <row r="13" spans="2:8" ht="184.7" customHeight="1" x14ac:dyDescent="0.25">
      <c r="B13" s="182" t="s">
        <v>14</v>
      </c>
      <c r="C13" s="183" t="s">
        <v>142</v>
      </c>
      <c r="D13" s="184" t="s">
        <v>177</v>
      </c>
      <c r="E13" s="171">
        <v>0.9</v>
      </c>
      <c r="F13" s="172">
        <v>0.90800000000000003</v>
      </c>
      <c r="G13" s="173">
        <v>0.98555555555555552</v>
      </c>
      <c r="H13" s="140" t="s">
        <v>186</v>
      </c>
    </row>
    <row r="14" spans="2:8" ht="171" customHeight="1" x14ac:dyDescent="0.25">
      <c r="B14" s="185" t="s">
        <v>28</v>
      </c>
      <c r="C14" s="186" t="s">
        <v>143</v>
      </c>
      <c r="D14" s="187" t="s">
        <v>40</v>
      </c>
      <c r="E14" s="174">
        <v>7688</v>
      </c>
      <c r="F14" s="175">
        <v>7277</v>
      </c>
      <c r="G14" s="176">
        <v>1.116437063596905</v>
      </c>
      <c r="H14" s="122" t="s">
        <v>137</v>
      </c>
    </row>
    <row r="15" spans="2:8" ht="170.45" customHeight="1" x14ac:dyDescent="0.25">
      <c r="B15" s="188" t="s">
        <v>29</v>
      </c>
      <c r="C15" s="189" t="s">
        <v>144</v>
      </c>
      <c r="D15" s="190" t="s">
        <v>41</v>
      </c>
      <c r="E15" s="174">
        <v>363</v>
      </c>
      <c r="F15" s="175">
        <v>318</v>
      </c>
      <c r="G15" s="176">
        <v>1</v>
      </c>
      <c r="H15" s="107" t="s">
        <v>201</v>
      </c>
    </row>
    <row r="16" spans="2:8" ht="57.75" x14ac:dyDescent="0.25">
      <c r="B16" s="188" t="s">
        <v>15</v>
      </c>
      <c r="C16" s="189" t="s">
        <v>145</v>
      </c>
      <c r="D16" s="191" t="s">
        <v>42</v>
      </c>
      <c r="E16" s="174">
        <v>345</v>
      </c>
      <c r="F16" s="175">
        <v>300</v>
      </c>
      <c r="G16" s="176">
        <v>1</v>
      </c>
      <c r="H16" s="15" t="s">
        <v>201</v>
      </c>
    </row>
    <row r="17" spans="2:8" ht="113.25" customHeight="1" x14ac:dyDescent="0.25">
      <c r="B17" s="188" t="s">
        <v>15</v>
      </c>
      <c r="C17" s="189" t="s">
        <v>146</v>
      </c>
      <c r="D17" s="191" t="s">
        <v>43</v>
      </c>
      <c r="E17" s="174">
        <v>18</v>
      </c>
      <c r="F17" s="175">
        <v>18</v>
      </c>
      <c r="G17" s="176">
        <v>1</v>
      </c>
      <c r="H17" s="15" t="s">
        <v>127</v>
      </c>
    </row>
    <row r="18" spans="2:8" ht="120" x14ac:dyDescent="0.25">
      <c r="B18" s="188" t="s">
        <v>30</v>
      </c>
      <c r="C18" s="189" t="s">
        <v>147</v>
      </c>
      <c r="D18" s="190" t="s">
        <v>44</v>
      </c>
      <c r="E18" s="174">
        <v>3230</v>
      </c>
      <c r="F18" s="175">
        <v>3937</v>
      </c>
      <c r="G18" s="176">
        <v>1.7066666666666668</v>
      </c>
      <c r="H18" s="107" t="s">
        <v>138</v>
      </c>
    </row>
    <row r="19" spans="2:8" ht="60" x14ac:dyDescent="0.25">
      <c r="B19" s="188" t="s">
        <v>15</v>
      </c>
      <c r="C19" s="189" t="s">
        <v>148</v>
      </c>
      <c r="D19" s="190" t="s">
        <v>45</v>
      </c>
      <c r="E19" s="174">
        <v>3200</v>
      </c>
      <c r="F19" s="175">
        <v>3907</v>
      </c>
      <c r="G19" s="176">
        <v>1.7208000000000001</v>
      </c>
      <c r="H19" s="15" t="s">
        <v>139</v>
      </c>
    </row>
    <row r="20" spans="2:8" ht="60" x14ac:dyDescent="0.25">
      <c r="B20" s="188" t="s">
        <v>15</v>
      </c>
      <c r="C20" s="189" t="s">
        <v>149</v>
      </c>
      <c r="D20" s="190" t="s">
        <v>46</v>
      </c>
      <c r="E20" s="174">
        <v>30</v>
      </c>
      <c r="F20" s="175">
        <v>30</v>
      </c>
      <c r="G20" s="176">
        <v>1</v>
      </c>
      <c r="H20" s="15" t="s">
        <v>131</v>
      </c>
    </row>
    <row r="21" spans="2:8" ht="75" x14ac:dyDescent="0.25">
      <c r="B21" s="188" t="s">
        <v>31</v>
      </c>
      <c r="C21" s="192" t="s">
        <v>150</v>
      </c>
      <c r="D21" s="193" t="s">
        <v>47</v>
      </c>
      <c r="E21" s="174">
        <v>2019</v>
      </c>
      <c r="F21" s="175">
        <v>812</v>
      </c>
      <c r="G21" s="176">
        <v>0.97568603712671509</v>
      </c>
      <c r="H21" s="107" t="s">
        <v>180</v>
      </c>
    </row>
    <row r="22" spans="2:8" ht="57" x14ac:dyDescent="0.25">
      <c r="B22" s="194" t="s">
        <v>32</v>
      </c>
      <c r="C22" s="195" t="s">
        <v>151</v>
      </c>
      <c r="D22" s="196" t="s">
        <v>48</v>
      </c>
      <c r="E22" s="174">
        <v>2</v>
      </c>
      <c r="F22" s="175">
        <v>2</v>
      </c>
      <c r="G22" s="176">
        <v>1</v>
      </c>
      <c r="H22" s="15" t="s">
        <v>123</v>
      </c>
    </row>
    <row r="23" spans="2:8" ht="57" x14ac:dyDescent="0.25">
      <c r="B23" s="194" t="s">
        <v>32</v>
      </c>
      <c r="C23" s="195" t="s">
        <v>152</v>
      </c>
      <c r="D23" s="196" t="s">
        <v>49</v>
      </c>
      <c r="E23" s="174">
        <v>0</v>
      </c>
      <c r="F23" s="175">
        <v>3</v>
      </c>
      <c r="G23" s="176">
        <v>0</v>
      </c>
      <c r="H23" s="15" t="s">
        <v>179</v>
      </c>
    </row>
    <row r="24" spans="2:8" ht="57" x14ac:dyDescent="0.25">
      <c r="B24" s="194" t="s">
        <v>32</v>
      </c>
      <c r="C24" s="195" t="s">
        <v>153</v>
      </c>
      <c r="D24" s="196" t="s">
        <v>50</v>
      </c>
      <c r="E24" s="174">
        <v>15</v>
      </c>
      <c r="F24" s="175">
        <v>27</v>
      </c>
      <c r="G24" s="176">
        <v>0.96</v>
      </c>
      <c r="H24" s="15" t="s">
        <v>140</v>
      </c>
    </row>
    <row r="25" spans="2:8" ht="71.25" x14ac:dyDescent="0.25">
      <c r="B25" s="194" t="s">
        <v>32</v>
      </c>
      <c r="C25" s="195" t="s">
        <v>154</v>
      </c>
      <c r="D25" s="196" t="s">
        <v>51</v>
      </c>
      <c r="E25" s="174">
        <v>250</v>
      </c>
      <c r="F25" s="175">
        <v>285</v>
      </c>
      <c r="G25" s="176">
        <v>1.044</v>
      </c>
      <c r="H25" s="15" t="s">
        <v>181</v>
      </c>
    </row>
    <row r="26" spans="2:8" ht="72" x14ac:dyDescent="0.25">
      <c r="B26" s="194" t="s">
        <v>32</v>
      </c>
      <c r="C26" s="195" t="s">
        <v>155</v>
      </c>
      <c r="D26" s="196" t="s">
        <v>52</v>
      </c>
      <c r="E26" s="174">
        <v>240</v>
      </c>
      <c r="F26" s="175">
        <v>250</v>
      </c>
      <c r="G26" s="176">
        <v>0.67428571428571427</v>
      </c>
      <c r="H26" s="15" t="s">
        <v>128</v>
      </c>
    </row>
    <row r="27" spans="2:8" ht="57.75" x14ac:dyDescent="0.25">
      <c r="B27" s="194" t="s">
        <v>32</v>
      </c>
      <c r="C27" s="195" t="s">
        <v>156</v>
      </c>
      <c r="D27" s="196" t="s">
        <v>53</v>
      </c>
      <c r="E27" s="174">
        <v>1500</v>
      </c>
      <c r="F27" s="175">
        <v>239</v>
      </c>
      <c r="G27" s="176">
        <v>0.504</v>
      </c>
      <c r="H27" s="15" t="s">
        <v>122</v>
      </c>
    </row>
    <row r="28" spans="2:8" ht="99.75" x14ac:dyDescent="0.25">
      <c r="B28" s="194" t="s">
        <v>32</v>
      </c>
      <c r="C28" s="195" t="s">
        <v>157</v>
      </c>
      <c r="D28" s="196" t="s">
        <v>54</v>
      </c>
      <c r="E28" s="174">
        <v>2</v>
      </c>
      <c r="F28" s="175">
        <v>2</v>
      </c>
      <c r="G28" s="176">
        <v>1</v>
      </c>
      <c r="H28" s="15" t="s">
        <v>123</v>
      </c>
    </row>
    <row r="29" spans="2:8" ht="57.75" x14ac:dyDescent="0.25">
      <c r="B29" s="194" t="s">
        <v>32</v>
      </c>
      <c r="C29" s="195" t="s">
        <v>158</v>
      </c>
      <c r="D29" s="196" t="s">
        <v>55</v>
      </c>
      <c r="E29" s="174">
        <v>0</v>
      </c>
      <c r="F29" s="175"/>
      <c r="G29" s="176">
        <v>1</v>
      </c>
      <c r="H29" s="15" t="s">
        <v>123</v>
      </c>
    </row>
    <row r="30" spans="2:8" ht="57.75" x14ac:dyDescent="0.25">
      <c r="B30" s="194" t="s">
        <v>32</v>
      </c>
      <c r="C30" s="195" t="s">
        <v>39</v>
      </c>
      <c r="D30" s="196" t="s">
        <v>56</v>
      </c>
      <c r="E30" s="177">
        <v>10</v>
      </c>
      <c r="F30" s="178">
        <v>4</v>
      </c>
      <c r="G30" s="176">
        <v>0.75</v>
      </c>
      <c r="H30" s="15" t="s">
        <v>182</v>
      </c>
    </row>
    <row r="31" spans="2:8" ht="83.25" customHeight="1" x14ac:dyDescent="0.25">
      <c r="B31" s="295" t="s">
        <v>33</v>
      </c>
      <c r="C31" s="297" t="s">
        <v>159</v>
      </c>
      <c r="D31" s="197" t="s">
        <v>57</v>
      </c>
      <c r="E31" s="174">
        <v>30</v>
      </c>
      <c r="F31" s="178">
        <v>20</v>
      </c>
      <c r="G31" s="176">
        <v>0.1</v>
      </c>
      <c r="H31" s="106" t="s">
        <v>129</v>
      </c>
    </row>
    <row r="32" spans="2:8" ht="112.7" customHeight="1" x14ac:dyDescent="0.25">
      <c r="B32" s="296"/>
      <c r="C32" s="298"/>
      <c r="D32" s="190" t="s">
        <v>58</v>
      </c>
      <c r="E32" s="174">
        <v>23</v>
      </c>
      <c r="F32" s="178">
        <v>27</v>
      </c>
      <c r="G32" s="176">
        <v>1.75</v>
      </c>
      <c r="H32" s="106" t="s">
        <v>124</v>
      </c>
    </row>
    <row r="33" spans="2:8" ht="90" x14ac:dyDescent="0.25">
      <c r="B33" s="198" t="s">
        <v>34</v>
      </c>
      <c r="C33" s="199" t="s">
        <v>160</v>
      </c>
      <c r="D33" s="200" t="s">
        <v>59</v>
      </c>
      <c r="E33" s="174">
        <v>50</v>
      </c>
      <c r="F33" s="178">
        <v>56</v>
      </c>
      <c r="G33" s="176">
        <v>0.42</v>
      </c>
      <c r="H33" s="15" t="s">
        <v>200</v>
      </c>
    </row>
    <row r="34" spans="2:8" ht="90" x14ac:dyDescent="0.25">
      <c r="B34" s="198" t="s">
        <v>34</v>
      </c>
      <c r="C34" s="199" t="s">
        <v>161</v>
      </c>
      <c r="D34" s="200" t="s">
        <v>60</v>
      </c>
      <c r="E34" s="174">
        <v>75</v>
      </c>
      <c r="F34" s="175">
        <v>80</v>
      </c>
      <c r="G34" s="176">
        <v>0.66666666666666663</v>
      </c>
      <c r="H34" s="15" t="s">
        <v>199</v>
      </c>
    </row>
    <row r="35" spans="2:8" ht="126.75" customHeight="1" x14ac:dyDescent="0.25">
      <c r="B35" s="188" t="s">
        <v>35</v>
      </c>
      <c r="C35" s="201" t="s">
        <v>162</v>
      </c>
      <c r="D35" s="190" t="s">
        <v>61</v>
      </c>
      <c r="E35" s="174">
        <v>15</v>
      </c>
      <c r="F35" s="175">
        <v>24</v>
      </c>
      <c r="G35" s="176">
        <v>0.23076923076923078</v>
      </c>
      <c r="H35" s="107" t="s">
        <v>198</v>
      </c>
    </row>
    <row r="36" spans="2:8" ht="120.2" customHeight="1" x14ac:dyDescent="0.25">
      <c r="B36" s="198" t="s">
        <v>36</v>
      </c>
      <c r="C36" s="201" t="s">
        <v>163</v>
      </c>
      <c r="D36" s="190" t="s">
        <v>62</v>
      </c>
      <c r="E36" s="174">
        <v>617</v>
      </c>
      <c r="F36" s="175">
        <v>797</v>
      </c>
      <c r="G36" s="176">
        <v>0.95692883895131087</v>
      </c>
      <c r="H36" s="15" t="s">
        <v>197</v>
      </c>
    </row>
    <row r="37" spans="2:8" ht="57.75" x14ac:dyDescent="0.25">
      <c r="B37" s="299" t="s">
        <v>36</v>
      </c>
      <c r="C37" s="301" t="s">
        <v>164</v>
      </c>
      <c r="D37" s="202" t="s">
        <v>63</v>
      </c>
      <c r="E37" s="174">
        <v>14</v>
      </c>
      <c r="F37" s="175">
        <v>27</v>
      </c>
      <c r="G37" s="176">
        <v>0.66666666666666663</v>
      </c>
      <c r="H37" s="15" t="s">
        <v>196</v>
      </c>
    </row>
    <row r="38" spans="2:8" ht="43.5" x14ac:dyDescent="0.25">
      <c r="B38" s="300"/>
      <c r="C38" s="302"/>
      <c r="D38" s="202" t="s">
        <v>64</v>
      </c>
      <c r="E38" s="174">
        <v>11</v>
      </c>
      <c r="F38" s="175">
        <v>10</v>
      </c>
      <c r="G38" s="176">
        <v>0.5</v>
      </c>
      <c r="H38" s="15" t="s">
        <v>183</v>
      </c>
    </row>
    <row r="39" spans="2:8" ht="45" x14ac:dyDescent="0.25">
      <c r="B39" s="198" t="s">
        <v>36</v>
      </c>
      <c r="C39" s="199" t="s">
        <v>165</v>
      </c>
      <c r="D39" s="203" t="s">
        <v>65</v>
      </c>
      <c r="E39" s="174">
        <v>309</v>
      </c>
      <c r="F39" s="175">
        <v>298</v>
      </c>
      <c r="G39" s="176">
        <v>0.97922077922077921</v>
      </c>
      <c r="H39" s="15" t="s">
        <v>184</v>
      </c>
    </row>
    <row r="40" spans="2:8" ht="135.75" customHeight="1" x14ac:dyDescent="0.25">
      <c r="B40" s="188" t="s">
        <v>37</v>
      </c>
      <c r="C40" s="201" t="s">
        <v>166</v>
      </c>
      <c r="D40" s="190" t="s">
        <v>66</v>
      </c>
      <c r="E40" s="174">
        <v>449</v>
      </c>
      <c r="F40" s="175">
        <v>380</v>
      </c>
      <c r="G40" s="176">
        <v>1.288948069241012</v>
      </c>
      <c r="H40" s="107" t="s">
        <v>195</v>
      </c>
    </row>
    <row r="41" spans="2:8" ht="99" customHeight="1" x14ac:dyDescent="0.25">
      <c r="B41" s="188" t="s">
        <v>15</v>
      </c>
      <c r="C41" s="201" t="s">
        <v>167</v>
      </c>
      <c r="D41" s="190" t="s">
        <v>67</v>
      </c>
      <c r="E41" s="174">
        <v>200</v>
      </c>
      <c r="F41" s="175">
        <v>196</v>
      </c>
      <c r="G41" s="176">
        <v>2.7850000000000001</v>
      </c>
      <c r="H41" s="15" t="s">
        <v>194</v>
      </c>
    </row>
    <row r="42" spans="2:8" ht="57" x14ac:dyDescent="0.25">
      <c r="B42" s="188" t="s">
        <v>15</v>
      </c>
      <c r="C42" s="201" t="s">
        <v>168</v>
      </c>
      <c r="D42" s="190" t="s">
        <v>68</v>
      </c>
      <c r="E42" s="174">
        <v>106</v>
      </c>
      <c r="F42" s="175">
        <v>93</v>
      </c>
      <c r="G42" s="176">
        <v>0.82474226804123707</v>
      </c>
      <c r="H42" s="15" t="s">
        <v>125</v>
      </c>
    </row>
    <row r="43" spans="2:8" ht="81" customHeight="1" x14ac:dyDescent="0.25">
      <c r="B43" s="188" t="s">
        <v>15</v>
      </c>
      <c r="C43" s="201" t="s">
        <v>169</v>
      </c>
      <c r="D43" s="190" t="s">
        <v>69</v>
      </c>
      <c r="E43" s="174">
        <v>143</v>
      </c>
      <c r="F43" s="175">
        <v>91</v>
      </c>
      <c r="G43" s="176">
        <v>1.0780082987551867</v>
      </c>
      <c r="H43" s="15" t="s">
        <v>193</v>
      </c>
    </row>
    <row r="44" spans="2:8" ht="116.45" customHeight="1" x14ac:dyDescent="0.25">
      <c r="B44" s="188" t="s">
        <v>38</v>
      </c>
      <c r="C44" s="204" t="s">
        <v>170</v>
      </c>
      <c r="D44" s="205" t="s">
        <v>70</v>
      </c>
      <c r="E44" s="174">
        <v>551</v>
      </c>
      <c r="F44" s="175">
        <v>562</v>
      </c>
      <c r="G44" s="176">
        <v>0.91449814126394047</v>
      </c>
      <c r="H44" s="107" t="s">
        <v>192</v>
      </c>
    </row>
    <row r="45" spans="2:8" ht="137.25" customHeight="1" x14ac:dyDescent="0.25">
      <c r="B45" s="295" t="s">
        <v>15</v>
      </c>
      <c r="C45" s="297" t="s">
        <v>171</v>
      </c>
      <c r="D45" s="190" t="s">
        <v>71</v>
      </c>
      <c r="E45" s="174">
        <v>6</v>
      </c>
      <c r="F45" s="175">
        <v>6</v>
      </c>
      <c r="G45" s="176">
        <v>1</v>
      </c>
      <c r="H45" s="15" t="s">
        <v>130</v>
      </c>
    </row>
    <row r="46" spans="2:8" ht="108.75" customHeight="1" x14ac:dyDescent="0.25">
      <c r="B46" s="296"/>
      <c r="C46" s="298"/>
      <c r="D46" s="190" t="s">
        <v>72</v>
      </c>
      <c r="E46" s="174">
        <v>5</v>
      </c>
      <c r="F46" s="175">
        <v>13</v>
      </c>
      <c r="G46" s="176">
        <v>1.2</v>
      </c>
      <c r="H46" s="15" t="s">
        <v>185</v>
      </c>
    </row>
    <row r="47" spans="2:8" ht="135.75" customHeight="1" x14ac:dyDescent="0.25">
      <c r="B47" s="188" t="s">
        <v>15</v>
      </c>
      <c r="C47" s="206" t="s">
        <v>172</v>
      </c>
      <c r="D47" s="190" t="s">
        <v>73</v>
      </c>
      <c r="E47" s="174">
        <v>3</v>
      </c>
      <c r="F47" s="175">
        <v>3</v>
      </c>
      <c r="G47" s="176">
        <v>1</v>
      </c>
      <c r="H47" s="15" t="s">
        <v>191</v>
      </c>
    </row>
    <row r="48" spans="2:8" ht="90" customHeight="1" x14ac:dyDescent="0.25">
      <c r="B48" s="295" t="s">
        <v>15</v>
      </c>
      <c r="C48" s="297" t="s">
        <v>173</v>
      </c>
      <c r="D48" s="190" t="s">
        <v>74</v>
      </c>
      <c r="E48" s="174">
        <v>380</v>
      </c>
      <c r="F48" s="175">
        <v>382</v>
      </c>
      <c r="G48" s="176">
        <v>1.0054794520547945</v>
      </c>
      <c r="H48" s="15" t="s">
        <v>190</v>
      </c>
    </row>
    <row r="49" spans="2:8" ht="44.25" x14ac:dyDescent="0.25">
      <c r="B49" s="296"/>
      <c r="C49" s="298"/>
      <c r="D49" s="190" t="s">
        <v>75</v>
      </c>
      <c r="E49" s="174">
        <v>0</v>
      </c>
      <c r="F49" s="175">
        <v>1</v>
      </c>
      <c r="G49" s="176">
        <v>1</v>
      </c>
      <c r="H49" s="15" t="s">
        <v>189</v>
      </c>
    </row>
    <row r="50" spans="2:8" ht="101.25" customHeight="1" x14ac:dyDescent="0.25">
      <c r="B50" s="295" t="s">
        <v>15</v>
      </c>
      <c r="C50" s="297" t="s">
        <v>174</v>
      </c>
      <c r="D50" s="190" t="s">
        <v>76</v>
      </c>
      <c r="E50" s="174">
        <v>111</v>
      </c>
      <c r="F50" s="175">
        <v>111</v>
      </c>
      <c r="G50" s="176">
        <v>0.64864864864864868</v>
      </c>
      <c r="H50" s="15" t="s">
        <v>188</v>
      </c>
    </row>
    <row r="51" spans="2:8" ht="42.75" x14ac:dyDescent="0.25">
      <c r="B51" s="296"/>
      <c r="C51" s="298"/>
      <c r="D51" s="190" t="s">
        <v>77</v>
      </c>
      <c r="E51" s="174">
        <v>45</v>
      </c>
      <c r="F51" s="175">
        <v>45</v>
      </c>
      <c r="G51" s="176">
        <v>0.77777777777777779</v>
      </c>
      <c r="H51" s="15" t="s">
        <v>187</v>
      </c>
    </row>
    <row r="52" spans="2:8" ht="90.75" thickBot="1" x14ac:dyDescent="0.3">
      <c r="B52" s="207" t="s">
        <v>15</v>
      </c>
      <c r="C52" s="208" t="s">
        <v>175</v>
      </c>
      <c r="D52" s="209" t="s">
        <v>78</v>
      </c>
      <c r="E52" s="179">
        <v>1</v>
      </c>
      <c r="F52" s="180">
        <v>1</v>
      </c>
      <c r="G52" s="181">
        <v>1</v>
      </c>
      <c r="H52" s="16" t="s">
        <v>126</v>
      </c>
    </row>
    <row r="53" spans="2:8" ht="18.75" x14ac:dyDescent="0.25">
      <c r="C53" s="278"/>
      <c r="D53" s="278"/>
      <c r="G53" s="94">
        <f>AVERAGE(G45:G52,G41:G43,G36:G39,G33:G34,G22:G30,G19:G20,G16:G17)</f>
        <v>0.93874083703562605</v>
      </c>
    </row>
    <row r="61" spans="2:8" ht="15.75" x14ac:dyDescent="0.25">
      <c r="C61" s="276"/>
      <c r="D61" s="276"/>
      <c r="F61" s="277"/>
      <c r="G61" s="277"/>
      <c r="H61" s="153"/>
    </row>
    <row r="74" spans="5:8" ht="15.75" thickBot="1" x14ac:dyDescent="0.3"/>
    <row r="75" spans="5:8" ht="15.75" thickBot="1" x14ac:dyDescent="0.3">
      <c r="E75" s="265"/>
      <c r="F75" s="265"/>
      <c r="G75" s="265"/>
      <c r="H75" s="266"/>
    </row>
    <row r="76" spans="5:8" ht="15.75" thickBot="1" x14ac:dyDescent="0.3">
      <c r="E76" s="152"/>
      <c r="F76" s="152"/>
      <c r="G76" s="152"/>
      <c r="H76" s="269" t="s">
        <v>6</v>
      </c>
    </row>
    <row r="77" spans="5:8" ht="29.25" thickBot="1" x14ac:dyDescent="0.3">
      <c r="E77" s="6" t="s">
        <v>25</v>
      </c>
      <c r="F77" s="6" t="s">
        <v>25</v>
      </c>
      <c r="G77" s="9" t="s">
        <v>12</v>
      </c>
      <c r="H77" s="270"/>
    </row>
    <row r="78" spans="5:8" ht="15.75" thickBot="1" x14ac:dyDescent="0.3">
      <c r="E78" s="59"/>
      <c r="F78" s="59"/>
      <c r="G78" s="24" t="str">
        <f>IFERROR((F78/E78),"100%")</f>
        <v>100%</v>
      </c>
      <c r="H78" s="62"/>
    </row>
    <row r="79" spans="5:8" x14ac:dyDescent="0.25">
      <c r="E79" s="43">
        <v>100</v>
      </c>
      <c r="F79" s="45"/>
      <c r="G79" s="37"/>
      <c r="H79" s="21"/>
    </row>
    <row r="80" spans="5:8" x14ac:dyDescent="0.25">
      <c r="E80" s="48">
        <v>550</v>
      </c>
      <c r="F80" s="50"/>
      <c r="G80" s="39"/>
      <c r="H80" s="22"/>
    </row>
    <row r="81" spans="5:8" ht="15.75" thickBot="1" x14ac:dyDescent="0.3">
      <c r="E81" s="53"/>
      <c r="F81" s="55"/>
      <c r="G81" s="30"/>
      <c r="H81" s="23"/>
    </row>
  </sheetData>
  <mergeCells count="23">
    <mergeCell ref="E2:G2"/>
    <mergeCell ref="E3:G3"/>
    <mergeCell ref="E4:G4"/>
    <mergeCell ref="E5:G5"/>
    <mergeCell ref="E10:G10"/>
    <mergeCell ref="H11:H12"/>
    <mergeCell ref="B31:B32"/>
    <mergeCell ref="C31:C32"/>
    <mergeCell ref="B37:B38"/>
    <mergeCell ref="C37:C38"/>
    <mergeCell ref="B11:B12"/>
    <mergeCell ref="C11:C12"/>
    <mergeCell ref="B45:B46"/>
    <mergeCell ref="C45:C46"/>
    <mergeCell ref="B48:B49"/>
    <mergeCell ref="C48:C49"/>
    <mergeCell ref="B50:B51"/>
    <mergeCell ref="C50:C51"/>
    <mergeCell ref="H76:H77"/>
    <mergeCell ref="C53:D53"/>
    <mergeCell ref="C61:D61"/>
    <mergeCell ref="F61:G61"/>
    <mergeCell ref="E75:H75"/>
  </mergeCells>
  <conditionalFormatting sqref="C27">
    <cfRule type="duplicateValues" dxfId="35" priority="16"/>
    <cfRule type="duplicateValues" dxfId="34" priority="17"/>
  </conditionalFormatting>
  <conditionalFormatting sqref="C41">
    <cfRule type="duplicateValues" dxfId="33" priority="22"/>
    <cfRule type="duplicateValues" dxfId="32" priority="23"/>
  </conditionalFormatting>
  <conditionalFormatting sqref="C42">
    <cfRule type="duplicateValues" dxfId="31" priority="20"/>
    <cfRule type="duplicateValues" dxfId="30" priority="21"/>
  </conditionalFormatting>
  <conditionalFormatting sqref="C43">
    <cfRule type="duplicateValues" dxfId="29" priority="18"/>
    <cfRule type="duplicateValues" dxfId="28" priority="19"/>
  </conditionalFormatting>
  <conditionalFormatting sqref="C44">
    <cfRule type="duplicateValues" dxfId="27" priority="14"/>
    <cfRule type="duplicateValues" dxfId="26" priority="15"/>
  </conditionalFormatting>
  <conditionalFormatting sqref="E13:E52 E78:E81">
    <cfRule type="containsBlanks" dxfId="25" priority="31">
      <formula>LEN(TRIM(E13))=0</formula>
    </cfRule>
  </conditionalFormatting>
  <conditionalFormatting sqref="F13:G52 F78:F81 G79:G81">
    <cfRule type="containsBlanks" dxfId="24" priority="32">
      <formula>LEN(TRIM(F13))=0</formula>
    </cfRule>
  </conditionalFormatting>
  <conditionalFormatting sqref="G13:G52">
    <cfRule type="cellIs" dxfId="23" priority="8" stopIfTrue="1" operator="equal">
      <formula>"100%"</formula>
    </cfRule>
    <cfRule type="cellIs" dxfId="22" priority="9" stopIfTrue="1" operator="lessThan">
      <formula>0.5</formula>
    </cfRule>
    <cfRule type="cellIs" dxfId="21" priority="10" stopIfTrue="1" operator="between">
      <formula>0.5</formula>
      <formula>0.7</formula>
    </cfRule>
    <cfRule type="cellIs" dxfId="20" priority="11" stopIfTrue="1" operator="between">
      <formula>0.7</formula>
      <formula>1.2</formula>
    </cfRule>
    <cfRule type="cellIs" dxfId="19" priority="12" stopIfTrue="1" operator="greaterThanOrEqual">
      <formula>1.2</formula>
    </cfRule>
    <cfRule type="containsBlanks" dxfId="18" priority="13" stopIfTrue="1">
      <formula>LEN(TRIM(G13))=0</formula>
    </cfRule>
  </conditionalFormatting>
  <conditionalFormatting sqref="G78">
    <cfRule type="cellIs" dxfId="17" priority="41" stopIfTrue="1" operator="equal">
      <formula>"100%"</formula>
    </cfRule>
    <cfRule type="cellIs" dxfId="16" priority="42" stopIfTrue="1" operator="lessThan">
      <formula>0.5</formula>
    </cfRule>
    <cfRule type="cellIs" dxfId="15" priority="43" stopIfTrue="1" operator="between">
      <formula>0.5</formula>
      <formula>0.7</formula>
    </cfRule>
    <cfRule type="cellIs" dxfId="14" priority="44" stopIfTrue="1" operator="between">
      <formula>0.7</formula>
      <formula>1.2</formula>
    </cfRule>
    <cfRule type="cellIs" dxfId="13" priority="45" stopIfTrue="1" operator="greaterThanOrEqual">
      <formula>1.2</formula>
    </cfRule>
    <cfRule type="containsBlanks" dxfId="12" priority="46" stopIfTrue="1">
      <formula>LEN(TRIM(G78))=0</formula>
    </cfRule>
  </conditionalFormatting>
  <pageMargins left="0.7" right="0.7" top="0.75" bottom="0.75" header="0.3" footer="0.3"/>
  <pageSetup scale="57" fitToHeight="0" orientation="landscape" r:id="rId1"/>
  <rowBreaks count="4" manualBreakCount="4">
    <brk id="19" max="7" man="1"/>
    <brk id="30" max="7" man="1"/>
    <brk id="36" max="7" man="1"/>
    <brk id="49"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D238B-92EB-47E5-9BFF-57F722441E46}">
  <sheetPr>
    <pageSetUpPr fitToPage="1"/>
  </sheetPr>
  <dimension ref="B1:G67"/>
  <sheetViews>
    <sheetView topLeftCell="D1" zoomScale="55" zoomScaleNormal="55" zoomScaleSheetLayoutView="55" zoomScalePageLayoutView="55" workbookViewId="0">
      <pane xSplit="1" topLeftCell="E1" activePane="topRight" state="frozen"/>
      <selection activeCell="D13" sqref="D13"/>
      <selection pane="topRight" activeCell="I10" sqref="I10"/>
    </sheetView>
  </sheetViews>
  <sheetFormatPr baseColWidth="10" defaultColWidth="11.42578125" defaultRowHeight="15" x14ac:dyDescent="0.25"/>
  <cols>
    <col min="2" max="2" width="37.5703125" bestFit="1" customWidth="1"/>
    <col min="3" max="3" width="63.140625" bestFit="1" customWidth="1"/>
    <col min="4" max="4" width="41.42578125" bestFit="1" customWidth="1"/>
    <col min="5" max="5" width="64.5703125" bestFit="1" customWidth="1"/>
    <col min="6" max="7" width="15.5703125" bestFit="1" customWidth="1"/>
  </cols>
  <sheetData>
    <row r="1" spans="2:7" ht="90" x14ac:dyDescent="0.25">
      <c r="B1" s="92" t="s">
        <v>29</v>
      </c>
      <c r="C1" s="123" t="s">
        <v>144</v>
      </c>
      <c r="D1" s="36" t="s">
        <v>41</v>
      </c>
      <c r="E1" s="210" t="s">
        <v>203</v>
      </c>
      <c r="F1" s="1">
        <v>319</v>
      </c>
      <c r="G1" s="1">
        <v>318</v>
      </c>
    </row>
    <row r="2" spans="2:7" ht="43.5" x14ac:dyDescent="0.25">
      <c r="B2" s="77" t="s">
        <v>15</v>
      </c>
      <c r="C2" s="124" t="s">
        <v>145</v>
      </c>
      <c r="D2" s="81" t="s">
        <v>42</v>
      </c>
      <c r="E2" s="211" t="s">
        <v>203</v>
      </c>
      <c r="F2" s="1">
        <v>301</v>
      </c>
      <c r="G2" s="1">
        <v>300</v>
      </c>
    </row>
    <row r="3" spans="2:7" ht="30" x14ac:dyDescent="0.25">
      <c r="B3" s="77" t="s">
        <v>15</v>
      </c>
      <c r="C3" s="124" t="s">
        <v>146</v>
      </c>
      <c r="D3" s="81" t="s">
        <v>43</v>
      </c>
      <c r="E3" s="211" t="s">
        <v>203</v>
      </c>
      <c r="F3" s="1">
        <v>18</v>
      </c>
      <c r="G3" s="1">
        <v>18</v>
      </c>
    </row>
    <row r="4" spans="2:7" ht="75" x14ac:dyDescent="0.25">
      <c r="B4" s="92" t="s">
        <v>30</v>
      </c>
      <c r="C4" s="123" t="s">
        <v>147</v>
      </c>
      <c r="D4" s="36" t="s">
        <v>44</v>
      </c>
      <c r="E4" s="210" t="s">
        <v>204</v>
      </c>
      <c r="F4" s="1">
        <v>4352</v>
      </c>
      <c r="G4" s="1">
        <v>3937</v>
      </c>
    </row>
    <row r="5" spans="2:7" ht="45" x14ac:dyDescent="0.25">
      <c r="B5" s="77" t="s">
        <v>15</v>
      </c>
      <c r="C5" s="124" t="s">
        <v>148</v>
      </c>
      <c r="D5" s="82" t="s">
        <v>45</v>
      </c>
      <c r="E5" s="211" t="s">
        <v>204</v>
      </c>
      <c r="F5" s="1">
        <v>4302</v>
      </c>
      <c r="G5" s="1">
        <v>3907</v>
      </c>
    </row>
    <row r="6" spans="2:7" ht="45" x14ac:dyDescent="0.25">
      <c r="B6" s="77" t="s">
        <v>15</v>
      </c>
      <c r="C6" s="124" t="s">
        <v>149</v>
      </c>
      <c r="D6" s="82" t="s">
        <v>46</v>
      </c>
      <c r="E6" s="211" t="s">
        <v>204</v>
      </c>
      <c r="F6" s="1">
        <v>50</v>
      </c>
      <c r="G6" s="1">
        <v>30</v>
      </c>
    </row>
    <row r="7" spans="2:7" ht="45" x14ac:dyDescent="0.25">
      <c r="B7" s="92" t="s">
        <v>31</v>
      </c>
      <c r="C7" s="125" t="s">
        <v>150</v>
      </c>
      <c r="D7" s="93" t="s">
        <v>47</v>
      </c>
      <c r="E7" s="212" t="s">
        <v>205</v>
      </c>
      <c r="F7" s="1">
        <v>9671</v>
      </c>
      <c r="G7" s="1">
        <v>812</v>
      </c>
    </row>
    <row r="8" spans="2:7" ht="43.5" x14ac:dyDescent="0.25">
      <c r="B8" s="78" t="s">
        <v>32</v>
      </c>
      <c r="C8" s="126" t="s">
        <v>151</v>
      </c>
      <c r="D8" s="83" t="s">
        <v>48</v>
      </c>
      <c r="E8" s="213" t="s">
        <v>205</v>
      </c>
      <c r="F8" s="1">
        <v>1</v>
      </c>
      <c r="G8" s="1">
        <v>2</v>
      </c>
    </row>
    <row r="9" spans="2:7" ht="42.75" x14ac:dyDescent="0.25">
      <c r="B9" s="78" t="s">
        <v>32</v>
      </c>
      <c r="C9" s="126" t="s">
        <v>152</v>
      </c>
      <c r="D9" s="83" t="s">
        <v>49</v>
      </c>
      <c r="E9" s="213" t="s">
        <v>205</v>
      </c>
      <c r="F9" s="1">
        <v>0</v>
      </c>
      <c r="G9" s="1">
        <v>3</v>
      </c>
    </row>
    <row r="10" spans="2:7" ht="42.75" x14ac:dyDescent="0.25">
      <c r="B10" s="78" t="s">
        <v>32</v>
      </c>
      <c r="C10" s="126" t="s">
        <v>153</v>
      </c>
      <c r="D10" s="83" t="s">
        <v>50</v>
      </c>
      <c r="E10" s="213" t="s">
        <v>202</v>
      </c>
      <c r="F10" s="1">
        <v>48</v>
      </c>
      <c r="G10" s="1">
        <v>27</v>
      </c>
    </row>
    <row r="11" spans="2:7" ht="43.5" x14ac:dyDescent="0.25">
      <c r="B11" s="78" t="s">
        <v>32</v>
      </c>
      <c r="C11" s="126" t="s">
        <v>154</v>
      </c>
      <c r="D11" s="83" t="s">
        <v>51</v>
      </c>
      <c r="E11" s="213" t="s">
        <v>206</v>
      </c>
      <c r="F11" s="1">
        <v>8874</v>
      </c>
      <c r="G11" s="1">
        <v>285</v>
      </c>
    </row>
    <row r="12" spans="2:7" ht="43.5" x14ac:dyDescent="0.25">
      <c r="B12" s="78" t="s">
        <v>32</v>
      </c>
      <c r="C12" s="126" t="s">
        <v>155</v>
      </c>
      <c r="D12" s="83" t="s">
        <v>52</v>
      </c>
      <c r="E12" s="213" t="s">
        <v>205</v>
      </c>
      <c r="F12" s="1">
        <v>236</v>
      </c>
      <c r="G12" s="1">
        <v>250</v>
      </c>
    </row>
    <row r="13" spans="2:7" ht="57.75" x14ac:dyDescent="0.25">
      <c r="B13" s="78" t="s">
        <v>32</v>
      </c>
      <c r="C13" s="126" t="s">
        <v>156</v>
      </c>
      <c r="D13" s="83" t="s">
        <v>53</v>
      </c>
      <c r="E13" s="213" t="s">
        <v>207</v>
      </c>
      <c r="F13" s="1">
        <v>504</v>
      </c>
      <c r="G13" s="1">
        <v>239</v>
      </c>
    </row>
    <row r="14" spans="2:7" ht="72" x14ac:dyDescent="0.25">
      <c r="B14" s="78" t="s">
        <v>32</v>
      </c>
      <c r="C14" s="126" t="s">
        <v>157</v>
      </c>
      <c r="D14" s="83" t="s">
        <v>54</v>
      </c>
      <c r="E14" s="213" t="s">
        <v>206</v>
      </c>
      <c r="F14" s="1">
        <v>1</v>
      </c>
      <c r="G14" s="1">
        <v>2</v>
      </c>
    </row>
    <row r="15" spans="2:7" ht="43.5" x14ac:dyDescent="0.25">
      <c r="B15" s="78" t="s">
        <v>32</v>
      </c>
      <c r="C15" s="126" t="s">
        <v>158</v>
      </c>
      <c r="D15" s="83" t="s">
        <v>55</v>
      </c>
      <c r="E15" s="213" t="s">
        <v>205</v>
      </c>
      <c r="F15" s="1">
        <v>1</v>
      </c>
      <c r="G15" s="1"/>
    </row>
    <row r="16" spans="2:7" ht="43.5" x14ac:dyDescent="0.25">
      <c r="B16" s="78" t="s">
        <v>32</v>
      </c>
      <c r="C16" s="126" t="s">
        <v>39</v>
      </c>
      <c r="D16" s="83" t="s">
        <v>56</v>
      </c>
      <c r="E16" s="213" t="s">
        <v>208</v>
      </c>
      <c r="F16" s="96">
        <v>6</v>
      </c>
      <c r="G16" s="96">
        <v>4</v>
      </c>
    </row>
    <row r="17" spans="2:7" ht="28.5" x14ac:dyDescent="0.25">
      <c r="B17" s="281" t="s">
        <v>33</v>
      </c>
      <c r="C17" s="279" t="s">
        <v>159</v>
      </c>
      <c r="D17" s="104" t="s">
        <v>57</v>
      </c>
      <c r="E17" s="214" t="s">
        <v>202</v>
      </c>
      <c r="F17" s="96">
        <v>3</v>
      </c>
      <c r="G17" s="96">
        <v>20</v>
      </c>
    </row>
    <row r="18" spans="2:7" ht="28.5" x14ac:dyDescent="0.25">
      <c r="B18" s="282"/>
      <c r="C18" s="280"/>
      <c r="D18" s="36" t="s">
        <v>58</v>
      </c>
      <c r="E18" s="214" t="s">
        <v>202</v>
      </c>
      <c r="F18" s="96">
        <v>42</v>
      </c>
      <c r="G18" s="96">
        <v>27</v>
      </c>
    </row>
    <row r="19" spans="2:7" ht="60" x14ac:dyDescent="0.25">
      <c r="B19" s="79" t="s">
        <v>34</v>
      </c>
      <c r="C19" s="127" t="s">
        <v>160</v>
      </c>
      <c r="D19" s="84" t="s">
        <v>59</v>
      </c>
      <c r="E19" s="215" t="s">
        <v>202</v>
      </c>
      <c r="F19" s="96">
        <v>21</v>
      </c>
      <c r="G19" s="96">
        <v>56</v>
      </c>
    </row>
    <row r="20" spans="2:7" ht="60" x14ac:dyDescent="0.25">
      <c r="B20" s="79" t="s">
        <v>34</v>
      </c>
      <c r="C20" s="127" t="s">
        <v>161</v>
      </c>
      <c r="D20" s="84" t="s">
        <v>60</v>
      </c>
      <c r="E20" s="215" t="s">
        <v>202</v>
      </c>
      <c r="F20" s="1">
        <v>50</v>
      </c>
      <c r="G20" s="1">
        <v>80</v>
      </c>
    </row>
    <row r="21" spans="2:7" ht="57" x14ac:dyDescent="0.25">
      <c r="B21" s="92" t="s">
        <v>35</v>
      </c>
      <c r="C21" s="128" t="s">
        <v>162</v>
      </c>
      <c r="D21" s="36" t="s">
        <v>61</v>
      </c>
      <c r="E21" s="214" t="s">
        <v>209</v>
      </c>
      <c r="F21" s="1">
        <v>3</v>
      </c>
      <c r="G21" s="1">
        <v>24</v>
      </c>
    </row>
    <row r="22" spans="2:7" ht="57" x14ac:dyDescent="0.25">
      <c r="B22" s="79" t="s">
        <v>36</v>
      </c>
      <c r="C22" s="129" t="s">
        <v>163</v>
      </c>
      <c r="D22" s="82" t="s">
        <v>62</v>
      </c>
      <c r="E22" s="216" t="s">
        <v>209</v>
      </c>
      <c r="F22" s="1">
        <v>511</v>
      </c>
      <c r="G22" s="1">
        <v>797</v>
      </c>
    </row>
    <row r="23" spans="2:7" ht="42.75" x14ac:dyDescent="0.25">
      <c r="B23" s="244" t="s">
        <v>36</v>
      </c>
      <c r="C23" s="246" t="s">
        <v>164</v>
      </c>
      <c r="D23" s="85" t="s">
        <v>63</v>
      </c>
      <c r="E23" s="215" t="s">
        <v>209</v>
      </c>
      <c r="F23" s="1">
        <v>12</v>
      </c>
      <c r="G23" s="1">
        <v>27</v>
      </c>
    </row>
    <row r="24" spans="2:7" ht="43.5" x14ac:dyDescent="0.25">
      <c r="B24" s="245"/>
      <c r="C24" s="247"/>
      <c r="D24" s="85" t="s">
        <v>64</v>
      </c>
      <c r="E24" s="216" t="s">
        <v>209</v>
      </c>
      <c r="F24" s="1">
        <v>7</v>
      </c>
      <c r="G24" s="1">
        <v>10</v>
      </c>
    </row>
    <row r="25" spans="2:7" ht="42.75" x14ac:dyDescent="0.25">
      <c r="B25" s="79" t="s">
        <v>36</v>
      </c>
      <c r="C25" s="127" t="s">
        <v>165</v>
      </c>
      <c r="D25" s="86" t="s">
        <v>65</v>
      </c>
      <c r="E25" s="216" t="s">
        <v>209</v>
      </c>
      <c r="F25" s="1">
        <v>377</v>
      </c>
      <c r="G25" s="1">
        <v>298</v>
      </c>
    </row>
    <row r="26" spans="2:7" ht="57" x14ac:dyDescent="0.25">
      <c r="B26" s="92" t="s">
        <v>37</v>
      </c>
      <c r="C26" s="128" t="s">
        <v>166</v>
      </c>
      <c r="D26" s="36" t="s">
        <v>66</v>
      </c>
      <c r="E26" s="214" t="s">
        <v>202</v>
      </c>
      <c r="F26" s="1">
        <v>1936</v>
      </c>
      <c r="G26" s="1">
        <v>380</v>
      </c>
    </row>
    <row r="27" spans="2:7" ht="42.75" x14ac:dyDescent="0.25">
      <c r="B27" s="77" t="s">
        <v>15</v>
      </c>
      <c r="C27" s="129" t="s">
        <v>167</v>
      </c>
      <c r="D27" s="82" t="s">
        <v>67</v>
      </c>
      <c r="E27" s="216" t="s">
        <v>202</v>
      </c>
      <c r="F27" s="1">
        <v>557</v>
      </c>
      <c r="G27" s="1">
        <v>196</v>
      </c>
    </row>
    <row r="28" spans="2:7" ht="42.75" x14ac:dyDescent="0.25">
      <c r="B28" s="77" t="s">
        <v>15</v>
      </c>
      <c r="C28" s="129" t="s">
        <v>168</v>
      </c>
      <c r="D28" s="82" t="s">
        <v>68</v>
      </c>
      <c r="E28" s="216" t="s">
        <v>202</v>
      </c>
      <c r="F28" s="1">
        <v>80</v>
      </c>
      <c r="G28" s="1">
        <v>93</v>
      </c>
    </row>
    <row r="29" spans="2:7" ht="42.75" x14ac:dyDescent="0.25">
      <c r="B29" s="77" t="s">
        <v>15</v>
      </c>
      <c r="C29" s="129" t="s">
        <v>169</v>
      </c>
      <c r="D29" s="82" t="s">
        <v>69</v>
      </c>
      <c r="E29" s="216" t="s">
        <v>202</v>
      </c>
      <c r="F29" s="1">
        <v>1299</v>
      </c>
      <c r="G29" s="1">
        <v>91</v>
      </c>
    </row>
    <row r="30" spans="2:7" ht="45" x14ac:dyDescent="0.25">
      <c r="B30" s="92" t="s">
        <v>38</v>
      </c>
      <c r="C30" s="130" t="s">
        <v>170</v>
      </c>
      <c r="D30" s="100" t="s">
        <v>70</v>
      </c>
      <c r="E30" s="214" t="s">
        <v>202</v>
      </c>
      <c r="F30" s="1">
        <v>492</v>
      </c>
      <c r="G30" s="1">
        <v>562</v>
      </c>
    </row>
    <row r="31" spans="2:7" ht="42.75" x14ac:dyDescent="0.25">
      <c r="B31" s="242" t="s">
        <v>15</v>
      </c>
      <c r="C31" s="248" t="s">
        <v>171</v>
      </c>
      <c r="D31" s="82" t="s">
        <v>71</v>
      </c>
      <c r="E31" s="216" t="s">
        <v>202</v>
      </c>
      <c r="F31" s="1">
        <v>6</v>
      </c>
      <c r="G31" s="1">
        <v>6</v>
      </c>
    </row>
    <row r="32" spans="2:7" ht="57" x14ac:dyDescent="0.25">
      <c r="B32" s="243"/>
      <c r="C32" s="249"/>
      <c r="D32" s="82" t="s">
        <v>72</v>
      </c>
      <c r="E32" s="216" t="s">
        <v>210</v>
      </c>
      <c r="F32" s="1">
        <v>6</v>
      </c>
      <c r="G32" s="1">
        <v>13</v>
      </c>
    </row>
    <row r="33" spans="2:7" ht="71.25" x14ac:dyDescent="0.25">
      <c r="B33" s="77" t="s">
        <v>15</v>
      </c>
      <c r="C33" s="131" t="s">
        <v>172</v>
      </c>
      <c r="D33" s="82" t="s">
        <v>73</v>
      </c>
      <c r="E33" s="216" t="s">
        <v>202</v>
      </c>
      <c r="F33" s="1">
        <v>3</v>
      </c>
      <c r="G33" s="1">
        <v>3</v>
      </c>
    </row>
    <row r="34" spans="2:7" ht="42.75" x14ac:dyDescent="0.25">
      <c r="B34" s="242" t="s">
        <v>15</v>
      </c>
      <c r="C34" s="248" t="s">
        <v>173</v>
      </c>
      <c r="D34" s="82" t="s">
        <v>74</v>
      </c>
      <c r="E34" s="216" t="s">
        <v>202</v>
      </c>
      <c r="F34" s="1">
        <v>367</v>
      </c>
      <c r="G34" s="1">
        <v>382</v>
      </c>
    </row>
    <row r="35" spans="2:7" ht="28.5" x14ac:dyDescent="0.25">
      <c r="B35" s="243"/>
      <c r="C35" s="249"/>
      <c r="D35" s="82" t="s">
        <v>75</v>
      </c>
      <c r="E35" s="216" t="s">
        <v>202</v>
      </c>
      <c r="F35" s="1">
        <v>2</v>
      </c>
      <c r="G35" s="1">
        <v>1</v>
      </c>
    </row>
    <row r="36" spans="2:7" ht="42.75" x14ac:dyDescent="0.25">
      <c r="B36" s="242" t="s">
        <v>15</v>
      </c>
      <c r="C36" s="248" t="s">
        <v>174</v>
      </c>
      <c r="D36" s="82" t="s">
        <v>76</v>
      </c>
      <c r="E36" s="216" t="s">
        <v>202</v>
      </c>
      <c r="F36" s="1">
        <v>72</v>
      </c>
      <c r="G36" s="1">
        <v>111</v>
      </c>
    </row>
    <row r="37" spans="2:7" ht="28.5" x14ac:dyDescent="0.25">
      <c r="B37" s="243"/>
      <c r="C37" s="249"/>
      <c r="D37" s="82" t="s">
        <v>77</v>
      </c>
      <c r="E37" s="216" t="s">
        <v>202</v>
      </c>
      <c r="F37" s="1">
        <v>35</v>
      </c>
      <c r="G37" s="1">
        <v>45</v>
      </c>
    </row>
    <row r="38" spans="2:7" ht="60.75" thickBot="1" x14ac:dyDescent="0.3">
      <c r="B38" s="95" t="s">
        <v>15</v>
      </c>
      <c r="C38" s="132" t="s">
        <v>175</v>
      </c>
      <c r="D38" s="80" t="s">
        <v>78</v>
      </c>
      <c r="E38" s="217" t="s">
        <v>202</v>
      </c>
      <c r="F38" s="27">
        <v>1</v>
      </c>
      <c r="G38" s="27">
        <v>1</v>
      </c>
    </row>
    <row r="39" spans="2:7" x14ac:dyDescent="0.25">
      <c r="C39" s="278"/>
      <c r="D39" s="278"/>
      <c r="E39" s="278"/>
    </row>
    <row r="47" spans="2:7" ht="15.75" x14ac:dyDescent="0.25">
      <c r="C47" s="276"/>
      <c r="D47" s="276"/>
      <c r="E47" s="276"/>
      <c r="F47" s="277"/>
      <c r="G47" s="277"/>
    </row>
    <row r="60" spans="5:7" ht="15.75" thickBot="1" x14ac:dyDescent="0.3"/>
    <row r="61" spans="5:7" ht="15.75" thickBot="1" x14ac:dyDescent="0.3">
      <c r="E61" s="264" t="s">
        <v>16</v>
      </c>
      <c r="F61" s="265"/>
      <c r="G61" s="265"/>
    </row>
    <row r="62" spans="5:7" ht="15.75" thickBot="1" x14ac:dyDescent="0.3">
      <c r="E62" s="267" t="s">
        <v>17</v>
      </c>
      <c r="F62" s="262"/>
      <c r="G62" s="263"/>
    </row>
    <row r="63" spans="5:7" ht="29.25" thickBot="1" x14ac:dyDescent="0.3">
      <c r="E63" s="268"/>
      <c r="F63" s="6" t="s">
        <v>25</v>
      </c>
      <c r="G63" s="7" t="s">
        <v>26</v>
      </c>
    </row>
    <row r="64" spans="5:7" ht="15.75" thickBot="1" x14ac:dyDescent="0.3">
      <c r="E64" s="170"/>
      <c r="F64" s="59"/>
      <c r="G64" s="61"/>
    </row>
    <row r="65" spans="5:7" x14ac:dyDescent="0.25">
      <c r="E65" s="17"/>
      <c r="F65" s="45"/>
      <c r="G65" s="46"/>
    </row>
    <row r="66" spans="5:7" x14ac:dyDescent="0.25">
      <c r="E66" s="18"/>
      <c r="F66" s="50"/>
      <c r="G66" s="51"/>
    </row>
    <row r="67" spans="5:7" ht="15.75" thickBot="1" x14ac:dyDescent="0.3">
      <c r="E67" s="19"/>
      <c r="F67" s="55"/>
      <c r="G67" s="56"/>
    </row>
  </sheetData>
  <mergeCells count="16">
    <mergeCell ref="C47:E47"/>
    <mergeCell ref="F47:G47"/>
    <mergeCell ref="E61:G61"/>
    <mergeCell ref="E62:E63"/>
    <mergeCell ref="F62:G62"/>
    <mergeCell ref="B34:B35"/>
    <mergeCell ref="C34:C35"/>
    <mergeCell ref="B36:B37"/>
    <mergeCell ref="C36:C37"/>
    <mergeCell ref="C39:E39"/>
    <mergeCell ref="B17:B18"/>
    <mergeCell ref="C17:C18"/>
    <mergeCell ref="B23:B24"/>
    <mergeCell ref="C23:C24"/>
    <mergeCell ref="B31:B32"/>
    <mergeCell ref="C31:C32"/>
  </mergeCells>
  <conditionalFormatting sqref="C13">
    <cfRule type="duplicateValues" dxfId="11" priority="17"/>
    <cfRule type="duplicateValues" dxfId="10" priority="18"/>
  </conditionalFormatting>
  <conditionalFormatting sqref="C27">
    <cfRule type="duplicateValues" dxfId="9" priority="23"/>
    <cfRule type="duplicateValues" dxfId="8" priority="24"/>
  </conditionalFormatting>
  <conditionalFormatting sqref="C28">
    <cfRule type="duplicateValues" dxfId="7" priority="21"/>
    <cfRule type="duplicateValues" dxfId="6" priority="22"/>
  </conditionalFormatting>
  <conditionalFormatting sqref="C29">
    <cfRule type="duplicateValues" dxfId="5" priority="19"/>
    <cfRule type="duplicateValues" dxfId="4" priority="20"/>
  </conditionalFormatting>
  <conditionalFormatting sqref="C30">
    <cfRule type="duplicateValues" dxfId="3" priority="15"/>
    <cfRule type="duplicateValues" dxfId="2" priority="16"/>
  </conditionalFormatting>
  <conditionalFormatting sqref="F1:G38 F64:G67">
    <cfRule type="containsBlanks" dxfId="1" priority="33">
      <formula>LEN(TRIM(F1))=0</formula>
    </cfRule>
  </conditionalFormatting>
  <pageMargins left="0.7" right="0.7" top="0.75" bottom="0.75" header="0.3" footer="0.3"/>
  <pageSetup paperSize="309" scale="30" fitToHeight="0" orientation="landscape" r:id="rId1"/>
  <rowBreaks count="3" manualBreakCount="3">
    <brk id="8" max="22" man="1"/>
    <brk id="21" max="16383" man="1"/>
    <brk id="36"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47F76-E107-4E86-B93B-C98C73F9040F}">
  <dimension ref="A2:H39"/>
  <sheetViews>
    <sheetView zoomScale="55" zoomScaleNormal="55" workbookViewId="0">
      <selection activeCell="G5" sqref="G5:G13"/>
    </sheetView>
  </sheetViews>
  <sheetFormatPr baseColWidth="10" defaultColWidth="45.85546875" defaultRowHeight="21" x14ac:dyDescent="0.25"/>
  <cols>
    <col min="1" max="1" width="113.42578125" bestFit="1" customWidth="1"/>
    <col min="2" max="2" width="49.5703125" bestFit="1" customWidth="1"/>
    <col min="3" max="4" width="6.42578125" bestFit="1" customWidth="1"/>
    <col min="6" max="8" width="45.85546875" style="240"/>
  </cols>
  <sheetData>
    <row r="2" spans="1:8" ht="28.5" x14ac:dyDescent="0.25">
      <c r="A2" s="218" t="s">
        <v>50</v>
      </c>
      <c r="B2" s="228" t="s">
        <v>202</v>
      </c>
      <c r="C2" s="1">
        <v>48</v>
      </c>
      <c r="D2" s="1">
        <v>27</v>
      </c>
    </row>
    <row r="3" spans="1:8" ht="27.2" x14ac:dyDescent="0.25">
      <c r="A3" s="104" t="s">
        <v>57</v>
      </c>
      <c r="B3" s="229" t="s">
        <v>202</v>
      </c>
      <c r="C3" s="1">
        <v>3</v>
      </c>
      <c r="D3" s="1">
        <v>20</v>
      </c>
    </row>
    <row r="4" spans="1:8" ht="27.2" x14ac:dyDescent="0.25">
      <c r="A4" s="36" t="s">
        <v>58</v>
      </c>
      <c r="B4" s="229" t="s">
        <v>202</v>
      </c>
      <c r="C4" s="1">
        <v>42</v>
      </c>
      <c r="D4" s="1">
        <v>27</v>
      </c>
    </row>
    <row r="5" spans="1:8" ht="28.5" x14ac:dyDescent="0.25">
      <c r="A5" s="222" t="s">
        <v>59</v>
      </c>
      <c r="B5" s="228" t="s">
        <v>202</v>
      </c>
      <c r="C5" s="1">
        <v>21</v>
      </c>
      <c r="D5" s="1">
        <v>56</v>
      </c>
      <c r="F5" s="240">
        <v>1.5</v>
      </c>
      <c r="G5" s="241">
        <f>SUM(C2:C18)</f>
        <v>5014</v>
      </c>
      <c r="H5" s="241">
        <f>SUM(D2:D18)</f>
        <v>2081</v>
      </c>
    </row>
    <row r="6" spans="1:8" ht="28.5" x14ac:dyDescent="0.25">
      <c r="A6" s="222" t="s">
        <v>60</v>
      </c>
      <c r="B6" s="228" t="s">
        <v>202</v>
      </c>
      <c r="C6" s="1">
        <v>50</v>
      </c>
      <c r="D6" s="1">
        <v>80</v>
      </c>
      <c r="F6" s="240" t="s">
        <v>211</v>
      </c>
      <c r="G6" s="241">
        <f>SUM(C19:C21)</f>
        <v>638</v>
      </c>
      <c r="H6" s="241">
        <f>SUM(D19:D21)</f>
        <v>636</v>
      </c>
    </row>
    <row r="7" spans="1:8" ht="28.5" x14ac:dyDescent="0.25">
      <c r="A7" s="36" t="s">
        <v>66</v>
      </c>
      <c r="B7" s="230" t="s">
        <v>202</v>
      </c>
      <c r="C7" s="1">
        <v>1936</v>
      </c>
      <c r="D7" s="1">
        <v>380</v>
      </c>
      <c r="G7" s="241">
        <f>SUM(C22:C24)</f>
        <v>8704</v>
      </c>
      <c r="H7" s="241">
        <f>SUM(D22:D24)</f>
        <v>7874</v>
      </c>
    </row>
    <row r="8" spans="1:8" ht="27.2" x14ac:dyDescent="0.25">
      <c r="A8" s="219" t="s">
        <v>67</v>
      </c>
      <c r="B8" s="230" t="s">
        <v>202</v>
      </c>
      <c r="C8" s="1">
        <v>557</v>
      </c>
      <c r="D8" s="1">
        <v>196</v>
      </c>
      <c r="G8" s="241">
        <f>SUM(C25:C29)</f>
        <v>238</v>
      </c>
      <c r="H8" s="241">
        <f>SUM(D25:D29)</f>
        <v>1067</v>
      </c>
    </row>
    <row r="9" spans="1:8" ht="28.5" x14ac:dyDescent="0.25">
      <c r="A9" s="219" t="s">
        <v>68</v>
      </c>
      <c r="B9" s="230" t="s">
        <v>202</v>
      </c>
      <c r="C9" s="1">
        <v>80</v>
      </c>
      <c r="D9" s="1">
        <v>93</v>
      </c>
      <c r="G9" s="241">
        <f>SUM(C30:C34)</f>
        <v>910</v>
      </c>
      <c r="H9" s="241">
        <f>SUM(D30:D34)</f>
        <v>1156</v>
      </c>
    </row>
    <row r="10" spans="1:8" ht="28.5" x14ac:dyDescent="0.25">
      <c r="A10" s="219" t="s">
        <v>69</v>
      </c>
      <c r="B10" s="230" t="s">
        <v>202</v>
      </c>
      <c r="C10" s="1">
        <v>1299</v>
      </c>
      <c r="D10" s="1">
        <v>91</v>
      </c>
      <c r="G10" s="241">
        <f>SUM(C35)</f>
        <v>6</v>
      </c>
      <c r="H10" s="241">
        <f>SUM(D35)</f>
        <v>13</v>
      </c>
    </row>
    <row r="11" spans="1:8" ht="28.5" x14ac:dyDescent="0.25">
      <c r="A11" s="221" t="s">
        <v>70</v>
      </c>
      <c r="B11" s="230" t="s">
        <v>202</v>
      </c>
      <c r="C11" s="1">
        <v>492</v>
      </c>
      <c r="D11" s="1">
        <v>562</v>
      </c>
      <c r="G11" s="241">
        <f>SUM(C36)</f>
        <v>504</v>
      </c>
      <c r="H11" s="241">
        <f>SUM(D36)</f>
        <v>239</v>
      </c>
    </row>
    <row r="12" spans="1:8" ht="28.5" x14ac:dyDescent="0.25">
      <c r="A12" s="219" t="s">
        <v>71</v>
      </c>
      <c r="B12" s="230" t="s">
        <v>202</v>
      </c>
      <c r="C12" s="1">
        <v>6</v>
      </c>
      <c r="D12" s="1">
        <v>6</v>
      </c>
      <c r="G12" s="241">
        <f>SUM(C37:C38)</f>
        <v>8875</v>
      </c>
      <c r="H12" s="241">
        <f>SUM(D37:D38)</f>
        <v>287</v>
      </c>
    </row>
    <row r="13" spans="1:8" ht="27.2" x14ac:dyDescent="0.25">
      <c r="A13" s="219" t="s">
        <v>73</v>
      </c>
      <c r="B13" s="230" t="s">
        <v>202</v>
      </c>
      <c r="C13" s="1">
        <v>3</v>
      </c>
      <c r="D13" s="1">
        <v>3</v>
      </c>
      <c r="G13" s="241">
        <f>SUM(C39)</f>
        <v>6</v>
      </c>
      <c r="H13" s="241">
        <f>SUM(D39)</f>
        <v>4</v>
      </c>
    </row>
    <row r="14" spans="1:8" ht="28.5" x14ac:dyDescent="0.25">
      <c r="A14" s="219" t="s">
        <v>74</v>
      </c>
      <c r="B14" s="230" t="s">
        <v>202</v>
      </c>
      <c r="C14" s="1">
        <v>367</v>
      </c>
      <c r="D14" s="1">
        <v>382</v>
      </c>
    </row>
    <row r="15" spans="1:8" ht="28.5" x14ac:dyDescent="0.25">
      <c r="A15" s="219" t="s">
        <v>75</v>
      </c>
      <c r="B15" s="230" t="s">
        <v>202</v>
      </c>
      <c r="C15" s="1">
        <v>2</v>
      </c>
      <c r="D15" s="1">
        <v>1</v>
      </c>
    </row>
    <row r="16" spans="1:8" ht="28.5" x14ac:dyDescent="0.25">
      <c r="A16" s="219" t="s">
        <v>76</v>
      </c>
      <c r="B16" s="230" t="s">
        <v>202</v>
      </c>
      <c r="C16" s="96">
        <v>72</v>
      </c>
      <c r="D16" s="96">
        <v>111</v>
      </c>
    </row>
    <row r="17" spans="1:4" ht="27.2" x14ac:dyDescent="0.25">
      <c r="A17" s="82" t="s">
        <v>77</v>
      </c>
      <c r="B17" s="231" t="s">
        <v>202</v>
      </c>
      <c r="C17" s="96">
        <v>35</v>
      </c>
      <c r="D17" s="96">
        <v>45</v>
      </c>
    </row>
    <row r="18" spans="1:4" ht="28.5" x14ac:dyDescent="0.25">
      <c r="A18" s="82" t="s">
        <v>78</v>
      </c>
      <c r="B18" s="231" t="s">
        <v>202</v>
      </c>
      <c r="C18" s="96">
        <v>1</v>
      </c>
      <c r="D18" s="96">
        <v>1</v>
      </c>
    </row>
    <row r="19" spans="1:4" ht="42.75" x14ac:dyDescent="0.25">
      <c r="A19" s="36" t="s">
        <v>41</v>
      </c>
      <c r="B19" s="232" t="s">
        <v>203</v>
      </c>
      <c r="C19" s="1">
        <v>319</v>
      </c>
      <c r="D19" s="1">
        <v>318</v>
      </c>
    </row>
    <row r="20" spans="1:4" ht="42.75" x14ac:dyDescent="0.25">
      <c r="A20" s="223" t="s">
        <v>42</v>
      </c>
      <c r="B20" s="233" t="s">
        <v>203</v>
      </c>
      <c r="C20" s="96">
        <v>301</v>
      </c>
      <c r="D20" s="96">
        <v>300</v>
      </c>
    </row>
    <row r="21" spans="1:4" ht="42.75" x14ac:dyDescent="0.25">
      <c r="A21" s="223" t="s">
        <v>43</v>
      </c>
      <c r="B21" s="233" t="s">
        <v>203</v>
      </c>
      <c r="C21" s="1">
        <v>18</v>
      </c>
      <c r="D21" s="1">
        <v>18</v>
      </c>
    </row>
    <row r="22" spans="1:4" ht="42.75" x14ac:dyDescent="0.25">
      <c r="A22" s="36" t="s">
        <v>44</v>
      </c>
      <c r="B22" s="234" t="s">
        <v>204</v>
      </c>
      <c r="C22" s="1">
        <v>4352</v>
      </c>
      <c r="D22" s="1">
        <v>3937</v>
      </c>
    </row>
    <row r="23" spans="1:4" ht="42.75" x14ac:dyDescent="0.25">
      <c r="A23" s="82" t="s">
        <v>45</v>
      </c>
      <c r="B23" s="234" t="s">
        <v>204</v>
      </c>
      <c r="C23" s="1">
        <v>4302</v>
      </c>
      <c r="D23" s="1">
        <v>3907</v>
      </c>
    </row>
    <row r="24" spans="1:4" ht="42.75" x14ac:dyDescent="0.25">
      <c r="A24" s="219" t="s">
        <v>46</v>
      </c>
      <c r="B24" s="235" t="s">
        <v>204</v>
      </c>
      <c r="C24" s="1">
        <v>50</v>
      </c>
      <c r="D24" s="1">
        <v>30</v>
      </c>
    </row>
    <row r="25" spans="1:4" ht="42.75" x14ac:dyDescent="0.25">
      <c r="A25" s="225" t="s">
        <v>47</v>
      </c>
      <c r="B25" s="236" t="s">
        <v>205</v>
      </c>
      <c r="C25" s="1" t="s">
        <v>212</v>
      </c>
      <c r="D25" s="1">
        <v>812</v>
      </c>
    </row>
    <row r="26" spans="1:4" ht="42.75" x14ac:dyDescent="0.25">
      <c r="A26" s="83" t="s">
        <v>48</v>
      </c>
      <c r="B26" s="236" t="s">
        <v>205</v>
      </c>
      <c r="C26" s="1">
        <v>1</v>
      </c>
      <c r="D26" s="1">
        <v>2</v>
      </c>
    </row>
    <row r="27" spans="1:4" ht="42.75" x14ac:dyDescent="0.25">
      <c r="A27" s="218" t="s">
        <v>49</v>
      </c>
      <c r="B27" s="236" t="s">
        <v>205</v>
      </c>
      <c r="C27" s="1">
        <v>0</v>
      </c>
      <c r="D27" s="1">
        <v>3</v>
      </c>
    </row>
    <row r="28" spans="1:4" ht="42.75" x14ac:dyDescent="0.25">
      <c r="A28" s="218" t="s">
        <v>52</v>
      </c>
      <c r="B28" s="236" t="s">
        <v>205</v>
      </c>
      <c r="C28" s="1">
        <v>236</v>
      </c>
      <c r="D28" s="1">
        <v>250</v>
      </c>
    </row>
    <row r="29" spans="1:4" ht="42.75" x14ac:dyDescent="0.25">
      <c r="A29" s="218" t="s">
        <v>55</v>
      </c>
      <c r="B29" s="236" t="s">
        <v>205</v>
      </c>
      <c r="C29" s="1">
        <v>1</v>
      </c>
      <c r="D29" s="1"/>
    </row>
    <row r="30" spans="1:4" ht="42.75" x14ac:dyDescent="0.25">
      <c r="A30" s="36" t="s">
        <v>61</v>
      </c>
      <c r="B30" s="237" t="s">
        <v>209</v>
      </c>
      <c r="C30" s="1">
        <v>3</v>
      </c>
      <c r="D30" s="1">
        <v>24</v>
      </c>
    </row>
    <row r="31" spans="1:4" ht="42.75" x14ac:dyDescent="0.25">
      <c r="A31" s="82" t="s">
        <v>62</v>
      </c>
      <c r="B31" s="237" t="s">
        <v>209</v>
      </c>
      <c r="C31" s="1">
        <v>511</v>
      </c>
      <c r="D31" s="1">
        <v>797</v>
      </c>
    </row>
    <row r="32" spans="1:4" ht="42.75" x14ac:dyDescent="0.25">
      <c r="A32" s="224" t="s">
        <v>63</v>
      </c>
      <c r="B32" s="238" t="s">
        <v>209</v>
      </c>
      <c r="C32" s="1">
        <v>12</v>
      </c>
      <c r="D32" s="1">
        <v>27</v>
      </c>
    </row>
    <row r="33" spans="1:4" ht="42.75" x14ac:dyDescent="0.25">
      <c r="A33" s="224" t="s">
        <v>64</v>
      </c>
      <c r="B33" s="237" t="s">
        <v>209</v>
      </c>
      <c r="C33" s="1">
        <v>7</v>
      </c>
      <c r="D33" s="1">
        <v>10</v>
      </c>
    </row>
    <row r="34" spans="1:4" ht="42.75" x14ac:dyDescent="0.25">
      <c r="A34" s="226" t="s">
        <v>65</v>
      </c>
      <c r="B34" s="237" t="s">
        <v>209</v>
      </c>
      <c r="C34" s="1">
        <v>377</v>
      </c>
      <c r="D34" s="1">
        <v>298</v>
      </c>
    </row>
    <row r="35" spans="1:4" ht="28.5" x14ac:dyDescent="0.25">
      <c r="A35" s="82" t="s">
        <v>72</v>
      </c>
      <c r="B35" s="216" t="s">
        <v>210</v>
      </c>
      <c r="C35" s="1">
        <v>6</v>
      </c>
      <c r="D35" s="1">
        <v>13</v>
      </c>
    </row>
    <row r="36" spans="1:4" ht="42.75" x14ac:dyDescent="0.25">
      <c r="A36" s="218" t="s">
        <v>53</v>
      </c>
      <c r="B36" s="239" t="s">
        <v>207</v>
      </c>
      <c r="C36" s="1">
        <v>504</v>
      </c>
      <c r="D36" s="1">
        <v>239</v>
      </c>
    </row>
    <row r="37" spans="1:4" ht="42.75" x14ac:dyDescent="0.25">
      <c r="A37" s="218" t="s">
        <v>51</v>
      </c>
      <c r="B37" s="236" t="s">
        <v>206</v>
      </c>
      <c r="C37" s="1">
        <v>8874</v>
      </c>
      <c r="D37" s="1">
        <v>285</v>
      </c>
    </row>
    <row r="38" spans="1:4" ht="43.5" x14ac:dyDescent="0.25">
      <c r="A38" s="218" t="s">
        <v>54</v>
      </c>
      <c r="B38" s="236" t="s">
        <v>206</v>
      </c>
      <c r="C38" s="1">
        <v>1</v>
      </c>
      <c r="D38" s="1">
        <v>2</v>
      </c>
    </row>
    <row r="39" spans="1:4" ht="29.25" thickBot="1" x14ac:dyDescent="0.3">
      <c r="A39" s="220" t="s">
        <v>56</v>
      </c>
      <c r="B39" s="227" t="s">
        <v>208</v>
      </c>
      <c r="C39" s="27">
        <v>6</v>
      </c>
      <c r="D39" s="27">
        <v>4</v>
      </c>
    </row>
  </sheetData>
  <sortState xmlns:xlrd2="http://schemas.microsoft.com/office/spreadsheetml/2017/richdata2" ref="A2:D39">
    <sortCondition ref="B1:B39"/>
  </sortState>
  <conditionalFormatting sqref="C2:D39">
    <cfRule type="containsBlanks" dxfId="0" priority="1">
      <formula>LEN(TRIM(C2))=0</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SEGUIMIENTO 3Tr23</vt:lpstr>
      <vt:lpstr>Base formato avance</vt:lpstr>
      <vt:lpstr>SEGUIMIENTO 2Tr23 (2)</vt:lpstr>
      <vt:lpstr>tabla para sacar cuentas</vt:lpstr>
      <vt:lpstr>'Base formato avance'!Área_de_impresión</vt:lpstr>
      <vt:lpstr>'SEGUIMIENTO 2Tr23 (2)'!Área_de_impresión</vt:lpstr>
      <vt:lpstr>'SEGUIMIENTO 3Tr23'!Área_de_impresión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2024-10-02T19:00:50Z</cp:lastPrinted>
  <dcterms:created xsi:type="dcterms:W3CDTF">2020-03-29T15:30:51Z</dcterms:created>
  <dcterms:modified xsi:type="dcterms:W3CDTF">2024-10-04T18:03:09Z</dcterms:modified>
  <cp:category/>
  <cp:contentStatus/>
</cp:coreProperties>
</file>