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PP 2.4 SIRESOL\"/>
    </mc:Choice>
  </mc:AlternateContent>
  <xr:revisionPtr revIDLastSave="0" documentId="8_{B026B511-E4AD-44AD-8657-7DE9EE1DF8BF}" xr6:coauthVersionLast="47" xr6:coauthVersionMax="47" xr10:uidLastSave="{00000000-0000-0000-0000-000000000000}"/>
  <bookViews>
    <workbookView xWindow="-110" yWindow="-110" windowWidth="19420" windowHeight="11500" tabRatio="846" firstSheet="4" activeTab="4" xr2:uid="{5AAE478C-4A04-4E37-B17A-7DE86019E7F7}"/>
  </bookViews>
  <sheets>
    <sheet name="5. Pp (3 años)" sheetId="9" state="hidden" r:id="rId1"/>
    <sheet name=" 7. Pp (2026)" sheetId="22" state="hidden" r:id="rId2"/>
    <sheet name="9. METAS" sheetId="12" state="hidden" r:id="rId3"/>
    <sheet name="11. SEGUIMIENTO 2026" sheetId="24" state="hidden" r:id="rId4"/>
    <sheet name="17. CEDULA0126" sheetId="32" r:id="rId5"/>
    <sheet name="21. CEDULA0127" sheetId="36" state="hidden" r:id="rId6"/>
    <sheet name="22. CEDULA0227" sheetId="37" state="hidden" r:id="rId7"/>
    <sheet name="23. CEDULA0327" sheetId="38" state="hidden" r:id="rId8"/>
    <sheet name="24. CEDULA0427" sheetId="40" state="hidden" r:id="rId9"/>
  </sheets>
  <definedNames>
    <definedName name="_3">#REF!</definedName>
    <definedName name="_xlnm._FilterDatabase" localSheetId="1" hidden="1">' 7. Pp (2026)'!$B$43:$P$68</definedName>
    <definedName name="_xlnm._FilterDatabase" localSheetId="3" hidden="1">'11. SEGUIMIENTO 2026'!$C$13:$AC$37</definedName>
    <definedName name="_xlnm._FilterDatabase" localSheetId="4" hidden="1">'17. CEDULA0126'!$C$12:$P$60</definedName>
    <definedName name="_xlnm._FilterDatabase" localSheetId="5" hidden="1">'21. CEDULA0127'!$C$12:$P$251</definedName>
    <definedName name="_xlnm._FilterDatabase" localSheetId="6" hidden="1">'22. CEDULA0227'!$C$12:$P$251</definedName>
    <definedName name="_xlnm._FilterDatabase" localSheetId="7" hidden="1">'23. CEDULA0327'!$C$12:$P$251</definedName>
    <definedName name="_xlnm._FilterDatabase" localSheetId="8" hidden="1">'24. CEDULA0427'!$C$12:$P$251</definedName>
    <definedName name="_xlnm._FilterDatabase" localSheetId="0" hidden="1">'5. Pp (3 años)'!$B$44:$P$69</definedName>
    <definedName name="_xlnm._FilterDatabase" localSheetId="2" hidden="1">'9. METAS'!$C$18:$X$43</definedName>
    <definedName name="adadad">#REF!</definedName>
    <definedName name="adadgtd">#REF!</definedName>
    <definedName name="ADFASDF" localSheetId="1">#REF!</definedName>
    <definedName name="ADFASDF" localSheetId="0">#REF!</definedName>
    <definedName name="ADFASDF">#REF!</definedName>
    <definedName name="_xlnm.Print_Area" localSheetId="1">' 7. Pp (2026)'!$B$4:$P$77</definedName>
    <definedName name="_xlnm.Print_Area" localSheetId="3">'11. SEGUIMIENTO 2026'!$C$5:$Z$37</definedName>
    <definedName name="_xlnm.Print_Area" localSheetId="4">'17. CEDULA0126'!$C$5:$O$60</definedName>
    <definedName name="_xlnm.Print_Area" localSheetId="5">'21. CEDULA0127'!$C$5:$O$251</definedName>
    <definedName name="_xlnm.Print_Area" localSheetId="6">'22. CEDULA0227'!$C$5:$O$251</definedName>
    <definedName name="_xlnm.Print_Area" localSheetId="7">'23. CEDULA0327'!$C$5:$O$251</definedName>
    <definedName name="_xlnm.Print_Area" localSheetId="8">'24. CEDULA0427'!$C$5:$O$251</definedName>
    <definedName name="_xlnm.Print_Area" localSheetId="0">'5. Pp (3 años)'!$B$4:$P$56</definedName>
    <definedName name="_xlnm.Print_Area" localSheetId="2">'9. METAS'!$C$5:$X$43</definedName>
    <definedName name="averiguar" localSheetId="1">#REF!</definedName>
    <definedName name="averiguar" localSheetId="0">#REF!</definedName>
    <definedName name="averiguar">#REF!</definedName>
    <definedName name="averiguar2" localSheetId="1">#REF!</definedName>
    <definedName name="averiguar2" localSheetId="0">#REF!</definedName>
    <definedName name="averiguar2">#REF!</definedName>
    <definedName name="averiguar3" localSheetId="1">#REF!</definedName>
    <definedName name="averiguar3" localSheetId="0">#REF!</definedName>
    <definedName name="averiguar3">#REF!</definedName>
    <definedName name="cfdfda">#REF!</definedName>
    <definedName name="d">#REF!</definedName>
    <definedName name="ddddddd">#REF!</definedName>
    <definedName name="e">#REF!</definedName>
    <definedName name="ELI">#REF!</definedName>
    <definedName name="fin">#REF!</definedName>
    <definedName name="final">#REF!</definedName>
    <definedName name="finalidad">#REF!</definedName>
    <definedName name="finalidad10000">#REF!</definedName>
    <definedName name="finalidad10001">#REF!</definedName>
    <definedName name="FINALIDAD3">#REF!</definedName>
    <definedName name="FINALIDAD4">#REF!</definedName>
    <definedName name="finalidad82">#REF!</definedName>
    <definedName name="formato2" localSheetId="1">#REF!</definedName>
    <definedName name="formato2" localSheetId="0">#REF!</definedName>
    <definedName name="formato2">#REF!</definedName>
    <definedName name="fun">#REF!</definedName>
    <definedName name="funcion">#REF!</definedName>
    <definedName name="funcion0">#REF!</definedName>
    <definedName name="FUNCION09">#REF!</definedName>
    <definedName name="funcion1">#REF!</definedName>
    <definedName name="funcion10">#REF!</definedName>
    <definedName name="funcion121">#REF!</definedName>
    <definedName name="funcion2">#REF!</definedName>
    <definedName name="funcion2000">#REF!</definedName>
    <definedName name="funcion3">#REF!</definedName>
    <definedName name="funcion4">#REF!</definedName>
    <definedName name="funcion5">#REF!</definedName>
    <definedName name="funcion7842">#REF!</definedName>
    <definedName name="FUNCION787">#REF!</definedName>
    <definedName name="FUNCION7894">#REF!</definedName>
    <definedName name="funcion9">#REF!</definedName>
    <definedName name="g">#REF!</definedName>
    <definedName name="jjj">#REF!</definedName>
    <definedName name="jjjjjjjjjjjjjjjjjjjjjjjjjjjjjjjjjjjjjjjjjjjjjjj">#REF!</definedName>
    <definedName name="jyutyutyu">#REF!</definedName>
    <definedName name="M" localSheetId="1">#REF!</definedName>
    <definedName name="M" localSheetId="0">#REF!</definedName>
    <definedName name="M">#REF!</definedName>
    <definedName name="MIRPRUEBA" localSheetId="1">#REF!</definedName>
    <definedName name="MIRPRUEBA" localSheetId="0">#REF!</definedName>
    <definedName name="MIRPRUEBA">#REF!</definedName>
    <definedName name="programa">#REF!</definedName>
    <definedName name="programa7">#REF!</definedName>
    <definedName name="programa8">#REF!</definedName>
    <definedName name="Rfinalidad">#REF!</definedName>
    <definedName name="Rfinalidad2">#REF!</definedName>
    <definedName name="Rfinalidad5">#REF!</definedName>
    <definedName name="rFINALIDAD6">#REF!</definedName>
    <definedName name="rfinalidad98">#REF!</definedName>
    <definedName name="rfuncio4">#REF!</definedName>
    <definedName name="Rfuncion1">#REF!</definedName>
    <definedName name="Rfuncion3">#REF!</definedName>
    <definedName name="runcion">#REF!</definedName>
    <definedName name="SN_S">#REF!</definedName>
    <definedName name="_xlnm.Print_Titles" localSheetId="1">' 7. Pp (2026)'!$41:$44</definedName>
    <definedName name="_xlnm.Print_Titles" localSheetId="3">'11. SEGUIMIENTO 2026'!$5:$13</definedName>
    <definedName name="_xlnm.Print_Titles" localSheetId="4">'17. CEDULA0126'!$5:$12</definedName>
    <definedName name="_xlnm.Print_Titles" localSheetId="5">'21. CEDULA0127'!$5:$12</definedName>
    <definedName name="_xlnm.Print_Titles" localSheetId="6">'22. CEDULA0227'!$5:$12</definedName>
    <definedName name="_xlnm.Print_Titles" localSheetId="7">'23. CEDULA0327'!$5:$12</definedName>
    <definedName name="_xlnm.Print_Titles" localSheetId="8">'24. CEDULA0427'!$5:$12</definedName>
    <definedName name="_xlnm.Print_Titles" localSheetId="0">'5. Pp (3 años)'!$42:$45</definedName>
    <definedName name="_xlnm.Print_Titles" localSheetId="2">'9. METAS'!$5:$19</definedName>
    <definedName name="twgtdg">#REF!</definedName>
    <definedName name="uimv">#REF!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13" i="32" l="1"/>
  <c r="V14" i="24"/>
  <c r="G27" i="32"/>
  <c r="E51" i="22" l="1"/>
  <c r="E46" i="22" l="1"/>
  <c r="I46" i="22"/>
  <c r="H15" i="32" l="1"/>
  <c r="C22" i="12" l="1"/>
  <c r="F14" i="24"/>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M13" i="32"/>
  <c r="L13" i="32"/>
  <c r="K13" i="32"/>
  <c r="H17" i="32"/>
  <c r="H19" i="32"/>
  <c r="H21" i="32"/>
  <c r="H23" i="32"/>
  <c r="H25" i="32"/>
  <c r="H27" i="32"/>
  <c r="H29" i="32"/>
  <c r="H31" i="32"/>
  <c r="H33" i="32"/>
  <c r="H35" i="32"/>
  <c r="H37" i="32"/>
  <c r="H39" i="32"/>
  <c r="H41" i="32"/>
  <c r="H43" i="32"/>
  <c r="H45" i="32"/>
  <c r="H47" i="32"/>
  <c r="H49" i="32"/>
  <c r="H51" i="32"/>
  <c r="H53" i="32"/>
  <c r="H55" i="32"/>
  <c r="H57" i="32"/>
  <c r="H59"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N13" i="32" l="1"/>
  <c r="N21" i="32"/>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O17" i="32"/>
  <c r="O19" i="32"/>
  <c r="O25" i="32"/>
  <c r="O27" i="32"/>
  <c r="N43" i="32"/>
  <c r="N57" i="32"/>
  <c r="N59" i="32"/>
  <c r="N29" i="32"/>
  <c r="N45" i="32"/>
  <c r="N15" i="32"/>
  <c r="N19" i="32"/>
  <c r="O45" i="32"/>
  <c r="N25" i="32"/>
  <c r="N31" i="32"/>
  <c r="O53" i="32"/>
  <c r="N17" i="32"/>
  <c r="O15" i="32"/>
  <c r="O39" i="32"/>
  <c r="O37" i="32"/>
  <c r="O55" i="32"/>
  <c r="N23" i="32"/>
  <c r="N41" i="32"/>
  <c r="N47" i="32"/>
  <c r="O33" i="32"/>
  <c r="O49" i="32"/>
  <c r="O29" i="32"/>
  <c r="O31" i="32"/>
  <c r="N39" i="32"/>
  <c r="O47" i="32"/>
  <c r="N55" i="32"/>
  <c r="N37" i="32"/>
  <c r="N53" i="32"/>
  <c r="O35" i="32"/>
  <c r="O51" i="32"/>
  <c r="N35" i="32"/>
  <c r="O43" i="32"/>
  <c r="N51" i="32"/>
  <c r="O59" i="32"/>
  <c r="O23" i="32"/>
  <c r="N33" i="32"/>
  <c r="O41" i="32"/>
  <c r="N49" i="32"/>
  <c r="O57" i="32"/>
  <c r="O21"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U14" i="24"/>
  <c r="T14" i="24"/>
  <c r="S14" i="24"/>
  <c r="R14" i="24"/>
  <c r="I15" i="24"/>
  <c r="I16" i="24"/>
  <c r="Y16" i="24" s="1"/>
  <c r="I17" i="24"/>
  <c r="Y17" i="24" s="1"/>
  <c r="I18" i="24"/>
  <c r="I19" i="24"/>
  <c r="Y19" i="24" s="1"/>
  <c r="I20" i="24"/>
  <c r="X20" i="24" s="1"/>
  <c r="I21" i="24"/>
  <c r="Y21" i="24" s="1"/>
  <c r="I22" i="24"/>
  <c r="I23" i="24"/>
  <c r="Y23" i="24" s="1"/>
  <c r="I24" i="24"/>
  <c r="I25" i="24"/>
  <c r="Y25" i="24" s="1"/>
  <c r="I26" i="24"/>
  <c r="Y26" i="24" s="1"/>
  <c r="I27" i="24"/>
  <c r="Y27" i="24" s="1"/>
  <c r="I28" i="24"/>
  <c r="I29" i="24"/>
  <c r="I30" i="24"/>
  <c r="Y30" i="24" s="1"/>
  <c r="I31" i="24"/>
  <c r="I32" i="24"/>
  <c r="Y32" i="24" s="1"/>
  <c r="I33" i="24"/>
  <c r="I34" i="24"/>
  <c r="Y34" i="24" s="1"/>
  <c r="I35" i="24"/>
  <c r="I36" i="24"/>
  <c r="X36" i="24" s="1"/>
  <c r="I37" i="24"/>
  <c r="Y37" i="24" s="1"/>
  <c r="Y14"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E14" i="24"/>
  <c r="D14" i="24"/>
  <c r="C14" i="24"/>
  <c r="C21" i="12"/>
  <c r="D21" i="12"/>
  <c r="E21"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E20" i="12"/>
  <c r="D20" i="12"/>
  <c r="C20" i="1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H46" i="22"/>
  <c r="G46" i="22"/>
  <c r="F46" i="22"/>
  <c r="D46" i="22"/>
  <c r="C46" i="22"/>
  <c r="B46" i="22"/>
  <c r="P45" i="22"/>
  <c r="O45" i="22"/>
  <c r="N45" i="22"/>
  <c r="M45" i="22"/>
  <c r="L45" i="22"/>
  <c r="K45" i="22"/>
  <c r="J45" i="22"/>
  <c r="I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W15" i="24" l="1"/>
  <c r="V15" i="24"/>
  <c r="Y15" i="24"/>
  <c r="X15" i="24"/>
  <c r="X17" i="24"/>
  <c r="W17" i="24"/>
  <c r="V17" i="24"/>
  <c r="V18" i="24"/>
  <c r="X18" i="24"/>
  <c r="Y18" i="24"/>
  <c r="W18" i="24"/>
  <c r="V22" i="24"/>
  <c r="W22" i="24"/>
  <c r="X22" i="24"/>
  <c r="Y22" i="24"/>
  <c r="W24" i="24"/>
  <c r="X24" i="24"/>
  <c r="Y24" i="24"/>
  <c r="V24" i="24"/>
  <c r="V28" i="24"/>
  <c r="W28" i="24"/>
  <c r="X28" i="24"/>
  <c r="Y28" i="24"/>
  <c r="V29" i="24"/>
  <c r="W29" i="24"/>
  <c r="Y29" i="24"/>
  <c r="X29" i="24"/>
  <c r="Y31" i="24"/>
  <c r="W31" i="24"/>
  <c r="V31" i="24"/>
  <c r="V33" i="24"/>
  <c r="Y33" i="24"/>
  <c r="X33" i="24"/>
  <c r="W33" i="24"/>
  <c r="V35" i="24"/>
  <c r="W35" i="24"/>
  <c r="X35" i="24"/>
  <c r="Y35" i="24"/>
  <c r="Y20" i="24"/>
  <c r="Y36" i="24"/>
  <c r="V25" i="24"/>
  <c r="V26" i="24"/>
  <c r="X31" i="24"/>
  <c r="W25" i="24"/>
  <c r="W26" i="24"/>
  <c r="V20" i="24"/>
  <c r="X25" i="24"/>
  <c r="V36" i="24"/>
  <c r="W20" i="24"/>
  <c r="W36" i="24"/>
  <c r="V16" i="24"/>
  <c r="V23" i="24"/>
  <c r="V32" i="24"/>
  <c r="W16" i="24"/>
  <c r="V19" i="24"/>
  <c r="W23" i="24"/>
  <c r="X26" i="24"/>
  <c r="V30" i="24"/>
  <c r="W32" i="24"/>
  <c r="X16" i="24"/>
  <c r="W19" i="24"/>
  <c r="V21" i="24"/>
  <c r="X23" i="24"/>
  <c r="V27" i="24"/>
  <c r="W30" i="24"/>
  <c r="X32" i="24"/>
  <c r="V34" i="24"/>
  <c r="W14" i="24"/>
  <c r="X19" i="24"/>
  <c r="W21" i="24"/>
  <c r="W27" i="24"/>
  <c r="X30" i="24"/>
  <c r="W34" i="24"/>
  <c r="X14" i="24"/>
  <c r="X21" i="24"/>
  <c r="X27" i="24"/>
  <c r="X34" i="24"/>
  <c r="V37" i="24"/>
  <c r="W37" i="24"/>
  <c r="X37" i="24"/>
  <c r="H20" i="12" l="1"/>
  <c r="I20" i="12"/>
  <c r="H21" i="12"/>
  <c r="I21" i="12"/>
  <c r="H22" i="12"/>
  <c r="I22" i="12"/>
  <c r="H23" i="12"/>
  <c r="I23" i="12"/>
  <c r="H43" i="12"/>
  <c r="I43" i="12"/>
</calcChain>
</file>

<file path=xl/sharedStrings.xml><?xml version="1.0" encoding="utf-8"?>
<sst xmlns="http://schemas.openxmlformats.org/spreadsheetml/2006/main" count="766" uniqueCount="458">
  <si>
    <t>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</si>
  <si>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</si>
  <si>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</si>
  <si>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</si>
  <si>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</si>
  <si>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</si>
  <si>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</si>
  <si>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</si>
  <si>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</si>
  <si>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</si>
  <si>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</si>
  <si>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</si>
  <si>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</si>
  <si>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</si>
  <si>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</si>
  <si>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</si>
  <si>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</si>
  <si>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</si>
  <si>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</si>
  <si>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</si>
  <si>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</si>
  <si>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</si>
  <si>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</si>
  <si>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</si>
  <si>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</si>
  <si>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</si>
  <si>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</si>
  <si>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</si>
  <si>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</si>
  <si>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</si>
  <si>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</si>
  <si>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</si>
  <si>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</si>
  <si>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</si>
  <si>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</si>
  <si>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</si>
  <si>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</si>
  <si>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</si>
  <si>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</si>
  <si>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</si>
  <si>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</si>
  <si>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</si>
  <si>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</si>
  <si>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</si>
  <si>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</si>
  <si>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</si>
  <si>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</si>
  <si>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</si>
  <si>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</si>
  <si>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</si>
  <si>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</si>
  <si>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</si>
  <si>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</si>
  <si>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</si>
  <si>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</si>
  <si>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</si>
  <si>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</si>
  <si>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</si>
  <si>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</si>
  <si>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</si>
  <si>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</si>
  <si>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</si>
  <si>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</si>
  <si>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</si>
  <si>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</si>
  <si>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</si>
  <si>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</si>
  <si>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</si>
  <si>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</si>
  <si>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</si>
  <si>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</si>
  <si>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</si>
  <si>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</si>
  <si>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</si>
  <si>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</si>
  <si>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</si>
  <si>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</si>
  <si>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</si>
  <si>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</si>
  <si>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</si>
  <si>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</si>
  <si>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</si>
  <si>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</si>
  <si>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</si>
  <si>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</si>
  <si>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</si>
  <si>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</si>
  <si>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</si>
  <si>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</si>
  <si>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</si>
  <si>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</si>
  <si>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</si>
  <si>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</si>
  <si>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</si>
  <si>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</si>
  <si>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</si>
  <si>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</si>
  <si>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Calidad</t>
  </si>
  <si>
    <t>Ascendente</t>
  </si>
  <si>
    <t>PROGRAMACIÓN DE LAS METAS 2025-2027 POR TRIMESTRE</t>
  </si>
  <si>
    <t>OBJETIVOS DE LA MIR, METAS Y LÍNEA BASE</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</si>
  <si>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</si>
  <si>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</si>
  <si>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</si>
  <si>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</si>
  <si>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</si>
  <si>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</si>
  <si>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</si>
  <si>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r>
      <rPr>
        <b/>
        <sz val="13"/>
        <color theme="1"/>
        <rFont val="Calibri"/>
        <family val="2"/>
      </rPr>
      <t xml:space="preserve">UNIDAD DE MEDIDA DEL INDICADOR: </t>
    </r>
    <r>
      <rPr>
        <sz val="13"/>
        <color theme="1"/>
        <rFont val="Calibri"/>
        <family val="2"/>
      </rPr>
      <t xml:space="preserve">
Porcentaje
</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</si>
  <si>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</si>
  <si>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2. MEDIO AMBIENTE Y DESARROLLO SOSTENIBLE</t>
  </si>
  <si>
    <t>Gobierno</t>
  </si>
  <si>
    <t>Promover un desarrollo urbano ordenado y sostenible, conservando los recursos naturales y mejorando la calidad de vida de sus habitantes presentes y futuros.</t>
  </si>
  <si>
    <t>MIR 2025 - 2027
(NOMBRE DE LA DEPENDENCIA)</t>
  </si>
  <si>
    <r>
      <t xml:space="preserve">I_MED_AM_DES_SOS: </t>
    </r>
    <r>
      <rPr>
        <sz val="13"/>
        <color theme="1"/>
        <rFont val="Calibri"/>
        <family val="2"/>
      </rPr>
      <t>Índice de Medio Ambiente y Desarrollo Sostenible.</t>
    </r>
  </si>
  <si>
    <t>El Índice de Medio Ambiente y Desarrollo Sostenible mide el progreso en: Preservación Ambiental, Gestión de Residuos y la Dimensión Económica del Desarrollo.</t>
  </si>
  <si>
    <r>
      <t>META A DICIEMBRE 2027
I_MED_AM_DES_SOS:</t>
    </r>
    <r>
      <rPr>
        <sz val="13"/>
        <color theme="1"/>
        <rFont val="Calibri"/>
        <family val="2"/>
      </rPr>
      <t xml:space="preserve"> 72.87% a diciembre del 2027.</t>
    </r>
  </si>
  <si>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72.87% a diciembre del 2025</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</si>
  <si>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</si>
  <si>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LÍNEA BASE
TRIANUAL</t>
  </si>
  <si>
    <t>E-PPA 2.4 PROGRAMA DE RECOLECCIÓN  DE RESIDUOS SÓLIDOS URBANOS Y DISPOSICIÓN FINAL</t>
  </si>
  <si>
    <t>Desarrollo Social</t>
  </si>
  <si>
    <t>Protección Ambiental</t>
  </si>
  <si>
    <t>Ordenación de Desechos</t>
  </si>
  <si>
    <t>E Prestación de Servicios Públicos. Actividades del sector público, que realiza en forma directa, regular y continua, para satisfacer demandas de la sociedad, de interés general, atendiendo a las personas en sus diferentes esferas jurídicas, a través de las siguientes finalidades:
i) Funciones de gobierno.
i) Funciones de gobierno.</t>
  </si>
  <si>
    <t>Solución Integral De Residuos Sólidos (SIRESOL CANCÚN)</t>
  </si>
  <si>
    <t>Manejo de Residuos Sólidos</t>
  </si>
  <si>
    <t>SIRESOL CANCUN</t>
  </si>
  <si>
    <t>Dirección de Disposición Final</t>
  </si>
  <si>
    <t>Dirección Administrativa</t>
  </si>
  <si>
    <t>Dirección de Prevención</t>
  </si>
  <si>
    <t>Dirección de la Unidad Jurídica y Sanciones</t>
  </si>
  <si>
    <t>Dirección de Recolección</t>
  </si>
  <si>
    <t>2.4.1  Mejorar el servicio de recolección y gestión de residuos eficiente y responsable, minimizando el impacto ambiental y fomentando la cultura de la separación en la fuente.</t>
  </si>
  <si>
    <t>Trimestral</t>
  </si>
  <si>
    <t>RSUG (t,t-1) = [(RSUG t / RSUG t-1)-1]X 100
INDICADOR
RSUG (t,t-1):  Residuos Sólidos Urbanos Generados entre los trimestres t y t-1
Donde t = T1 2025; T2 2025; T3 2025 y T4 2025
y t-1 = T1 2022; T2 2022; T3 2022 y T4 2022
T1 = Trimestre ENE-MAR; 
T2 = Trimestre ABR-JUN;
T3 = Trimestre JUL-SEP
T4 = Trimestre OCT-DIC
VARIABLES
RSUG t : Residuos Sólidos Urbanos Generados en el Trimestre t (T1 2025, T2 2025, T3 2025 o T4 2025)
RSUG t-1 : Residuos sólidos generados en el Trimestre t-1 (T1 2022, T2 2022, T3 2022 o T4 2022)</t>
  </si>
  <si>
    <t>Unidad de medida del indicador:  Porcentaje 
Unidad de medida de la variable: 
Verificaciones de recolección de RSU</t>
  </si>
  <si>
    <t xml:space="preserve">Nombre del documento:  
Reportes trimestrales de la Matriz de Indicadores  2024.
Nombre del área o quien lo emite: 
Dirección General  
Periodicidad: Trimestral
Ubicación : 
Laforet con clave de expediente: MBJ-DGSIRS--001-2025     </t>
  </si>
  <si>
    <t>Que sea eficiente la  calidad del servicio de recolección y disposición final de los Residuos Sólidos Urbanos en el Municipio de Benito Juárez.</t>
  </si>
  <si>
    <t>RSUG (t,t-1) = Tasa de variación de los Residuos Sólidos Urbanos que se generan mensualmente e ingresan al relleno sanitario, parcela 175</t>
  </si>
  <si>
    <t>Garantizar que  la población en Benito Juárez reciba un servicio de recolección de residuos eficiente y puntual, alcanzando niveles óptimos de satisfacción ciudadana y reduciendo el impacto ambiental en el entorno urbano.</t>
  </si>
  <si>
    <t>Eficiente</t>
  </si>
  <si>
    <t xml:space="preserve">Eficiente </t>
  </si>
  <si>
    <t>Descendente</t>
  </si>
  <si>
    <r>
      <rPr>
        <b/>
        <sz val="13"/>
        <rFont val="Calibri"/>
        <family val="2"/>
      </rPr>
      <t xml:space="preserve">PRSU: </t>
    </r>
    <r>
      <rPr>
        <sz val="13"/>
        <rFont val="Calibri"/>
        <family val="2"/>
      </rPr>
      <t>Porcentaje de verificaciones de la recolección de RSU realizadas.</t>
    </r>
  </si>
  <si>
    <t>SI</t>
  </si>
  <si>
    <r>
      <rPr>
        <b/>
        <sz val="13"/>
        <color theme="1"/>
        <rFont val="Calibri"/>
        <family val="2"/>
      </rPr>
      <t xml:space="preserve">2.4.1 </t>
    </r>
    <r>
      <rPr>
        <sz val="13"/>
        <color theme="1"/>
        <rFont val="Calibri"/>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t>
    </r>
  </si>
  <si>
    <r>
      <t xml:space="preserve">2.4.1.2. </t>
    </r>
    <r>
      <rPr>
        <sz val="13"/>
        <color theme="1"/>
        <rFont val="Calibri"/>
        <family val="2"/>
      </rPr>
      <t>Atender quejas ciudadanas respecto a la recolección de RSU con el propósito de mejorar el servicio.</t>
    </r>
  </si>
  <si>
    <r>
      <rPr>
        <b/>
        <sz val="13"/>
        <color theme="1"/>
        <rFont val="Calibri"/>
        <family val="2"/>
      </rPr>
      <t>3.4.1.1.</t>
    </r>
    <r>
      <rPr>
        <sz val="13"/>
        <color theme="1"/>
        <rFont val="Calibri"/>
        <family val="2"/>
      </rPr>
      <t>Supervisar rutas de recolección de los Residuos Sólidos Urbanos realizadas.</t>
    </r>
  </si>
  <si>
    <r>
      <t>2.4.1.3.</t>
    </r>
    <r>
      <rPr>
        <sz val="13"/>
        <color theme="1"/>
        <rFont val="Calibri"/>
        <family val="2"/>
      </rPr>
      <t xml:space="preserve"> Colocación de lonas de la empieza  de tiraderos clandestinos realizados</t>
    </r>
  </si>
  <si>
    <r>
      <t xml:space="preserve">2.4.1.4 </t>
    </r>
    <r>
      <rPr>
        <sz val="13"/>
        <color theme="1"/>
        <rFont val="Calibri"/>
        <family val="2"/>
      </rPr>
      <t>Supervisar el  servicio de barrido mecánico y manual de calles y avenidas realizadas.</t>
    </r>
  </si>
  <si>
    <t>2.4.2. Supervisar las actividades de la operación de los sitios de la disposición final realizados.</t>
  </si>
  <si>
    <r>
      <rPr>
        <b/>
        <sz val="13"/>
        <color theme="1"/>
        <rFont val="Calibri"/>
        <family val="2"/>
      </rPr>
      <t xml:space="preserve">2.4.2.1. </t>
    </r>
    <r>
      <rPr>
        <sz val="13"/>
        <color theme="1"/>
        <rFont val="Calibri"/>
        <family val="2"/>
      </rPr>
      <t>Supervisar y realizar mantenimiento y saneamiento del sitio clausurado de la parcela 1113 realizadas.</t>
    </r>
  </si>
  <si>
    <r>
      <rPr>
        <b/>
        <sz val="13"/>
        <color theme="1"/>
        <rFont val="Calibri"/>
        <family val="2"/>
      </rPr>
      <t xml:space="preserve">2.4.2.2. </t>
    </r>
    <r>
      <rPr>
        <sz val="13"/>
        <color theme="1"/>
        <rFont val="Calibri"/>
        <family val="2"/>
      </rPr>
      <t>Supervisar y realizar mantenimiento, equipamiento, saneamiento y programa posclausura en la parcela 196.</t>
    </r>
  </si>
  <si>
    <r>
      <t>2.4.2.3.</t>
    </r>
    <r>
      <rPr>
        <sz val="13"/>
        <color theme="1"/>
        <rFont val="Calibri"/>
        <family val="2"/>
      </rPr>
      <t xml:space="preserve"> Supervisar y realizar mantenimiento, equipamiento, saneamiento y estudios ambientales del sitio de disposición final en la parcela 175 realizados.</t>
    </r>
  </si>
  <si>
    <r>
      <t xml:space="preserve">2.4.3.2. </t>
    </r>
    <r>
      <rPr>
        <sz val="13"/>
        <color theme="1"/>
        <rFont val="Calibri"/>
        <family val="2"/>
      </rPr>
      <t>Elaboración  de  Constancias de registro de Planes de manejo de residuos sólidos a grandes Generadores verificados.</t>
    </r>
  </si>
  <si>
    <r>
      <t xml:space="preserve">2.4.3.3.  </t>
    </r>
    <r>
      <rPr>
        <sz val="13"/>
        <color theme="1"/>
        <rFont val="Calibri"/>
        <family val="2"/>
      </rPr>
      <t>Supervisar los pesajes de residuos declarados por los contribuyentes.</t>
    </r>
  </si>
  <si>
    <r>
      <rPr>
        <b/>
        <sz val="13"/>
        <color theme="1"/>
        <rFont val="Calibri"/>
        <family val="2"/>
      </rPr>
      <t>2.4.3.1.</t>
    </r>
    <r>
      <rPr>
        <sz val="13"/>
        <color theme="1"/>
        <rFont val="Calibri"/>
        <family val="2"/>
      </rPr>
      <t xml:space="preserve"> Emisión de pases de caja al contribuyente para el pago de los derechos de la recolección de residuos registrados.</t>
    </r>
  </si>
  <si>
    <r>
      <t xml:space="preserve">2.4.4. </t>
    </r>
    <r>
      <rPr>
        <sz val="13"/>
        <color theme="1"/>
        <rFont val="Calibri"/>
        <family val="2"/>
      </rPr>
      <t>Actividades de concientización sobre el manejo de residuos sólidos urbanos con la participación ciudadana registrados.</t>
    </r>
  </si>
  <si>
    <r>
      <t xml:space="preserve">2.4.4.3.  </t>
    </r>
    <r>
      <rPr>
        <sz val="13"/>
        <color theme="1"/>
        <rFont val="Calibri"/>
        <family val="2"/>
      </rPr>
      <t>Colocar botes en préstamo y/o donación para la clasificación y separación de los residuos sólidos en beneficio de la ciudadanía, realizados.</t>
    </r>
  </si>
  <si>
    <r>
      <rPr>
        <b/>
        <sz val="13"/>
        <color theme="1"/>
        <rFont val="Calibri"/>
        <family val="2"/>
      </rPr>
      <t xml:space="preserve">2.4.4.1. </t>
    </r>
    <r>
      <rPr>
        <sz val="13"/>
        <color theme="1"/>
        <rFont val="Calibri"/>
        <family val="2"/>
      </rPr>
      <t xml:space="preserve"> Impartir pláticas de capacitación y concientización enfocadas en la separación, clasificación y buen manejo de los RSU en los sectores empresarial y educativo realizado.</t>
    </r>
  </si>
  <si>
    <r>
      <t xml:space="preserve">2.4.5. </t>
    </r>
    <r>
      <rPr>
        <sz val="13"/>
        <color theme="1"/>
        <rFont val="Calibri"/>
        <family val="2"/>
      </rPr>
      <t>Verificación de una cuenta pública optimizada</t>
    </r>
  </si>
  <si>
    <r>
      <rPr>
        <b/>
        <sz val="13"/>
        <color theme="1"/>
        <rFont val="Calibri"/>
        <family val="2"/>
      </rPr>
      <t>2.4.5.1.</t>
    </r>
    <r>
      <rPr>
        <sz val="13"/>
        <color theme="1"/>
        <rFont val="Calibri"/>
        <family val="2"/>
      </rPr>
      <t xml:space="preserve"> Elaboración de la información  administrativa para la rendición de cuentas del organismo. Realizados.</t>
    </r>
  </si>
  <si>
    <r>
      <rPr>
        <b/>
        <sz val="13"/>
        <color theme="1"/>
        <rFont val="Calibri"/>
        <family val="2"/>
      </rPr>
      <t>2.4.6.</t>
    </r>
    <r>
      <rPr>
        <sz val="13"/>
        <color theme="1"/>
        <rFont val="Calibri"/>
        <family val="2"/>
      </rPr>
      <t xml:space="preserve"> Implementación de acciones para prevenir malas prácticas en la gestión integral de residuos, coordinándose con las autoridades municipales competentes y asegurando el cumplimiento del marco legal vigente, realizados.</t>
    </r>
  </si>
  <si>
    <r>
      <t xml:space="preserve">PIPAR: </t>
    </r>
    <r>
      <rPr>
        <sz val="13"/>
        <rFont val="Calibri"/>
        <family val="2"/>
      </rPr>
      <t>Porcentaje de informes procedimientos administrativos, realizados.</t>
    </r>
  </si>
  <si>
    <r>
      <t xml:space="preserve">2.4.7.1. </t>
    </r>
    <r>
      <rPr>
        <sz val="13"/>
        <color theme="1"/>
        <rFont val="Calibri"/>
        <family val="2"/>
      </rPr>
      <t>Integración y seguimiento de informes de procedimientos administrativos realizados.</t>
    </r>
  </si>
  <si>
    <t>Atención y seguimiento de las obligaciones procesales del área jurídica ante instancias judiciales y jurisdiccionales</t>
  </si>
  <si>
    <t>PIJR: Porcentaje de informes de  jurídicos realizadas.</t>
  </si>
  <si>
    <t>Conjunto de diligencias (visitas, inspecciones y actuaciones) sistematizadas mediante informes analíticos que garantizan el registro oficial de la supervisión, facilitando la evaluación del desempeño y la planeación estratégica de la Dirección.</t>
  </si>
  <si>
    <r>
      <rPr>
        <b/>
        <sz val="13"/>
        <color theme="1"/>
        <rFont val="Calibri"/>
        <family val="2"/>
      </rPr>
      <t xml:space="preserve">PEAR: </t>
    </r>
    <r>
      <rPr>
        <sz val="13"/>
        <color theme="1"/>
        <rFont val="Calibri"/>
        <family val="2"/>
      </rPr>
      <t>Porcentaje de personas atendidas por las unidades verdes  registradas.</t>
    </r>
  </si>
  <si>
    <r>
      <rPr>
        <b/>
        <sz val="13"/>
        <color theme="1"/>
        <rFont val="Calibri"/>
        <family val="2"/>
      </rPr>
      <t xml:space="preserve">2.4.6.1 </t>
    </r>
    <r>
      <rPr>
        <sz val="13"/>
        <color theme="1"/>
        <rFont val="Calibri"/>
        <family val="2"/>
      </rPr>
      <t>Implementar un sistema de vigilancia con  las Unidades Verdes para prevenir y detectar infracciones en la gestión de residuos sólidos por parte de empresas y particulares, realizados.</t>
    </r>
  </si>
  <si>
    <t xml:space="preserve">Fungir como órgano auxiliar en procedimientos sancionadores administrativos.  </t>
  </si>
  <si>
    <r>
      <t xml:space="preserve">PRR: </t>
    </r>
    <r>
      <rPr>
        <sz val="13"/>
        <color theme="1"/>
        <rFont val="Calibri"/>
        <family val="2"/>
      </rPr>
      <t>Porcentaje de reportes registrados.</t>
    </r>
  </si>
  <si>
    <t xml:space="preserve">Coordinar acciones con las autoridades municipales competentes en materia de residuos para diseñar, implementar y evaluar políticas y programas de prevención. </t>
  </si>
  <si>
    <r>
      <rPr>
        <b/>
        <sz val="13"/>
        <color theme="1"/>
        <rFont val="Calibri"/>
        <family val="2"/>
      </rPr>
      <t xml:space="preserve">PIPP: </t>
    </r>
    <r>
      <rPr>
        <sz val="13"/>
        <color theme="1"/>
        <rFont val="Calibri"/>
        <family val="2"/>
      </rPr>
      <t xml:space="preserve">Porcentaje de informes de rendición de cuentas   realizadas. </t>
    </r>
  </si>
  <si>
    <t>Porcentaje de informes de la Rendición de Cuenta pública a la  ASEQROO (Auditoria Superior del Estado de Quintana Roo).</t>
  </si>
  <si>
    <t>PRCP: Porcentaje de reportes del presupuesto aprobado.</t>
  </si>
  <si>
    <t>Llevar a cabo la planeación, implementación y verificación del ejercicio presupuestal y financiero, para la presentación de una cuenta pública optimizada.</t>
  </si>
  <si>
    <t>Con esta información se verifica la coadyuvación a la ciudadanía e instituciones públicas en la correcta contención de sus residuos sólidos durante las actividades públicas y privadas dentro de puntos estratégicos del municipio.</t>
  </si>
  <si>
    <r>
      <rPr>
        <b/>
        <sz val="13"/>
        <color theme="1"/>
        <rFont val="Calibri"/>
        <family val="2"/>
      </rPr>
      <t xml:space="preserve">PEIEC: </t>
    </r>
    <r>
      <rPr>
        <sz val="13"/>
        <color theme="1"/>
        <rFont val="Calibri"/>
        <family val="2"/>
      </rPr>
      <t>Porcentaje de empresas e instituciones educativas capacitadas</t>
    </r>
  </si>
  <si>
    <t>Con esta información se monitorea sobre el número de  pláticas realizadas  en el correcto manejo y disposición de los residuos sólidos, quienes son pequeños y grandes generadores.</t>
  </si>
  <si>
    <r>
      <rPr>
        <b/>
        <sz val="13"/>
        <color theme="1"/>
        <rFont val="Calibri"/>
        <family val="2"/>
      </rPr>
      <t>PPCR:</t>
    </r>
    <r>
      <rPr>
        <sz val="13"/>
        <color theme="1"/>
        <rFont val="Calibri"/>
        <family val="2"/>
      </rPr>
      <t xml:space="preserve"> Porcentaje de participación ciudadana  registradas</t>
    </r>
  </si>
  <si>
    <t>Con esta información se permite implementar acciones comunitarias que procuren la adecuada generación, clasificación, separación y disposición de los residuos sólidos, con la finalidad de disminuir la cantidad que se genere en el Municipio de Benito Juárez.</t>
  </si>
  <si>
    <t>Con esta información se permite realizar las verificaciones  a los contribuyentes que omiten  o tengan una falsa declaración de la generación de residuos sólidos con el objetivo de verificar las autodeterminaciones de estos residuos.</t>
  </si>
  <si>
    <r>
      <rPr>
        <b/>
        <sz val="13"/>
        <color theme="1"/>
        <rFont val="Calibri"/>
        <family val="2"/>
      </rPr>
      <t xml:space="preserve">PVEC:  </t>
    </r>
    <r>
      <rPr>
        <sz val="13"/>
        <color theme="1"/>
        <rFont val="Calibri"/>
        <family val="2"/>
      </rPr>
      <t xml:space="preserve"> Porcentaje de visitas empresas contribuyentes realizadas</t>
    </r>
  </si>
  <si>
    <t>Con esta información se permite  medir que los contribuyentes denominados Grandes Generadores (28 Kg/día) de Residuos Sólidos den cumplimiento y apliquen su Planes de Manejo que tiene como objetivo disminuir la generación y maximizar la valoración de residuos sólidos urbanos.</t>
  </si>
  <si>
    <t>Con esta información nos permite  medir que  los contribuyentes  realicen el pago por los derechos de los servicios de  recolección. Con este servicio queremos lograr que la limpieza en la ciudad sea detallada y que los residuos que se recolecten sean dispuestos de manera responsable en el sitio de disposición final del ayuntamiento.</t>
  </si>
  <si>
    <t>Dirección de Aprovechamiento</t>
  </si>
  <si>
    <r>
      <t xml:space="preserve">2.4.1.3.  </t>
    </r>
    <r>
      <rPr>
        <sz val="13"/>
        <color theme="1"/>
        <rFont val="Calibri"/>
        <family val="2"/>
      </rPr>
      <t>Solicitudes de los contribuyentes en materia de recolección de residuos sólidos urbanos, atendidas y resueltas conforme a la normativa vigente.</t>
    </r>
  </si>
  <si>
    <t>Garantizar la atención oportuna y la resolución eficaz de las solicitudes ciudadanas y de los contribuyentes relacionadas con el servicio de recolección de Residuos Sólidos Urbanos, contribuyendo a la eficiencia de los servicios públicos municipales.</t>
  </si>
  <si>
    <r>
      <rPr>
        <b/>
        <sz val="13"/>
        <color theme="1"/>
        <rFont val="Calibri"/>
        <family val="2"/>
      </rPr>
      <t>PRPA3:</t>
    </r>
    <r>
      <rPr>
        <sz val="13"/>
        <color theme="1"/>
        <rFont val="Calibri"/>
        <family val="2"/>
      </rPr>
      <t xml:space="preserve"> Porcentaje de Reportes de la Parcela 196 realizados.</t>
    </r>
  </si>
  <si>
    <t>Con esta información se busca cumplir con las disposiciones legales respecto a la operación del Centro Integral de Manejo de los Residuos Sólidos Intermunicipal de Benito Juárez e Isla Mujeres de la  Parcela 175.</t>
  </si>
  <si>
    <t>Con esta información se busca cumplir con las disposiciones legales respecto a la operación del Centro Integral de Manejo de los Residuos Sólidos Intermunicipal de Benito Juárez e Isla Mujeres de la  Parcela 196.</t>
  </si>
  <si>
    <t>Con esta información se busca cumplir con las disposiciones legales respecto a los residuos sólidos urbanos para verificar el mantenimiento  del sitio clausurado Parcela 1113.</t>
  </si>
  <si>
    <t>Con está información se busca realizar el  cumplimiento con la Norma 083-SEMARNAT-2003 y Permisos Ambientales para la operatividad y destino final  de los residuos sólidos urbanos  en Benito Juárez.</t>
  </si>
  <si>
    <t>Consiste en la inspección física y técnica de las rutas de limpieza en calles y avenidas para asegurar que el despeje de residuos se realice conforme a los estándares de calidad y frecuencias programadas.</t>
  </si>
  <si>
    <t xml:space="preserve">Con esta información se da cumplimiento legal a través de la clausura de los puntos de tiro no autorizados que se generan en el Municipio de Benito Juárez, lo que permite medir los focos rojos respecto a los espacios subrepticios y así determinar el número de acciones de limpieza necesarios. </t>
  </si>
  <si>
    <t>Conjunto de procesos administrativos destinados a captar las demandas de la población, gestionar su solución oportuna y generar datos estadísticos que transparenten el desempeño institucional y orienten la mejora continua del servicio.</t>
  </si>
  <si>
    <t>Con esta información, se mide la verificación y cumplimiento de la supervisión de las rutas en el municipio para la recolección de residuos sólidos con el propósito de mejorar el servicio.</t>
  </si>
  <si>
    <r>
      <rPr>
        <b/>
        <sz val="13"/>
        <color theme="1"/>
        <rFont val="Calibri"/>
        <family val="2"/>
      </rPr>
      <t>PQCA:</t>
    </r>
    <r>
      <rPr>
        <sz val="13"/>
        <color theme="1"/>
        <rFont val="Calibri"/>
        <family val="2"/>
      </rPr>
      <t xml:space="preserve"> Porcentaje de quejas ciudadanas atendidas.</t>
    </r>
  </si>
  <si>
    <r>
      <rPr>
        <b/>
        <sz val="13"/>
        <color theme="1"/>
        <rFont val="Calibri"/>
        <family val="2"/>
      </rPr>
      <t xml:space="preserve">PCLLTC: </t>
    </r>
    <r>
      <rPr>
        <sz val="13"/>
        <color theme="1"/>
        <rFont val="Calibri"/>
        <family val="2"/>
      </rPr>
      <t>Porcentaje de colocación de lonas de la limpieza de tiraderos clandestinos realizados.</t>
    </r>
  </si>
  <si>
    <r>
      <rPr>
        <b/>
        <sz val="13"/>
        <color theme="1"/>
        <rFont val="Calibri"/>
        <family val="2"/>
      </rPr>
      <t>PSBMM:</t>
    </r>
    <r>
      <rPr>
        <sz val="13"/>
        <color theme="1"/>
        <rFont val="Calibri"/>
        <family val="2"/>
      </rPr>
      <t xml:space="preserve"> Porcentaje de supervisión del de barrido   mecánico y manuales.</t>
    </r>
  </si>
  <si>
    <r>
      <rPr>
        <b/>
        <sz val="13"/>
        <color theme="1"/>
        <rFont val="Calibri"/>
        <family val="2"/>
      </rPr>
      <t xml:space="preserve">PROR: </t>
    </r>
    <r>
      <rPr>
        <sz val="13"/>
        <color theme="1"/>
        <rFont val="Calibri"/>
        <family val="2"/>
      </rPr>
      <t xml:space="preserve">Porcentaje de reportes de Operación realizados. </t>
    </r>
  </si>
  <si>
    <r>
      <rPr>
        <b/>
        <sz val="13"/>
        <color theme="1"/>
        <rFont val="Calibri"/>
        <family val="2"/>
      </rPr>
      <t xml:space="preserve">PRPA2: </t>
    </r>
    <r>
      <rPr>
        <sz val="13"/>
        <color theme="1"/>
        <rFont val="Calibri"/>
        <family val="2"/>
      </rPr>
      <t>Porcentaje de Reportes de la Parcela 196 atendidos</t>
    </r>
  </si>
  <si>
    <r>
      <rPr>
        <b/>
        <sz val="13"/>
        <color theme="1"/>
        <rFont val="Calibri"/>
        <family val="2"/>
      </rPr>
      <t>PRPA1:</t>
    </r>
    <r>
      <rPr>
        <sz val="13"/>
        <color theme="1"/>
        <rFont val="Calibri"/>
        <family val="2"/>
      </rPr>
      <t xml:space="preserve"> Porcentaje de Reportes de la Parcela 1113 atendidos         </t>
    </r>
  </si>
  <si>
    <t>Con esta información se busca asegurar que la recolección de residuos sólidos urbanos en el municipio de Benito Juárez se realice de manera oportuna y eficiente, garantizando la cobertura total de manera eficiente.</t>
  </si>
  <si>
    <r>
      <rPr>
        <b/>
        <sz val="13"/>
        <rFont val="Calibri"/>
        <family val="2"/>
      </rPr>
      <t>2.4.1.1.</t>
    </r>
    <r>
      <rPr>
        <sz val="13"/>
        <rFont val="Calibri"/>
        <family val="2"/>
      </rPr>
      <t xml:space="preserve"> Supervisión del cumplimiento de la recolección de residuos sólidos urbanos realizadas.</t>
    </r>
  </si>
  <si>
    <t>SOLUCIÓN INTEGRAL DE RESIDUOS SÓLIDOS CANCÚN</t>
  </si>
  <si>
    <r>
      <t xml:space="preserve">MÉTODO DE CÁLCULO:                                                     
PRSU= (TVRR/TVRP)*100
VARIABLES:                                                                        
PRSU: </t>
    </r>
    <r>
      <rPr>
        <sz val="13"/>
        <rFont val="Calibri"/>
        <family val="2"/>
      </rPr>
      <t xml:space="preserve">Porcentaje de verificaciones de la recolección de RSU realizadas                      </t>
    </r>
    <r>
      <rPr>
        <b/>
        <sz val="13"/>
        <rFont val="Calibri"/>
        <family val="2"/>
      </rPr>
      <t xml:space="preserve">                              
TVRR: </t>
    </r>
    <r>
      <rPr>
        <sz val="13"/>
        <rFont val="Calibri"/>
        <family val="2"/>
      </rPr>
      <t xml:space="preserve">Total de verificaciones de RSU realizadas </t>
    </r>
    <r>
      <rPr>
        <b/>
        <sz val="13"/>
        <rFont val="Calibri"/>
        <family val="2"/>
      </rPr>
      <t xml:space="preserve">
TVRP: </t>
    </r>
    <r>
      <rPr>
        <sz val="13"/>
        <rFont val="Calibri"/>
        <family val="2"/>
      </rPr>
      <t xml:space="preserve">Total de verificaciones de RSU programadas </t>
    </r>
  </si>
  <si>
    <r>
      <rPr>
        <b/>
        <sz val="13"/>
        <rFont val="Calibri"/>
        <family val="2"/>
      </rPr>
      <t xml:space="preserve">Unidad de medida del indicador: </t>
    </r>
    <r>
      <rPr>
        <sz val="13"/>
        <rFont val="Calibri"/>
        <family val="2"/>
      </rPr>
      <t xml:space="preserve">
Porcentaje
</t>
    </r>
    <r>
      <rPr>
        <b/>
        <sz val="13"/>
        <rFont val="Calibri"/>
        <family val="2"/>
      </rPr>
      <t>Unidad de medida de la Variable:</t>
    </r>
    <r>
      <rPr>
        <sz val="13"/>
        <rFont val="Calibri"/>
        <family val="2"/>
      </rPr>
      <t xml:space="preserve">
Verificaciones de recolección de RSU.</t>
    </r>
  </si>
  <si>
    <t>PRSU: De enero 2025 a diciembre de 2027  se realizarán 6,600 verificaciones de rutas de recolección de residuos sólidos. de las metas comparadas de la línea base.</t>
  </si>
  <si>
    <t xml:space="preserve">PRSU: De enero 2022  a diciembre 2024 se lograron 6600 verificaciones de recolección de residuos sólidos urbanos desglosándose de la siguiente manera:              
2022: 2200                             
2023: 2200                                     
2024: 2200                       
Total  6600  </t>
  </si>
  <si>
    <t xml:space="preserve">Nombre del documento:  
Carpeta de Base de datos del Cal Center              
Nombre del área o quien lo emite: 
Dirección de Recolección  
Periodicidad: Trimestral
Ubicación: Carpeta Laforet  </t>
  </si>
  <si>
    <t>El proveedor de los servicios de recolección  cumplan con los horarios y rutas de recolección y realicen un buen manejo de los residuos sólidos.</t>
  </si>
  <si>
    <t xml:space="preserve">Nombre del documento:  
Carpeta de Acciones y Actividades de Prevención-Recuperación de imagen.            
Nombre del área o quien lo emite: 
Dirección de Recolección  
Periodicidad: Trimestral
Clave del expediente: 
Inventario SIR-COM-0035- 01-24    </t>
  </si>
  <si>
    <t xml:space="preserve">Nombre del documento:    
Carpeta reportes de supervisión de barrido mecánico y manual
Nombre del área o quien lo emite: Dirección de Recolección   
Periodicidad: Trimestral
Ubicación: 
Clave de Expediente MBJ-DGSITS-DR-01-24                 </t>
  </si>
  <si>
    <t xml:space="preserve">La población del municipio de Benito Juárez tiene un buen manejo de los residuos sólidos y los deposita en los horarios de recolección establecidos. </t>
  </si>
  <si>
    <t xml:space="preserve">Existen las condiciones idóneas con el prestador de servicios para la recolección de basura. </t>
  </si>
  <si>
    <t xml:space="preserve">La población Benito Juárez respeta las zonas para la colocación y recolección de RSU. La población Benito Juárez respeta las zonas para la colocación y recolección de RSU. . </t>
  </si>
  <si>
    <r>
      <t xml:space="preserve">MÉTODO DE CÁLCULO                                                            
PRS= (NRS/NRT)*100
VARIABLES:                                                                                
PRS: </t>
    </r>
    <r>
      <rPr>
        <sz val="13"/>
        <rFont val="Calibri"/>
        <family val="2"/>
      </rPr>
      <t xml:space="preserve">Porcentaje de rutas de recolección del MBJ supervisadas  </t>
    </r>
    <r>
      <rPr>
        <b/>
        <sz val="13"/>
        <rFont val="Calibri"/>
        <family val="2"/>
      </rPr>
      <t xml:space="preserve">
NRS: </t>
    </r>
    <r>
      <rPr>
        <sz val="13"/>
        <rFont val="Calibri"/>
        <family val="2"/>
      </rPr>
      <t xml:space="preserve">Números de rutas supervisadas    </t>
    </r>
    <r>
      <rPr>
        <b/>
        <sz val="13"/>
        <rFont val="Calibri"/>
        <family val="2"/>
      </rPr>
      <t xml:space="preserve">           
NRT: </t>
    </r>
    <r>
      <rPr>
        <sz val="13"/>
        <rFont val="Calibri"/>
        <family val="2"/>
      </rPr>
      <t xml:space="preserve">Número de rutas trazadas     </t>
    </r>
    <r>
      <rPr>
        <b/>
        <sz val="13"/>
        <rFont val="Calibri"/>
        <family val="2"/>
      </rPr>
      <t xml:space="preserve">  </t>
    </r>
  </si>
  <si>
    <r>
      <rPr>
        <b/>
        <sz val="13"/>
        <color theme="1"/>
        <rFont val="Calibri"/>
        <family val="2"/>
      </rPr>
      <t xml:space="preserve">MÉTODO DE CÁLCULO                                                      
PQCA= (NQA/NQR)*100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PQCA:</t>
    </r>
    <r>
      <rPr>
        <sz val="13"/>
        <color theme="1"/>
        <rFont val="Calibri"/>
        <family val="2"/>
      </rPr>
      <t xml:space="preserve"> Porcentaje de quejas ciudadanas atendidas.                      
</t>
    </r>
    <r>
      <rPr>
        <b/>
        <sz val="13"/>
        <color theme="1"/>
        <rFont val="Calibri"/>
        <family val="2"/>
      </rPr>
      <t xml:space="preserve">NQA: </t>
    </r>
    <r>
      <rPr>
        <sz val="13"/>
        <color theme="1"/>
        <rFont val="Calibri"/>
        <family val="2"/>
      </rPr>
      <t xml:space="preserve">Número de quejas atendidas             
</t>
    </r>
    <r>
      <rPr>
        <b/>
        <sz val="13"/>
        <color theme="1"/>
        <rFont val="Calibri"/>
        <family val="2"/>
      </rPr>
      <t xml:space="preserve">NQR: </t>
    </r>
    <r>
      <rPr>
        <sz val="13"/>
        <color theme="1"/>
        <rFont val="Calibri"/>
        <family val="2"/>
      </rPr>
      <t xml:space="preserve">Número de quejas recibidas                </t>
    </r>
  </si>
  <si>
    <r>
      <rPr>
        <b/>
        <sz val="13"/>
        <color theme="1"/>
        <rFont val="Calibri"/>
        <family val="2"/>
      </rPr>
      <t xml:space="preserve">MÉTODO DE Clandestinos                                                  
PCLLTC= (NLC/NLR)*100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PCLLTC: </t>
    </r>
    <r>
      <rPr>
        <sz val="13"/>
        <color theme="1"/>
        <rFont val="Calibri"/>
        <family val="2"/>
      </rPr>
      <t xml:space="preserve"> Porcentaje de colocación de lonas de la limpieza de tiraderos clandestinos realizados
NLC: Número de lonas colocadas                
NLP: Número de lonas  programadas.      </t>
    </r>
  </si>
  <si>
    <r>
      <rPr>
        <b/>
        <sz val="13"/>
        <color theme="1"/>
        <rFont val="Calibri"/>
        <family val="2"/>
      </rPr>
      <t>ÉTODO DE CÁLCULO                                                            
PSBMM= (NBMMS/NBMMP)*100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PSBMM: </t>
    </r>
    <r>
      <rPr>
        <sz val="13"/>
        <color theme="1"/>
        <rFont val="Calibri"/>
        <family val="2"/>
      </rPr>
      <t xml:space="preserve">Porcentaje de supervisiones de barrido mecánico y manual supervisadas  
</t>
    </r>
    <r>
      <rPr>
        <b/>
        <sz val="13"/>
        <color theme="1"/>
        <rFont val="Calibri"/>
        <family val="2"/>
      </rPr>
      <t xml:space="preserve">NBMMS: </t>
    </r>
    <r>
      <rPr>
        <sz val="13"/>
        <color theme="1"/>
        <rFont val="Calibri"/>
        <family val="2"/>
      </rPr>
      <t xml:space="preserve">Números de supervisiones de  barrido mecánico y manual supervisadas               
</t>
    </r>
    <r>
      <rPr>
        <b/>
        <sz val="13"/>
        <color theme="1"/>
        <rFont val="Calibri"/>
        <family val="2"/>
      </rPr>
      <t>NBMMP</t>
    </r>
    <r>
      <rPr>
        <sz val="13"/>
        <color theme="1"/>
        <rFont val="Calibri"/>
        <family val="2"/>
      </rPr>
      <t xml:space="preserve">: Número de supervisiones de  barrido mecánico y manual programados        </t>
    </r>
  </si>
  <si>
    <r>
      <rPr>
        <b/>
        <sz val="13"/>
        <color theme="1"/>
        <rFont val="Calibri"/>
        <family val="2"/>
      </rPr>
      <t xml:space="preserve">PQCA: </t>
    </r>
    <r>
      <rPr>
        <sz val="13"/>
        <color theme="1"/>
        <rFont val="Calibri"/>
        <family val="2"/>
      </rPr>
      <t>De enero 2022 a diciembre 2024 se atendieron 2415 quejas ciudadanas, desglosándose de la siguiente manera:              
2022: 843                            
2023: 708                                     
2024: 867                        
Total  2415</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</si>
  <si>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Quejas ciudadanas</t>
    </r>
  </si>
  <si>
    <r>
      <rPr>
        <b/>
        <sz val="13"/>
        <rFont val="Calibri"/>
        <family val="2"/>
      </rPr>
      <t xml:space="preserve">Unidad de medida del indicador:  </t>
    </r>
    <r>
      <rPr>
        <sz val="13"/>
        <rFont val="Calibri"/>
        <family val="2"/>
      </rPr>
      <t xml:space="preserve">
Porcentaje              
</t>
    </r>
    <r>
      <rPr>
        <b/>
        <sz val="13"/>
        <rFont val="Calibri"/>
        <family val="2"/>
      </rPr>
      <t>Unidad de medida de la Variable:</t>
    </r>
    <r>
      <rPr>
        <sz val="13"/>
        <rFont val="Calibri"/>
        <family val="2"/>
      </rPr>
      <t xml:space="preserve">
Rutas de recolección</t>
    </r>
  </si>
  <si>
    <r>
      <rPr>
        <b/>
        <sz val="13"/>
        <rFont val="Calibri"/>
        <family val="2"/>
      </rPr>
      <t>PRS:</t>
    </r>
    <r>
      <rPr>
        <sz val="13"/>
        <rFont val="Calibri"/>
        <family val="2"/>
      </rPr>
      <t xml:space="preserve"> De enero 2025 a diciembre de 2027 , se realizarán 121545 supervisión de rutas  de la recolección de residuos sólidos urbanos, de las metas comparadas de la línea base. 
</t>
    </r>
    <r>
      <rPr>
        <b/>
        <sz val="13"/>
        <rFont val="Calibri"/>
        <family val="2"/>
      </rPr>
      <t>Meta Absoluta:</t>
    </r>
    <r>
      <rPr>
        <sz val="13"/>
        <rFont val="Calibri"/>
        <family val="2"/>
      </rPr>
      <t xml:space="preserve"> 9065 de rutas recolección de RSU.                                
</t>
    </r>
    <r>
      <rPr>
        <b/>
        <sz val="13"/>
        <rFont val="Calibri"/>
        <family val="2"/>
      </rPr>
      <t xml:space="preserve">Meta Relativa: </t>
    </r>
    <r>
      <rPr>
        <sz val="13"/>
        <rFont val="Calibri"/>
        <family val="2"/>
      </rPr>
      <t xml:space="preserve">8% </t>
    </r>
  </si>
  <si>
    <r>
      <rPr>
        <b/>
        <sz val="13"/>
        <rFont val="Calibri"/>
        <family val="2"/>
      </rPr>
      <t>PRS:</t>
    </r>
    <r>
      <rPr>
        <sz val="13"/>
        <rFont val="Calibri"/>
        <family val="2"/>
      </rPr>
      <t xml:space="preserve"> De enero 2022 a diciembre 2024 se supervisaron 112,480 de rutas recolección de residuos sólidos urbanos desglosándose de la siguiente manera:              
2022:  29990                              
2023: 41245                                     
2024: 41245                        
Total  112,480</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</si>
  <si>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PROR= (TRR/TRP)*100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PROR: </t>
    </r>
    <r>
      <rPr>
        <sz val="13"/>
        <color theme="1"/>
        <rFont val="Calibri"/>
        <family val="2"/>
      </rPr>
      <t xml:space="preserve">Porcentaje de reportes de operación realizados. 
</t>
    </r>
    <r>
      <rPr>
        <b/>
        <sz val="13"/>
        <color theme="1"/>
        <rFont val="Calibri"/>
        <family val="2"/>
      </rPr>
      <t xml:space="preserve">TRR: </t>
    </r>
    <r>
      <rPr>
        <sz val="13"/>
        <color theme="1"/>
        <rFont val="Calibri"/>
        <family val="2"/>
      </rPr>
      <t xml:space="preserve">Total de reportes semestrales realizados
</t>
    </r>
    <r>
      <rPr>
        <b/>
        <sz val="13"/>
        <color theme="1"/>
        <rFont val="Calibri"/>
        <family val="2"/>
      </rPr>
      <t>TRP:</t>
    </r>
    <r>
      <rPr>
        <sz val="13"/>
        <color theme="1"/>
        <rFont val="Calibri"/>
        <family val="2"/>
      </rPr>
      <t xml:space="preserve"> Total de reportes semestrales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</si>
  <si>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 de Operación</t>
    </r>
  </si>
  <si>
    <r>
      <rPr>
        <b/>
        <sz val="13"/>
        <color theme="1"/>
        <rFont val="Calibri"/>
        <family val="2"/>
      </rPr>
      <t>PROR</t>
    </r>
    <r>
      <rPr>
        <sz val="13"/>
        <color theme="1"/>
        <rFont val="Calibri"/>
        <family val="2"/>
      </rPr>
      <t xml:space="preserve"> De enero 2024 a diciembre de 2027 se realizarán 6 reportes semestrales a la Secretaria de Ecología y Medio Ambiente (SEMA). en comparación a la línea base.</t>
    </r>
  </si>
  <si>
    <r>
      <rPr>
        <b/>
        <sz val="13"/>
        <color theme="1"/>
        <rFont val="Calibri"/>
        <family val="2"/>
      </rPr>
      <t xml:space="preserve">PROR: </t>
    </r>
    <r>
      <rPr>
        <sz val="13"/>
        <color theme="1"/>
        <rFont val="Calibri"/>
        <family val="2"/>
      </rPr>
      <t xml:space="preserve"> De enero 2022 a diciembre 2024 se realizaron 6 reportes a SEMA de operación durante este periodo. desglosándose de la siguiente manera:               
2022: 2                         
2023: 2                                      
2024: 2                          
Total 6</t>
    </r>
  </si>
  <si>
    <t>Nombre del documento: 
Informes semestrales.     
Nombre del área o quien lo emite: Dirección de Disposición Final   
Periodicidad: Trimestral                
Ubicación:
Clave de expediente: MBJ/DGSIRS/DG/DDF/002-21</t>
  </si>
  <si>
    <t>Se cuentan con condiciones ambientales y sanitarias favorables.</t>
  </si>
  <si>
    <r>
      <rPr>
        <b/>
        <sz val="13"/>
        <color theme="1"/>
        <rFont val="Calibri"/>
        <family val="2"/>
      </rPr>
      <t xml:space="preserve">Meta 12.6 </t>
    </r>
    <r>
      <rPr>
        <sz val="13"/>
        <color theme="1"/>
        <rFont val="Calibri"/>
        <family val="2"/>
      </rPr>
      <t>Alentar a las empresas, en especial las grandes empresas y las empresas transnacionales, a que  adopten prácticas sostenibles e incorporen 
información sobre la sostenibilidad en su ciclo de presentación de informes.</t>
    </r>
  </si>
  <si>
    <r>
      <rPr>
        <b/>
        <sz val="13"/>
        <color theme="1"/>
        <rFont val="Calibri"/>
        <family val="2"/>
      </rPr>
      <t xml:space="preserve">MÉTODO DE CÁLCULO       </t>
    </r>
    <r>
      <rPr>
        <sz val="13"/>
        <color theme="1"/>
        <rFont val="Calibri"/>
        <family val="2"/>
      </rPr>
      <t xml:space="preserve">                                                        
PRPA1= (NRA1/NRP1)*100 
</t>
    </r>
    <r>
      <rPr>
        <b/>
        <sz val="13"/>
        <color theme="1"/>
        <rFont val="Calibri"/>
        <family val="2"/>
      </rPr>
      <t xml:space="preserve">VARIABLES:   </t>
    </r>
    <r>
      <rPr>
        <sz val="13"/>
        <color theme="1"/>
        <rFont val="Calibri"/>
        <family val="2"/>
      </rPr>
      <t xml:space="preserve">                                                                             
</t>
    </r>
    <r>
      <rPr>
        <b/>
        <sz val="13"/>
        <color theme="1"/>
        <rFont val="Calibri"/>
        <family val="2"/>
      </rPr>
      <t>PRPA1</t>
    </r>
    <r>
      <rPr>
        <sz val="13"/>
        <color theme="1"/>
        <rFont val="Calibri"/>
        <family val="2"/>
      </rPr>
      <t xml:space="preserve">: Porcentaje de Reportes de la Parcela 1113 atendidos    
</t>
    </r>
    <r>
      <rPr>
        <b/>
        <sz val="13"/>
        <color theme="1"/>
        <rFont val="Calibri"/>
        <family val="2"/>
      </rPr>
      <t>NRA1</t>
    </r>
    <r>
      <rPr>
        <sz val="13"/>
        <color theme="1"/>
        <rFont val="Calibri"/>
        <family val="2"/>
      </rPr>
      <t xml:space="preserve">: Número de Reportes de la Parcela 1113 atendidos          
</t>
    </r>
    <r>
      <rPr>
        <b/>
        <sz val="13"/>
        <color theme="1"/>
        <rFont val="Calibri"/>
        <family val="2"/>
      </rPr>
      <t>NRP1:</t>
    </r>
    <r>
      <rPr>
        <sz val="13"/>
        <color theme="1"/>
        <rFont val="Calibri"/>
        <family val="2"/>
      </rPr>
      <t xml:space="preserve"> Número de Reportes de la Parcela 1113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</si>
  <si>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Reportes de la Parcela 1113</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</si>
  <si>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 de la Parcela 196</t>
    </r>
  </si>
  <si>
    <r>
      <rPr>
        <b/>
        <sz val="13"/>
        <color theme="1"/>
        <rFont val="Calibri"/>
        <family val="2"/>
      </rPr>
      <t xml:space="preserve">MÉTODO DE CÁLCULO                                                               
PRPA2= (NRA2/NRP2)*100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PRPA2: </t>
    </r>
    <r>
      <rPr>
        <sz val="13"/>
        <color theme="1"/>
        <rFont val="Calibri"/>
        <family val="2"/>
      </rPr>
      <t xml:space="preserve">Porcentaje de Reportes de la Parcela 196 atendidos    
</t>
    </r>
    <r>
      <rPr>
        <b/>
        <sz val="13"/>
        <color theme="1"/>
        <rFont val="Calibri"/>
        <family val="2"/>
      </rPr>
      <t xml:space="preserve">NRA2: </t>
    </r>
    <r>
      <rPr>
        <sz val="13"/>
        <color theme="1"/>
        <rFont val="Calibri"/>
        <family val="2"/>
      </rPr>
      <t xml:space="preserve">Número de Reportes de la Parcela 196 atendidos          
</t>
    </r>
    <r>
      <rPr>
        <b/>
        <sz val="13"/>
        <color theme="1"/>
        <rFont val="Calibri"/>
        <family val="2"/>
      </rPr>
      <t>NRP2</t>
    </r>
    <r>
      <rPr>
        <sz val="13"/>
        <color theme="1"/>
        <rFont val="Calibri"/>
        <family val="2"/>
      </rPr>
      <t xml:space="preserve">: Número de Reportes de la Parcela 196 programados      </t>
    </r>
  </si>
  <si>
    <r>
      <rPr>
        <b/>
        <sz val="13"/>
        <color theme="1"/>
        <rFont val="Calibri"/>
        <family val="2"/>
      </rPr>
      <t xml:space="preserve">MÉTODO DE CÁLCULO                                                               
PRPA3= (NRA3/NRP3)*100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PRPA3:</t>
    </r>
    <r>
      <rPr>
        <sz val="13"/>
        <color theme="1"/>
        <rFont val="Calibri"/>
        <family val="2"/>
      </rPr>
      <t xml:space="preserve"> Porcentaje de Reportes de la Parcela 175 atendidos    
</t>
    </r>
    <r>
      <rPr>
        <b/>
        <sz val="13"/>
        <color theme="1"/>
        <rFont val="Calibri"/>
        <family val="2"/>
      </rPr>
      <t xml:space="preserve">NRA3: </t>
    </r>
    <r>
      <rPr>
        <sz val="13"/>
        <color theme="1"/>
        <rFont val="Calibri"/>
        <family val="2"/>
      </rPr>
      <t xml:space="preserve">Número de Reportes de la Parcela 175 atendidos          
</t>
    </r>
    <r>
      <rPr>
        <b/>
        <sz val="13"/>
        <color theme="1"/>
        <rFont val="Calibri"/>
        <family val="2"/>
      </rPr>
      <t xml:space="preserve">NRP3: </t>
    </r>
    <r>
      <rPr>
        <sz val="13"/>
        <color theme="1"/>
        <rFont val="Calibri"/>
        <family val="2"/>
      </rPr>
      <t xml:space="preserve">Número de Reportes de la Parcela 175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</si>
  <si>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 de la Parcela 175</t>
    </r>
  </si>
  <si>
    <r>
      <rPr>
        <b/>
        <sz val="13"/>
        <color theme="1"/>
        <rFont val="Calibri"/>
        <family val="2"/>
      </rPr>
      <t xml:space="preserve">PRPA1: </t>
    </r>
    <r>
      <rPr>
        <sz val="13"/>
        <color theme="1"/>
        <rFont val="Calibri"/>
        <family val="2"/>
      </rPr>
      <t>De julio 2019 a diciembre de 2024 se atendieran 36 reportes  de la parcela 1113 en comparación con la línea base.</t>
    </r>
  </si>
  <si>
    <r>
      <rPr>
        <b/>
        <sz val="13"/>
        <color theme="1"/>
        <rFont val="Calibri"/>
        <family val="2"/>
      </rPr>
      <t xml:space="preserve">PRPA2: </t>
    </r>
    <r>
      <rPr>
        <sz val="13"/>
        <color theme="1"/>
        <rFont val="Calibri"/>
        <family val="2"/>
      </rPr>
      <t>De enero 2024 a diciembre de 2027, se atenderán 36 reportes de la parcela 196 en comparación con la línea base.</t>
    </r>
  </si>
  <si>
    <t>Nombre del documento:      
Bitácora de supervisión a la empresa “Protección ambiental, contenedores y más S.A. de C.V.” 2025.  
Nombre del área o quien lo emite: Dirección de Disposición Final                             
Periodicidad: Trimestral
Ubicación: 
Laforet con clave de expediente: MBJ-DGSIRS-DG-DDF-001-2025</t>
  </si>
  <si>
    <t xml:space="preserve">Nombre del documento:      
Bitácora de supervisión a la empresa “Protección ambiental, contenedores y más S.A. de C.V.” 2025.  
Nombre del área o quien lo emite: Dirección de Disposición Final                             
Periodicidad: Trimestral
Ubicación: 
Laforet con clave de expediente: MBJ-DGSIRS-DG-DDF-002-2025     </t>
  </si>
  <si>
    <r>
      <rPr>
        <b/>
        <sz val="13"/>
        <color theme="1"/>
        <rFont val="Calibri"/>
        <family val="2"/>
      </rPr>
      <t xml:space="preserve">Nombre del documento:  </t>
    </r>
    <r>
      <rPr>
        <sz val="13"/>
        <color theme="1"/>
        <rFont val="Calibri"/>
        <family val="2"/>
      </rPr>
      <t xml:space="preserve">    
Bitácora de supervisión a la empresa “Protección ambiental, contenedores y más S.A. de C.V.” 2025.  
</t>
    </r>
    <r>
      <rPr>
        <b/>
        <sz val="13"/>
        <color theme="1"/>
        <rFont val="Calibri"/>
        <family val="2"/>
      </rPr>
      <t>Nombre del área o quien lo emite:</t>
    </r>
    <r>
      <rPr>
        <sz val="13"/>
        <color theme="1"/>
        <rFont val="Calibri"/>
        <family val="2"/>
      </rPr>
      <t xml:space="preserve"> Dirección de Disposición Final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Laforet con clave de expediente: MBJ-DGSIRS-DG-DDF-003-20245  </t>
    </r>
  </si>
  <si>
    <t>Unidad de medida del indicador: 
Porcentaje             
Unidad de medida de la Variable:
Contribuyentes</t>
  </si>
  <si>
    <r>
      <rPr>
        <b/>
        <sz val="13"/>
        <color theme="1"/>
        <rFont val="Calibri"/>
        <family val="2"/>
      </rPr>
      <t xml:space="preserve">Nombre del documento:  </t>
    </r>
    <r>
      <rPr>
        <sz val="13"/>
        <color theme="1"/>
        <rFont val="Calibri"/>
        <family val="2"/>
      </rPr>
      <t xml:space="preserve">
Sistema de Opero  del Municipio de Benito Juárez, ubicado en la computadora de la Dirección. 
</t>
    </r>
    <r>
      <rPr>
        <b/>
        <sz val="13"/>
        <color theme="1"/>
        <rFont val="Calibri"/>
        <family val="2"/>
      </rPr>
      <t xml:space="preserve">Nombre del área o quien lo emite: </t>
    </r>
    <r>
      <rPr>
        <sz val="13"/>
        <color theme="1"/>
        <rFont val="Calibri"/>
        <family val="2"/>
      </rPr>
      <t xml:space="preserve">Dirección de Aprovechamiento  
</t>
    </r>
    <r>
      <rPr>
        <b/>
        <sz val="13"/>
        <color theme="1"/>
        <rFont val="Calibri"/>
        <family val="2"/>
      </rPr>
      <t xml:space="preserve">Periodicidad: </t>
    </r>
    <r>
      <rPr>
        <sz val="13"/>
        <color theme="1"/>
        <rFont val="Calibri"/>
        <family val="2"/>
      </rPr>
      <t>Trimestral                                      
Liga de la página donde se localiza la información: http://opergob.dyndns.org:8010/tlania/hopergob.aspx</t>
    </r>
  </si>
  <si>
    <t>Se cuenta con la actualización del sistema de OPERGOB del Municipio de Benito Juárez Q. Roo</t>
  </si>
  <si>
    <t>Unidad de medida del indicador:  
Porcentaje
Unidad de medida de la Variable:
Contribuyente</t>
  </si>
  <si>
    <t>Unidad de medida del indicador:  
Porcentaje
Unidad de medida de la Variable:  
Registro de Constancia de Planes de Manejo</t>
  </si>
  <si>
    <r>
      <rPr>
        <b/>
        <sz val="13"/>
        <color theme="1"/>
        <rFont val="Calibri"/>
        <family val="2"/>
      </rPr>
      <t xml:space="preserve">Nombre del documento:  </t>
    </r>
    <r>
      <rPr>
        <sz val="13"/>
        <color theme="1"/>
        <rFont val="Calibri"/>
        <family val="2"/>
      </rPr>
      <t xml:space="preserve">
Sistema de Opero del Municipio de Benito Juárez, ubicado en la computadora de la Dirección. 
</t>
    </r>
    <r>
      <rPr>
        <b/>
        <sz val="13"/>
        <color theme="1"/>
        <rFont val="Calibri"/>
        <family val="2"/>
      </rPr>
      <t xml:space="preserve">Nombre del área o quien lo emite: </t>
    </r>
    <r>
      <rPr>
        <sz val="13"/>
        <color theme="1"/>
        <rFont val="Calibri"/>
        <family val="2"/>
      </rPr>
      <t xml:space="preserve">
Dirección de Aprovechamiento                           
</t>
    </r>
    <r>
      <rPr>
        <b/>
        <sz val="13"/>
        <color theme="1"/>
        <rFont val="Calibri"/>
        <family val="2"/>
      </rPr>
      <t xml:space="preserve">Periodicidad: </t>
    </r>
    <r>
      <rPr>
        <sz val="13"/>
        <color theme="1"/>
        <rFont val="Calibri"/>
        <family val="2"/>
      </rPr>
      <t>Trimestral                
Liga de la página donde se localiza la información: MBJ-DGSIRS-CG-DA-01-2025</t>
    </r>
  </si>
  <si>
    <r>
      <t xml:space="preserve">PCRPM: </t>
    </r>
    <r>
      <rPr>
        <sz val="13"/>
        <color theme="1"/>
        <rFont val="Calibri"/>
        <family val="2"/>
      </rPr>
      <t>Porcentaje de  elaboración de Constancia de Registro Planes de Manejo verificados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</si>
  <si>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Participantes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</si>
  <si>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Visitas a empresas contribuyentes</t>
    </r>
  </si>
  <si>
    <r>
      <rPr>
        <b/>
        <sz val="13"/>
        <color theme="1"/>
        <rFont val="Calibri"/>
        <family val="2"/>
      </rPr>
      <t xml:space="preserve">MÉTODO DE CÁLCULO:                                            PVEC= (NVER/NVEP)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PVEC:</t>
    </r>
    <r>
      <rPr>
        <sz val="13"/>
        <color theme="1"/>
        <rFont val="Calibri"/>
        <family val="2"/>
      </rPr>
      <t xml:space="preserve"> Porcentaje de visitas a empresas contribuyentes realizadas 
</t>
    </r>
    <r>
      <rPr>
        <b/>
        <sz val="13"/>
        <color theme="1"/>
        <rFont val="Calibri"/>
        <family val="2"/>
      </rPr>
      <t>NVER:</t>
    </r>
    <r>
      <rPr>
        <sz val="13"/>
        <color theme="1"/>
        <rFont val="Calibri"/>
        <family val="2"/>
      </rPr>
      <t xml:space="preserve"> Número de visitas a empresas realizadas   
</t>
    </r>
    <r>
      <rPr>
        <b/>
        <sz val="13"/>
        <color theme="1"/>
        <rFont val="Calibri"/>
        <family val="2"/>
      </rPr>
      <t xml:space="preserve">NVEP: </t>
    </r>
    <r>
      <rPr>
        <sz val="13"/>
        <color theme="1"/>
        <rFont val="Calibri"/>
        <family val="2"/>
      </rPr>
      <t xml:space="preserve">Número de visitas a empresas planeadas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</si>
  <si>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plásticas impartidas.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</si>
  <si>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Botes de Basura</t>
    </r>
  </si>
  <si>
    <r>
      <rPr>
        <b/>
        <sz val="13"/>
        <color theme="1"/>
        <rFont val="Calibri"/>
        <family val="2"/>
      </rPr>
      <t xml:space="preserve">Nombre del documento: </t>
    </r>
    <r>
      <rPr>
        <sz val="13"/>
        <color theme="1"/>
        <rFont val="Calibri"/>
        <family val="2"/>
      </rPr>
      <t xml:space="preserve"> Resolución de comprobación, determinación, resolución y pagos complementarios 2021                      
</t>
    </r>
    <r>
      <rPr>
        <b/>
        <sz val="13"/>
        <color theme="1"/>
        <rFont val="Calibri"/>
        <family val="2"/>
      </rPr>
      <t>Nombre del área o quien lo emite: Dirección de</t>
    </r>
    <r>
      <rPr>
        <sz val="13"/>
        <color theme="1"/>
        <rFont val="Calibri"/>
        <family val="2"/>
      </rPr>
      <t xml:space="preserve"> Aprovechamiento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Retorta con clave de expediente MBJ-DGSIRS-CG-DA-02-2024 T, ubicado en la Gaveta de la Dirección.</t>
    </r>
  </si>
  <si>
    <r>
      <rPr>
        <b/>
        <sz val="13"/>
        <color theme="1"/>
        <rFont val="Calibri"/>
        <family val="2"/>
      </rPr>
      <t xml:space="preserve">Nombre del documento:  </t>
    </r>
    <r>
      <rPr>
        <sz val="13"/>
        <color theme="1"/>
        <rFont val="Calibri"/>
        <family val="2"/>
      </rPr>
      <t xml:space="preserve"> 
Expediente de Planes de Manejo 2025.                            
</t>
    </r>
    <r>
      <rPr>
        <b/>
        <sz val="13"/>
        <color theme="1"/>
        <rFont val="Calibri"/>
        <family val="2"/>
      </rPr>
      <t xml:space="preserve">Nombre del área o quien lo emite: </t>
    </r>
    <r>
      <rPr>
        <sz val="13"/>
        <color theme="1"/>
        <rFont val="Calibri"/>
        <family val="2"/>
      </rPr>
      <t xml:space="preserve"> Dirección de Aprovechamiento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Laforet con clave de expediente: MBJ-DGSIRS-CG-DA-01-2025</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</si>
  <si>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Reportes </t>
    </r>
  </si>
  <si>
    <r>
      <rPr>
        <b/>
        <sz val="13"/>
        <color theme="1"/>
        <rFont val="Calibri"/>
        <family val="2"/>
      </rPr>
      <t>Método de cálculo:
PEAR:=(NPAUVE:/NPAUVP)*100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PEAR:</t>
    </r>
    <r>
      <rPr>
        <sz val="13"/>
        <color theme="1"/>
        <rFont val="Calibri"/>
        <family val="2"/>
      </rPr>
      <t xml:space="preserve"> Porcentaje de personas atendidas por las unidades verdes, registradas.                                                            
</t>
    </r>
    <r>
      <rPr>
        <b/>
        <sz val="13"/>
        <color theme="1"/>
        <rFont val="Calibri"/>
        <family val="2"/>
      </rPr>
      <t>NPAUVE:</t>
    </r>
    <r>
      <rPr>
        <sz val="13"/>
        <color theme="1"/>
        <rFont val="Calibri"/>
        <family val="2"/>
      </rPr>
      <t xml:space="preserve"> Números de personas atendidas por las unidades verdes entregados
</t>
    </r>
    <r>
      <rPr>
        <b/>
        <sz val="13"/>
        <color theme="1"/>
        <rFont val="Calibri"/>
        <family val="2"/>
      </rPr>
      <t>NPAUVP:</t>
    </r>
    <r>
      <rPr>
        <sz val="13"/>
        <color theme="1"/>
        <rFont val="Calibri"/>
        <family val="2"/>
      </rPr>
      <t xml:space="preserve"> Números de personas atendidas por las unidades verdes entregados</t>
    </r>
  </si>
  <si>
    <r>
      <t xml:space="preserve">Unidad de medida del indicador:  
</t>
    </r>
    <r>
      <rPr>
        <sz val="13"/>
        <color theme="1"/>
        <rFont val="Calibri"/>
        <family val="2"/>
      </rPr>
      <t>Porcentaje</t>
    </r>
    <r>
      <rPr>
        <b/>
        <sz val="13"/>
        <color theme="1"/>
        <rFont val="Calibri"/>
        <family val="2"/>
      </rPr>
      <t xml:space="preserve">
Unidad de medida de la Variable:   
P</t>
    </r>
    <r>
      <rPr>
        <sz val="13"/>
        <color theme="1"/>
        <rFont val="Calibri"/>
        <family val="2"/>
      </rPr>
      <t>ersonas atendidas</t>
    </r>
  </si>
  <si>
    <r>
      <rPr>
        <b/>
        <sz val="13"/>
        <color theme="1"/>
        <rFont val="Calibri"/>
        <family val="2"/>
      </rPr>
      <t xml:space="preserve">Método de cálculo:
PIJR: :=(PIE/PIP/)*100
VARIABLES:         </t>
    </r>
    <r>
      <rPr>
        <sz val="13"/>
        <color theme="1"/>
        <rFont val="Calibri"/>
        <family val="2"/>
      </rPr>
      <t xml:space="preserve">                                                                                                                                                                 </t>
    </r>
    <r>
      <rPr>
        <b/>
        <sz val="13"/>
        <color theme="1"/>
        <rFont val="Calibri"/>
        <family val="2"/>
      </rPr>
      <t xml:space="preserve">PIJR: </t>
    </r>
    <r>
      <rPr>
        <sz val="13"/>
        <color theme="1"/>
        <rFont val="Calibri"/>
        <family val="2"/>
      </rPr>
      <t xml:space="preserve">Porcentaje de informes de  jurídicos realizadas.
</t>
    </r>
    <r>
      <rPr>
        <b/>
        <sz val="13"/>
        <color theme="1"/>
        <rFont val="Calibri"/>
        <family val="2"/>
      </rPr>
      <t xml:space="preserve">PIJE: </t>
    </r>
    <r>
      <rPr>
        <sz val="13"/>
        <color theme="1"/>
        <rFont val="Calibri"/>
        <family val="2"/>
      </rPr>
      <t>Porcentaje de informes jurídicos entregados
PIJP: Porcentaje de informes Jurídicos programados</t>
    </r>
  </si>
  <si>
    <r>
      <t xml:space="preserve">Método de cálculo:
PIPAR: =(PIE/PIP/)*100
VARIABLES:                                                                                                                                                                  PIPAR: </t>
    </r>
    <r>
      <rPr>
        <sz val="13"/>
        <color theme="1"/>
        <rFont val="Calibri"/>
        <family val="2"/>
      </rPr>
      <t xml:space="preserve">Porcentaje de informes procedimientos administrativos, realizados.   </t>
    </r>
    <r>
      <rPr>
        <b/>
        <sz val="13"/>
        <color theme="1"/>
        <rFont val="Calibri"/>
        <family val="2"/>
      </rPr>
      <t xml:space="preserve">                               PIE: </t>
    </r>
    <r>
      <rPr>
        <sz val="13"/>
        <color theme="1"/>
        <rFont val="Calibri"/>
        <family val="2"/>
      </rPr>
      <t>Porcentaje de informes Jurídicos entregados                                                                           
PIJP: Porcentaje de informes Jurídicos</t>
    </r>
    <r>
      <rPr>
        <b/>
        <sz val="13"/>
        <color theme="1"/>
        <rFont val="Calibri"/>
        <family val="2"/>
      </rPr>
      <t xml:space="preserve"> </t>
    </r>
    <r>
      <rPr>
        <sz val="13"/>
        <color theme="1"/>
        <rFont val="Calibri"/>
        <family val="2"/>
      </rPr>
      <t>programados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</si>
  <si>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Informes </t>
    </r>
  </si>
  <si>
    <r>
      <t xml:space="preserve">Unidad de medida del indicador:  
</t>
    </r>
    <r>
      <rPr>
        <sz val="13"/>
        <color theme="1"/>
        <rFont val="Calibri"/>
        <family val="2"/>
      </rPr>
      <t>Porcentaje</t>
    </r>
    <r>
      <rPr>
        <b/>
        <sz val="13"/>
        <color theme="1"/>
        <rFont val="Calibri"/>
        <family val="2"/>
      </rPr>
      <t xml:space="preserve">
Unidad de medida de la Variable:   
</t>
    </r>
    <r>
      <rPr>
        <sz val="13"/>
        <color theme="1"/>
        <rFont val="Calibri"/>
        <family val="2"/>
      </rPr>
      <t xml:space="preserve">Informes </t>
    </r>
  </si>
  <si>
    <r>
      <rPr>
        <b/>
        <sz val="13"/>
        <color theme="1"/>
        <rFont val="Calibri"/>
        <family val="2"/>
      </rPr>
      <t xml:space="preserve">Nombre del documento:  </t>
    </r>
    <r>
      <rPr>
        <sz val="13"/>
        <color theme="1"/>
        <rFont val="Calibri"/>
        <family val="2"/>
      </rPr>
      <t xml:space="preserve">                                                              Carpeta sobre Vínculo Empresarial                                           Carpeta de Fomento Ecológico
</t>
    </r>
    <r>
      <rPr>
        <b/>
        <sz val="13"/>
        <color theme="1"/>
        <rFont val="Calibri"/>
        <family val="2"/>
      </rPr>
      <t xml:space="preserve">Nombre del área quien lo Emite: </t>
    </r>
    <r>
      <rPr>
        <sz val="13"/>
        <color theme="1"/>
        <rFont val="Calibri"/>
        <family val="2"/>
      </rPr>
      <t xml:space="preserve">Dirección de Generación               
</t>
    </r>
    <r>
      <rPr>
        <b/>
        <sz val="13"/>
        <color theme="1"/>
        <rFont val="Calibri"/>
        <family val="2"/>
      </rPr>
      <t xml:space="preserve">Periodicidad: </t>
    </r>
    <r>
      <rPr>
        <sz val="13"/>
        <color theme="1"/>
        <rFont val="Calibri"/>
        <family val="2"/>
      </rPr>
      <t xml:space="preserve">Trimestral   
</t>
    </r>
    <r>
      <rPr>
        <b/>
        <sz val="13"/>
        <color theme="1"/>
        <rFont val="Calibri"/>
        <family val="2"/>
      </rPr>
      <t>Ubicación:</t>
    </r>
    <r>
      <rPr>
        <sz val="13"/>
        <color theme="1"/>
        <rFont val="Calibri"/>
        <family val="2"/>
      </rPr>
      <t xml:space="preserve">
Laforet con clave de expediente MBJ-DGSIRS-CG-CFE-001-24, ubicado en oficina de Generación.   </t>
    </r>
  </si>
  <si>
    <t>Se cuenta con la participación activa en las  actividades desarrolladas para mejorar y eficiente la generación, manejo y clasificación de los RSU en el Municipio de Benito  Juárez, en los sectores académico, empresarial y ciudadano.</t>
  </si>
  <si>
    <t>Se cuenta con la participación activa del sector privado, Instituciones públicas y académicas participan activamente e implementan adecuadamente las acciones y procesos que integran el Plan de Manejo de RSU de los Pequeños y Grandes Generadores.</t>
  </si>
  <si>
    <t>Se cuenta con una mayor participación  en la donación de botes por parte de las empresas de transformación y automotrices del municipio de Benito Juárez.</t>
  </si>
  <si>
    <r>
      <rPr>
        <b/>
        <sz val="13"/>
        <color theme="1"/>
        <rFont val="Calibri"/>
        <family val="2"/>
      </rPr>
      <t xml:space="preserve">Nombre del documento:              </t>
    </r>
    <r>
      <rPr>
        <sz val="13"/>
        <color theme="1"/>
        <rFont val="Calibri"/>
        <family val="2"/>
      </rPr>
      <t xml:space="preserve">                                       Carpeta sobre Vínculo Empresarial                                                      Carpeta de Fomento Ecológico
</t>
    </r>
    <r>
      <rPr>
        <b/>
        <sz val="13"/>
        <color theme="1"/>
        <rFont val="Calibri"/>
        <family val="2"/>
      </rPr>
      <t xml:space="preserve">Nombre del área quien lo Emite: </t>
    </r>
    <r>
      <rPr>
        <sz val="13"/>
        <color theme="1"/>
        <rFont val="Calibri"/>
        <family val="2"/>
      </rPr>
      <t xml:space="preserve">Dirección de Generación               
</t>
    </r>
    <r>
      <rPr>
        <b/>
        <sz val="13"/>
        <color theme="1"/>
        <rFont val="Calibri"/>
        <family val="2"/>
      </rPr>
      <t xml:space="preserve">Periodicidad: </t>
    </r>
    <r>
      <rPr>
        <sz val="13"/>
        <color theme="1"/>
        <rFont val="Calibri"/>
        <family val="2"/>
      </rPr>
      <t xml:space="preserve">Trimestral   
</t>
    </r>
    <r>
      <rPr>
        <b/>
        <sz val="13"/>
        <color theme="1"/>
        <rFont val="Calibri"/>
        <family val="2"/>
      </rPr>
      <t>Ubicación:</t>
    </r>
    <r>
      <rPr>
        <sz val="13"/>
        <color theme="1"/>
        <rFont val="Calibri"/>
        <family val="2"/>
      </rPr>
      <t xml:space="preserve">
Laforet con clave de expediente MBJ-DGSIRS-CG-CFE-001-25, ubicado en oficina de Generación.  </t>
    </r>
  </si>
  <si>
    <r>
      <rPr>
        <b/>
        <sz val="13"/>
        <color theme="1"/>
        <rFont val="Calibri"/>
        <family val="2"/>
      </rPr>
      <t xml:space="preserve">Nombre del documento: </t>
    </r>
    <r>
      <rPr>
        <sz val="13"/>
        <color theme="1"/>
        <rFont val="Calibri"/>
        <family val="2"/>
      </rPr>
      <t xml:space="preserve">
Carpeta de Instalación de botes de Basura 2025
</t>
    </r>
    <r>
      <rPr>
        <b/>
        <sz val="13"/>
        <color theme="1"/>
        <rFont val="Calibri"/>
        <family val="2"/>
      </rPr>
      <t xml:space="preserve">Nombre del área quien lo emite: </t>
    </r>
    <r>
      <rPr>
        <sz val="13"/>
        <color theme="1"/>
        <rFont val="Calibri"/>
        <family val="2"/>
      </rPr>
      <t xml:space="preserve">Dirección Generación
Periodicidad: Trimestral                 
</t>
    </r>
    <r>
      <rPr>
        <b/>
        <sz val="13"/>
        <color theme="1"/>
        <rFont val="Calibri"/>
        <family val="2"/>
      </rPr>
      <t xml:space="preserve">Ubicación: </t>
    </r>
    <r>
      <rPr>
        <sz val="13"/>
        <color theme="1"/>
        <rFont val="Calibri"/>
        <family val="2"/>
      </rPr>
      <t xml:space="preserve">
Laforet con clave de expediente MBJ-DGSIRS-CG-CVC-002-245 ubicado en oficina de Generación.</t>
    </r>
  </si>
  <si>
    <r>
      <rPr>
        <b/>
        <sz val="13"/>
        <color theme="1"/>
        <rFont val="Calibri"/>
        <family val="2"/>
      </rPr>
      <t xml:space="preserve">PBBP: </t>
    </r>
    <r>
      <rPr>
        <sz val="13"/>
        <color theme="1"/>
        <rFont val="Calibri"/>
        <family val="2"/>
      </rPr>
      <t>Porcentaje de botes de basura prestados</t>
    </r>
  </si>
  <si>
    <r>
      <rPr>
        <b/>
        <sz val="13"/>
        <color theme="1"/>
        <rFont val="Calibri"/>
        <family val="2"/>
      </rPr>
      <t xml:space="preserve">MÉTODO DE CÁLCULO:                                                            
PBBP= (NBP/NBE)*100                                                                    
VARIABLES:  </t>
    </r>
    <r>
      <rPr>
        <sz val="13"/>
        <color theme="1"/>
        <rFont val="Calibri"/>
        <family val="2"/>
      </rPr>
      <t xml:space="preserve">                                                                          
</t>
    </r>
    <r>
      <rPr>
        <b/>
        <sz val="13"/>
        <color theme="1"/>
        <rFont val="Calibri"/>
        <family val="2"/>
      </rPr>
      <t xml:space="preserve">PBBP: </t>
    </r>
    <r>
      <rPr>
        <sz val="13"/>
        <color theme="1"/>
        <rFont val="Calibri"/>
        <family val="2"/>
      </rPr>
      <t xml:space="preserve">Porcentaje de botes de basura prestados                            
</t>
    </r>
    <r>
      <rPr>
        <b/>
        <sz val="13"/>
        <color theme="1"/>
        <rFont val="Calibri"/>
        <family val="2"/>
      </rPr>
      <t xml:space="preserve">NBP: </t>
    </r>
    <r>
      <rPr>
        <sz val="13"/>
        <color theme="1"/>
        <rFont val="Calibri"/>
        <family val="2"/>
      </rPr>
      <t xml:space="preserve">Número de botes prestados 
</t>
    </r>
    <r>
      <rPr>
        <b/>
        <sz val="13"/>
        <color theme="1"/>
        <rFont val="Calibri"/>
        <family val="2"/>
      </rPr>
      <t xml:space="preserve">NBE: </t>
    </r>
    <r>
      <rPr>
        <sz val="13"/>
        <color theme="1"/>
        <rFont val="Calibri"/>
        <family val="2"/>
      </rPr>
      <t>Número de botes estimados</t>
    </r>
  </si>
  <si>
    <r>
      <rPr>
        <b/>
        <sz val="13"/>
        <color theme="1"/>
        <rFont val="Calibri"/>
        <family val="2"/>
      </rPr>
      <t xml:space="preserve">PBBP: </t>
    </r>
    <r>
      <rPr>
        <sz val="13"/>
        <color theme="1"/>
        <rFont val="Calibri"/>
        <family val="2"/>
      </rPr>
      <t xml:space="preserve">De enero 2022 a diciembre 2024  se instalaron 11021 botes de basura durante este periodo, desglosándose de la siguiente manera:               
2022:1162                          
2023: 3235                          
2024: 6624                       
Total:11021 </t>
    </r>
  </si>
  <si>
    <r>
      <rPr>
        <b/>
        <sz val="13"/>
        <color theme="1"/>
        <rFont val="Calibri"/>
        <family val="2"/>
      </rPr>
      <t xml:space="preserve">MÉTODO DE CÁLCULO:                                      
PPCR: = (NPP/NPA)*100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PPCR: </t>
    </r>
    <r>
      <rPr>
        <sz val="13"/>
        <color theme="1"/>
        <rFont val="Calibri"/>
        <family val="2"/>
      </rPr>
      <t xml:space="preserve"> Porcentaje de participación ciudadana  registradas
</t>
    </r>
    <r>
      <rPr>
        <b/>
        <sz val="13"/>
        <color theme="1"/>
        <rFont val="Calibri"/>
        <family val="2"/>
      </rPr>
      <t>NPA=</t>
    </r>
    <r>
      <rPr>
        <sz val="13"/>
        <color theme="1"/>
        <rFont val="Calibri"/>
        <family val="2"/>
      </rPr>
      <t xml:space="preserve"> Número de participantes registrados
</t>
    </r>
    <r>
      <rPr>
        <b/>
        <sz val="13"/>
        <color theme="1"/>
        <rFont val="Calibri"/>
        <family val="2"/>
      </rPr>
      <t>NPP</t>
    </r>
    <r>
      <rPr>
        <sz val="13"/>
        <color theme="1"/>
        <rFont val="Calibri"/>
        <family val="2"/>
      </rPr>
      <t xml:space="preserve">= Número de participantes estimados </t>
    </r>
  </si>
  <si>
    <r>
      <rPr>
        <b/>
        <sz val="13"/>
        <color theme="1"/>
        <rFont val="Calibri"/>
        <family val="2"/>
      </rPr>
      <t xml:space="preserve">PPCR: </t>
    </r>
    <r>
      <rPr>
        <sz val="13"/>
        <color theme="1"/>
        <rFont val="Calibri"/>
        <family val="2"/>
      </rPr>
      <t>De enero 2022 a diciembre 2024, se registraron a 1,428,889 participantes pertenecientes al sector empresarial, educativo y ciudadano durante este periodo, desglosándose de la siguiente manera:               
2022:  79,096                     
2023: 612,110                                
2024: 737,683                         
Total  1,428,889</t>
    </r>
  </si>
  <si>
    <r>
      <rPr>
        <b/>
        <sz val="13"/>
        <color theme="1"/>
        <rFont val="Calibri"/>
        <family val="2"/>
      </rPr>
      <t>PSAR::</t>
    </r>
    <r>
      <rPr>
        <sz val="13"/>
        <color theme="1"/>
        <rFont val="Calibri"/>
        <family val="2"/>
      </rPr>
      <t xml:space="preserve"> De enero 2024 a diciembre de 2027, se registrarán 4811 pagos rezagados contribuyentes,  de las metas comparada con la línea base del 2022.
Meta Absoluta:1094 pagos de contribuyentes, más que la línea base.
Meta Relativa: 29.43% </t>
    </r>
  </si>
  <si>
    <t>PSAR:: De enero a diciembre 2024 se registraron 3717 pagos rezagados de contribuyentes durante este periodo, desglosándose de la siguiente manera:              
2022: 1136                    
2023: 1184                                 
2024: 1397                      
Total  3,717</t>
  </si>
  <si>
    <r>
      <t xml:space="preserve">.4.1.7.. </t>
    </r>
    <r>
      <rPr>
        <sz val="13"/>
        <color theme="1"/>
        <rFont val="Calibri"/>
        <family val="2"/>
      </rPr>
      <t>Informes de procedimientos administrativos sancionadores emitidos.</t>
    </r>
  </si>
  <si>
    <t>JUSTIFICACION  ANUAL YTRIMESTRAL DE AVANCE DE RESULTADOS 2026</t>
  </si>
  <si>
    <r>
      <t xml:space="preserve">Meta Trimestral: </t>
    </r>
    <r>
      <rPr>
        <sz val="11"/>
        <color theme="1"/>
        <rFont val="Calibri"/>
        <family val="2"/>
      </rPr>
      <t xml:space="preserve">Se realizaron 550 verificaciones de la recolección de residuos sólidos en el Municipio de Benito Juárez, de las 550 que estaban programadas, teniendo el 100% de avance en el Primer Trimestre 2026.                                                              </t>
    </r>
    <r>
      <rPr>
        <b/>
        <sz val="11"/>
        <color theme="1"/>
        <rFont val="Calibri"/>
        <family val="2"/>
      </rPr>
      <t xml:space="preserve">                                                                                           Meta Anual: </t>
    </r>
    <r>
      <rPr>
        <sz val="11"/>
        <color theme="1"/>
        <rFont val="Calibri"/>
        <family val="2"/>
      </rPr>
      <t>Se realizaron 550 verificaciones de la recolección de residuos sólidos en el Municipio de Benito Juárez, de las programadas de las 2,200 que estaban programadas durante todo el 2026,con un avance anual acumulado del 25%.</t>
    </r>
  </si>
  <si>
    <r>
      <t xml:space="preserve">Meta trimestral: </t>
    </r>
    <r>
      <rPr>
        <sz val="11"/>
        <color theme="1"/>
        <rFont val="Calibri"/>
        <family val="2"/>
      </rPr>
      <t>Se ingresaron 174.809 toneladas de residuos  sólidos urbanos ingresados  en  la parcela 175 de las 114.840 Toneladas proyectadas, teniendo un 152%  de avance en el Primer Trimestre 2026.</t>
    </r>
    <r>
      <rPr>
        <b/>
        <sz val="11"/>
        <color theme="1"/>
        <rFont val="Calibri"/>
        <family val="2"/>
      </rPr>
      <t xml:space="preserve">
Meta Anual: S</t>
    </r>
    <r>
      <rPr>
        <sz val="11"/>
        <color theme="1"/>
        <rFont val="Calibri"/>
        <family val="2"/>
      </rPr>
      <t>e ingresaron 174.809 toneladas de residuos sólidos urbanos en la parcela 175, de las 534, 432.toneladas programadas en todo al año 2026, teniendo un avance anual  de 33%.</t>
    </r>
  </si>
  <si>
    <r>
      <t xml:space="preserve">Meta Trimestral: </t>
    </r>
    <r>
      <rPr>
        <sz val="11"/>
        <color theme="1"/>
        <rFont val="Calibri"/>
        <family val="2"/>
      </rPr>
      <t xml:space="preserve">Se realizaron 9,990 supervisiones de rutas de recolección de los residuos sólidos urbanos, de las 9,990  que estaban programadas, con un avance de  el 100%  en el  Primer Trimestre 2026.   </t>
    </r>
    <r>
      <rPr>
        <b/>
        <sz val="11"/>
        <color theme="1"/>
        <rFont val="Calibri"/>
        <family val="2"/>
      </rPr>
      <t xml:space="preserve">                                                                                                           Meta Anual: </t>
    </r>
    <r>
      <rPr>
        <sz val="11"/>
        <color theme="1"/>
        <rFont val="Calibri"/>
        <family val="2"/>
      </rPr>
      <t>Se realizaron 9,990 supervisiones de rutas de recolección de los residuos sólidos , de las 40,515 programadas en todo el 2026, con un avance anual acumulado del 25%.</t>
    </r>
  </si>
  <si>
    <r>
      <rPr>
        <b/>
        <sz val="13"/>
        <color theme="1"/>
        <rFont val="Calibri"/>
        <family val="2"/>
      </rPr>
      <t>PRPA1</t>
    </r>
    <r>
      <rPr>
        <sz val="13"/>
        <color theme="1"/>
        <rFont val="Calibri"/>
        <family val="2"/>
      </rPr>
      <t>: De enero 2022 a diciembre 2024 se atendieron 36 reportes de la Parcela 1113 durante este periodo. Desglosándose de la siguiente manera:               
2022: 12                          
2023: 12                                     
2024: 12                          
Total  36</t>
    </r>
  </si>
  <si>
    <r>
      <rPr>
        <b/>
        <sz val="13"/>
        <color theme="1"/>
        <rFont val="Calibri"/>
        <family val="2"/>
      </rPr>
      <t>PRPA2:</t>
    </r>
    <r>
      <rPr>
        <sz val="13"/>
        <color theme="1"/>
        <rFont val="Calibri"/>
        <family val="2"/>
      </rPr>
      <t xml:space="preserve"> De enero 2022 a diciembre 2024, se atendieron 36 reportes de la Parcela 196 durante este periodo, desglosándose de la siguiente manera:              
2022: 12                          
2023: 12                                     
2024: 12                          
Total  36</t>
    </r>
  </si>
  <si>
    <r>
      <t xml:space="preserve">RSUG (t,t-1): </t>
    </r>
    <r>
      <rPr>
        <sz val="13"/>
        <color theme="0"/>
        <rFont val="Calibri"/>
        <family val="2"/>
      </rPr>
      <t xml:space="preserve">Para diciembre de 2025 se ingresarán al Relleno Sanitario la cantidad de 1,604,567 ton. Residuos Sólidos. Lo cual representaría un incremento acumulado trianual  del 946% de las metas comparada con la línea base del 2024.    </t>
    </r>
    <r>
      <rPr>
        <b/>
        <sz val="13"/>
        <color theme="0"/>
        <rFont val="Calibri"/>
        <family val="2"/>
      </rPr>
      <t xml:space="preserve">                                                   Meta Absoluta:</t>
    </r>
    <r>
      <rPr>
        <sz val="13"/>
        <color theme="0"/>
        <rFont val="Calibri"/>
        <family val="2"/>
      </rPr>
      <t xml:space="preserve"> 89553 verificaciones de recolección de residuos solidos urbanos.  </t>
    </r>
    <r>
      <rPr>
        <b/>
        <sz val="13"/>
        <color theme="0"/>
        <rFont val="Calibri"/>
        <family val="2"/>
      </rPr>
      <t xml:space="preserve">                                                  Meta Relativa: </t>
    </r>
    <r>
      <rPr>
        <sz val="13"/>
        <color theme="0"/>
        <rFont val="Calibri"/>
        <family val="2"/>
      </rPr>
      <t>6% superior a la línea base.</t>
    </r>
  </si>
  <si>
    <r>
      <rPr>
        <b/>
        <sz val="13"/>
        <color theme="1"/>
        <rFont val="Calibri"/>
        <family val="2"/>
      </rPr>
      <t xml:space="preserve">PQCA: </t>
    </r>
    <r>
      <rPr>
        <sz val="13"/>
        <color theme="1"/>
        <rFont val="Calibri"/>
        <family val="2"/>
      </rPr>
      <t>De enero 2025 a diciembre de 2027, se proyecta atender 988 quejas ciudadanas, se espera descender en este indicador.
Meta Absoluta: 549
Meta Relativa: 23% menos de la línea base 2024</t>
    </r>
  </si>
  <si>
    <r>
      <rPr>
        <b/>
        <sz val="13"/>
        <color theme="1"/>
        <rFont val="Calibri"/>
        <family val="2"/>
      </rPr>
      <t>PBBP:</t>
    </r>
    <r>
      <rPr>
        <sz val="13"/>
        <color theme="1"/>
        <rFont val="Calibri"/>
        <family val="2"/>
      </rPr>
      <t xml:space="preserve"> De enero 2025 a diciembre de 2027, se colocaran  13550 botes de basura, de las metas comparada con la línea base.
</t>
    </r>
    <r>
      <rPr>
        <b/>
        <sz val="13"/>
        <color theme="1"/>
        <rFont val="Calibri"/>
        <family val="2"/>
      </rPr>
      <t xml:space="preserve">Meta Absoluta: </t>
    </r>
    <r>
      <rPr>
        <sz val="13"/>
        <color theme="1"/>
        <rFont val="Calibri"/>
        <family val="2"/>
      </rPr>
      <t xml:space="preserve">2929 botes de basura
</t>
    </r>
    <r>
      <rPr>
        <b/>
        <sz val="13"/>
        <color theme="1"/>
        <rFont val="Calibri"/>
        <family val="2"/>
      </rPr>
      <t xml:space="preserve">Meta Relativa: </t>
    </r>
    <r>
      <rPr>
        <sz val="13"/>
        <color theme="1"/>
        <rFont val="Calibri"/>
        <family val="2"/>
      </rPr>
      <t xml:space="preserve">27.% </t>
    </r>
  </si>
  <si>
    <r>
      <t xml:space="preserve">PIPP: </t>
    </r>
    <r>
      <rPr>
        <sz val="13"/>
        <color theme="1"/>
        <rFont val="Calibri"/>
        <family val="2"/>
      </rPr>
      <t xml:space="preserve">De enero 2025 a diciembre de 2027,  se entregaran 12 informes programados.   </t>
    </r>
  </si>
  <si>
    <r>
      <rPr>
        <b/>
        <sz val="13"/>
        <color theme="1"/>
        <rFont val="Calibri"/>
        <family val="2"/>
      </rPr>
      <t>PIPP:</t>
    </r>
    <r>
      <rPr>
        <sz val="13"/>
        <color theme="1"/>
        <rFont val="Calibri"/>
        <family val="2"/>
      </rPr>
      <t xml:space="preserve"> De enero 2022a diciembre 2024, se entregaron 12  informes de rendición de cuentas, desglosado de la siguiente manera:                                                    2022: 4                         
2023: 4                                  
2024: 4                      
Total  12</t>
    </r>
  </si>
  <si>
    <r>
      <rPr>
        <b/>
        <sz val="13"/>
        <color theme="1"/>
        <rFont val="Calibri"/>
        <family val="2"/>
      </rPr>
      <t>PIEA:</t>
    </r>
    <r>
      <rPr>
        <sz val="13"/>
        <color theme="1"/>
        <rFont val="Calibri"/>
        <family val="2"/>
      </rPr>
      <t xml:space="preserve"> De enero 2025 a diciembre de 2027, se entregaran 36 reportes programados.</t>
    </r>
  </si>
  <si>
    <r>
      <rPr>
        <b/>
        <sz val="13"/>
        <color theme="1"/>
        <rFont val="Calibri"/>
        <family val="2"/>
      </rPr>
      <t xml:space="preserve">PIEA: </t>
    </r>
    <r>
      <rPr>
        <sz val="13"/>
        <color theme="1"/>
        <rFont val="Calibri"/>
        <family val="2"/>
      </rPr>
      <t>De enero 2022a diciembre 2024,  se realizaron 36 reportes, desglosándose de la siguiente manera                                                 2022: 12                          
2023: 12                                  
20241: 12                      
Total  36</t>
    </r>
  </si>
  <si>
    <r>
      <rPr>
        <b/>
        <sz val="13"/>
        <color theme="1"/>
        <rFont val="Calibri"/>
        <family val="2"/>
      </rPr>
      <t>PRR:</t>
    </r>
    <r>
      <rPr>
        <sz val="13"/>
        <color theme="1"/>
        <rFont val="Calibri"/>
        <family val="2"/>
      </rPr>
      <t xml:space="preserve"> De enero 2025 a diciembre 2027, se entregaran 36 reportes programados.  A partir del  2025 se generada la línea base.</t>
    </r>
  </si>
  <si>
    <t>PIJR: De julio 2019 a diciembre de 2024, se entregaran 28  informes programados. A partir del  2025 se generada  línea base.                                          Meta Absoluta:   21                                                          Meta Relativa :800%</t>
  </si>
  <si>
    <t>PIJR: 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4 reportes.</t>
  </si>
  <si>
    <r>
      <rPr>
        <b/>
        <sz val="13"/>
        <rFont val="Calibri"/>
        <family val="2"/>
      </rPr>
      <t xml:space="preserve">PIPAR: </t>
    </r>
    <r>
      <rPr>
        <sz val="13"/>
        <rFont val="Calibri"/>
        <family val="2"/>
      </rPr>
      <t>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60 reportes.</t>
    </r>
  </si>
  <si>
    <r>
      <rPr>
        <b/>
        <sz val="13"/>
        <color theme="1"/>
        <rFont val="Calibri"/>
        <family val="2"/>
      </rPr>
      <t xml:space="preserve">Nombre del documento: </t>
    </r>
    <r>
      <rPr>
        <sz val="13"/>
        <color theme="1"/>
        <rFont val="Calibri"/>
        <family val="2"/>
      </rPr>
      <t xml:space="preserve">
Avance Trimestral de Gestión Financiera.
</t>
    </r>
    <r>
      <rPr>
        <b/>
        <sz val="13"/>
        <color theme="1"/>
        <rFont val="Calibri"/>
        <family val="2"/>
      </rPr>
      <t xml:space="preserve">Nombre del área o quien lo emite: </t>
    </r>
    <r>
      <rPr>
        <sz val="13"/>
        <color theme="1"/>
        <rFont val="Calibri"/>
        <family val="2"/>
      </rPr>
      <t xml:space="preserve">Dirección de Administrativa                            
Periodicidad: Trimestral
</t>
    </r>
    <r>
      <rPr>
        <b/>
        <sz val="13"/>
        <color theme="1"/>
        <rFont val="Calibri"/>
        <family val="2"/>
      </rPr>
      <t xml:space="preserve">Ubicación: </t>
    </r>
    <r>
      <rPr>
        <sz val="13"/>
        <color theme="1"/>
        <rFont val="Calibri"/>
        <family val="2"/>
      </rPr>
      <t xml:space="preserve">
Laforet con clave de expediente: MBJ-DGSIRS-CG-DA-CC-007-2025. </t>
    </r>
  </si>
  <si>
    <t xml:space="preserve">Se cuenta con la actualización de los medios electrónicos </t>
  </si>
  <si>
    <r>
      <rPr>
        <b/>
        <sz val="13"/>
        <color theme="1"/>
        <rFont val="Calibri"/>
        <family val="2"/>
      </rPr>
      <t>Nombre del documento:</t>
    </r>
    <r>
      <rPr>
        <sz val="13"/>
        <color theme="1"/>
        <rFont val="Calibri"/>
        <family val="2"/>
      </rPr>
      <t xml:space="preserve"> 
Reportes del programa de prevención 
</t>
    </r>
    <r>
      <rPr>
        <b/>
        <sz val="13"/>
        <color theme="1"/>
        <rFont val="Calibri"/>
        <family val="2"/>
      </rPr>
      <t>Nombre del área o quien lo emite:</t>
    </r>
    <r>
      <rPr>
        <sz val="13"/>
        <color theme="1"/>
        <rFont val="Calibri"/>
        <family val="2"/>
      </rPr>
      <t xml:space="preserve"> Dirección de Prevención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Laforet con clave de expediente:MBJ-DGSIRS-CG-DP-001-2025.   </t>
    </r>
  </si>
  <si>
    <r>
      <rPr>
        <b/>
        <sz val="13"/>
        <color theme="1"/>
        <rFont val="Calibri"/>
        <family val="2"/>
      </rPr>
      <t xml:space="preserve">Nombre del documento: </t>
    </r>
    <r>
      <rPr>
        <sz val="13"/>
        <color theme="1"/>
        <rFont val="Calibri"/>
        <family val="2"/>
      </rPr>
      <t xml:space="preserve">
Reportes del programa de prevención 
Nombre del área o quien lo emite: Dirección de Prevención                         
</t>
    </r>
    <r>
      <rPr>
        <b/>
        <sz val="13"/>
        <color theme="1"/>
        <rFont val="Calibri"/>
        <family val="2"/>
      </rPr>
      <t>Periodicidad:</t>
    </r>
    <r>
      <rPr>
        <sz val="13"/>
        <color theme="1"/>
        <rFont val="Calibri"/>
        <family val="2"/>
      </rPr>
      <t xml:space="preserve"> Trimestral
</t>
    </r>
    <r>
      <rPr>
        <b/>
        <sz val="13"/>
        <color theme="1"/>
        <rFont val="Calibri"/>
        <family val="2"/>
      </rPr>
      <t xml:space="preserve">Ubicación: </t>
    </r>
    <r>
      <rPr>
        <sz val="13"/>
        <color theme="1"/>
        <rFont val="Calibri"/>
        <family val="2"/>
      </rPr>
      <t xml:space="preserve">
Laforet con clave de expediente: MBJ-DGSIRS-CG-DP-001-2024.  </t>
    </r>
  </si>
  <si>
    <t>Que existan infractores en materia de residuos sólidos registrados.</t>
  </si>
  <si>
    <r>
      <rPr>
        <b/>
        <sz val="13"/>
        <color theme="1"/>
        <rFont val="Calibri"/>
        <family val="2"/>
      </rPr>
      <t xml:space="preserve">Nombre del documento: </t>
    </r>
    <r>
      <rPr>
        <sz val="13"/>
        <color theme="1"/>
        <rFont val="Calibri"/>
        <family val="2"/>
      </rPr>
      <t xml:space="preserve">
informes Trimestral de asuntos jurídicos
</t>
    </r>
    <r>
      <rPr>
        <b/>
        <sz val="13"/>
        <color theme="1"/>
        <rFont val="Calibri"/>
        <family val="2"/>
      </rPr>
      <t>Nombre del área o quien lo emite:</t>
    </r>
    <r>
      <rPr>
        <sz val="13"/>
        <color theme="1"/>
        <rFont val="Calibri"/>
        <family val="2"/>
      </rPr>
      <t xml:space="preserve"> Dirección Jurídica                            
</t>
    </r>
    <r>
      <rPr>
        <b/>
        <sz val="13"/>
        <color theme="1"/>
        <rFont val="Calibri"/>
        <family val="2"/>
      </rPr>
      <t>Periodicidad:</t>
    </r>
    <r>
      <rPr>
        <sz val="13"/>
        <color theme="1"/>
        <rFont val="Calibri"/>
        <family val="2"/>
      </rPr>
      <t xml:space="preserve"> Trimestral
</t>
    </r>
    <r>
      <rPr>
        <b/>
        <sz val="13"/>
        <color theme="1"/>
        <rFont val="Calibri"/>
        <family val="2"/>
      </rPr>
      <t xml:space="preserve">Ubicación: </t>
    </r>
    <r>
      <rPr>
        <sz val="13"/>
        <color theme="1"/>
        <rFont val="Calibri"/>
        <family val="2"/>
      </rPr>
      <t xml:space="preserve">
Laforet con clave de expediente: MBJ-DGSIRS-CG-DJS-01-2025.   </t>
    </r>
  </si>
  <si>
    <r>
      <t xml:space="preserve">Nombre del documento: 
</t>
    </r>
    <r>
      <rPr>
        <sz val="13"/>
        <rFont val="Calibri"/>
        <family val="2"/>
      </rPr>
      <t>Informes Trimestral de  informes procedimientos</t>
    </r>
    <r>
      <rPr>
        <b/>
        <sz val="13"/>
        <rFont val="Calibri"/>
        <family val="2"/>
      </rPr>
      <t xml:space="preserve"> </t>
    </r>
    <r>
      <rPr>
        <sz val="13"/>
        <rFont val="Calibri"/>
        <family val="2"/>
      </rPr>
      <t>administrativos, transparencia, contratos y convenios.</t>
    </r>
    <r>
      <rPr>
        <b/>
        <sz val="13"/>
        <rFont val="Calibri"/>
        <family val="2"/>
      </rPr>
      <t xml:space="preserve">
Nombre del área o quien lo emite:                                              </t>
    </r>
    <r>
      <rPr>
        <sz val="13"/>
        <rFont val="Calibri"/>
        <family val="2"/>
      </rPr>
      <t xml:space="preserve">Dirección de la Unidad Jurídica   y Sanciones    </t>
    </r>
    <r>
      <rPr>
        <b/>
        <sz val="13"/>
        <rFont val="Calibri"/>
        <family val="2"/>
      </rPr>
      <t xml:space="preserve">                     
Periodicidad: </t>
    </r>
    <r>
      <rPr>
        <sz val="13"/>
        <rFont val="Calibri"/>
        <family val="2"/>
      </rPr>
      <t>Trimestral</t>
    </r>
    <r>
      <rPr>
        <b/>
        <sz val="13"/>
        <rFont val="Calibri"/>
        <family val="2"/>
      </rPr>
      <t xml:space="preserve">
Ubicación: 
</t>
    </r>
    <r>
      <rPr>
        <sz val="13"/>
        <rFont val="Calibri"/>
        <family val="2"/>
      </rPr>
      <t>Laforet con clave de expediente: MBJ-DGSIRS-CG-DJS-02-2025.</t>
    </r>
  </si>
  <si>
    <r>
      <rPr>
        <b/>
        <sz val="13"/>
        <color theme="1"/>
        <rFont val="Calibri"/>
        <family val="2"/>
      </rPr>
      <t>Meta 12.6</t>
    </r>
    <r>
      <rPr>
        <sz val="13"/>
        <color theme="1"/>
        <rFont val="Calibri"/>
        <family val="2"/>
      </rPr>
      <t xml:space="preserve"> Alentar a las empresas, en especial las grandes empresas y las empresas transnacionales, a que  adopten prácticas sostenibles e incorporen 
información sobre la sostenibilidad en su ciclo de presentación de informes.</t>
    </r>
  </si>
  <si>
    <t xml:space="preserve">Objetivo 12.
 Garantizar modalidades de consumo y producción sostenible                                                                                       Meta 12.5  Para 2030, disminuir de manera sustancial la generación de desechos mediante políticas de prevención, reducción, reciclaje y reutilización.                                                 Meta 12.6 Alentar a las empresas, en especial las grandes empresas y las empresas transnacionales, a que  adopten prácticas sostenibles e incorporen 
información sobre la sostenibilidad en su ciclo de presentación de informes. Meta </t>
  </si>
  <si>
    <r>
      <t xml:space="preserve">                                                                                                                              </t>
    </r>
    <r>
      <rPr>
        <b/>
        <sz val="13"/>
        <rFont val="Calibri"/>
        <family val="2"/>
      </rPr>
      <t xml:space="preserve">Meta 12.6 </t>
    </r>
    <r>
      <rPr>
        <sz val="13"/>
        <rFont val="Calibri"/>
        <family val="2"/>
      </rPr>
      <t xml:space="preserve">Alentar a las empresas, en especial las grandes empresas y las empresas transnacionales, a que  adopten prácticas sostenibles e incorporen 
información sobre la sostenibilidad en su ciclo de presentación de informes. Meta </t>
    </r>
  </si>
  <si>
    <r>
      <t xml:space="preserve">PRS: </t>
    </r>
    <r>
      <rPr>
        <sz val="13"/>
        <rFont val="Calibri"/>
        <family val="2"/>
      </rPr>
      <t>Porcentaje de supervisión de  rutas de recolección de RSU realizadas</t>
    </r>
    <r>
      <rPr>
        <b/>
        <sz val="13"/>
        <rFont val="Calibri"/>
        <family val="2"/>
      </rPr>
      <t xml:space="preserve"> </t>
    </r>
  </si>
  <si>
    <t xml:space="preserve">Nombre del documento:    
Carpeta de Comprobación Administrativa Inmediata I-Planes de Trabajo Comprobación Combustible.
Nombre del área o quien lo emite: Dirección de Recolección   
Periodicidad: Trimestral
Clave de Expediente: MBJ-DGSITS-DR-009-24         </t>
  </si>
  <si>
    <r>
      <rPr>
        <b/>
        <sz val="13"/>
        <color theme="1"/>
        <rFont val="Calibri"/>
        <family val="2"/>
      </rPr>
      <t xml:space="preserve">Meta 12.6 </t>
    </r>
    <r>
      <rPr>
        <sz val="13"/>
        <color theme="1"/>
        <rFont val="Calibri"/>
        <family val="2"/>
      </rPr>
      <t xml:space="preserve">Alentar a las empresas, en especial las grandes empresas y las empresas transnacionales, a que  adopten prácticas sostenibles e incorporen 
información sobre la sostenibilidad en su ciclo de presentación de informes. Meta </t>
    </r>
  </si>
  <si>
    <t xml:space="preserve">Nombre del documento:  
Carpeta de Atención Ciudadana-Reportes Ciudadanos al Cal Center.      
Nombre del área o quien lo emite: 
Dirección de Recolección  
Periodicidad: Trimestral
Clave de Expediente:
MBJ/14/03/14C.4/2025       </t>
  </si>
  <si>
    <r>
      <rPr>
        <b/>
        <sz val="13"/>
        <color theme="1"/>
        <rFont val="Calibri"/>
        <family val="2"/>
      </rPr>
      <t>Meta 12.6</t>
    </r>
    <r>
      <rPr>
        <sz val="13"/>
        <color theme="1"/>
        <rFont val="Calibri"/>
        <family val="2"/>
      </rPr>
      <t xml:space="preserve"> Alentar a las empresas, en especial las grandes empresas y las empresas transnacionales, a que  adopten prácticas sostenibles e incorporen 
información sobre la sostenibilidad en su ciclo de presentación de informes. Meta </t>
    </r>
  </si>
  <si>
    <r>
      <rPr>
        <b/>
        <sz val="13"/>
        <color theme="1"/>
        <rFont val="Calibri"/>
        <family val="2"/>
      </rPr>
      <t>PCLLTC</t>
    </r>
    <r>
      <rPr>
        <sz val="13"/>
        <color theme="1"/>
        <rFont val="Calibri"/>
        <family val="2"/>
      </rPr>
      <t xml:space="preserve">: De enero 2025 a diciembre de 2027 se colocaran 2093 lonas en áreas que fueron basureros clandestinos,  de las metas comparada con la línea base.
</t>
    </r>
    <r>
      <rPr>
        <b/>
        <sz val="13"/>
        <color theme="1"/>
        <rFont val="Calibri"/>
        <family val="2"/>
      </rPr>
      <t>Meta Absoluta:</t>
    </r>
    <r>
      <rPr>
        <sz val="13"/>
        <color theme="1"/>
        <rFont val="Calibri"/>
        <family val="2"/>
      </rPr>
      <t xml:space="preserve">506 basureros clandestinos.
</t>
    </r>
    <r>
      <rPr>
        <b/>
        <sz val="13"/>
        <color theme="1"/>
        <rFont val="Calibri"/>
        <family val="2"/>
      </rPr>
      <t xml:space="preserve">Meta Relativa: </t>
    </r>
    <r>
      <rPr>
        <sz val="13"/>
        <color theme="1"/>
        <rFont val="Calibri"/>
        <family val="2"/>
      </rPr>
      <t>32 % más que la línea base.</t>
    </r>
  </si>
  <si>
    <r>
      <rPr>
        <b/>
        <sz val="13"/>
        <color theme="1"/>
        <rFont val="Calibri"/>
        <family val="2"/>
      </rPr>
      <t xml:space="preserve">PSAR: </t>
    </r>
    <r>
      <rPr>
        <sz val="13"/>
        <color theme="1"/>
        <rFont val="Calibri"/>
        <family val="2"/>
      </rPr>
      <t>Porcentaje de solicitudes atendidas y resueltas.</t>
    </r>
  </si>
  <si>
    <r>
      <rPr>
        <b/>
        <sz val="13"/>
        <color theme="1"/>
        <rFont val="Calibri"/>
        <family val="2"/>
      </rPr>
      <t xml:space="preserve">MÉTODO DE CÁLCULO:                                     
PSAR: (TSR/TSE)*100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PSRR:</t>
    </r>
    <r>
      <rPr>
        <sz val="13"/>
        <color theme="1"/>
        <rFont val="Calibri"/>
        <family val="2"/>
      </rPr>
      <t xml:space="preserve">: Porcentaje de solicitudes atendidas y resueltas.
</t>
    </r>
    <r>
      <rPr>
        <b/>
        <sz val="13"/>
        <color theme="1"/>
        <rFont val="Calibri"/>
        <family val="2"/>
      </rPr>
      <t>TSR:</t>
    </r>
    <r>
      <rPr>
        <sz val="13"/>
        <color theme="1"/>
        <rFont val="Calibri"/>
        <family val="2"/>
      </rPr>
      <t xml:space="preserve"> Total de solicitudes programadas           
</t>
    </r>
    <r>
      <rPr>
        <b/>
        <sz val="13"/>
        <color theme="1"/>
        <rFont val="Calibri"/>
        <family val="2"/>
      </rPr>
      <t xml:space="preserve">TSTSEE: </t>
    </r>
    <r>
      <rPr>
        <sz val="13"/>
        <color theme="1"/>
        <rFont val="Calibri"/>
        <family val="2"/>
      </rPr>
      <t xml:space="preserve">Total de solicitudes estimados                           
                  </t>
    </r>
  </si>
  <si>
    <r>
      <rPr>
        <b/>
        <sz val="13"/>
        <color theme="1"/>
        <rFont val="Calibri"/>
        <family val="2"/>
      </rPr>
      <t>Meta 12.5</t>
    </r>
    <r>
      <rPr>
        <sz val="13"/>
        <color theme="1"/>
        <rFont val="Calibri"/>
        <family val="2"/>
      </rPr>
      <t xml:space="preserve">  Para 2030, disminuir de manera sustancial la generación de desechos mediante políticas de prevención, reducción, reciclaje y reutilización.                            </t>
    </r>
  </si>
  <si>
    <r>
      <t xml:space="preserve">PEPCR: </t>
    </r>
    <r>
      <rPr>
        <sz val="13"/>
        <color theme="1"/>
        <rFont val="Calibri"/>
        <family val="2"/>
      </rPr>
      <t xml:space="preserve">Porcentaje de emisión de  pases de caja registrados </t>
    </r>
  </si>
  <si>
    <r>
      <rPr>
        <b/>
        <sz val="13"/>
        <color theme="1"/>
        <rFont val="Calibri"/>
        <family val="2"/>
      </rPr>
      <t xml:space="preserve">MÉTODO DE CÁLCULO    
PEPCR:  = (NPCA/NPCR)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PEPCR:</t>
    </r>
    <r>
      <rPr>
        <sz val="13"/>
        <color theme="1"/>
        <rFont val="Calibri"/>
        <family val="2"/>
      </rPr>
      <t xml:space="preserve"> Porcentaje de emisión de  pases de caja registrados                             
</t>
    </r>
    <r>
      <rPr>
        <b/>
        <sz val="13"/>
        <color theme="1"/>
        <rFont val="Calibri"/>
        <family val="2"/>
      </rPr>
      <t>NPCA:</t>
    </r>
    <r>
      <rPr>
        <sz val="13"/>
        <color theme="1"/>
        <rFont val="Calibri"/>
        <family val="2"/>
      </rPr>
      <t xml:space="preserve"> Número de pases de caja atendidos                                 
</t>
    </r>
    <r>
      <rPr>
        <b/>
        <sz val="13"/>
        <color theme="1"/>
        <rFont val="Calibri"/>
        <family val="2"/>
      </rPr>
      <t xml:space="preserve">NPCE: </t>
    </r>
    <r>
      <rPr>
        <sz val="13"/>
        <color theme="1"/>
        <rFont val="Calibri"/>
        <family val="2"/>
      </rPr>
      <t>Número de pases de caja estimados</t>
    </r>
  </si>
  <si>
    <r>
      <rPr>
        <b/>
        <sz val="13"/>
        <color theme="1"/>
        <rFont val="Calibri"/>
        <family val="2"/>
      </rPr>
      <t xml:space="preserve">MÉTODO DE CÁLCULO                                      PCRPM:=(NCPMR/NCPME)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PCRPM:</t>
    </r>
    <r>
      <rPr>
        <sz val="13"/>
        <color theme="1"/>
        <rFont val="Calibri"/>
        <family val="2"/>
      </rPr>
      <t xml:space="preserve"> Porcentaje de aplicación de  Constancias de Registro de Planes de Manejo verificados 
</t>
    </r>
    <r>
      <rPr>
        <b/>
        <sz val="13"/>
        <color theme="1"/>
        <rFont val="Calibri"/>
        <family val="2"/>
      </rPr>
      <t xml:space="preserve">NCPMR: </t>
    </r>
    <r>
      <rPr>
        <sz val="13"/>
        <color theme="1"/>
        <rFont val="Calibri"/>
        <family val="2"/>
      </rPr>
      <t xml:space="preserve">Número de constancias registradas de planes manejo realizados.             
</t>
    </r>
    <r>
      <rPr>
        <b/>
        <sz val="13"/>
        <color theme="1"/>
        <rFont val="Calibri"/>
        <family val="2"/>
      </rPr>
      <t xml:space="preserve">NCPME: </t>
    </r>
    <r>
      <rPr>
        <sz val="13"/>
        <color theme="1"/>
        <rFont val="Calibri"/>
        <family val="2"/>
      </rPr>
      <t>Número de constancias registradas de planes estimados</t>
    </r>
  </si>
  <si>
    <t>Dirección de Generación</t>
  </si>
  <si>
    <r>
      <rPr>
        <b/>
        <sz val="13"/>
        <color theme="1"/>
        <rFont val="Calibri"/>
        <family val="2"/>
      </rPr>
      <t xml:space="preserve">MÉTODO DE CÁLCULO:                                      PEIEC:= (NEIC/ NEIE)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PEIEC:</t>
    </r>
    <r>
      <rPr>
        <sz val="13"/>
        <color theme="1"/>
        <rFont val="Calibri"/>
        <family val="2"/>
      </rPr>
      <t xml:space="preserve"> Porcentaje de empresas e Instituciones Educativas capacitadas
</t>
    </r>
    <r>
      <rPr>
        <b/>
        <sz val="13"/>
        <color theme="1"/>
        <rFont val="Calibri"/>
        <family val="2"/>
      </rPr>
      <t>NEIC:</t>
    </r>
    <r>
      <rPr>
        <sz val="13"/>
        <color theme="1"/>
        <rFont val="Calibri"/>
        <family val="2"/>
      </rPr>
      <t xml:space="preserve"> Número de empresas e instituciones educativas capacitadas          
</t>
    </r>
    <r>
      <rPr>
        <b/>
        <sz val="13"/>
        <color theme="1"/>
        <rFont val="Calibri"/>
        <family val="2"/>
      </rPr>
      <t>NEIE:</t>
    </r>
    <r>
      <rPr>
        <sz val="13"/>
        <color theme="1"/>
        <rFont val="Calibri"/>
        <family val="2"/>
      </rPr>
      <t xml:space="preserve"> Número de empresas e instituciones educativas estimadas. </t>
    </r>
  </si>
  <si>
    <r>
      <rPr>
        <b/>
        <sz val="13"/>
        <color theme="1"/>
        <rFont val="Calibri"/>
        <family val="2"/>
      </rPr>
      <t xml:space="preserve">Meta 12.5 </t>
    </r>
    <r>
      <rPr>
        <sz val="13"/>
        <color theme="1"/>
        <rFont val="Calibri"/>
        <family val="2"/>
      </rPr>
      <t xml:space="preserve"> Para 2030, disminuir de manera sustancial la generación de desechos mediante políticas de prevención, reducción, reciclaje y reutilización.                            </t>
    </r>
  </si>
  <si>
    <r>
      <rPr>
        <b/>
        <sz val="13"/>
        <color theme="1"/>
        <rFont val="Calibri"/>
        <family val="2"/>
      </rPr>
      <t>Meta 12.5</t>
    </r>
    <r>
      <rPr>
        <sz val="13"/>
        <color theme="1"/>
        <rFont val="Calibri"/>
        <family val="2"/>
      </rPr>
      <t xml:space="preserve">  Para 2030, disminuir de manera sustancial la generación de desechos mediante políticas de prevención, reducción, reciclaje y reutilización.                     </t>
    </r>
  </si>
  <si>
    <r>
      <rPr>
        <b/>
        <sz val="13"/>
        <color theme="1"/>
        <rFont val="Calibri"/>
        <family val="2"/>
      </rPr>
      <t>Método de cálculo:</t>
    </r>
    <r>
      <rPr>
        <sz val="13"/>
        <color theme="1"/>
        <rFont val="Calibri"/>
        <family val="2"/>
      </rPr>
      <t xml:space="preserve">
</t>
    </r>
    <r>
      <rPr>
        <b/>
        <sz val="13"/>
        <color theme="1"/>
        <rFont val="Calibri"/>
        <family val="2"/>
      </rPr>
      <t>PRCP=(NIE/NIP)*100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PRCP:</t>
    </r>
    <r>
      <rPr>
        <sz val="13"/>
        <color theme="1"/>
        <rFont val="Calibri"/>
        <family val="2"/>
      </rPr>
      <t xml:space="preserve"> Porcentaje de informes realizadas.                                                                   
</t>
    </r>
    <r>
      <rPr>
        <b/>
        <sz val="13"/>
        <color theme="1"/>
        <rFont val="Calibri"/>
        <family val="2"/>
      </rPr>
      <t>NIE:</t>
    </r>
    <r>
      <rPr>
        <sz val="13"/>
        <color theme="1"/>
        <rFont val="Calibri"/>
        <family val="2"/>
      </rPr>
      <t xml:space="preserve"> Números de informes emitidos
N</t>
    </r>
    <r>
      <rPr>
        <b/>
        <sz val="13"/>
        <color theme="1"/>
        <rFont val="Calibri"/>
        <family val="2"/>
      </rPr>
      <t>IP</t>
    </r>
    <r>
      <rPr>
        <sz val="13"/>
        <color theme="1"/>
        <rFont val="Calibri"/>
        <family val="2"/>
      </rPr>
      <t>: Números de informes programados.</t>
    </r>
  </si>
  <si>
    <r>
      <rPr>
        <b/>
        <sz val="13"/>
        <color theme="1"/>
        <rFont val="Calibri"/>
        <family val="2"/>
      </rPr>
      <t>Método de cálculo:
PIPP:=(NIE/NIP)*100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PIPP:</t>
    </r>
    <r>
      <rPr>
        <sz val="13"/>
        <color theme="1"/>
        <rFont val="Calibri"/>
        <family val="2"/>
      </rPr>
      <t xml:space="preserve"> Porcentaje de informes de rendición de cuentas   realizadas.                                                                  
</t>
    </r>
    <r>
      <rPr>
        <b/>
        <sz val="13"/>
        <color theme="1"/>
        <rFont val="Calibri"/>
        <family val="2"/>
      </rPr>
      <t xml:space="preserve">NIE: </t>
    </r>
    <r>
      <rPr>
        <sz val="13"/>
        <color theme="1"/>
        <rFont val="Calibri"/>
        <family val="2"/>
      </rPr>
      <t xml:space="preserve">Números de informes entregados
</t>
    </r>
    <r>
      <rPr>
        <b/>
        <sz val="13"/>
        <color theme="1"/>
        <rFont val="Calibri"/>
        <family val="2"/>
      </rPr>
      <t>NIP:</t>
    </r>
    <r>
      <rPr>
        <sz val="13"/>
        <color theme="1"/>
        <rFont val="Calibri"/>
        <family val="2"/>
      </rPr>
      <t xml:space="preserve"> Números de informes programados</t>
    </r>
  </si>
  <si>
    <r>
      <rPr>
        <b/>
        <sz val="13"/>
        <color theme="1"/>
        <rFont val="Calibri"/>
        <family val="2"/>
      </rPr>
      <t>Método de cálculo:
PRR:=(PRR/PRP)*100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PRR:</t>
    </r>
    <r>
      <rPr>
        <sz val="13"/>
        <color theme="1"/>
        <rFont val="Calibri"/>
        <family val="2"/>
      </rPr>
      <t xml:space="preserve"> Porcentaje de reportes  registrados.                                                               
</t>
    </r>
    <r>
      <rPr>
        <b/>
        <sz val="13"/>
        <color theme="1"/>
        <rFont val="Calibri"/>
        <family val="2"/>
      </rPr>
      <t xml:space="preserve">PRE: </t>
    </r>
    <r>
      <rPr>
        <sz val="13"/>
        <color theme="1"/>
        <rFont val="Calibri"/>
        <family val="2"/>
      </rPr>
      <t xml:space="preserve">Porcentaje de reportes entregados
</t>
    </r>
    <r>
      <rPr>
        <b/>
        <sz val="13"/>
        <color theme="1"/>
        <rFont val="Calibri"/>
        <family val="2"/>
      </rPr>
      <t xml:space="preserve">PRP: </t>
    </r>
    <r>
      <rPr>
        <sz val="13"/>
        <color theme="1"/>
        <rFont val="Calibri"/>
        <family val="2"/>
      </rPr>
      <t>Porcentaje de reportes programados</t>
    </r>
  </si>
  <si>
    <r>
      <rPr>
        <b/>
        <sz val="13"/>
        <color theme="1"/>
        <rFont val="Calibri"/>
        <family val="2"/>
      </rPr>
      <t xml:space="preserve">Meta 12.5 </t>
    </r>
    <r>
      <rPr>
        <sz val="13"/>
        <color theme="1"/>
        <rFont val="Calibri"/>
        <family val="2"/>
      </rPr>
      <t xml:space="preserve"> Para 2030, disminuir de manera sustancial la generación de desechos mediante políticas de prevención, redacción, reciclaje y reutilización.                     </t>
    </r>
  </si>
  <si>
    <r>
      <rPr>
        <b/>
        <sz val="13"/>
        <color theme="1"/>
        <rFont val="Calibri"/>
        <family val="2"/>
      </rPr>
      <t xml:space="preserve">Meta 12.5  </t>
    </r>
    <r>
      <rPr>
        <sz val="13"/>
        <color theme="1"/>
        <rFont val="Calibri"/>
        <family val="2"/>
      </rPr>
      <t xml:space="preserve">Para 2030, disminuir de manera sustancial la generación de desechos mediante políticas de prevención, redacción, reciclaje y reutilización.                     </t>
    </r>
  </si>
  <si>
    <r>
      <t xml:space="preserve">Meta 12.5  </t>
    </r>
    <r>
      <rPr>
        <sz val="13"/>
        <rFont val="Calibri"/>
        <family val="2"/>
      </rPr>
      <t xml:space="preserve">Para 2030, disminuir de manera sustancial la generación de desechos mediante políticas de prevención, redacción, reciclaje y reutilización.      </t>
    </r>
    <r>
      <rPr>
        <b/>
        <sz val="13"/>
        <rFont val="Calibri"/>
        <family val="2"/>
      </rPr>
      <t xml:space="preserve">               </t>
    </r>
  </si>
  <si>
    <t xml:space="preserve">Mejorar el Servicio de Recolección y Gestión de residuos minimizando el impacto ambiental y fomentando la cultura de la separación de la fuente. </t>
  </si>
  <si>
    <t>A diciembre de 2027 se cuenta con la información actualizada de los 9 indicadores que integran el Índice.</t>
  </si>
  <si>
    <r>
      <rPr>
        <b/>
        <sz val="13"/>
        <color theme="1"/>
        <rFont val="Calibri"/>
        <family val="2"/>
      </rPr>
      <t xml:space="preserve">Nombre del documento: </t>
    </r>
    <r>
      <rPr>
        <sz val="13"/>
        <color theme="1"/>
        <rFont val="Calibri"/>
        <family val="2"/>
      </rPr>
      <t xml:space="preserve">
Estados Financieras, presupuestarios y programáticos.
</t>
    </r>
    <r>
      <rPr>
        <b/>
        <sz val="13"/>
        <color theme="1"/>
        <rFont val="Calibri"/>
        <family val="2"/>
      </rPr>
      <t xml:space="preserve">Nombre del área o quien lo emite: </t>
    </r>
    <r>
      <rPr>
        <sz val="13"/>
        <color theme="1"/>
        <rFont val="Calibri"/>
        <family val="2"/>
      </rPr>
      <t xml:space="preserve">Dirección de Administrativa                            
</t>
    </r>
    <r>
      <rPr>
        <b/>
        <sz val="13"/>
        <color theme="1"/>
        <rFont val="Calibri"/>
        <family val="2"/>
      </rPr>
      <t>Periodicidad:</t>
    </r>
    <r>
      <rPr>
        <sz val="13"/>
        <color theme="1"/>
        <rFont val="Calibri"/>
        <family val="2"/>
      </rPr>
      <t xml:space="preserve"> Trimestral
</t>
    </r>
    <r>
      <rPr>
        <b/>
        <sz val="13"/>
        <color theme="1"/>
        <rFont val="Calibri"/>
        <family val="2"/>
      </rPr>
      <t xml:space="preserve">Ubicación: </t>
    </r>
    <r>
      <rPr>
        <sz val="13"/>
        <color theme="1"/>
        <rFont val="Calibri"/>
        <family val="2"/>
      </rPr>
      <t xml:space="preserve">
Laforet con clave de expediente: MBJ-DGSIRS-CG-DA- CC-007-2024   </t>
    </r>
  </si>
  <si>
    <t>Se cuenta con  la aprobación de los Estados Financieros Se cuenta con  la aprobación de los Estados Financieros del Consejo Directivo de SIRESOL CANCÚN.</t>
  </si>
  <si>
    <r>
      <rPr>
        <b/>
        <sz val="13"/>
        <color theme="1"/>
        <rFont val="Calibri"/>
        <family val="2"/>
      </rPr>
      <t>PRR:</t>
    </r>
    <r>
      <rPr>
        <sz val="13"/>
        <color theme="1"/>
        <rFont val="Calibri"/>
        <family val="2"/>
      </rPr>
      <t xml:space="preserve"> 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36 reportes.</t>
    </r>
  </si>
  <si>
    <r>
      <rPr>
        <b/>
        <sz val="13"/>
        <color theme="1"/>
        <rFont val="Calibri"/>
        <family val="2"/>
      </rPr>
      <t>Meta 12.5</t>
    </r>
    <r>
      <rPr>
        <sz val="13"/>
        <color theme="1"/>
        <rFont val="Calibri"/>
        <family val="2"/>
      </rPr>
      <t xml:space="preserve">  Para 2030, disminuir de manera sustancial la generación de desechos mediante políticas de prevención, redacción, reciclaje y reutilización.                     </t>
    </r>
  </si>
  <si>
    <t>JUSTIFICACIÓN   PRIMER TRIMESTRE DE AVANCE DE RESULTADOS 2026</t>
  </si>
  <si>
    <t>JUSTIFICACIÓN SEGUNDO TRIMESTRE DE AVANCE DE RESULTADOS 2026</t>
  </si>
  <si>
    <t>JUSTIFICACIÓN TERCER TRIMESTRE DE AVANCE DE RESULTADOS 2026</t>
  </si>
  <si>
    <t>JUSTIFICACIÓN CUARTO TRIMESTRE DE AVANCE DE RESULTADOS 2026</t>
  </si>
  <si>
    <t xml:space="preserve"> </t>
  </si>
  <si>
    <r>
      <t xml:space="preserve">Meta Trimestral: </t>
    </r>
    <r>
      <rPr>
        <sz val="11"/>
        <rFont val="Calibri"/>
        <family val="2"/>
      </rPr>
      <t xml:space="preserve">Se realizaron 3 Supervisiones de mantenimiento y saneamiento del sitio clausurado de la Parcela 1113, de los 3 que estaban programadas teniendo el 100% de avance en el  Primer Trimestre 2026. </t>
    </r>
    <r>
      <rPr>
        <b/>
        <sz val="11"/>
        <rFont val="Calibri"/>
        <family val="2"/>
      </rPr>
      <t xml:space="preserve">                                                                                           Meta Anual: </t>
    </r>
    <r>
      <rPr>
        <sz val="11"/>
        <rFont val="Calibri"/>
        <family val="2"/>
      </rPr>
      <t>Se realizaron 3 reportes de la operación de los sitios de la disposición final  de los residuos sólidos urbanos, de los 12 informes programados en todo el 2026, con un avance anual acumulado del 25%.</t>
    </r>
  </si>
  <si>
    <r>
      <t xml:space="preserve">Meta Trimestral: </t>
    </r>
    <r>
      <rPr>
        <sz val="11"/>
        <rFont val="Calibri"/>
        <family val="2"/>
      </rPr>
      <t xml:space="preserve">Se realizaron 3  informes ambientales del sitio de disposición final en la parcela 196, de las 3 que estaban programadas teniendo el 100% de avance en el  Primer Trimestre 2026.     </t>
    </r>
    <r>
      <rPr>
        <b/>
        <sz val="11"/>
        <rFont val="Calibri"/>
        <family val="2"/>
      </rPr>
      <t xml:space="preserve">                                                                                                        Meta Anual: </t>
    </r>
    <r>
      <rPr>
        <sz val="11"/>
        <rFont val="Calibri"/>
        <family val="2"/>
      </rPr>
      <t xml:space="preserve">Se realizaron 3 estudios ambientales del sitio de disposición final en la parcela 196. de las 12 informes programadas en todo el 2026, con un avance anual acumulado teniendo del 25% </t>
    </r>
  </si>
  <si>
    <r>
      <t>Meta Trimestral: S</t>
    </r>
    <r>
      <rPr>
        <sz val="11"/>
        <rFont val="Calibri"/>
        <family val="2"/>
      </rPr>
      <t xml:space="preserve">e realizaron 3  informes ambientales del sitio de disposición final en la parcela 175, de las 3 que estaban programadas teniendo el 100% de avance en el  Primer Trimestre 2026.   </t>
    </r>
    <r>
      <rPr>
        <b/>
        <sz val="11"/>
        <rFont val="Calibri"/>
        <family val="2"/>
      </rPr>
      <t xml:space="preserve">                                                                                                          Meta Anual: </t>
    </r>
    <r>
      <rPr>
        <sz val="11"/>
        <rFont val="Calibri"/>
        <family val="2"/>
      </rPr>
      <t xml:space="preserve">Se realizaron 3 estudios ambientales del sitio de disposición final en la parcela 175  de las 12 informes programadas en todo el 2026, con un avance anual acumulado teniendo del 25% </t>
    </r>
  </si>
  <si>
    <r>
      <rPr>
        <b/>
        <sz val="11"/>
        <rFont val="Calibri"/>
        <family val="2"/>
      </rPr>
      <t xml:space="preserve">Meta Trimestral: </t>
    </r>
    <r>
      <rPr>
        <sz val="11"/>
        <rFont val="Calibri"/>
        <family val="2"/>
      </rPr>
      <t xml:space="preserve">Se realizaron 5 Verificación de las autodeterminaciones de los residuos sólidos urbanos a las empresas contribuyentes,  de las 5 que estaban programadas en el Municipio de Benito Juárez, teniendo un avance del 100%, en el  Primer Trimestre 2026.  </t>
    </r>
    <r>
      <rPr>
        <b/>
        <sz val="11"/>
        <rFont val="Calibri"/>
        <family val="2"/>
      </rPr>
      <t xml:space="preserve">                                                                                                                                                                                                                                                                                  Meta Anual: S</t>
    </r>
    <r>
      <rPr>
        <sz val="11"/>
        <rFont val="Calibri"/>
        <family val="2"/>
      </rPr>
      <t xml:space="preserve">e atendieron a  5 Verificación de las autodeterminaciones de los residuos sólidos urbanos a las empresas, de las 80 que estaban programadas durante todo el 2026, con un avance anual acumulad de 6%.       </t>
    </r>
    <r>
      <rPr>
        <b/>
        <sz val="11"/>
        <rFont val="Calibri"/>
        <family val="2"/>
      </rPr>
      <t xml:space="preserve">                                                                                                                                                                                                               Nota: </t>
    </r>
    <r>
      <rPr>
        <sz val="11"/>
        <rFont val="Calibri"/>
        <family val="2"/>
      </rPr>
      <t xml:space="preserve">En el primer trimestre se lleva acabo la recaudación, por tal motivo, se suspenden  las visitas a empresas.   </t>
    </r>
    <r>
      <rPr>
        <sz val="11"/>
        <color rgb="FFFF0000"/>
        <rFont val="Calibri"/>
        <family val="2"/>
      </rPr>
      <t xml:space="preserve">   </t>
    </r>
  </si>
  <si>
    <r>
      <rPr>
        <b/>
        <sz val="11"/>
        <rFont val="Calibri"/>
        <family val="2"/>
      </rPr>
      <t xml:space="preserve">Meta Trimestral: </t>
    </r>
    <r>
      <rPr>
        <sz val="11"/>
        <rFont val="Calibri"/>
        <family val="2"/>
      </rPr>
      <t xml:space="preserve">Se cuenta con 135,511 ciudadanos registrados enfocados en las buenas prácticas sobre el manejo de residuos sólidos urbanos  de las 153,077 que estaban programadas en el municipio de Benito Juárez. con un 89 % de avance en el  Primer Trimestre 2026.       </t>
    </r>
    <r>
      <rPr>
        <b/>
        <sz val="11"/>
        <rFont val="Calibri"/>
        <family val="2"/>
      </rPr>
      <t xml:space="preserve">                                                                                                          Meta Anual: </t>
    </r>
    <r>
      <rPr>
        <sz val="11"/>
        <rFont val="Calibri"/>
        <family val="2"/>
      </rPr>
      <t xml:space="preserve">Se registraron 135,511 ciudadanos enfocados en  buenas prácticas sobre el manejo de residuos sólidos urbanos, de las 612,110 que estaban programadas durante todo el 2026,  teniendo un 22% de avance anual acumulada.  </t>
    </r>
    <r>
      <rPr>
        <sz val="11"/>
        <color rgb="FFFF0000"/>
        <rFont val="Calibri"/>
        <family val="2"/>
      </rPr>
      <t xml:space="preserve"> </t>
    </r>
    <r>
      <rPr>
        <b/>
        <sz val="11"/>
        <color rgb="FFFF0000"/>
        <rFont val="Calibri"/>
        <family val="2"/>
      </rPr>
      <t xml:space="preserve">       </t>
    </r>
  </si>
  <si>
    <t xml:space="preserve">Meta Trimestral: Se realizaron 550 verificaciones de la recolección de residuos sólidos en el Municipio de Benito Juárez, de las 550 que estaban programadas, teniendo el 100% de avance en el Primer Trimestre 2026.        </t>
  </si>
  <si>
    <t xml:space="preserve">Meta Trimestral: Se realizaron 9,990 supervisiones de rutas de recolección de los residuos sólidos urbanos, de las 9,990  que estaban programadas, con un avance de  el 100%  en el  Primer Trimestre 2026.            </t>
  </si>
  <si>
    <r>
      <t xml:space="preserve">Meta Trimestral: </t>
    </r>
    <r>
      <rPr>
        <sz val="11"/>
        <rFont val="Calibri"/>
        <family val="2"/>
      </rPr>
      <t xml:space="preserve">Se recibieron 47  quejas  ciudadanas, de las 299 que estaban programadas con un avance 16% en el  Primer Trimestre 2026.   </t>
    </r>
    <r>
      <rPr>
        <b/>
        <sz val="11"/>
        <rFont val="Calibri"/>
        <family val="2"/>
      </rPr>
      <t xml:space="preserve">                                                                           Meta Anual: </t>
    </r>
    <r>
      <rPr>
        <sz val="11"/>
        <rFont val="Calibri"/>
        <family val="2"/>
      </rPr>
      <t xml:space="preserve">Se registraron 47 quejas ciudadanas, de las 959 estimadas en todo el 2026 con un avance anual acumulado del 5%.  </t>
    </r>
  </si>
  <si>
    <t xml:space="preserve">Se recibieron 47  quejas  ciudadanas, de las 299 que estaban programadas con un avance 16% en el  Primer Trimestre 2026.   </t>
  </si>
  <si>
    <r>
      <t xml:space="preserve">Meta Trimestral: </t>
    </r>
    <r>
      <rPr>
        <sz val="11"/>
        <rFont val="Calibri"/>
        <family val="2"/>
      </rPr>
      <t xml:space="preserve">Se instalaron de 149 lonas informativas en áreas identificadas como basureros clandestinos. de las 170 unidades que estaban programadas, teniendo el 88% de avance en el Primer Trimestre 2026.    </t>
    </r>
    <r>
      <rPr>
        <b/>
        <sz val="11"/>
        <rFont val="Calibri"/>
        <family val="2"/>
      </rPr>
      <t xml:space="preserve">                                                                                                                                Meta Anual: </t>
    </r>
    <r>
      <rPr>
        <sz val="11"/>
        <rFont val="Calibri"/>
        <family val="2"/>
      </rPr>
      <t xml:space="preserve">Se instalaron 149 lonas informativa en áreas identificadas como antiguos basureros clandestinos, de las 698 programadas en todo el 2026, con un avance anual acumulado del 21%.    </t>
    </r>
    <r>
      <rPr>
        <b/>
        <sz val="11"/>
        <rFont val="Calibri"/>
        <family val="2"/>
      </rPr>
      <t xml:space="preserve">     </t>
    </r>
  </si>
  <si>
    <t xml:space="preserve">Meta Trimestral: Se instalaron de 149 lonas informativas en áreas identificadas como basureros clandestinos. de las 170 unidades que estaban programadas, teniendo el 88% de avance en el Primer Trimestre 2026.       </t>
  </si>
  <si>
    <r>
      <t xml:space="preserve">Meta Trimestral: </t>
    </r>
    <r>
      <rPr>
        <sz val="11"/>
        <rFont val="Calibri"/>
        <family val="2"/>
      </rPr>
      <t xml:space="preserve">Se realizaron 12,600  supervisiones del Barrido mecánico y manual de calles  de las 12600  que estaban programadas, teniendo el 100% de avance en el Primer Trimestre 2026.     </t>
    </r>
    <r>
      <rPr>
        <b/>
        <sz val="11"/>
        <rFont val="Calibri"/>
        <family val="2"/>
      </rPr>
      <t xml:space="preserve">                                                                                                                                                                                                                               Meta Anual: </t>
    </r>
    <r>
      <rPr>
        <sz val="11"/>
        <rFont val="Calibri"/>
        <family val="2"/>
      </rPr>
      <t xml:space="preserve">Se limpiaron 12600  supervisiones del Barridos mecánico y manual de calles de las 71700  programadas en todo el 2026, con un avance anual acumulado del 18%. </t>
    </r>
    <r>
      <rPr>
        <b/>
        <sz val="11"/>
        <rFont val="Calibri"/>
        <family val="2"/>
      </rPr>
      <t xml:space="preserve"> </t>
    </r>
  </si>
  <si>
    <t xml:space="preserve">Se realizaron 12,600  supervisiones del Barrido mecánico y manual de calles  de las 12600  que estaban programadas, teniendo el 100% de avance en el Primer Trimestre 2026.   </t>
  </si>
  <si>
    <t>Meta Trimestral: Sin meta programada para este Primer trimestre 2026; el cumplimiento es acorde al calendario anual, con entregas proyectadas para los periodos posteriores</t>
  </si>
  <si>
    <r>
      <t xml:space="preserve">Meta Trimestral: </t>
    </r>
    <r>
      <rPr>
        <sz val="11"/>
        <rFont val="Calibri"/>
        <family val="2"/>
      </rPr>
      <t xml:space="preserve">No se programó la entrega de informes semestrales sobre la operación de los sitios de disposición final de residuos sólidos urbanos. Por lo anterior, se reporta un cumplimiento acorde a la programación anual, toda vez que dicha actividad está proyectada para los trimestres posteriores.                         </t>
    </r>
    <r>
      <rPr>
        <b/>
        <sz val="11"/>
        <rFont val="Calibri"/>
        <family val="2"/>
      </rPr>
      <t xml:space="preserve">                                                       Meta Anual: </t>
    </r>
    <r>
      <rPr>
        <sz val="11"/>
        <rFont val="Calibri"/>
        <family val="2"/>
      </rPr>
      <t xml:space="preserve">se realizaron 0 reportes de la operación de los sitios de la disposición final  de los residuos sólidos urbanos de las 4 programadas en todo el 2026, logrando el 0% de avance anual acumulada.     </t>
    </r>
    <r>
      <rPr>
        <b/>
        <sz val="11"/>
        <rFont val="Calibri"/>
        <family val="2"/>
      </rPr>
      <t xml:space="preserve">                                                                                                </t>
    </r>
  </si>
  <si>
    <t xml:space="preserve">Se realizaron 3 Supervisiones de mantenimiento y saneamiento del sitio clausurado de la Parcela 1113, de los 3 que estaban programadas teniendo el 100% de avance en el  Primer Trimestre 2026.     </t>
  </si>
  <si>
    <t xml:space="preserve">Meta Trimestral: Se realizaron 3  informes ambientales del sitio de disposición final en la parcela 196, de las 3 que estaban programadas teniendo el 100% de avance en el  Primer Trimestre 2026.  </t>
  </si>
  <si>
    <t xml:space="preserve">Meta Trimestral: Se realizaron 3  informes ambientales del sitio de disposición final en la parcela 175, de las 3 que estaban programadas teniendo el 100% de avance en el  Primer Trimestre 2026.             </t>
  </si>
  <si>
    <r>
      <t>Meta Trimestral: S</t>
    </r>
    <r>
      <rPr>
        <sz val="11"/>
        <rFont val="Calibri"/>
        <family val="2"/>
      </rPr>
      <t xml:space="preserve">e atendieron a 936 contribuyentes rezagados por el pago de la recolección de residuos sólidos, de las 1300 que estaban programadas en el municipio de Benito Juárez teniendo un avance del 72% en el Primer Trimestre 2026.      </t>
    </r>
    <r>
      <rPr>
        <b/>
        <sz val="11"/>
        <rFont val="Calibri"/>
        <family val="2"/>
      </rPr>
      <t xml:space="preserve">                                                                                         Meta Anual: </t>
    </r>
    <r>
      <rPr>
        <sz val="11"/>
        <rFont val="Calibri"/>
        <family val="2"/>
      </rPr>
      <t>Se atendieron a 936 contribuyentes rezagados por el pago de la recolección de residuos sólidos de la recolección de residuos sólidos  de las 1603 que estaban programadas durante todo el 2026 con un avance anual acumulado del  58%.                                                                                                                                                                 NOTA: Es  importante mencionar  que durante el primer trimestre se lleva a cabo la recaudación por el servicio de Recolección y traslado de los Residuos.</t>
    </r>
  </si>
  <si>
    <t xml:space="preserve">Meta Trimestral: Se atendieron a 936 contribuyentes rezagados por el pago de la recolección de residuos sólidos, de las 1300 que estaban programadas en el municipio de Benito Juárez teniendo un avance del 72% en el Primer Trimestre 2026. </t>
  </si>
  <si>
    <t xml:space="preserve">Meta Trimestral: Se atendieron a 70,991  contribuyentes que se les entrego su pase de caja para realizar el pago por la recolección del residuos, de las 50,000  que estaban programadas en el municipio de Benito Juárez logrando el 142% de avance en el  Primer Trimestre 2026.    </t>
  </si>
  <si>
    <r>
      <t>Meta Trimestral: S</t>
    </r>
    <r>
      <rPr>
        <sz val="11"/>
        <rFont val="Calibri"/>
        <family val="2"/>
      </rPr>
      <t xml:space="preserve">e realizaron  936  Constancias de Formatos de Planes de Manejo de grandes generadores de residuos de las 1300  que estaban programadas en el municipio de Benito Juárez logrando el 72 % de avance en el  Primer Trimestre 2026.        </t>
    </r>
    <r>
      <rPr>
        <b/>
        <sz val="11"/>
        <rFont val="Calibri"/>
        <family val="2"/>
      </rPr>
      <t xml:space="preserve">                                                                                                                                                                                                              Meta Anual: </t>
    </r>
    <r>
      <rPr>
        <sz val="11"/>
        <rFont val="Calibri"/>
        <family val="2"/>
      </rPr>
      <t xml:space="preserve">Se atendieron a 916 contribuyentes que cuentan y operan sus Planes de Manejo de grandes generadores de residuos, de las 1603 que estaban programadas durante todo el 2026 con un avance anual acumulada de 58%                       </t>
    </r>
    <r>
      <rPr>
        <b/>
        <sz val="11"/>
        <rFont val="Calibri"/>
        <family val="2"/>
      </rPr>
      <t xml:space="preserve">                                                                                                                                                                                     Nota: </t>
    </r>
    <r>
      <rPr>
        <sz val="11"/>
        <rFont val="Calibri"/>
        <family val="2"/>
      </rPr>
      <t>En el primer trimestre se lleva acabo la recaudación, por tal motivo, se tienen mayor cantidad de registros de planes de manejo, en los meses posteriores solo se regularizan las empresas rezagadas o nuevas aperturas.</t>
    </r>
  </si>
  <si>
    <t xml:space="preserve">Meta Trimestral: Se realizaron  936  Constancias de Formatos de Planes de Manejo de grandes generadores de residuos de las 1300  que estaban programadas en el municipio de Benito Juárez logrando el 72 % de avance en el  Primer Trimestre 2026.  </t>
  </si>
  <si>
    <t xml:space="preserve">Meta Trimestral: Se realizaron 5 Verificación de las autodeterminaciones de los residuos sólidos urbanos a las empresas contribuyentes,  de las 5 que estaban programadas en el Municipio de Benito Juárez, teniendo un avance del 100%, en el  Primer Trimestre 2026. </t>
  </si>
  <si>
    <t xml:space="preserve">Meta Trimestral: Se cuenta con 135,511 ciudadanos registrados enfocados en las buenas prácticas sobre el manejo de residuos sólidos urbanos  de las 153,077 que estaban programadas en el municipio de Benito Juárez. con un 89 % de avance en el  Primer Trimestre 2026.      </t>
  </si>
  <si>
    <r>
      <t>Meta Trimestral: S</t>
    </r>
    <r>
      <rPr>
        <sz val="11"/>
        <rFont val="Calibri"/>
        <family val="2"/>
      </rPr>
      <t xml:space="preserve">e realizaron 143 pláticas de capacitación y concientización enfocadas en la separación, clasificación y buen manejo de los RSU en los sectores empresarial y educativo de las 150  que estaban programadas en el municipio de Benito Juárez logrando el 95% de avance en el Primero Trimestre 2026.      </t>
    </r>
    <r>
      <rPr>
        <b/>
        <sz val="11"/>
        <rFont val="Calibri"/>
        <family val="2"/>
      </rPr>
      <t xml:space="preserve">                                                                                                                                                                       Meta Anual: </t>
    </r>
    <r>
      <rPr>
        <sz val="11"/>
        <rFont val="Calibri"/>
        <family val="2"/>
      </rPr>
      <t>Se realizaron 143 pláticas de capacitación y concientización enfocadas en la separación, clasificación y buen manejo de los RSU en los sectores empresarial y educativo de las  695 que estaban programadas durante todo el 2026, con un avance anual acumulada de 21%.</t>
    </r>
  </si>
  <si>
    <t xml:space="preserve">Meta Trimestral: Se realizaron 143 pláticas de capacitación y concientización enfocadas en la separación, clasificación y buen manejo de los RSU en los sectores empresarial y educativo de las 150  que estaban programadas en el municipio de Benito Juárez logrando el 95% de avance en el Primero Trimestre 2026.           </t>
  </si>
  <si>
    <r>
      <t>Meta Trimestral: S</t>
    </r>
    <r>
      <rPr>
        <sz val="11"/>
        <rFont val="Calibri"/>
        <family val="2"/>
      </rPr>
      <t xml:space="preserve">e colocaron 2305  botes que se instalaron y/o prestaron  para el deposito de residuos sólidos,  de las 1650  que estaban programadas en el Municipio de Benito Juárez logrando el140% de avance en el  Primer Trimestre 2026.                                       </t>
    </r>
    <r>
      <rPr>
        <b/>
        <sz val="11"/>
        <rFont val="Calibri"/>
        <family val="2"/>
      </rPr>
      <t xml:space="preserve">                                                      Meta Anual: </t>
    </r>
    <r>
      <rPr>
        <sz val="11"/>
        <rFont val="Calibri"/>
        <family val="2"/>
      </rPr>
      <t xml:space="preserve">Se  instalaron y/o prestaron 2305 botes  para el deposito de residuos sólidos, de las 4650 que estaban programadas durante todo el 2026, teniendo el 50% de avance anual acumulada.  </t>
    </r>
  </si>
  <si>
    <t xml:space="preserve">Meta Trimestral: Se colocaron 2305  botes que se instalaron y/o prestaron  para el deposito de residuos sólidos,  de las 1650  que estaban programadas en el Municipio de Benito Juárez logrando el140% de avance en el  Primer Trimestre 2026.         </t>
  </si>
  <si>
    <r>
      <t xml:space="preserve">Meta Trimestral: </t>
    </r>
    <r>
      <rPr>
        <sz val="11"/>
        <rFont val="Calibri"/>
        <family val="2"/>
      </rPr>
      <t xml:space="preserve">Se realizaron 3 reportes  del presupuesto aprobado, logrando 3 reportes que estaban programadas logrando el 100% de avance del Primer Trimestre 2026.   </t>
    </r>
    <r>
      <rPr>
        <b/>
        <sz val="11"/>
        <rFont val="Calibri"/>
        <family val="2"/>
      </rPr>
      <t xml:space="preserve">                                                                                                                                         Meta Anual: </t>
    </r>
    <r>
      <rPr>
        <sz val="11"/>
        <rFont val="Calibri"/>
        <family val="2"/>
      </rPr>
      <t>Se realizaron  3 reportes del presupuesto aprobado, de las 12 programadas en todo el 2026, logrando el 25% de avance anual acumulada.</t>
    </r>
  </si>
  <si>
    <t xml:space="preserve">Meta Trimestral: Se realizaron 3 reportes  del presupuesto aprobado, logrando 3 reportes que estaban programadas logrando el 100% de avance del Primer Trimestre 2026. </t>
  </si>
  <si>
    <r>
      <t xml:space="preserve">Meta Trimestral: </t>
    </r>
    <r>
      <rPr>
        <sz val="11"/>
        <rFont val="Calibri"/>
        <family val="2"/>
      </rPr>
      <t xml:space="preserve">Se realizo 1 reporte para la rendición de cuentas del organismo, de  1 que estaban programado, logrando el 100% de avance en el  Primer Trimestre 2026.   </t>
    </r>
    <r>
      <rPr>
        <b/>
        <sz val="11"/>
        <rFont val="Calibri"/>
        <family val="2"/>
      </rPr>
      <t xml:space="preserve">  Meta Anual: S</t>
    </r>
    <r>
      <rPr>
        <sz val="11"/>
        <rFont val="Calibri"/>
        <family val="2"/>
      </rPr>
      <t>e realizaron 1 reportes  del presupuesto aprobado, de los 4 programadas en todo el 2026, logrando el 25% de avance anual acumulada.</t>
    </r>
  </si>
  <si>
    <t xml:space="preserve">Meta Trimestral: Se realizo 1 reporte para la rendición de cuentas del organismo, de  1 que estaban programado, logrando el 100% de avance en el  Primer Trimestre 2026.  </t>
  </si>
  <si>
    <r>
      <t>Meta Trimestral: S</t>
    </r>
    <r>
      <rPr>
        <sz val="11"/>
        <rFont val="Calibri"/>
        <family val="2"/>
      </rPr>
      <t xml:space="preserve">e realizo 3 reporte de acciones para prevenir malas prácticas de  en la gestión integral de residuos,  asegurando el cumplimiento del marco legal vigente,  de  3 que estaban programado, logrando el 100% de avance en el  Primer Trimestre 2026.           </t>
    </r>
    <r>
      <rPr>
        <b/>
        <sz val="11"/>
        <rFont val="Calibri"/>
        <family val="2"/>
      </rPr>
      <t xml:space="preserve">                                                                                                                                          Meta Anual: </t>
    </r>
    <r>
      <rPr>
        <sz val="11"/>
        <rFont val="Calibri"/>
        <family val="2"/>
      </rPr>
      <t>Se realizó 3 reporte de acciones para prevenir malas prácticas de  en la gestión integral de residuos,  asegurando el cumplimiento del marco legal vigente, de los 12 programadas en todo el 2026, logrando el 25% de avance anual acumulada.</t>
    </r>
  </si>
  <si>
    <t xml:space="preserve">Meta Trimestral: Se realizo 3 reporte de acciones para prevenir malas prácticas de  en la gestión integral de residuos,  asegurando el cumplimiento del marco legal vigente,  de  3 que estaban programado, logrando el 100% de avance en el  Primer Trimestre 2026.       </t>
  </si>
  <si>
    <t xml:space="preserve">Meta Trimestral: Se brindó atención a 773 reportes ciudadanos a través de las Unidades Verdes,  de  600 que estaban programadas, logrando el 129% de avance en el  Primer Trimestre 2026.  </t>
  </si>
  <si>
    <r>
      <t xml:space="preserve">Meta Trimestral: </t>
    </r>
    <r>
      <rPr>
        <sz val="11"/>
        <rFont val="Calibri"/>
        <family val="2"/>
      </rPr>
      <t xml:space="preserve">Se realizo 3 informe de actividades de procedimientos  jurídicos   de  3  que estaban programadas, logrando el 100% de avance en el  Primer Trimestre 2026.   </t>
    </r>
    <r>
      <rPr>
        <b/>
        <sz val="11"/>
        <rFont val="Calibri"/>
        <family val="2"/>
      </rPr>
      <t xml:space="preserve">                                                                                                                                                       Meta Anual: </t>
    </r>
    <r>
      <rPr>
        <sz val="11"/>
        <rFont val="Calibri"/>
        <family val="2"/>
      </rPr>
      <t>Se realizó 3 informe de actividades de procedimientos  jurídicos  , de los 12 programadas en todo el 2026, logrando el 25% de avance anual acumulada.</t>
    </r>
  </si>
  <si>
    <t xml:space="preserve">Meta Trimestral: Se realizo 3 informe de actividades de procedimientos  jurídicos   de  3  que estaban programadas, logrando el 100% de avance en el  Primer Trimestre 2026.     </t>
  </si>
  <si>
    <r>
      <t xml:space="preserve">Meta Trimestral: </t>
    </r>
    <r>
      <rPr>
        <sz val="11"/>
        <rFont val="Calibri"/>
        <family val="2"/>
      </rPr>
      <t xml:space="preserve">Se realizo 15 informes procedimientos administrativos,  transparencia, contratos y convenios de  15 que estaban programadas, logrando el 100% de avance en el  Primer Trimestre 2026. </t>
    </r>
    <r>
      <rPr>
        <b/>
        <sz val="11"/>
        <rFont val="Calibri"/>
        <family val="2"/>
      </rPr>
      <t xml:space="preserve">                                                                            Meta </t>
    </r>
    <r>
      <rPr>
        <sz val="11"/>
        <rFont val="Calibri"/>
        <family val="2"/>
      </rPr>
      <t>Anual: Se realizó 15 informes procedimientos administrativos,  transparencia, contratos y convenios, de los 60 programadas en todo el 2026 logrando el 25% de avance anual acumulada.</t>
    </r>
  </si>
  <si>
    <t xml:space="preserve">Meta Trimestral: Se realizo 15 informes procedimientos administrativos,  transparencia, contratos y convenios de  15 que estaban programadas, logrando el 100% de avance en el  Primer Trimestre 2026.             </t>
  </si>
  <si>
    <t>Meta trimestral: Se ingresaron 174.809 toneladas de residuos  sólidos urbanos ingresados  en  la parcela 175 de las 114.840 Toneladas proyectadas, teniendo un 152%  de avance en el Primer Trimestre 2026.</t>
  </si>
  <si>
    <t xml:space="preserve">RSUG (t,t-1): Se tiene un registro de 1,515,014 Toneladas de enero 2022 a diciembre 2024. La información se obtuvo de los registros históricos del Relleno Sanitario parcela 196 y 175, desglosándose de la siguiente manera:                                              2022: 589152 ton.                                                              2023: 443327 ton.                                                                  2024:  482534 ton .                                                              Total: 1,515,014 ton. </t>
  </si>
  <si>
    <t xml:space="preserve">RSUG (RSUG (t,t-1): Durante el periodo de enero a diciembre de 2023, ingresaron al relleno sanitario un total de 443,327 toneladas                               </t>
  </si>
  <si>
    <t>De enero a diciembre 2023 se lograron 2200 verificaciones de recolección de residuos sólidos urbanos</t>
  </si>
  <si>
    <r>
      <rPr>
        <b/>
        <sz val="13"/>
        <color theme="1"/>
        <rFont val="Calibri"/>
        <family val="2"/>
      </rPr>
      <t xml:space="preserve">LPCLLTC: </t>
    </r>
    <r>
      <rPr>
        <sz val="13"/>
        <color theme="1"/>
        <rFont val="Calibri"/>
        <family val="2"/>
      </rPr>
      <t xml:space="preserve"> De enero 2022 a diciembre 2024 se limpiaron 1597 basureros clandestinos  desglosándose de la siguiente manera:                                                                           2022: 265                                                                              2023: 675                                                                                       2024: 657                                                                                     Total  1597</t>
    </r>
  </si>
  <si>
    <t>PSBMM: De enero 2022 a diciembre 2024 se supervisaron 7,175 supervisiones del barrido mecánico y manual de calles y avenidas, desglosados de la siguiente manera:                                                2022: 0                                                                                            2023: 0                                                                                            2024: 7175                                                                                    Total  7175</t>
  </si>
  <si>
    <t>De enero a diciembre 2023 se atendieron 708 quejas ciudadanas.</t>
  </si>
  <si>
    <t xml:space="preserve">De enero a diciembre 2026 se colocaron  675 lonas en áreas que fueron basureros clandestinos         </t>
  </si>
  <si>
    <t>De enero a diciembre 2024 se realizaron 7175 supervisión de Barrido Mecánico y manual de calles y avenidas.</t>
  </si>
  <si>
    <t>De enero a diciembre 2026 se realizarán  2 reportes semestrales a la Secretaria de Ecología y Medio Ambiente (SEMA). en comparación a la línea base.</t>
  </si>
  <si>
    <t xml:space="preserve">De enero a diciembre 2023 se realizaron 2 reportes semestrales a la Secretaria de Ecología y Medio Ambiente (SEMA). </t>
  </si>
  <si>
    <r>
      <rPr>
        <b/>
        <sz val="13"/>
        <color theme="1"/>
        <rFont val="Calibri"/>
        <family val="2"/>
      </rPr>
      <t>PRPA1:</t>
    </r>
    <r>
      <rPr>
        <sz val="13"/>
        <color theme="1"/>
        <rFont val="Calibri"/>
        <family val="2"/>
      </rPr>
      <t xml:space="preserve"> De enero diciembre de 2026 se atendieran 12 reportes  de la parcela 1113 en comparación con la línea base.</t>
    </r>
  </si>
  <si>
    <r>
      <rPr>
        <b/>
        <sz val="13"/>
        <color theme="1"/>
        <rFont val="Calibri"/>
        <family val="2"/>
      </rPr>
      <t xml:space="preserve">PRPA1: </t>
    </r>
    <r>
      <rPr>
        <sz val="13"/>
        <color theme="1"/>
        <rFont val="Calibri"/>
        <family val="2"/>
      </rPr>
      <t>De enero diciembre de 2023 se realizaron 12 reportes  de la parcela 1113.</t>
    </r>
  </si>
  <si>
    <r>
      <rPr>
        <b/>
        <sz val="13"/>
        <color theme="1"/>
        <rFont val="Calibri"/>
        <family val="2"/>
      </rPr>
      <t>PRPA2:</t>
    </r>
    <r>
      <rPr>
        <sz val="13"/>
        <color theme="1"/>
        <rFont val="Calibri"/>
        <family val="2"/>
      </rPr>
      <t xml:space="preserve"> De enero diciembre de 2026 se atendieran 12 reportes  de la parcela 196 en comparación con la línea base.</t>
    </r>
  </si>
  <si>
    <r>
      <rPr>
        <b/>
        <sz val="13"/>
        <color theme="1"/>
        <rFont val="Calibri"/>
        <family val="2"/>
      </rPr>
      <t xml:space="preserve">PRPA2: </t>
    </r>
    <r>
      <rPr>
        <sz val="13"/>
        <color theme="1"/>
        <rFont val="Calibri"/>
        <family val="2"/>
      </rPr>
      <t>De enero diciembre de 2023 se realizaron 12 reportes  de la parcela 196.</t>
    </r>
  </si>
  <si>
    <r>
      <rPr>
        <b/>
        <sz val="13"/>
        <color theme="1"/>
        <rFont val="Calibri"/>
        <family val="2"/>
      </rPr>
      <t xml:space="preserve">PRPA2: </t>
    </r>
    <r>
      <rPr>
        <sz val="13"/>
        <color theme="1"/>
        <rFont val="Calibri"/>
        <family val="2"/>
      </rPr>
      <t>De enero diciembre de 2024 se realizaron 11 reportes  de la parcela 175.</t>
    </r>
  </si>
  <si>
    <r>
      <rPr>
        <b/>
        <sz val="13"/>
        <color theme="1"/>
        <rFont val="Calibri"/>
        <family val="2"/>
      </rPr>
      <t>PEPCR:</t>
    </r>
    <r>
      <rPr>
        <sz val="13"/>
        <color theme="1"/>
        <rFont val="Calibri"/>
        <family val="2"/>
      </rPr>
      <t xml:space="preserve"> De enero a diciembre 2023,  se registraron 1184 pagos r rezagados contribuyentes</t>
    </r>
  </si>
  <si>
    <r>
      <rPr>
        <b/>
        <sz val="13"/>
        <color theme="1"/>
        <rFont val="Calibri"/>
        <family val="2"/>
      </rPr>
      <t>PEPCR:</t>
    </r>
    <r>
      <rPr>
        <sz val="13"/>
        <color theme="1"/>
        <rFont val="Calibri"/>
        <family val="2"/>
      </rPr>
      <t xml:space="preserve"> De enero 2024 a diciembre de 2027, se proyecta que se emitiran 189,953 pases de caja, de las metas comparadas con la línea base.
Meta Absoluta: 46,817 pases de caja generados
Meta Relativa: 33% superior a la línea base</t>
    </r>
  </si>
  <si>
    <r>
      <t>PEPCR:</t>
    </r>
    <r>
      <rPr>
        <sz val="13"/>
        <color theme="1"/>
        <rFont val="Calibri"/>
        <family val="2"/>
      </rPr>
      <t xml:space="preserve"> De enero a diciembre 2024,  se emitieron 143,136 pases de caja durante este periodo, desglosándose de la siguiente manera:               
2022: 48017                   
2023: 47793                                 
2024: 47326                          
Total  143136</t>
    </r>
  </si>
  <si>
    <r>
      <rPr>
        <b/>
        <sz val="13"/>
        <color theme="1"/>
        <rFont val="Calibri"/>
        <family val="2"/>
      </rPr>
      <t>PCRPMV:</t>
    </r>
    <r>
      <rPr>
        <sz val="13"/>
        <color theme="1"/>
        <rFont val="Calibri"/>
        <family val="2"/>
      </rPr>
      <t xml:space="preserve"> De enero 2024 a diciembre de 2027 se estima entregar 4811 formato de constancia de  Planes de Manejo,  de las metas comparada con la línea base 2024.
</t>
    </r>
    <r>
      <rPr>
        <b/>
        <sz val="13"/>
        <color theme="1"/>
        <rFont val="Calibri"/>
        <family val="2"/>
      </rPr>
      <t>Meta Absoluta:</t>
    </r>
    <r>
      <rPr>
        <sz val="13"/>
        <color theme="1"/>
        <rFont val="Calibri"/>
        <family val="2"/>
      </rPr>
      <t xml:space="preserve"> 1094 Formato de constancias de planes de manejo
</t>
    </r>
    <r>
      <rPr>
        <b/>
        <sz val="13"/>
        <color theme="1"/>
        <rFont val="Calibri"/>
        <family val="2"/>
      </rPr>
      <t xml:space="preserve">Meta Relativa: </t>
    </r>
    <r>
      <rPr>
        <sz val="13"/>
        <color theme="1"/>
        <rFont val="Calibri"/>
        <family val="2"/>
      </rPr>
      <t>29% superior a la línea base</t>
    </r>
  </si>
  <si>
    <r>
      <rPr>
        <b/>
        <sz val="13"/>
        <color theme="1"/>
        <rFont val="Calibri"/>
        <family val="2"/>
      </rPr>
      <t xml:space="preserve">PCRPMV: </t>
    </r>
    <r>
      <rPr>
        <sz val="13"/>
        <color theme="1"/>
        <rFont val="Calibri"/>
        <family val="2"/>
      </rPr>
      <t>De enero a diciembre 2024, se entregaron 3717 formato de constancia de  Planes de Manejo durante este periodo, desglosándose de la siguiente manera:               
2022: 1136                    
2023: 1184                                 
2024: 1397                      
Total  3,717</t>
    </r>
  </si>
  <si>
    <r>
      <rPr>
        <b/>
        <sz val="13"/>
        <color theme="1"/>
        <rFont val="Calibri"/>
        <family val="2"/>
      </rPr>
      <t>PCRPMV:</t>
    </r>
    <r>
      <rPr>
        <sz val="13"/>
        <color theme="1"/>
        <rFont val="Calibri"/>
        <family val="2"/>
      </rPr>
      <t xml:space="preserve"> De enero a diciembre 2023, se entregaron 1184 formato de constancia de  Planes de Manejo </t>
    </r>
  </si>
  <si>
    <r>
      <rPr>
        <b/>
        <sz val="13"/>
        <color theme="1"/>
        <rFont val="Calibri"/>
        <family val="2"/>
      </rPr>
      <t xml:space="preserve">PVEC: </t>
    </r>
    <r>
      <rPr>
        <sz val="13"/>
        <color theme="1"/>
        <rFont val="Calibri"/>
        <family val="2"/>
      </rPr>
      <t>De enero  a diciembre 2023, se verificaron 175 empresas para verificar su autodeterminación de los RSU.</t>
    </r>
  </si>
  <si>
    <r>
      <rPr>
        <b/>
        <sz val="13"/>
        <color theme="1"/>
        <rFont val="Calibri"/>
        <family val="2"/>
      </rPr>
      <t>PVEC:</t>
    </r>
    <r>
      <rPr>
        <sz val="13"/>
        <color theme="1"/>
        <rFont val="Calibri"/>
        <family val="2"/>
      </rPr>
      <t xml:space="preserve"> De enero 2024 a diciembre de 2027, se realizarán 240 visitas a empresas para verificar su autodeterminación de los RSU.
</t>
    </r>
    <r>
      <rPr>
        <b/>
        <sz val="13"/>
        <color theme="1"/>
        <rFont val="Calibri"/>
        <family val="2"/>
      </rPr>
      <t>Meta Absoluta:</t>
    </r>
    <r>
      <rPr>
        <sz val="13"/>
        <color theme="1"/>
        <rFont val="Calibri"/>
        <family val="2"/>
      </rPr>
      <t xml:space="preserve"> -167 visitas  a empresas, menos que la línea base.
</t>
    </r>
    <r>
      <rPr>
        <b/>
        <sz val="13"/>
        <color theme="1"/>
        <rFont val="Calibri"/>
        <family val="2"/>
      </rPr>
      <t xml:space="preserve">Meta Relativa: </t>
    </r>
    <r>
      <rPr>
        <sz val="13"/>
        <color theme="1"/>
        <rFont val="Calibri"/>
        <family val="2"/>
      </rPr>
      <t>-41 % inferior a la línea base.</t>
    </r>
  </si>
  <si>
    <r>
      <rPr>
        <b/>
        <sz val="13"/>
        <color theme="1"/>
        <rFont val="Calibri"/>
        <family val="2"/>
      </rPr>
      <t xml:space="preserve">PVEC: </t>
    </r>
    <r>
      <rPr>
        <sz val="13"/>
        <color theme="1"/>
        <rFont val="Calibri"/>
        <family val="2"/>
      </rPr>
      <t>De enero 2022 a diciembre 2024, se verificaron 407 empresas para verificar su autodeterminación de los RSU. durante este periodo, desglosándose de la siguiente manera:               
2022: 198                      
2023: 175                                  
2024:  34                         
Total  407</t>
    </r>
  </si>
  <si>
    <t xml:space="preserve">PPCR: De enero a diciembre de 2026, se registrarán 612119 ciudadanos,  de las metas comparada con la línea base.
Meta Absoluta: 9 participantes
Meta Relativa: 0.001% superior a la línea base </t>
  </si>
  <si>
    <r>
      <rPr>
        <b/>
        <sz val="13"/>
        <color theme="1"/>
        <rFont val="Calibri"/>
        <family val="2"/>
      </rPr>
      <t xml:space="preserve">PEIEC: </t>
    </r>
    <r>
      <rPr>
        <sz val="13"/>
        <color theme="1"/>
        <rFont val="Calibri"/>
        <family val="2"/>
      </rPr>
      <t xml:space="preserve">De enero  a diciembre 2023,  se capacitaron a 526 ciudadanos del sector empresarial, educativo y ciudadano. </t>
    </r>
  </si>
  <si>
    <r>
      <rPr>
        <b/>
        <sz val="13"/>
        <color theme="1"/>
        <rFont val="Calibri"/>
        <family val="2"/>
      </rPr>
      <t xml:space="preserve">PEIEC: </t>
    </r>
    <r>
      <rPr>
        <sz val="13"/>
        <color theme="1"/>
        <rFont val="Calibri"/>
        <family val="2"/>
      </rPr>
      <t xml:space="preserve"> De enero 2024 a diciembre de 2027, se capacitarán a 2085 ciudadanos del sector empresarial, educativo y ciudadano, comparadas con la línea base.                                                                    </t>
    </r>
    <r>
      <rPr>
        <b/>
        <sz val="13"/>
        <color theme="1"/>
        <rFont val="Calibri"/>
        <family val="2"/>
      </rPr>
      <t>Meta Absoluta:</t>
    </r>
    <r>
      <rPr>
        <sz val="13"/>
        <color theme="1"/>
        <rFont val="Calibri"/>
        <family val="2"/>
      </rPr>
      <t xml:space="preserve"> -273 pláticas menos que la línea base .
</t>
    </r>
    <r>
      <rPr>
        <b/>
        <sz val="13"/>
        <color theme="1"/>
        <rFont val="Calibri"/>
        <family val="2"/>
      </rPr>
      <t xml:space="preserve">Meta Relativa: </t>
    </r>
    <r>
      <rPr>
        <sz val="13"/>
        <color theme="1"/>
        <rFont val="Calibri"/>
        <family val="2"/>
      </rPr>
      <t>-12% meno s que la línea base.</t>
    </r>
  </si>
  <si>
    <r>
      <t xml:space="preserve">PEIPEIEC: </t>
    </r>
    <r>
      <rPr>
        <sz val="13"/>
        <color theme="1"/>
        <rFont val="Calibri"/>
        <family val="2"/>
      </rPr>
      <t xml:space="preserve">De enero 2022 a diciembre 2024,  se capacitaron a 2358  ciudadanos del sector empresarial, educatidel sector empresarial, educativo y ciudadano programadas durante este periodo, desglosándose de la siguiente manera:            </t>
    </r>
    <r>
      <rPr>
        <b/>
        <sz val="13"/>
        <color theme="1"/>
        <rFont val="Calibri"/>
        <family val="2"/>
      </rPr>
      <t xml:space="preserve">   
</t>
    </r>
    <r>
      <rPr>
        <sz val="13"/>
        <color theme="1"/>
        <rFont val="Calibri"/>
        <family val="2"/>
      </rPr>
      <t>2022: 361                          
2023: 526                                  
2024: 1471                       
Total:  2358</t>
    </r>
  </si>
  <si>
    <r>
      <rPr>
        <b/>
        <sz val="13"/>
        <color theme="1"/>
        <rFont val="Calibri"/>
        <family val="2"/>
      </rPr>
      <t xml:space="preserve">PBBP: </t>
    </r>
    <r>
      <rPr>
        <sz val="13"/>
        <color theme="1"/>
        <rFont val="Calibri"/>
        <family val="2"/>
      </rPr>
      <t>De enero a diciembre 2023  se instalaron 3235 botes de basura.</t>
    </r>
  </si>
  <si>
    <r>
      <rPr>
        <b/>
        <sz val="13"/>
        <color theme="1"/>
        <rFont val="Calibri"/>
        <family val="2"/>
      </rPr>
      <t>PIEA:</t>
    </r>
    <r>
      <rPr>
        <sz val="13"/>
        <color theme="1"/>
        <rFont val="Calibri"/>
        <family val="2"/>
      </rPr>
      <t xml:space="preserve"> De enero  a diciembre de 2026, se entregaran 12 reportes programados.</t>
    </r>
  </si>
  <si>
    <r>
      <rPr>
        <b/>
        <sz val="13"/>
        <color theme="1"/>
        <rFont val="Calibri"/>
        <family val="2"/>
      </rPr>
      <t>PIEA:</t>
    </r>
    <r>
      <rPr>
        <sz val="13"/>
        <color theme="1"/>
        <rFont val="Calibri"/>
        <family val="2"/>
      </rPr>
      <t xml:space="preserve"> De enero a diciembre 2023,  se realizaron 12 reportes.</t>
    </r>
  </si>
  <si>
    <r>
      <rPr>
        <b/>
        <sz val="13"/>
        <color theme="1"/>
        <rFont val="Calibri"/>
        <family val="2"/>
      </rPr>
      <t>PIPP:</t>
    </r>
    <r>
      <rPr>
        <sz val="13"/>
        <color theme="1"/>
        <rFont val="Calibri"/>
        <family val="2"/>
      </rPr>
      <t xml:space="preserve"> De enero a diciembre de 2026,  se entregaran 4 informes programados.   </t>
    </r>
  </si>
  <si>
    <r>
      <rPr>
        <b/>
        <sz val="13"/>
        <color theme="1"/>
        <rFont val="Calibri"/>
        <family val="2"/>
      </rPr>
      <t>PRR</t>
    </r>
    <r>
      <rPr>
        <sz val="13"/>
        <color theme="1"/>
        <rFont val="Calibri"/>
        <family val="2"/>
      </rPr>
      <t xml:space="preserve">: De enero a diciembre 2026, se entregaran 12 reportes programados.  </t>
    </r>
  </si>
  <si>
    <t>PVUV: De enero 2025 a diciembre 2027, se entregaran 6450  reportes programado. A partir del  2025 se generada  línea base.                                                         Meta Absoluta: 4800 generada la línea base.
Meta Relativa: 291% generada la línea base.</t>
  </si>
  <si>
    <r>
      <rPr>
        <b/>
        <sz val="13"/>
        <color theme="1"/>
        <rFont val="Calibri"/>
        <family val="2"/>
      </rPr>
      <t>PRR:</t>
    </r>
    <r>
      <rPr>
        <sz val="13"/>
        <color theme="1"/>
        <rFont val="Calibri"/>
        <family val="2"/>
      </rPr>
      <t xml:space="preserve"> De enero a diciembre 2025, se entregaron 12 reportes programados.  </t>
    </r>
  </si>
  <si>
    <r>
      <rPr>
        <b/>
        <sz val="13"/>
        <color theme="1"/>
        <rFont val="Calibri"/>
        <family val="2"/>
      </rPr>
      <t xml:space="preserve">PVUV: </t>
    </r>
    <r>
      <rPr>
        <sz val="13"/>
        <color theme="1"/>
        <rFont val="Calibri"/>
        <family val="2"/>
      </rPr>
      <t>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1,650 reportes.</t>
    </r>
  </si>
  <si>
    <r>
      <rPr>
        <b/>
        <sz val="13"/>
        <color theme="1"/>
        <rFont val="Calibri"/>
        <family val="2"/>
      </rPr>
      <t xml:space="preserve">PVUV: </t>
    </r>
    <r>
      <rPr>
        <sz val="13"/>
        <color theme="1"/>
        <rFont val="Calibri"/>
        <family val="2"/>
      </rPr>
      <t xml:space="preserve">De enero a diciembre 2025, se atendieron 1650 reportes  ciudadanos atendidas por las unidades verdes.   </t>
    </r>
  </si>
  <si>
    <t xml:space="preserve">PIJR: De enero a diciembre de 2025, se entregaran 4 informes programados.   </t>
  </si>
  <si>
    <r>
      <rPr>
        <b/>
        <sz val="13"/>
        <color theme="1"/>
        <rFont val="Calibri"/>
        <family val="2"/>
      </rPr>
      <t xml:space="preserve">PIPAR: </t>
    </r>
    <r>
      <rPr>
        <sz val="13"/>
        <color theme="1"/>
        <rFont val="Calibri"/>
        <family val="2"/>
      </rPr>
      <t xml:space="preserve"> De enero a diciembre   de 2026, se entregaran 60 informes programados.                                            </t>
    </r>
  </si>
  <si>
    <r>
      <rPr>
        <b/>
        <sz val="13"/>
        <color theme="1"/>
        <rFont val="Calibri"/>
        <family val="2"/>
      </rPr>
      <t xml:space="preserve">PIPAR:  </t>
    </r>
    <r>
      <rPr>
        <sz val="13"/>
        <color theme="1"/>
        <rFont val="Calibri"/>
        <family val="2"/>
      </rPr>
      <t xml:space="preserve">De enero a diciembre   de 2025, se entregaron 60 informes programados.      </t>
    </r>
  </si>
  <si>
    <t>De enero a diciembre 2026 se realizarán 2200 verificaciones de rutas de recolección de residuos sólidos. de las metas comparadas de la línea base.</t>
  </si>
  <si>
    <t>De enero a diciembre 2023 se realizaron  41245 supervisión de rutas  de la recolección de residuos sólidos urbanos.</t>
  </si>
  <si>
    <t>PPCR: De enero  a diciembre 2023, se registraron  612110 ciudadanos pertenecientes al sector empresarial, educativo y ciudadano</t>
  </si>
  <si>
    <t xml:space="preserve">PIPP: De enero a diciembre de 2023,  se realizar 4 informes programados.   </t>
  </si>
  <si>
    <r>
      <rPr>
        <b/>
        <sz val="13"/>
        <color theme="1"/>
        <rFont val="Calibri"/>
        <family val="2"/>
      </rPr>
      <t>PIJR:</t>
    </r>
    <r>
      <rPr>
        <sz val="13"/>
        <color theme="1"/>
        <rFont val="Calibri"/>
        <family val="2"/>
      </rPr>
      <t xml:space="preserve"> De enero a diciembre de 2026, se entregaran 12  informes programados.                                                        Meta Absoluta:   8 reportes más que la línea base                                                                    Meta Relativa :200% más que la línea base.</t>
    </r>
  </si>
  <si>
    <t>2.4.1.1.1, 2.4.1.1.2</t>
  </si>
  <si>
    <t>2.4.1.1.1.1, 2.4.1.1.1.2</t>
  </si>
  <si>
    <t>Mejorar el servicio de recolección y gestión de residuos, minimizando el impacto ambiental y fomentando la cultura de la separación en la fuente.</t>
  </si>
  <si>
    <t>Justificación Trimestral:  
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t>
  </si>
  <si>
    <r>
      <t xml:space="preserve">Meta Trimestral:  
</t>
    </r>
    <r>
      <rPr>
        <sz val="11"/>
        <color theme="1"/>
        <rFont val="Calibri"/>
        <family val="2"/>
      </rPr>
      <t xml:space="preserve">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
</t>
    </r>
    <r>
      <rPr>
        <b/>
        <sz val="11"/>
        <color theme="1"/>
        <rFont val="Calibri"/>
        <family val="2"/>
      </rPr>
      <t xml:space="preserve">
Meta Anual: 
</t>
    </r>
    <r>
      <rPr>
        <sz val="11"/>
        <color theme="1"/>
        <rFont val="Calibri"/>
        <family val="2"/>
      </rPr>
      <t>La meta anual programada para el ejercicio 2026 es de 24.29%,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</si>
  <si>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SOLUCIÓN INTEGRSL DE  RESIDUOS SÓLIDOS CANÚN</t>
  </si>
  <si>
    <t>E-PPA 2.4 PROGRAMA DEE-PPA 2.4 PROGRAMA DE RECOLECCIÓN  DE RESIDUOS SÓLIDOS URBANOS Y DISPOSICIÓN FINAL</t>
  </si>
  <si>
    <r>
      <t xml:space="preserve">PIPAR:  </t>
    </r>
    <r>
      <rPr>
        <sz val="13"/>
        <rFont val="Calibri"/>
        <family val="2"/>
      </rPr>
      <t>De enero 2025 a diciembre   de 2027, se entregaran 180 informes programados.                                             A partir del  2025 se generada  línea base.</t>
    </r>
    <r>
      <rPr>
        <b/>
        <sz val="13"/>
        <rFont val="Calibri"/>
        <family val="2"/>
      </rPr>
      <t xml:space="preserve">                        Meta Absoluta: 120                                                             Meta relativa: 200%</t>
    </r>
  </si>
  <si>
    <r>
      <rPr>
        <b/>
        <sz val="13"/>
        <color theme="1"/>
        <rFont val="Calibri"/>
        <family val="2"/>
      </rPr>
      <t xml:space="preserve">PPCR: </t>
    </r>
    <r>
      <rPr>
        <sz val="13"/>
        <color theme="1"/>
        <rFont val="Calibri"/>
        <family val="2"/>
      </rPr>
      <t xml:space="preserve">De enero 2024 a diciembre de 2027, se registrarán 1,839,220 participantes,  de las metas comparada con la línea base.
</t>
    </r>
    <r>
      <rPr>
        <b/>
        <sz val="13"/>
        <color theme="1"/>
        <rFont val="Calibri"/>
        <family val="2"/>
      </rPr>
      <t>Meta Absoluta:</t>
    </r>
    <r>
      <rPr>
        <sz val="13"/>
        <color theme="1"/>
        <rFont val="Calibri"/>
        <family val="2"/>
      </rPr>
      <t xml:space="preserve"> 410331 participantes
</t>
    </r>
    <r>
      <rPr>
        <b/>
        <sz val="13"/>
        <color theme="1"/>
        <rFont val="Calibri"/>
        <family val="2"/>
      </rPr>
      <t>Meta Relativa:</t>
    </r>
    <r>
      <rPr>
        <sz val="13"/>
        <color theme="1"/>
        <rFont val="Calibri"/>
        <family val="2"/>
      </rPr>
      <t xml:space="preserve"> 28.72% superior a la línea base </t>
    </r>
  </si>
  <si>
    <r>
      <rPr>
        <b/>
        <sz val="13"/>
        <color theme="1"/>
        <rFont val="Calibri"/>
        <family val="2"/>
      </rPr>
      <t>PRPA3:</t>
    </r>
    <r>
      <rPr>
        <sz val="13"/>
        <color theme="1"/>
        <rFont val="Calibri"/>
        <family val="2"/>
      </rPr>
      <t xml:space="preserve"> De enero 2024 a diciembre de 2027, se atenderán 35 reportes de la parcela 175 en comparación con la línea base.                                      Meta Absoluta:24 reportes, más que la línea base.
Meta Relativa: 218.18% </t>
    </r>
  </si>
  <si>
    <r>
      <rPr>
        <b/>
        <sz val="13"/>
        <color theme="1"/>
        <rFont val="Calibri"/>
        <family val="2"/>
      </rPr>
      <t xml:space="preserve">PSBMM: </t>
    </r>
    <r>
      <rPr>
        <sz val="13"/>
        <color theme="1"/>
        <rFont val="Calibri"/>
        <family val="2"/>
      </rPr>
      <t xml:space="preserve">De julio 2019 a diciembre de 2024, se realizarán 157,924  supervisión de Barrido Mecánico y manual de calles y avenidas.
</t>
    </r>
    <r>
      <rPr>
        <b/>
        <sz val="13"/>
        <color theme="1"/>
        <rFont val="Calibri"/>
        <family val="2"/>
      </rPr>
      <t xml:space="preserve">Meta Absoluta: </t>
    </r>
    <r>
      <rPr>
        <sz val="13"/>
        <color theme="1"/>
        <rFont val="Calibri"/>
        <family val="2"/>
      </rPr>
      <t xml:space="preserve">150,749  supervisiones del barrido mecánico y manual en calles y avenidas                                                                              Meta relativa:2101.02% más que la línea de base.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</si>
  <si>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Colocacion de lonas</t>
    </r>
  </si>
  <si>
    <t>RSUG (t,t-1): De enero a diciembre 2026 se tiene proyectado el ingreso de 554,432 toneladas de Residuos Sólidos Urbanos  al relleno sanitario para su disposición final.                                                                  Meta Absoluta: 111105 toneladas de RSU                                                  Meta Relativa: 25.06% superior a la línea base 2023</t>
  </si>
  <si>
    <r>
      <t xml:space="preserve"> De enero  a diciembre de 2026 , se realizarán 45515 supervisión de rutas  de la recolección de residuos sólidos urbanos, de las metas comparadas de la línea base. 
</t>
    </r>
    <r>
      <rPr>
        <b/>
        <sz val="13"/>
        <color theme="1"/>
        <rFont val="Calibri"/>
        <family val="2"/>
      </rPr>
      <t>Meta Absoluta:</t>
    </r>
    <r>
      <rPr>
        <sz val="13"/>
        <color theme="1"/>
        <rFont val="Calibri"/>
        <family val="2"/>
      </rPr>
      <t xml:space="preserve"> 4270  supervisiones rutas
</t>
    </r>
    <r>
      <rPr>
        <b/>
        <sz val="13"/>
        <color theme="1"/>
        <rFont val="Calibri"/>
        <family val="2"/>
      </rPr>
      <t xml:space="preserve">Meta Relativa: </t>
    </r>
    <r>
      <rPr>
        <sz val="13"/>
        <color theme="1"/>
        <rFont val="Calibri"/>
        <family val="2"/>
      </rPr>
      <t>10.35% mas que la línea base 2023</t>
    </r>
  </si>
  <si>
    <t xml:space="preserve">De enero a diciembre 2026, se proyecta atender 987 quejas ciudadanas, se espera descender en este indicador.
Meta Absoluta: 279 quejas
Meta Relativa: 39.41% menos de la línea base 2023.
</t>
  </si>
  <si>
    <r>
      <t xml:space="preserve">De enero a diciembre 2026 se colocaran 698  lonas en áreas que fueron basureros clandestinos                                </t>
    </r>
    <r>
      <rPr>
        <b/>
        <sz val="13"/>
        <color theme="1"/>
        <rFont val="Calibri"/>
        <family val="2"/>
      </rPr>
      <t>Meta Absoluta:</t>
    </r>
    <r>
      <rPr>
        <sz val="13"/>
        <color theme="1"/>
        <rFont val="Calibri"/>
        <family val="2"/>
      </rPr>
      <t xml:space="preserve"> 23 lonas                                                     </t>
    </r>
    <r>
      <rPr>
        <b/>
        <sz val="13"/>
        <color theme="1"/>
        <rFont val="Calibri"/>
        <family val="2"/>
      </rPr>
      <t>Meta Relativa:</t>
    </r>
    <r>
      <rPr>
        <sz val="13"/>
        <color theme="1"/>
        <rFont val="Calibri"/>
        <family val="2"/>
      </rPr>
      <t xml:space="preserve"> 3.41% mas de la línea base 2023.</t>
    </r>
  </si>
  <si>
    <r>
      <t xml:space="preserve">De enero a diciembre 2026, se proyecta realizar 71700  supervisión de Barrido Mecánico y manual de calles y avenidas.
</t>
    </r>
    <r>
      <rPr>
        <b/>
        <sz val="13"/>
        <color theme="1"/>
        <rFont val="Calibri"/>
        <family val="2"/>
      </rPr>
      <t xml:space="preserve">Meta Absoluta: </t>
    </r>
    <r>
      <rPr>
        <sz val="13"/>
        <color theme="1"/>
        <rFont val="Calibri"/>
        <family val="2"/>
      </rPr>
      <t xml:space="preserve">64525 supervisiones 
</t>
    </r>
    <r>
      <rPr>
        <b/>
        <sz val="13"/>
        <color theme="1"/>
        <rFont val="Calibri"/>
        <family val="2"/>
      </rPr>
      <t xml:space="preserve">Meta Relativa: </t>
    </r>
    <r>
      <rPr>
        <sz val="13"/>
        <color theme="1"/>
        <rFont val="Calibri"/>
        <family val="2"/>
      </rPr>
      <t>899.30% mas de la línea base 2024.</t>
    </r>
  </si>
  <si>
    <t>Semestral</t>
  </si>
  <si>
    <r>
      <rPr>
        <b/>
        <sz val="13"/>
        <color theme="1"/>
        <rFont val="Calibri"/>
        <family val="2"/>
      </rPr>
      <t xml:space="preserve">PRPA3: </t>
    </r>
    <r>
      <rPr>
        <sz val="13"/>
        <color theme="1"/>
        <rFont val="Calibri"/>
        <family val="2"/>
      </rPr>
      <t>De enero 2022 a diciembre 2024 se realizaron 6 reportes a SEMA de operación durante este periodo. desglosándose de la siguiente manera:               
2022: 0                         
2023: 0                                     
2024: 11                  
Total 11</t>
    </r>
  </si>
  <si>
    <r>
      <rPr>
        <b/>
        <sz val="13"/>
        <color theme="1"/>
        <rFont val="Calibri"/>
        <family val="2"/>
      </rPr>
      <t>PRPA2:</t>
    </r>
    <r>
      <rPr>
        <sz val="13"/>
        <color theme="1"/>
        <rFont val="Calibri"/>
        <family val="2"/>
      </rPr>
      <t xml:space="preserve"> De enero diciembre de 2026 se atendieran 12 reportes  de la parcela 175 en comparación con la línea base.                                                                                          Meta absoluta:   1 reporte                                                              Meta relativa: 9.09% más que la línea base 2024</t>
    </r>
  </si>
  <si>
    <r>
      <rPr>
        <b/>
        <sz val="13"/>
        <color theme="1"/>
        <rFont val="Calibri"/>
        <family val="2"/>
      </rPr>
      <t>PEPCR:</t>
    </r>
    <r>
      <rPr>
        <sz val="13"/>
        <color theme="1"/>
        <rFont val="Calibri"/>
        <family val="2"/>
      </rPr>
      <t xml:space="preserve"> De enero diciembre de 2026, se registrarán 1600 pagos rezagados contribuyentes,  de las metas comparada con la línea base del 2023.
Meta Absoluta:416 pagos de contribuyentes, más que la línea base.
Meta Relativa: 35.14% mas que la línea base 2023</t>
    </r>
  </si>
  <si>
    <r>
      <rPr>
        <b/>
        <sz val="13"/>
        <color theme="1"/>
        <rFont val="Calibri"/>
        <family val="2"/>
      </rPr>
      <t xml:space="preserve">PEPCR: </t>
    </r>
    <r>
      <rPr>
        <sz val="13"/>
        <color theme="1"/>
        <rFont val="Calibri"/>
        <family val="2"/>
      </rPr>
      <t>De enero a diciembre de 2023, se emitieron 47793 pases de caja por el pago de los RSU.</t>
    </r>
  </si>
  <si>
    <r>
      <rPr>
        <b/>
        <sz val="13"/>
        <color theme="1"/>
        <rFont val="Calibri"/>
        <family val="2"/>
      </rPr>
      <t xml:space="preserve">PEPCR: </t>
    </r>
    <r>
      <rPr>
        <sz val="13"/>
        <color theme="1"/>
        <rFont val="Calibri"/>
        <family val="2"/>
      </rPr>
      <t xml:space="preserve">De enero a diciembre de 2026 se estima emitir 63321 pases de caja para el pago por la recolección, traslado y disposición final de los residuos.
</t>
    </r>
    <r>
      <rPr>
        <b/>
        <sz val="13"/>
        <color theme="1"/>
        <rFont val="Calibri"/>
        <family val="2"/>
      </rPr>
      <t>Meta Absoluta:</t>
    </r>
    <r>
      <rPr>
        <sz val="13"/>
        <color theme="1"/>
        <rFont val="Calibri"/>
        <family val="2"/>
      </rPr>
      <t xml:space="preserve"> 15528 pases de caja generados
</t>
    </r>
    <r>
      <rPr>
        <b/>
        <sz val="13"/>
        <color theme="1"/>
        <rFont val="Calibri"/>
        <family val="2"/>
      </rPr>
      <t>Meta Relativa:</t>
    </r>
    <r>
      <rPr>
        <sz val="13"/>
        <color theme="1"/>
        <rFont val="Calibri"/>
        <family val="2"/>
      </rPr>
      <t xml:space="preserve"> 32.49% superior a la línea base</t>
    </r>
  </si>
  <si>
    <r>
      <rPr>
        <b/>
        <sz val="13"/>
        <color theme="1"/>
        <rFont val="Calibri"/>
        <family val="2"/>
      </rPr>
      <t xml:space="preserve">PCRPMV: </t>
    </r>
    <r>
      <rPr>
        <sz val="13"/>
        <color theme="1"/>
        <rFont val="Calibri"/>
        <family val="2"/>
      </rPr>
      <t>De enero a diciembre de 2026 se estima entregar 1600 formato de constancia de  Planes de Manejo,  de las metas comparada con la línea
Meta Absoluta: 416 formato de constancias de planes de manejo
Meta Relativa: 35.14% superior a la línea base 2023.</t>
    </r>
  </si>
  <si>
    <r>
      <rPr>
        <b/>
        <sz val="13"/>
        <color theme="1"/>
        <rFont val="Calibri"/>
        <family val="2"/>
      </rPr>
      <t>PVEC:</t>
    </r>
    <r>
      <rPr>
        <sz val="13"/>
        <color theme="1"/>
        <rFont val="Calibri"/>
        <family val="2"/>
      </rPr>
      <t xml:space="preserve"> De enero 2024  diciembre de 2026, se realizarán 80 visitas a empresas para verificar su autodeterminación de los RSU.
Meta Absoluta: -95 visitas  a empresas, menos que la línea base.
Meta Relativa: -54.29% inferior a la línea base.</t>
    </r>
  </si>
  <si>
    <r>
      <rPr>
        <b/>
        <sz val="13"/>
        <color theme="1"/>
        <rFont val="Calibri"/>
        <family val="2"/>
      </rPr>
      <t xml:space="preserve">PEIEC: </t>
    </r>
    <r>
      <rPr>
        <sz val="13"/>
        <color theme="1"/>
        <rFont val="Calibri"/>
        <family val="2"/>
      </rPr>
      <t xml:space="preserve"> De enero  a diciembre de 2026, se capacitarán a 695 ciudadanos del sector empresarial, educativo y ciudadano comparadas con la línea base.                                                                    </t>
    </r>
    <r>
      <rPr>
        <b/>
        <sz val="13"/>
        <color theme="1"/>
        <rFont val="Calibri"/>
        <family val="2"/>
      </rPr>
      <t xml:space="preserve">Meta Absoluta: </t>
    </r>
    <r>
      <rPr>
        <sz val="13"/>
        <color theme="1"/>
        <rFont val="Calibri"/>
        <family val="2"/>
      </rPr>
      <t xml:space="preserve">169 pláticas menos que la línea base .
</t>
    </r>
    <r>
      <rPr>
        <b/>
        <sz val="13"/>
        <color theme="1"/>
        <rFont val="Calibri"/>
        <family val="2"/>
      </rPr>
      <t>Meta Relativa:</t>
    </r>
    <r>
      <rPr>
        <sz val="13"/>
        <color theme="1"/>
        <rFont val="Calibri"/>
        <family val="2"/>
      </rPr>
      <t xml:space="preserve"> 32.13% más que la línea base.</t>
    </r>
  </si>
  <si>
    <r>
      <rPr>
        <b/>
        <sz val="13"/>
        <color theme="1"/>
        <rFont val="Calibri"/>
        <family val="2"/>
      </rPr>
      <t>PBBP:</t>
    </r>
    <r>
      <rPr>
        <sz val="13"/>
        <color theme="1"/>
        <rFont val="Calibri"/>
        <family val="2"/>
      </rPr>
      <t xml:space="preserve"> De enero  a diciembre de 2026, se colocaran  4650 botes de basura, de las metas comparada con la línea base.
Meta Absoluta: 1415 botes de basura
Meta Relativa: 43.74% más que la línea base 2023.</t>
    </r>
  </si>
  <si>
    <r>
      <rPr>
        <b/>
        <sz val="13"/>
        <color theme="1"/>
        <rFont val="Calibri"/>
        <family val="2"/>
      </rPr>
      <t xml:space="preserve">PVUV: </t>
    </r>
    <r>
      <rPr>
        <sz val="13"/>
        <color theme="1"/>
        <rFont val="Calibri"/>
        <family val="2"/>
      </rPr>
      <t xml:space="preserve">De enero  a diciembre 2026, se entregaran 2400 reportes de las unidades verdes programados                                                                </t>
    </r>
    <r>
      <rPr>
        <b/>
        <sz val="13"/>
        <color theme="1"/>
        <rFont val="Calibri"/>
        <family val="2"/>
      </rPr>
      <t>Meta Absoluta:</t>
    </r>
    <r>
      <rPr>
        <sz val="13"/>
        <color theme="1"/>
        <rFont val="Calibri"/>
        <family val="2"/>
      </rPr>
      <t xml:space="preserve"> 750 reportes atendidos de las unidades verdes , mayor que la  línea base.
</t>
    </r>
    <r>
      <rPr>
        <b/>
        <sz val="13"/>
        <color theme="1"/>
        <rFont val="Calibri"/>
        <family val="2"/>
      </rPr>
      <t>Meta Relativa:</t>
    </r>
    <r>
      <rPr>
        <sz val="13"/>
        <color theme="1"/>
        <rFont val="Calibri"/>
        <family val="2"/>
      </rPr>
      <t xml:space="preserve"> 45.75% reportes atendidos de las unidades verdes mayor la línea base 2025.</t>
    </r>
  </si>
  <si>
    <r>
      <t xml:space="preserve">Meta Trimestral: </t>
    </r>
    <r>
      <rPr>
        <sz val="11"/>
        <rFont val="Calibri"/>
        <family val="2"/>
      </rPr>
      <t xml:space="preserve">Se atendieron a 70,991  contribuyentes que se les entrego su pase de caja para realizar el pago por la recolección del residuos, de las 50,000  que estaban programadas en el municipio de Benito Juárez logrando el 142% de avance en el  Primer Trimestre 2026.             </t>
    </r>
    <r>
      <rPr>
        <b/>
        <sz val="11"/>
        <rFont val="Calibri"/>
        <family val="2"/>
      </rPr>
      <t xml:space="preserve">                                                                                                                                                                                                                                                                       Meta Anual: </t>
    </r>
    <r>
      <rPr>
        <sz val="11"/>
        <rFont val="Calibri"/>
        <family val="2"/>
      </rPr>
      <t xml:space="preserve">Se entregaron a 70,991 pases de Caja para realizar el pago por la recolección del residuo, de las 63,321 que estaban programadas durante todo el 2026, con un avance anual acumulada de 112%.           </t>
    </r>
    <r>
      <rPr>
        <b/>
        <sz val="11"/>
        <rFont val="Calibri"/>
        <family val="2"/>
      </rPr>
      <t xml:space="preserve">                                                                                                                                                                                                                              Nota: Debido  al que pase de caja tiene vencimiento el contribuyente gestiona de 2 a 3  pases hasta que realiza el pago,  por lo que se refleja un incremento en número registrado en el sistema  del OperGOB Municipal .</t>
    </r>
  </si>
  <si>
    <r>
      <t xml:space="preserve">Meta Trimestral: </t>
    </r>
    <r>
      <rPr>
        <sz val="11"/>
        <rFont val="Calibri"/>
        <family val="2"/>
      </rPr>
      <t xml:space="preserve">Se brindó atención a 773 reportes ciudadanos a través de las Unidades Verdes,  de  600 que estaban programadas, logrando el 129% de avance en el  Primer Trimestre 2026.    </t>
    </r>
    <r>
      <rPr>
        <b/>
        <sz val="11"/>
        <rFont val="Calibri"/>
        <family val="2"/>
      </rPr>
      <t xml:space="preserve">                                                                               Meta Anual: </t>
    </r>
    <r>
      <rPr>
        <sz val="11"/>
        <rFont val="Calibri"/>
        <family val="2"/>
      </rPr>
      <t>Se brindó atención a 773 reportes ciudadanos a través de las Unidades Verdes, de los 2400 programadas en todo el 2026, logrando el 32% de avance anual acumulada.</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</si>
  <si>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Supervisiones Barrido mecánico y Manual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</si>
</sst>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b/>
      <sz val="18"/>
      <color theme="1"/>
      <name val="Calibri"/>
      <family val="2"/>
    </font>
    <font>
      <sz val="12"/>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2"/>
      <color theme="1"/>
      <name val="Aptos Narrow"/>
      <family val="2"/>
      <scheme val="minor"/>
    </font>
    <font>
      <u/>
      <sz val="11"/>
      <color theme="10"/>
      <name val="Aptos Narrow"/>
      <family val="2"/>
      <scheme val="minor"/>
    </font>
    <font>
      <sz val="13"/>
      <color rgb="FF000000"/>
      <name val="Calibri"/>
      <family val="2"/>
    </font>
    <font>
      <b/>
      <sz val="9"/>
      <color theme="0"/>
      <name val="Calibri"/>
      <family val="2"/>
    </font>
    <font>
      <sz val="11"/>
      <color theme="1"/>
      <name val="Arial"/>
      <family val="2"/>
    </font>
    <font>
      <sz val="11"/>
      <name val="Arial"/>
      <family val="2"/>
    </font>
    <font>
      <sz val="11"/>
      <name val="Calibri"/>
      <family val="2"/>
    </font>
    <font>
      <b/>
      <sz val="11"/>
      <color rgb="FFFF0000"/>
      <name val="Calibri"/>
      <family val="2"/>
    </font>
    <font>
      <sz val="13"/>
      <color theme="0"/>
      <name val="Calibri"/>
      <family val="2"/>
    </font>
    <font>
      <sz val="11"/>
      <color rgb="FFFF0000"/>
      <name val="Calibri"/>
      <family val="2"/>
    </font>
    <font>
      <b/>
      <sz val="16"/>
      <color theme="1"/>
      <name val="Calibri"/>
      <family val="2"/>
    </font>
  </fonts>
  <fills count="19">
    <fill>
      <patternFill patternType="none"/>
    </fill>
    <fill>
      <patternFill patternType="gray125"/>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EFEFEF"/>
        <bgColor indexed="64"/>
      </patternFill>
    </fill>
    <fill>
      <patternFill patternType="solid">
        <fgColor rgb="FF009F7A"/>
        <bgColor indexed="64"/>
      </patternFill>
    </fill>
    <fill>
      <patternFill patternType="solid">
        <fgColor rgb="FF00C495"/>
        <bgColor indexed="64"/>
      </patternFill>
    </fill>
    <fill>
      <patternFill patternType="solid">
        <fgColor rgb="FF009F7A"/>
        <bgColor rgb="FF000000"/>
      </patternFill>
    </fill>
  </fills>
  <borders count="199">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dotted">
        <color indexed="64"/>
      </left>
      <right/>
      <top style="dotted">
        <color indexed="64"/>
      </top>
      <bottom style="dotted">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n">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ck">
        <color theme="1"/>
      </left>
      <right/>
      <top style="dotted">
        <color indexed="64"/>
      </top>
      <bottom style="dotted">
        <color indexed="64"/>
      </bottom>
      <diagonal/>
    </border>
    <border>
      <left style="thick">
        <color theme="1"/>
      </left>
      <right/>
      <top style="dotted">
        <color indexed="64"/>
      </top>
      <bottom style="thick">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dotted">
        <color indexed="64"/>
      </left>
      <right style="dotted">
        <color indexed="64"/>
      </right>
      <top/>
      <bottom style="thick">
        <color indexed="64"/>
      </bottom>
      <diagonal/>
    </border>
    <border>
      <left style="dotted">
        <color indexed="64"/>
      </left>
      <right style="medium">
        <color indexed="64"/>
      </right>
      <top/>
      <bottom style="thick">
        <color auto="1"/>
      </bottom>
      <diagonal/>
    </border>
    <border>
      <left style="medium">
        <color auto="1"/>
      </left>
      <right style="thick">
        <color auto="1"/>
      </right>
      <top/>
      <bottom style="thin">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ck">
        <color auto="1"/>
      </left>
      <right style="dotted">
        <color indexed="64"/>
      </right>
      <top/>
      <bottom style="medium">
        <color indexed="64"/>
      </bottom>
      <diagonal/>
    </border>
    <border>
      <left style="medium">
        <color indexed="64"/>
      </left>
      <right style="medium">
        <color indexed="64"/>
      </right>
      <top style="dashed">
        <color indexed="64"/>
      </top>
      <bottom style="medium">
        <color indexed="64"/>
      </bottom>
      <diagonal/>
    </border>
    <border>
      <left/>
      <right style="medium">
        <color theme="1"/>
      </right>
      <top style="medium">
        <color theme="1"/>
      </top>
      <bottom style="medium">
        <color theme="1"/>
      </bottom>
      <diagonal/>
    </border>
    <border>
      <left/>
      <right style="dotted">
        <color indexed="64"/>
      </right>
      <top/>
      <bottom style="dotted">
        <color indexed="64"/>
      </bottom>
      <diagonal/>
    </border>
    <border>
      <left/>
      <right style="dotted">
        <color indexed="64"/>
      </right>
      <top style="dotted">
        <color indexed="64"/>
      </top>
      <bottom/>
      <diagonal/>
    </border>
    <border>
      <left/>
      <right style="dotted">
        <color indexed="64"/>
      </right>
      <top style="dotted">
        <color indexed="64"/>
      </top>
      <bottom style="medium">
        <color indexed="64"/>
      </bottom>
      <diagonal/>
    </border>
    <border>
      <left style="medium">
        <color auto="1"/>
      </left>
      <right style="medium">
        <color indexed="64"/>
      </right>
      <top/>
      <bottom/>
      <diagonal/>
    </border>
    <border>
      <left style="medium">
        <color indexed="64"/>
      </left>
      <right style="medium">
        <color indexed="64"/>
      </right>
      <top/>
      <bottom style="medium">
        <color theme="1"/>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40" fillId="0" borderId="0"/>
    <xf numFmtId="0" fontId="41" fillId="0" borderId="0" applyNumberFormat="0" applyFill="0" applyBorder="0" applyAlignment="0" applyProtection="0"/>
    <xf numFmtId="9" fontId="2" fillId="0" borderId="0" applyFont="0" applyFill="0" applyBorder="0" applyAlignment="0" applyProtection="0"/>
    <xf numFmtId="0" fontId="2" fillId="0" borderId="0"/>
  </cellStyleXfs>
  <cellXfs count="556">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2" borderId="8"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9" xfId="0" applyFont="1" applyFill="1" applyBorder="1" applyAlignment="1">
      <alignment horizontal="left" vertical="center" wrapText="1"/>
    </xf>
    <xf numFmtId="0" fontId="4" fillId="0" borderId="0" xfId="0" applyFont="1" applyAlignment="1">
      <alignment vertical="center" wrapText="1"/>
    </xf>
    <xf numFmtId="0" fontId="21" fillId="2" borderId="20" xfId="0" applyFont="1" applyFill="1" applyBorder="1" applyAlignment="1">
      <alignment vertical="center" wrapText="1"/>
    </xf>
    <xf numFmtId="0" fontId="21" fillId="2" borderId="20" xfId="0" applyFont="1" applyFill="1" applyBorder="1" applyAlignment="1">
      <alignment horizontal="center" vertical="center" wrapText="1"/>
    </xf>
    <xf numFmtId="49" fontId="20" fillId="2" borderId="20" xfId="0" applyNumberFormat="1" applyFont="1" applyFill="1" applyBorder="1" applyAlignment="1">
      <alignment horizontal="left" vertical="center" wrapText="1"/>
    </xf>
    <xf numFmtId="0" fontId="20" fillId="2" borderId="15" xfId="0" applyFont="1" applyFill="1" applyBorder="1" applyAlignment="1">
      <alignment horizontal="left" vertical="center" wrapText="1"/>
    </xf>
    <xf numFmtId="0" fontId="4" fillId="0" borderId="0" xfId="0" applyFont="1" applyAlignment="1">
      <alignment horizontal="left" vertical="center" wrapText="1"/>
    </xf>
    <xf numFmtId="0" fontId="4" fillId="0" borderId="25" xfId="0" applyFont="1" applyBorder="1" applyAlignment="1">
      <alignment vertical="center" wrapText="1"/>
    </xf>
    <xf numFmtId="0" fontId="4" fillId="0" borderId="26" xfId="0" applyFont="1" applyBorder="1" applyAlignment="1">
      <alignment vertical="center" wrapText="1"/>
    </xf>
    <xf numFmtId="0" fontId="4" fillId="0" borderId="28" xfId="0" applyFont="1" applyBorder="1" applyAlignment="1">
      <alignment vertical="center" wrapText="1"/>
    </xf>
    <xf numFmtId="0" fontId="25" fillId="0" borderId="0" xfId="0" applyFont="1" applyAlignment="1">
      <alignment vertical="center" wrapText="1"/>
    </xf>
    <xf numFmtId="0" fontId="4" fillId="0" borderId="30" xfId="0" applyFont="1" applyBorder="1" applyAlignment="1">
      <alignment vertical="center" wrapText="1"/>
    </xf>
    <xf numFmtId="0" fontId="4" fillId="0" borderId="31" xfId="0" applyFont="1" applyBorder="1" applyAlignment="1">
      <alignment vertical="center" wrapText="1"/>
    </xf>
    <xf numFmtId="10" fontId="27" fillId="9" borderId="64" xfId="0" applyNumberFormat="1" applyFont="1" applyFill="1" applyBorder="1" applyAlignment="1">
      <alignment horizontal="center" vertical="center" wrapText="1"/>
    </xf>
    <xf numFmtId="10" fontId="27" fillId="10" borderId="65" xfId="0" applyNumberFormat="1" applyFont="1" applyFill="1" applyBorder="1" applyAlignment="1">
      <alignment horizontal="center" vertical="center" wrapText="1"/>
    </xf>
    <xf numFmtId="10" fontId="27" fillId="9" borderId="66" xfId="0" applyNumberFormat="1" applyFont="1" applyFill="1" applyBorder="1" applyAlignment="1">
      <alignment horizontal="center" vertical="center" wrapText="1"/>
    </xf>
    <xf numFmtId="10" fontId="27" fillId="9" borderId="65" xfId="0" applyNumberFormat="1" applyFont="1" applyFill="1" applyBorder="1" applyAlignment="1">
      <alignment horizontal="center" vertical="center" wrapText="1"/>
    </xf>
    <xf numFmtId="0" fontId="26" fillId="7" borderId="9" xfId="0" applyFont="1" applyFill="1" applyBorder="1" applyAlignment="1">
      <alignment horizontal="center" vertical="center" wrapText="1"/>
    </xf>
    <xf numFmtId="10" fontId="26" fillId="7" borderId="68" xfId="2" applyNumberFormat="1" applyFont="1" applyFill="1" applyBorder="1" applyAlignment="1">
      <alignment horizontal="center" vertical="center" wrapText="1"/>
    </xf>
    <xf numFmtId="0" fontId="26" fillId="7" borderId="67" xfId="0" applyFont="1" applyFill="1" applyBorder="1" applyAlignment="1">
      <alignment horizontal="center" vertical="center" wrapText="1"/>
    </xf>
    <xf numFmtId="0" fontId="26" fillId="7" borderId="38" xfId="0" applyFont="1" applyFill="1" applyBorder="1" applyAlignment="1">
      <alignment horizontal="center" vertical="center" wrapText="1"/>
    </xf>
    <xf numFmtId="10" fontId="26" fillId="7" borderId="39" xfId="2" applyNumberFormat="1" applyFont="1" applyFill="1" applyBorder="1" applyAlignment="1">
      <alignment horizontal="center" vertical="center" wrapText="1"/>
    </xf>
    <xf numFmtId="0" fontId="21" fillId="7" borderId="9" xfId="0" applyFont="1" applyFill="1" applyBorder="1" applyAlignment="1">
      <alignment horizontal="justify" vertical="center" wrapText="1"/>
    </xf>
    <xf numFmtId="0" fontId="4" fillId="0" borderId="2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9" xfId="0" applyFont="1" applyBorder="1" applyAlignment="1">
      <alignment horizontal="center" vertical="center" wrapText="1"/>
    </xf>
    <xf numFmtId="0" fontId="20" fillId="7" borderId="32" xfId="0" applyFont="1" applyFill="1" applyBorder="1" applyAlignment="1">
      <alignment horizontal="center" vertical="center" wrapText="1"/>
    </xf>
    <xf numFmtId="0" fontId="26" fillId="7" borderId="37" xfId="0" applyFont="1" applyFill="1" applyBorder="1" applyAlignment="1">
      <alignment horizontal="center" vertical="center" wrapText="1"/>
    </xf>
    <xf numFmtId="0" fontId="21" fillId="7" borderId="68" xfId="0" applyFont="1" applyFill="1" applyBorder="1" applyAlignment="1">
      <alignment horizontal="center" vertical="center" wrapText="1"/>
    </xf>
    <xf numFmtId="0" fontId="21" fillId="7" borderId="33" xfId="0" applyFont="1" applyFill="1" applyBorder="1" applyAlignment="1">
      <alignment horizontal="center" vertical="center" wrapText="1"/>
    </xf>
    <xf numFmtId="0" fontId="21" fillId="7" borderId="39" xfId="0" applyFont="1" applyFill="1" applyBorder="1" applyAlignment="1">
      <alignment horizontal="center" vertical="center" wrapText="1"/>
    </xf>
    <xf numFmtId="0" fontId="4" fillId="0" borderId="30" xfId="0" applyFont="1" applyBorder="1" applyAlignment="1">
      <alignment horizontal="center" vertical="center" wrapText="1"/>
    </xf>
    <xf numFmtId="0" fontId="27" fillId="2" borderId="63"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7" borderId="9"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5" fillId="0" borderId="0" xfId="0" applyFont="1" applyAlignment="1">
      <alignment horizontal="left" vertical="center" wrapText="1"/>
    </xf>
    <xf numFmtId="0" fontId="4" fillId="0" borderId="25" xfId="0" applyFont="1" applyBorder="1" applyAlignment="1">
      <alignment horizontal="center" vertical="center" wrapText="1"/>
    </xf>
    <xf numFmtId="0" fontId="29" fillId="0" borderId="29" xfId="0" applyFont="1" applyBorder="1" applyAlignment="1">
      <alignment vertical="center" wrapText="1"/>
    </xf>
    <xf numFmtId="0" fontId="29" fillId="0" borderId="30" xfId="0" applyFont="1" applyBorder="1" applyAlignment="1">
      <alignment vertical="center" wrapText="1"/>
    </xf>
    <xf numFmtId="10" fontId="4" fillId="11" borderId="84" xfId="0" applyNumberFormat="1" applyFont="1" applyFill="1" applyBorder="1" applyAlignment="1">
      <alignment horizontal="center" vertical="center" wrapText="1"/>
    </xf>
    <xf numFmtId="10" fontId="4" fillId="11" borderId="85" xfId="0" applyNumberFormat="1" applyFont="1" applyFill="1" applyBorder="1" applyAlignment="1">
      <alignment horizontal="center" vertical="center" wrapText="1"/>
    </xf>
    <xf numFmtId="3" fontId="4" fillId="4" borderId="75" xfId="0" applyNumberFormat="1" applyFont="1" applyFill="1" applyBorder="1" applyAlignment="1">
      <alignment horizontal="center" vertical="center" wrapText="1"/>
    </xf>
    <xf numFmtId="3" fontId="4" fillId="4" borderId="86" xfId="0" applyNumberFormat="1" applyFont="1" applyFill="1" applyBorder="1" applyAlignment="1">
      <alignment horizontal="center" vertical="center" wrapText="1"/>
    </xf>
    <xf numFmtId="10" fontId="4" fillId="11" borderId="88" xfId="0" applyNumberFormat="1" applyFont="1" applyFill="1" applyBorder="1" applyAlignment="1">
      <alignment horizontal="center" vertical="center" wrapText="1"/>
    </xf>
    <xf numFmtId="0" fontId="29" fillId="0" borderId="30" xfId="0" applyFont="1" applyBorder="1" applyAlignment="1">
      <alignment horizontal="center" vertical="center" wrapText="1"/>
    </xf>
    <xf numFmtId="0" fontId="33" fillId="0" borderId="0" xfId="0" applyFont="1" applyAlignment="1">
      <alignment vertical="center" wrapText="1"/>
    </xf>
    <xf numFmtId="0" fontId="5" fillId="7" borderId="90" xfId="0" applyFont="1" applyFill="1" applyBorder="1" applyAlignment="1">
      <alignment horizontal="center" vertical="center" wrapText="1"/>
    </xf>
    <xf numFmtId="3" fontId="4" fillId="4" borderId="91" xfId="0" applyNumberFormat="1" applyFont="1" applyFill="1" applyBorder="1" applyAlignment="1">
      <alignment horizontal="center" vertical="center" wrapText="1"/>
    </xf>
    <xf numFmtId="3" fontId="4" fillId="4" borderId="92" xfId="0" applyNumberFormat="1" applyFont="1" applyFill="1" applyBorder="1" applyAlignment="1">
      <alignment horizontal="center" vertical="center" wrapText="1"/>
    </xf>
    <xf numFmtId="3" fontId="4" fillId="4" borderId="76" xfId="0" applyNumberFormat="1" applyFont="1" applyFill="1" applyBorder="1" applyAlignment="1">
      <alignment horizontal="center" vertical="center" wrapText="1"/>
    </xf>
    <xf numFmtId="3" fontId="4" fillId="4" borderId="89" xfId="0" applyNumberFormat="1" applyFont="1" applyFill="1" applyBorder="1" applyAlignment="1">
      <alignment horizontal="center" vertical="center" wrapText="1"/>
    </xf>
    <xf numFmtId="10" fontId="4" fillId="11" borderId="87" xfId="0" applyNumberFormat="1" applyFont="1" applyFill="1" applyBorder="1" applyAlignment="1">
      <alignment horizontal="center" vertical="center" wrapText="1"/>
    </xf>
    <xf numFmtId="10" fontId="4" fillId="11" borderId="96" xfId="0" applyNumberFormat="1" applyFont="1" applyFill="1" applyBorder="1" applyAlignment="1">
      <alignment horizontal="center" vertical="center" wrapText="1"/>
    </xf>
    <xf numFmtId="10" fontId="4" fillId="11" borderId="60" xfId="0" applyNumberFormat="1" applyFont="1" applyFill="1" applyBorder="1" applyAlignment="1">
      <alignment horizontal="center" vertical="center" wrapText="1"/>
    </xf>
    <xf numFmtId="10" fontId="4" fillId="11" borderId="62" xfId="0" applyNumberFormat="1" applyFont="1" applyFill="1" applyBorder="1" applyAlignment="1">
      <alignment horizontal="center" vertical="center" wrapText="1"/>
    </xf>
    <xf numFmtId="10" fontId="4" fillId="11" borderId="77" xfId="0" applyNumberFormat="1" applyFont="1" applyFill="1" applyBorder="1" applyAlignment="1">
      <alignment horizontal="center" vertical="center" wrapText="1"/>
    </xf>
    <xf numFmtId="10" fontId="4" fillId="11" borderId="97" xfId="0" applyNumberFormat="1" applyFont="1" applyFill="1" applyBorder="1" applyAlignment="1">
      <alignment horizontal="center" vertical="center" wrapText="1"/>
    </xf>
    <xf numFmtId="10" fontId="4" fillId="11" borderId="61" xfId="0" applyNumberFormat="1" applyFont="1" applyFill="1" applyBorder="1" applyAlignment="1">
      <alignment horizontal="center" vertical="center" wrapText="1"/>
    </xf>
    <xf numFmtId="10" fontId="27" fillId="7" borderId="9" xfId="0" applyNumberFormat="1" applyFont="1" applyFill="1" applyBorder="1" applyAlignment="1">
      <alignment horizontal="center" vertical="center" wrapText="1"/>
    </xf>
    <xf numFmtId="10" fontId="27" fillId="7" borderId="68" xfId="0" applyNumberFormat="1" applyFont="1" applyFill="1" applyBorder="1" applyAlignment="1">
      <alignment horizontal="center" vertical="center" wrapText="1"/>
    </xf>
    <xf numFmtId="10" fontId="27" fillId="7" borderId="38" xfId="0" applyNumberFormat="1" applyFont="1" applyFill="1" applyBorder="1" applyAlignment="1">
      <alignment horizontal="center" vertical="center" wrapText="1"/>
    </xf>
    <xf numFmtId="10" fontId="27" fillId="7" borderId="39" xfId="0" applyNumberFormat="1" applyFont="1" applyFill="1" applyBorder="1" applyAlignment="1">
      <alignment horizontal="center" vertical="center" wrapText="1"/>
    </xf>
    <xf numFmtId="0" fontId="29" fillId="0" borderId="25" xfId="0" applyFont="1" applyBorder="1" applyAlignment="1">
      <alignment vertical="center" wrapText="1"/>
    </xf>
    <xf numFmtId="0" fontId="29" fillId="0" borderId="0" xfId="0" applyFont="1" applyAlignment="1">
      <alignment vertical="center" wrapText="1"/>
    </xf>
    <xf numFmtId="0" fontId="22" fillId="7" borderId="74" xfId="0" applyFont="1" applyFill="1" applyBorder="1" applyAlignment="1">
      <alignment horizontal="justify" vertical="center" wrapText="1"/>
    </xf>
    <xf numFmtId="0" fontId="22" fillId="2" borderId="109" xfId="0" applyFont="1" applyFill="1" applyBorder="1" applyAlignment="1">
      <alignment horizontal="left" vertical="center" wrapText="1"/>
    </xf>
    <xf numFmtId="0" fontId="20" fillId="2" borderId="116" xfId="0" applyFont="1" applyFill="1" applyBorder="1" applyAlignment="1">
      <alignment vertical="center" wrapText="1"/>
    </xf>
    <xf numFmtId="0" fontId="20" fillId="2" borderId="120" xfId="0" applyFont="1" applyFill="1" applyBorder="1" applyAlignment="1">
      <alignment horizontal="left" vertical="center" wrapText="1"/>
    </xf>
    <xf numFmtId="0" fontId="22" fillId="2" borderId="121" xfId="0" applyFont="1" applyFill="1" applyBorder="1" applyAlignment="1">
      <alignment horizontal="center" vertical="center" wrapText="1"/>
    </xf>
    <xf numFmtId="0" fontId="22" fillId="2" borderId="122" xfId="0" applyFont="1" applyFill="1" applyBorder="1" applyAlignment="1">
      <alignment horizontal="center" vertical="center" wrapText="1"/>
    </xf>
    <xf numFmtId="0" fontId="22" fillId="7" borderId="122" xfId="0" applyFont="1" applyFill="1" applyBorder="1" applyAlignment="1">
      <alignment horizontal="left" vertical="center" wrapText="1"/>
    </xf>
    <xf numFmtId="0" fontId="21" fillId="2" borderId="122" xfId="0" applyFont="1" applyFill="1" applyBorder="1" applyAlignment="1">
      <alignment horizontal="left" vertical="center" wrapText="1"/>
    </xf>
    <xf numFmtId="0" fontId="21" fillId="2" borderId="122" xfId="0" applyFont="1" applyFill="1" applyBorder="1" applyAlignment="1">
      <alignment horizontal="center" vertical="center" wrapText="1"/>
    </xf>
    <xf numFmtId="0" fontId="21" fillId="2" borderId="123"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2" borderId="20" xfId="0" applyFont="1" applyFill="1" applyBorder="1" applyAlignment="1">
      <alignment horizontal="left" vertical="center" wrapText="1"/>
    </xf>
    <xf numFmtId="0" fontId="21" fillId="2" borderId="21"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20" fillId="7" borderId="67" xfId="0" applyFont="1" applyFill="1" applyBorder="1" applyAlignment="1">
      <alignment horizontal="center" vertical="center" wrapText="1"/>
    </xf>
    <xf numFmtId="0" fontId="24" fillId="7" borderId="9" xfId="0" applyFont="1" applyFill="1" applyBorder="1" applyAlignment="1">
      <alignment horizontal="left" vertical="center" wrapText="1"/>
    </xf>
    <xf numFmtId="0" fontId="20" fillId="7" borderId="37" xfId="0" applyFont="1" applyFill="1" applyBorder="1" applyAlignment="1">
      <alignment horizontal="center" vertical="center" wrapText="1"/>
    </xf>
    <xf numFmtId="0" fontId="24" fillId="7" borderId="38" xfId="0" applyFont="1" applyFill="1" applyBorder="1" applyAlignment="1">
      <alignment horizontal="left" vertical="center" wrapText="1"/>
    </xf>
    <xf numFmtId="0" fontId="20" fillId="7" borderId="78"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1" fillId="7" borderId="124" xfId="0" applyFont="1" applyFill="1" applyBorder="1" applyAlignment="1">
      <alignment horizontal="center" vertical="center" wrapText="1"/>
    </xf>
    <xf numFmtId="0" fontId="21" fillId="7" borderId="125" xfId="0" applyFont="1" applyFill="1" applyBorder="1" applyAlignment="1">
      <alignment horizontal="center" vertical="center" wrapText="1"/>
    </xf>
    <xf numFmtId="0" fontId="35" fillId="0" borderId="0" xfId="0" applyFont="1" applyAlignment="1">
      <alignment vertical="center" wrapText="1"/>
    </xf>
    <xf numFmtId="0" fontId="35" fillId="0" borderId="28" xfId="0" applyFont="1" applyBorder="1" applyAlignment="1">
      <alignment vertical="center" wrapText="1"/>
    </xf>
    <xf numFmtId="10" fontId="33" fillId="12" borderId="84" xfId="0" applyNumberFormat="1" applyFont="1" applyFill="1" applyBorder="1" applyAlignment="1">
      <alignment horizontal="center" vertical="center" wrapText="1"/>
    </xf>
    <xf numFmtId="10" fontId="33" fillId="12" borderId="85" xfId="0" applyNumberFormat="1" applyFont="1" applyFill="1" applyBorder="1" applyAlignment="1">
      <alignment horizontal="center" vertical="center" wrapText="1"/>
    </xf>
    <xf numFmtId="10" fontId="33" fillId="12" borderId="87" xfId="0" applyNumberFormat="1" applyFont="1" applyFill="1" applyBorder="1" applyAlignment="1">
      <alignment horizontal="center" vertical="center" wrapText="1"/>
    </xf>
    <xf numFmtId="0" fontId="33" fillId="7" borderId="23" xfId="0" applyFont="1" applyFill="1" applyBorder="1" applyAlignment="1">
      <alignment horizontal="left" vertical="center" wrapText="1"/>
    </xf>
    <xf numFmtId="0" fontId="33" fillId="7" borderId="126" xfId="0" applyFont="1" applyFill="1" applyBorder="1" applyAlignment="1">
      <alignment horizontal="left" vertical="center" wrapText="1"/>
    </xf>
    <xf numFmtId="0" fontId="20" fillId="7" borderId="79" xfId="0" applyFont="1" applyFill="1" applyBorder="1" applyAlignment="1">
      <alignment horizontal="center" vertical="center" wrapText="1"/>
    </xf>
    <xf numFmtId="0" fontId="24" fillId="7" borderId="38" xfId="0" applyFont="1" applyFill="1" applyBorder="1" applyAlignment="1">
      <alignment horizontal="center" vertical="center" wrapText="1"/>
    </xf>
    <xf numFmtId="0" fontId="21" fillId="7" borderId="127" xfId="0" applyFont="1" applyFill="1" applyBorder="1" applyAlignment="1">
      <alignment horizontal="center" vertical="center" wrapText="1"/>
    </xf>
    <xf numFmtId="0" fontId="5" fillId="7" borderId="128" xfId="0" applyFont="1" applyFill="1" applyBorder="1" applyAlignment="1">
      <alignment horizontal="center" vertical="center" wrapText="1"/>
    </xf>
    <xf numFmtId="0" fontId="5" fillId="0" borderId="80" xfId="0" applyFont="1" applyBorder="1" applyAlignment="1">
      <alignment horizontal="center" vertical="center" wrapText="1"/>
    </xf>
    <xf numFmtId="0" fontId="4" fillId="0" borderId="22" xfId="0" applyFont="1" applyBorder="1" applyAlignment="1">
      <alignment vertical="center" wrapText="1"/>
    </xf>
    <xf numFmtId="0" fontId="4" fillId="0" borderId="151" xfId="0" applyFont="1" applyBorder="1" applyAlignment="1">
      <alignment horizontal="center" vertical="center" wrapText="1"/>
    </xf>
    <xf numFmtId="0" fontId="17" fillId="0" borderId="152" xfId="0" applyFont="1" applyBorder="1" applyAlignment="1">
      <alignment vertical="center" wrapText="1"/>
    </xf>
    <xf numFmtId="0" fontId="4" fillId="0" borderId="153" xfId="0" applyFont="1" applyBorder="1" applyAlignment="1">
      <alignment vertical="center" wrapText="1"/>
    </xf>
    <xf numFmtId="0" fontId="4" fillId="0" borderId="154" xfId="0"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67"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166" xfId="0" applyNumberFormat="1" applyFont="1" applyBorder="1" applyAlignment="1">
      <alignment horizontal="center" vertical="center" wrapText="1"/>
    </xf>
    <xf numFmtId="3" fontId="4" fillId="0" borderId="2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0" fontId="5" fillId="13" borderId="71" xfId="0" applyFont="1" applyFill="1" applyBorder="1" applyAlignment="1">
      <alignment horizontal="center" vertical="center" wrapText="1"/>
    </xf>
    <xf numFmtId="0" fontId="36" fillId="13" borderId="71" xfId="0" applyFont="1" applyFill="1" applyBorder="1" applyAlignment="1">
      <alignment horizontal="center" vertical="center" wrapText="1"/>
    </xf>
    <xf numFmtId="0" fontId="5" fillId="13" borderId="72" xfId="0" applyFont="1" applyFill="1" applyBorder="1" applyAlignment="1">
      <alignment horizontal="center" vertical="center" wrapText="1"/>
    </xf>
    <xf numFmtId="0" fontId="36" fillId="2" borderId="70" xfId="0" applyFont="1" applyFill="1" applyBorder="1" applyAlignment="1">
      <alignment horizontal="center" vertical="center" wrapText="1"/>
    </xf>
    <xf numFmtId="0" fontId="36" fillId="2" borderId="71" xfId="0" applyFont="1" applyFill="1" applyBorder="1" applyAlignment="1">
      <alignment horizontal="center" vertical="center" wrapText="1"/>
    </xf>
    <xf numFmtId="0" fontId="5" fillId="7" borderId="9" xfId="0" applyFont="1" applyFill="1" applyBorder="1" applyAlignment="1">
      <alignment horizontal="left" vertical="center" wrapText="1"/>
    </xf>
    <xf numFmtId="0" fontId="5" fillId="7" borderId="68" xfId="0" applyFont="1" applyFill="1" applyBorder="1" applyAlignment="1">
      <alignment horizontal="left" vertical="center" wrapText="1"/>
    </xf>
    <xf numFmtId="0" fontId="12" fillId="5" borderId="0" xfId="0" applyFont="1" applyFill="1" applyAlignment="1">
      <alignment vertical="center" wrapText="1"/>
    </xf>
    <xf numFmtId="0" fontId="33" fillId="7" borderId="11" xfId="0" applyFont="1" applyFill="1" applyBorder="1" applyAlignment="1">
      <alignment horizontal="left" vertical="center" wrapText="1"/>
    </xf>
    <xf numFmtId="0" fontId="33" fillId="7" borderId="9" xfId="0" applyFont="1" applyFill="1" applyBorder="1" applyAlignment="1">
      <alignment horizontal="left" vertical="center" wrapText="1"/>
    </xf>
    <xf numFmtId="0" fontId="33" fillId="7" borderId="68" xfId="0" applyFont="1" applyFill="1" applyBorder="1" applyAlignment="1">
      <alignment horizontal="left" vertical="center" wrapText="1"/>
    </xf>
    <xf numFmtId="0" fontId="5" fillId="7" borderId="98" xfId="0" applyFont="1" applyFill="1" applyBorder="1" applyAlignment="1">
      <alignment horizontal="left" vertical="center" wrapText="1"/>
    </xf>
    <xf numFmtId="0" fontId="5" fillId="7" borderId="99" xfId="0" applyFont="1" applyFill="1" applyBorder="1" applyAlignment="1">
      <alignment horizontal="left" vertical="center" wrapText="1"/>
    </xf>
    <xf numFmtId="0" fontId="36" fillId="3" borderId="71" xfId="0" applyFont="1" applyFill="1" applyBorder="1" applyAlignment="1">
      <alignment horizontal="center" vertical="center" wrapText="1"/>
    </xf>
    <xf numFmtId="0" fontId="36" fillId="3" borderId="72" xfId="0" applyFont="1" applyFill="1" applyBorder="1" applyAlignment="1">
      <alignment horizontal="center" vertical="center" wrapText="1"/>
    </xf>
    <xf numFmtId="0" fontId="36" fillId="3" borderId="171" xfId="0" applyFont="1" applyFill="1" applyBorder="1" applyAlignment="1">
      <alignment horizontal="center" vertical="center" wrapText="1"/>
    </xf>
    <xf numFmtId="0" fontId="19" fillId="7" borderId="8" xfId="5" applyFont="1" applyFill="1" applyBorder="1" applyAlignment="1">
      <alignment horizontal="center" vertical="center" wrapText="1"/>
    </xf>
    <xf numFmtId="0" fontId="42" fillId="7" borderId="8" xfId="0" applyFont="1" applyFill="1" applyBorder="1" applyAlignment="1">
      <alignment horizontal="justify" vertical="center" wrapText="1"/>
    </xf>
    <xf numFmtId="0" fontId="21" fillId="7" borderId="8" xfId="0" applyFont="1" applyFill="1" applyBorder="1" applyAlignment="1">
      <alignment horizontal="center" vertical="center" wrapText="1"/>
    </xf>
    <xf numFmtId="0" fontId="21" fillId="2" borderId="8" xfId="5" applyFont="1" applyFill="1" applyBorder="1" applyAlignment="1">
      <alignment horizontal="center" vertical="center" wrapText="1"/>
    </xf>
    <xf numFmtId="0" fontId="21" fillId="2" borderId="33" xfId="0" applyFont="1" applyFill="1" applyBorder="1" applyAlignment="1">
      <alignment vertical="center" wrapText="1"/>
    </xf>
    <xf numFmtId="0" fontId="19" fillId="2" borderId="32" xfId="0" applyFont="1" applyFill="1" applyBorder="1" applyAlignment="1">
      <alignment vertical="center" wrapText="1"/>
    </xf>
    <xf numFmtId="0" fontId="22" fillId="2" borderId="9" xfId="5" applyFont="1" applyFill="1" applyBorder="1" applyAlignment="1">
      <alignment horizontal="center" vertical="center" wrapText="1"/>
    </xf>
    <xf numFmtId="0" fontId="21" fillId="2" borderId="68" xfId="5" applyFont="1" applyFill="1" applyBorder="1" applyAlignment="1">
      <alignment horizontal="justify" vertical="center" wrapText="1"/>
    </xf>
    <xf numFmtId="0" fontId="21" fillId="2" borderId="67" xfId="5" applyFont="1" applyFill="1" applyBorder="1" applyAlignment="1">
      <alignment horizontal="justify" vertical="center" wrapText="1"/>
    </xf>
    <xf numFmtId="0" fontId="21" fillId="2" borderId="9" xfId="5" applyFont="1" applyFill="1" applyBorder="1" applyAlignment="1">
      <alignment horizontal="justify" vertical="center" wrapText="1"/>
    </xf>
    <xf numFmtId="0" fontId="21" fillId="2" borderId="9" xfId="5" applyFont="1" applyFill="1" applyBorder="1" applyAlignment="1">
      <alignment horizontal="center" vertical="center" wrapText="1"/>
    </xf>
    <xf numFmtId="0" fontId="21" fillId="2" borderId="9" xfId="5" applyFont="1" applyFill="1" applyBorder="1" applyAlignment="1">
      <alignment horizontal="left" vertical="center" wrapText="1"/>
    </xf>
    <xf numFmtId="9" fontId="21" fillId="2" borderId="9" xfId="8" applyFont="1" applyFill="1" applyBorder="1" applyAlignment="1">
      <alignment horizontal="left" vertical="center" wrapText="1"/>
    </xf>
    <xf numFmtId="9" fontId="21" fillId="2" borderId="68" xfId="8" applyFont="1" applyFill="1" applyBorder="1" applyAlignment="1">
      <alignment horizontal="left" vertical="center" wrapText="1"/>
    </xf>
    <xf numFmtId="0" fontId="21" fillId="2" borderId="67" xfId="5" applyFont="1" applyFill="1" applyBorder="1" applyAlignment="1">
      <alignment vertical="center" wrapText="1"/>
    </xf>
    <xf numFmtId="0" fontId="21" fillId="2" borderId="74" xfId="5" applyFont="1" applyFill="1" applyBorder="1" applyAlignment="1">
      <alignment horizontal="justify" vertical="center" wrapText="1"/>
    </xf>
    <xf numFmtId="0" fontId="21" fillId="15" borderId="68" xfId="5" applyFont="1" applyFill="1" applyBorder="1" applyAlignment="1">
      <alignment horizontal="justify" vertical="center" wrapText="1"/>
    </xf>
    <xf numFmtId="0" fontId="21" fillId="15" borderId="67" xfId="5" applyFont="1" applyFill="1" applyBorder="1" applyAlignment="1">
      <alignment horizontal="justify" vertical="center" wrapText="1"/>
    </xf>
    <xf numFmtId="0" fontId="21" fillId="15" borderId="9" xfId="5" applyFont="1" applyFill="1" applyBorder="1" applyAlignment="1">
      <alignment horizontal="justify" vertical="center" wrapText="1"/>
    </xf>
    <xf numFmtId="0" fontId="21" fillId="15" borderId="9" xfId="5" applyFont="1" applyFill="1" applyBorder="1" applyAlignment="1">
      <alignment horizontal="left" vertical="center" wrapText="1"/>
    </xf>
    <xf numFmtId="9" fontId="21" fillId="15" borderId="68" xfId="8" applyFont="1" applyFill="1" applyBorder="1" applyAlignment="1">
      <alignment horizontal="left" vertical="center" wrapText="1"/>
    </xf>
    <xf numFmtId="0" fontId="21" fillId="15" borderId="67" xfId="5" applyFont="1" applyFill="1" applyBorder="1" applyAlignment="1">
      <alignment vertical="center" wrapText="1"/>
    </xf>
    <xf numFmtId="0" fontId="21" fillId="15" borderId="74" xfId="5" applyFont="1" applyFill="1" applyBorder="1" applyAlignment="1">
      <alignment horizontal="justify" vertical="center" wrapText="1"/>
    </xf>
    <xf numFmtId="0" fontId="22" fillId="15" borderId="9" xfId="5" applyFont="1" applyFill="1" applyBorder="1" applyAlignment="1">
      <alignment horizontal="left" vertical="center" wrapText="1"/>
    </xf>
    <xf numFmtId="9" fontId="21" fillId="15" borderId="9" xfId="8" applyFont="1" applyFill="1" applyBorder="1" applyAlignment="1">
      <alignment horizontal="left" vertical="center" wrapText="1"/>
    </xf>
    <xf numFmtId="9" fontId="22" fillId="15" borderId="68" xfId="8" applyFont="1" applyFill="1" applyBorder="1" applyAlignment="1">
      <alignment horizontal="left" vertical="center" wrapText="1"/>
    </xf>
    <xf numFmtId="0" fontId="22" fillId="2" borderId="67" xfId="5" applyFont="1" applyFill="1" applyBorder="1" applyAlignment="1">
      <alignment horizontal="justify" vertical="center" wrapText="1"/>
    </xf>
    <xf numFmtId="0" fontId="22" fillId="2" borderId="9" xfId="5" applyFont="1" applyFill="1" applyBorder="1" applyAlignment="1">
      <alignment horizontal="left" vertical="center" wrapText="1"/>
    </xf>
    <xf numFmtId="9" fontId="21" fillId="7" borderId="9" xfId="8" applyFont="1" applyFill="1" applyBorder="1" applyAlignment="1">
      <alignment horizontal="left" vertical="center" wrapText="1"/>
    </xf>
    <xf numFmtId="9" fontId="22" fillId="2" borderId="68" xfId="8" applyFont="1" applyFill="1" applyBorder="1" applyAlignment="1">
      <alignment horizontal="left" vertical="center" wrapText="1"/>
    </xf>
    <xf numFmtId="0" fontId="24" fillId="2" borderId="9" xfId="5" applyFont="1" applyFill="1" applyBorder="1" applyAlignment="1">
      <alignment horizontal="left" vertical="center" wrapText="1"/>
    </xf>
    <xf numFmtId="0" fontId="24" fillId="2" borderId="9" xfId="5" applyFont="1" applyFill="1" applyBorder="1" applyAlignment="1">
      <alignment horizontal="center" vertical="center" wrapText="1"/>
    </xf>
    <xf numFmtId="0" fontId="20" fillId="2" borderId="67" xfId="5" applyFont="1" applyFill="1" applyBorder="1" applyAlignment="1">
      <alignment horizontal="justify" vertical="center" wrapText="1"/>
    </xf>
    <xf numFmtId="0" fontId="43" fillId="0" borderId="0" xfId="0" applyFont="1" applyAlignment="1">
      <alignment horizontal="left" vertical="center" wrapText="1"/>
    </xf>
    <xf numFmtId="0" fontId="33" fillId="0" borderId="0" xfId="0" applyFont="1" applyAlignment="1">
      <alignment horizontal="center" vertical="center" wrapText="1"/>
    </xf>
    <xf numFmtId="0" fontId="19" fillId="2" borderId="114" xfId="5" applyFont="1" applyFill="1" applyBorder="1" applyAlignment="1">
      <alignment horizontal="center" vertical="center" wrapText="1"/>
    </xf>
    <xf numFmtId="0" fontId="22" fillId="2" borderId="175" xfId="0" applyFont="1" applyFill="1" applyBorder="1" applyAlignment="1">
      <alignment horizontal="center" vertical="center" wrapText="1"/>
    </xf>
    <xf numFmtId="0" fontId="22" fillId="2" borderId="115" xfId="5" applyFont="1" applyFill="1" applyBorder="1" applyAlignment="1">
      <alignment horizontal="center" vertical="center" wrapText="1"/>
    </xf>
    <xf numFmtId="0" fontId="22" fillId="7" borderId="115" xfId="5" applyFont="1" applyFill="1" applyBorder="1" applyAlignment="1">
      <alignment horizontal="center" vertical="center" wrapText="1"/>
    </xf>
    <xf numFmtId="0" fontId="21" fillId="2" borderId="176" xfId="0" applyFont="1" applyFill="1" applyBorder="1" applyAlignment="1">
      <alignment horizontal="center" vertical="center" wrapText="1"/>
    </xf>
    <xf numFmtId="0" fontId="19" fillId="2" borderId="115" xfId="5" applyFont="1" applyFill="1" applyBorder="1" applyAlignment="1">
      <alignment horizontal="center" vertical="center" wrapText="1"/>
    </xf>
    <xf numFmtId="9" fontId="24" fillId="2" borderId="9" xfId="5" applyNumberFormat="1" applyFont="1" applyFill="1" applyBorder="1" applyAlignment="1">
      <alignment horizontal="left" vertical="center" wrapText="1"/>
    </xf>
    <xf numFmtId="9" fontId="24" fillId="2" borderId="68" xfId="5" applyNumberFormat="1" applyFont="1" applyFill="1" applyBorder="1" applyAlignment="1">
      <alignment horizontal="left" vertical="center" wrapText="1"/>
    </xf>
    <xf numFmtId="0" fontId="21" fillId="7" borderId="177" xfId="0" applyFont="1" applyFill="1" applyBorder="1" applyAlignment="1">
      <alignment horizontal="justify" vertical="center" wrapText="1"/>
    </xf>
    <xf numFmtId="0" fontId="22" fillId="2" borderId="74" xfId="5" applyFont="1" applyFill="1" applyBorder="1" applyAlignment="1">
      <alignment horizontal="justify" vertical="center" wrapText="1"/>
    </xf>
    <xf numFmtId="0" fontId="21" fillId="7" borderId="67" xfId="0" applyFont="1" applyFill="1" applyBorder="1" applyAlignment="1">
      <alignment horizontal="justify" vertical="center" wrapText="1"/>
    </xf>
    <xf numFmtId="0" fontId="21" fillId="7" borderId="68" xfId="0" applyFont="1" applyFill="1" applyBorder="1" applyAlignment="1">
      <alignment horizontal="justify" vertical="center" wrapText="1"/>
    </xf>
    <xf numFmtId="0" fontId="21" fillId="2" borderId="178" xfId="5" applyFont="1" applyFill="1" applyBorder="1" applyAlignment="1">
      <alignment horizontal="justify" vertical="center" wrapText="1"/>
    </xf>
    <xf numFmtId="0" fontId="21" fillId="2" borderId="179" xfId="5" applyFont="1" applyFill="1" applyBorder="1" applyAlignment="1">
      <alignment horizontal="left" vertical="center" wrapText="1"/>
    </xf>
    <xf numFmtId="0" fontId="21" fillId="2" borderId="179" xfId="0" applyFont="1" applyFill="1" applyBorder="1" applyAlignment="1">
      <alignment horizontal="left" vertical="center" wrapText="1"/>
    </xf>
    <xf numFmtId="0" fontId="21" fillId="2" borderId="179" xfId="5" applyFont="1" applyFill="1" applyBorder="1" applyAlignment="1">
      <alignment horizontal="justify" vertical="center" wrapText="1"/>
    </xf>
    <xf numFmtId="0" fontId="21" fillId="15" borderId="179" xfId="5" applyFont="1" applyFill="1" applyBorder="1" applyAlignment="1">
      <alignment horizontal="justify" vertical="center" wrapText="1"/>
    </xf>
    <xf numFmtId="0" fontId="21" fillId="7" borderId="179" xfId="5" applyFont="1" applyFill="1" applyBorder="1" applyAlignment="1">
      <alignment horizontal="left" vertical="center" wrapText="1"/>
    </xf>
    <xf numFmtId="0" fontId="21" fillId="7" borderId="33" xfId="0" applyFont="1" applyFill="1" applyBorder="1" applyAlignment="1">
      <alignment vertical="center" wrapText="1"/>
    </xf>
    <xf numFmtId="0" fontId="21" fillId="7" borderId="68" xfId="5" applyFont="1" applyFill="1" applyBorder="1" applyAlignment="1">
      <alignment horizontal="justify" vertical="center" wrapText="1"/>
    </xf>
    <xf numFmtId="0" fontId="35" fillId="14" borderId="173" xfId="0" applyFont="1" applyFill="1" applyBorder="1" applyAlignment="1">
      <alignment horizontal="center" vertical="center" wrapText="1"/>
    </xf>
    <xf numFmtId="0" fontId="15" fillId="16" borderId="112" xfId="0" applyFont="1" applyFill="1" applyBorder="1" applyAlignment="1">
      <alignment horizontal="center" vertical="center" wrapText="1"/>
    </xf>
    <xf numFmtId="0" fontId="16" fillId="16" borderId="6" xfId="0" applyFont="1" applyFill="1" applyBorder="1" applyAlignment="1">
      <alignment horizontal="center" vertical="center" wrapText="1"/>
    </xf>
    <xf numFmtId="0" fontId="15" fillId="16" borderId="6" xfId="0" applyFont="1" applyFill="1" applyBorder="1" applyAlignment="1">
      <alignment horizontal="center" vertical="center" wrapText="1"/>
    </xf>
    <xf numFmtId="0" fontId="16" fillId="16" borderId="113" xfId="0" applyFont="1" applyFill="1" applyBorder="1" applyAlignment="1">
      <alignment horizontal="center" vertical="center" wrapText="1"/>
    </xf>
    <xf numFmtId="0" fontId="23" fillId="16" borderId="115" xfId="5" applyFont="1" applyFill="1" applyBorder="1" applyAlignment="1">
      <alignment horizontal="center" vertical="center" wrapText="1"/>
    </xf>
    <xf numFmtId="0" fontId="23" fillId="16" borderId="9" xfId="5" applyFont="1" applyFill="1" applyBorder="1" applyAlignment="1">
      <alignment horizontal="center" vertical="center" wrapText="1"/>
    </xf>
    <xf numFmtId="0" fontId="23" fillId="16" borderId="74" xfId="0" applyFont="1" applyFill="1" applyBorder="1" applyAlignment="1">
      <alignment horizontal="justify" vertical="center" wrapText="1"/>
    </xf>
    <xf numFmtId="0" fontId="23" fillId="16" borderId="9" xfId="5" applyFont="1" applyFill="1" applyBorder="1" applyAlignment="1">
      <alignment horizontal="justify" vertical="center" wrapText="1"/>
    </xf>
    <xf numFmtId="0" fontId="23" fillId="16" borderId="9" xfId="5" applyFont="1" applyFill="1" applyBorder="1" applyAlignment="1">
      <alignment horizontal="left" vertical="center" wrapText="1"/>
    </xf>
    <xf numFmtId="0" fontId="23" fillId="16" borderId="68" xfId="5" applyFont="1" applyFill="1" applyBorder="1" applyAlignment="1">
      <alignment horizontal="justify" vertical="center" wrapText="1"/>
    </xf>
    <xf numFmtId="0" fontId="23" fillId="16" borderId="67" xfId="5" applyFont="1" applyFill="1" applyBorder="1" applyAlignment="1">
      <alignment horizontal="left" vertical="center" wrapText="1"/>
    </xf>
    <xf numFmtId="0" fontId="23" fillId="16" borderId="179" xfId="5" applyFont="1" applyFill="1" applyBorder="1" applyAlignment="1">
      <alignment horizontal="justify" vertical="center" wrapText="1"/>
    </xf>
    <xf numFmtId="0" fontId="22" fillId="17" borderId="115" xfId="5" applyFont="1" applyFill="1" applyBorder="1" applyAlignment="1">
      <alignment horizontal="center" vertical="center" wrapText="1"/>
    </xf>
    <xf numFmtId="0" fontId="20" fillId="17" borderId="9" xfId="5" applyFont="1" applyFill="1" applyBorder="1" applyAlignment="1">
      <alignment horizontal="center" vertical="center" wrapText="1"/>
    </xf>
    <xf numFmtId="0" fontId="24" fillId="17" borderId="74" xfId="5" applyFont="1" applyFill="1" applyBorder="1" applyAlignment="1">
      <alignment horizontal="justify" vertical="center" wrapText="1"/>
    </xf>
    <xf numFmtId="0" fontId="24" fillId="17" borderId="67" xfId="5" applyFont="1" applyFill="1" applyBorder="1" applyAlignment="1">
      <alignment horizontal="justify" vertical="center" wrapText="1"/>
    </xf>
    <xf numFmtId="0" fontId="24" fillId="17" borderId="9" xfId="5" applyFont="1" applyFill="1" applyBorder="1" applyAlignment="1">
      <alignment horizontal="justify" vertical="center" wrapText="1"/>
    </xf>
    <xf numFmtId="0" fontId="24" fillId="17" borderId="9" xfId="5" applyFont="1" applyFill="1" applyBorder="1" applyAlignment="1">
      <alignment horizontal="center" vertical="center" wrapText="1"/>
    </xf>
    <xf numFmtId="0" fontId="24" fillId="17" borderId="9" xfId="5" applyFont="1" applyFill="1" applyBorder="1" applyAlignment="1">
      <alignment horizontal="left" vertical="center" wrapText="1"/>
    </xf>
    <xf numFmtId="9" fontId="24" fillId="17" borderId="9" xfId="8" applyFont="1" applyFill="1" applyBorder="1" applyAlignment="1">
      <alignment horizontal="left" vertical="center" wrapText="1"/>
    </xf>
    <xf numFmtId="0" fontId="21" fillId="17" borderId="68" xfId="5" applyFont="1" applyFill="1" applyBorder="1" applyAlignment="1">
      <alignment horizontal="left" vertical="center" wrapText="1"/>
    </xf>
    <xf numFmtId="0" fontId="24" fillId="17" borderId="67" xfId="5" applyFont="1" applyFill="1" applyBorder="1" applyAlignment="1">
      <alignment vertical="center" wrapText="1"/>
    </xf>
    <xf numFmtId="0" fontId="24" fillId="17" borderId="68" xfId="5" applyFont="1" applyFill="1" applyBorder="1" applyAlignment="1">
      <alignment horizontal="justify" vertical="center" wrapText="1"/>
    </xf>
    <xf numFmtId="0" fontId="24" fillId="17" borderId="179" xfId="5" applyFont="1" applyFill="1" applyBorder="1" applyAlignment="1">
      <alignment vertical="center" wrapText="1"/>
    </xf>
    <xf numFmtId="0" fontId="21" fillId="17" borderId="74" xfId="5" applyFont="1" applyFill="1" applyBorder="1" applyAlignment="1">
      <alignment horizontal="justify" vertical="center" wrapText="1"/>
    </xf>
    <xf numFmtId="0" fontId="21" fillId="17" borderId="67" xfId="5" applyFont="1" applyFill="1" applyBorder="1" applyAlignment="1">
      <alignment horizontal="justify" vertical="center" wrapText="1"/>
    </xf>
    <xf numFmtId="0" fontId="21" fillId="17" borderId="9" xfId="5" applyFont="1" applyFill="1" applyBorder="1" applyAlignment="1">
      <alignment horizontal="justify" vertical="center" wrapText="1"/>
    </xf>
    <xf numFmtId="0" fontId="21" fillId="17" borderId="9" xfId="5" applyFont="1" applyFill="1" applyBorder="1" applyAlignment="1">
      <alignment horizontal="center" vertical="center" wrapText="1"/>
    </xf>
    <xf numFmtId="0" fontId="21" fillId="17" borderId="9" xfId="5" applyFont="1" applyFill="1" applyBorder="1" applyAlignment="1">
      <alignment horizontal="left" vertical="center" wrapText="1"/>
    </xf>
    <xf numFmtId="9" fontId="21" fillId="17" borderId="9" xfId="8" applyFont="1" applyFill="1" applyBorder="1" applyAlignment="1">
      <alignment horizontal="left" vertical="center" wrapText="1"/>
    </xf>
    <xf numFmtId="9" fontId="21" fillId="17" borderId="68" xfId="8" applyFont="1" applyFill="1" applyBorder="1" applyAlignment="1">
      <alignment horizontal="left" vertical="center" wrapText="1"/>
    </xf>
    <xf numFmtId="0" fontId="21" fillId="17" borderId="67" xfId="5" applyFont="1" applyFill="1" applyBorder="1" applyAlignment="1">
      <alignment vertical="center" wrapText="1"/>
    </xf>
    <xf numFmtId="0" fontId="21" fillId="17" borderId="68" xfId="5" applyFont="1" applyFill="1" applyBorder="1" applyAlignment="1">
      <alignment horizontal="justify" vertical="center" wrapText="1"/>
    </xf>
    <xf numFmtId="0" fontId="21" fillId="17" borderId="179" xfId="5" applyFont="1" applyFill="1" applyBorder="1" applyAlignment="1">
      <alignment horizontal="left" vertical="center" wrapText="1"/>
    </xf>
    <xf numFmtId="0" fontId="22" fillId="17" borderId="74" xfId="5" applyFont="1" applyFill="1" applyBorder="1" applyAlignment="1">
      <alignment horizontal="justify" vertical="center" wrapText="1"/>
    </xf>
    <xf numFmtId="0" fontId="22" fillId="17" borderId="9" xfId="5" applyFont="1" applyFill="1" applyBorder="1" applyAlignment="1">
      <alignment horizontal="left" vertical="center" wrapText="1"/>
    </xf>
    <xf numFmtId="0" fontId="22" fillId="17" borderId="9" xfId="5" applyFont="1" applyFill="1" applyBorder="1" applyAlignment="1">
      <alignment horizontal="center" vertical="center" wrapText="1"/>
    </xf>
    <xf numFmtId="10" fontId="21" fillId="17" borderId="9" xfId="5" applyNumberFormat="1" applyFont="1" applyFill="1" applyBorder="1" applyAlignment="1">
      <alignment horizontal="left" vertical="center" wrapText="1"/>
    </xf>
    <xf numFmtId="10" fontId="21" fillId="17" borderId="68" xfId="5" applyNumberFormat="1" applyFont="1" applyFill="1" applyBorder="1" applyAlignment="1">
      <alignment horizontal="left" vertical="center" wrapText="1"/>
    </xf>
    <xf numFmtId="0" fontId="21" fillId="17" borderId="179" xfId="5" applyFont="1" applyFill="1" applyBorder="1" applyAlignment="1">
      <alignment horizontal="justify" vertical="center" wrapText="1"/>
    </xf>
    <xf numFmtId="0" fontId="22" fillId="17" borderId="67" xfId="5" applyFont="1" applyFill="1" applyBorder="1" applyAlignment="1">
      <alignment horizontal="justify" vertical="center" wrapText="1"/>
    </xf>
    <xf numFmtId="0" fontId="15" fillId="16" borderId="102" xfId="0" applyFont="1" applyFill="1" applyBorder="1" applyAlignment="1">
      <alignment horizontal="center" vertical="center" wrapText="1"/>
    </xf>
    <xf numFmtId="0" fontId="16" fillId="16" borderId="102" xfId="0" applyFont="1" applyFill="1" applyBorder="1" applyAlignment="1">
      <alignment horizontal="center" vertical="center" wrapText="1"/>
    </xf>
    <xf numFmtId="0" fontId="23" fillId="16" borderId="17"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3" fillId="16" borderId="9" xfId="0" applyFont="1" applyFill="1" applyBorder="1" applyAlignment="1">
      <alignment horizontal="left" vertical="center" wrapText="1"/>
    </xf>
    <xf numFmtId="0" fontId="23" fillId="16" borderId="18" xfId="0" applyFont="1" applyFill="1" applyBorder="1" applyAlignment="1">
      <alignment horizontal="left" vertical="center" wrapText="1"/>
    </xf>
    <xf numFmtId="0" fontId="22" fillId="17" borderId="17" xfId="0" applyFont="1" applyFill="1" applyBorder="1" applyAlignment="1">
      <alignment horizontal="center" vertical="center" wrapText="1"/>
    </xf>
    <xf numFmtId="0" fontId="22" fillId="17" borderId="9" xfId="0" applyFont="1" applyFill="1" applyBorder="1" applyAlignment="1">
      <alignment horizontal="center" vertical="center" wrapText="1"/>
    </xf>
    <xf numFmtId="0" fontId="22" fillId="17" borderId="9" xfId="0" applyFont="1" applyFill="1" applyBorder="1" applyAlignment="1">
      <alignment horizontal="left" vertical="center" wrapText="1"/>
    </xf>
    <xf numFmtId="0" fontId="21" fillId="17" borderId="9" xfId="0" applyFont="1" applyFill="1" applyBorder="1" applyAlignment="1">
      <alignment horizontal="left" vertical="center" wrapText="1"/>
    </xf>
    <xf numFmtId="0" fontId="21" fillId="17" borderId="9" xfId="0" applyFont="1" applyFill="1" applyBorder="1" applyAlignment="1">
      <alignment horizontal="center" vertical="center" wrapText="1"/>
    </xf>
    <xf numFmtId="0" fontId="21" fillId="17" borderId="18" xfId="0" applyFont="1" applyFill="1" applyBorder="1" applyAlignment="1">
      <alignment horizontal="left" vertical="center" wrapText="1"/>
    </xf>
    <xf numFmtId="0" fontId="21" fillId="17" borderId="17" xfId="0" applyFont="1" applyFill="1" applyBorder="1" applyAlignment="1">
      <alignment horizontal="center" vertical="center" wrapText="1"/>
    </xf>
    <xf numFmtId="0" fontId="23" fillId="16" borderId="67" xfId="0" applyFont="1" applyFill="1" applyBorder="1" applyAlignment="1">
      <alignment horizontal="center" vertical="center" wrapText="1"/>
    </xf>
    <xf numFmtId="0" fontId="38" fillId="16" borderId="67" xfId="0" applyFont="1" applyFill="1" applyBorder="1" applyAlignment="1">
      <alignment horizontal="center" vertical="center" wrapText="1"/>
    </xf>
    <xf numFmtId="0" fontId="38" fillId="16" borderId="9" xfId="0" applyFont="1" applyFill="1" applyBorder="1" applyAlignment="1">
      <alignment horizontal="center" vertical="center" wrapText="1"/>
    </xf>
    <xf numFmtId="10" fontId="38" fillId="16" borderId="68" xfId="2" applyNumberFormat="1" applyFont="1" applyFill="1" applyBorder="1" applyAlignment="1">
      <alignment horizontal="center" vertical="center" wrapText="1"/>
    </xf>
    <xf numFmtId="0" fontId="20" fillId="17" borderId="67" xfId="0" applyFont="1" applyFill="1" applyBorder="1" applyAlignment="1">
      <alignment horizontal="center" vertical="center" wrapText="1"/>
    </xf>
    <xf numFmtId="0" fontId="24" fillId="17" borderId="9" xfId="0" applyFont="1" applyFill="1" applyBorder="1" applyAlignment="1">
      <alignment horizontal="left" vertical="center" wrapText="1"/>
    </xf>
    <xf numFmtId="0" fontId="26" fillId="17" borderId="67" xfId="0" applyFont="1" applyFill="1" applyBorder="1" applyAlignment="1">
      <alignment horizontal="center" vertical="center" wrapText="1"/>
    </xf>
    <xf numFmtId="0" fontId="26" fillId="17" borderId="9" xfId="0" applyFont="1" applyFill="1" applyBorder="1" applyAlignment="1">
      <alignment horizontal="center" vertical="center" wrapText="1"/>
    </xf>
    <xf numFmtId="10" fontId="26" fillId="17" borderId="68" xfId="2" applyNumberFormat="1" applyFont="1" applyFill="1" applyBorder="1" applyAlignment="1">
      <alignment horizontal="center" vertical="center" wrapText="1"/>
    </xf>
    <xf numFmtId="0" fontId="29" fillId="16" borderId="0" xfId="0" applyFont="1" applyFill="1" applyAlignment="1">
      <alignment vertical="center" wrapText="1"/>
    </xf>
    <xf numFmtId="0" fontId="33" fillId="16" borderId="81" xfId="0" applyFont="1" applyFill="1" applyBorder="1" applyAlignment="1">
      <alignment horizontal="center" vertical="center" wrapText="1"/>
    </xf>
    <xf numFmtId="0" fontId="33" fillId="16" borderId="82" xfId="0" applyFont="1" applyFill="1" applyBorder="1" applyAlignment="1">
      <alignment horizontal="center" vertical="center" wrapText="1"/>
    </xf>
    <xf numFmtId="0" fontId="33" fillId="16" borderId="83" xfId="0" applyFont="1" applyFill="1" applyBorder="1" applyAlignment="1">
      <alignment horizontal="center" vertical="center" wrapText="1"/>
    </xf>
    <xf numFmtId="0" fontId="35" fillId="18" borderId="162" xfId="0" applyFont="1" applyFill="1" applyBorder="1" applyAlignment="1">
      <alignment horizontal="center" vertical="center" wrapText="1"/>
    </xf>
    <xf numFmtId="0" fontId="23" fillId="16" borderId="78" xfId="0" applyFont="1" applyFill="1" applyBorder="1" applyAlignment="1">
      <alignment horizontal="center" vertical="center" wrapText="1"/>
    </xf>
    <xf numFmtId="0" fontId="23" fillId="16" borderId="68" xfId="0" applyFont="1" applyFill="1" applyBorder="1" applyAlignment="1">
      <alignment horizontal="center" vertical="center" wrapText="1"/>
    </xf>
    <xf numFmtId="0" fontId="20" fillId="17" borderId="78"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21" fillId="17" borderId="68" xfId="0" applyFont="1" applyFill="1" applyBorder="1" applyAlignment="1">
      <alignment horizontal="center" vertical="center" wrapText="1"/>
    </xf>
    <xf numFmtId="0" fontId="23" fillId="16" borderId="98" xfId="0" applyFont="1" applyFill="1" applyBorder="1" applyAlignment="1">
      <alignment horizontal="left" vertical="center" wrapText="1"/>
    </xf>
    <xf numFmtId="0" fontId="23" fillId="16" borderId="180" xfId="0" applyFont="1" applyFill="1" applyBorder="1" applyAlignment="1">
      <alignment horizontal="center" vertical="center" wrapText="1"/>
    </xf>
    <xf numFmtId="0" fontId="24" fillId="7" borderId="23" xfId="0" applyFont="1" applyFill="1" applyBorder="1" applyAlignment="1">
      <alignment horizontal="left" vertical="center" wrapText="1"/>
    </xf>
    <xf numFmtId="0" fontId="21" fillId="7" borderId="181" xfId="0" applyFont="1" applyFill="1" applyBorder="1" applyAlignment="1">
      <alignment horizontal="center" vertical="center" wrapText="1"/>
    </xf>
    <xf numFmtId="3" fontId="33" fillId="7" borderId="75" xfId="0" applyNumberFormat="1" applyFont="1" applyFill="1" applyBorder="1" applyAlignment="1">
      <alignment horizontal="center" vertical="center" wrapText="1"/>
    </xf>
    <xf numFmtId="3" fontId="33" fillId="7" borderId="86" xfId="0" applyNumberFormat="1" applyFont="1" applyFill="1" applyBorder="1" applyAlignment="1">
      <alignment horizontal="center" vertical="center" wrapText="1"/>
    </xf>
    <xf numFmtId="3" fontId="4" fillId="7" borderId="91" xfId="0" applyNumberFormat="1" applyFont="1" applyFill="1" applyBorder="1" applyAlignment="1">
      <alignment horizontal="center" vertical="center" wrapText="1"/>
    </xf>
    <xf numFmtId="3" fontId="4" fillId="7" borderId="75" xfId="0" applyNumberFormat="1" applyFont="1" applyFill="1" applyBorder="1" applyAlignment="1">
      <alignment horizontal="center" vertical="center" wrapText="1"/>
    </xf>
    <xf numFmtId="3" fontId="4" fillId="7" borderId="86" xfId="0" applyNumberFormat="1" applyFont="1" applyFill="1" applyBorder="1" applyAlignment="1">
      <alignment horizontal="center" vertical="center" wrapText="1"/>
    </xf>
    <xf numFmtId="3" fontId="4" fillId="7" borderId="92" xfId="0" applyNumberFormat="1" applyFont="1" applyFill="1" applyBorder="1" applyAlignment="1">
      <alignment horizontal="center" vertical="center" wrapText="1"/>
    </xf>
    <xf numFmtId="0" fontId="22" fillId="7" borderId="32" xfId="0" applyFont="1" applyFill="1" applyBorder="1" applyAlignment="1">
      <alignment horizontal="left" vertical="center" wrapText="1"/>
    </xf>
    <xf numFmtId="10" fontId="22" fillId="7" borderId="8" xfId="0" applyNumberFormat="1" applyFont="1" applyFill="1" applyBorder="1" applyAlignment="1">
      <alignment horizontal="left" vertical="center" wrapText="1"/>
    </xf>
    <xf numFmtId="3" fontId="44" fillId="9" borderId="88" xfId="0" applyNumberFormat="1" applyFont="1" applyFill="1" applyBorder="1" applyAlignment="1">
      <alignment horizontal="center" vertical="center" wrapText="1"/>
    </xf>
    <xf numFmtId="3" fontId="44" fillId="9" borderId="85" xfId="0" applyNumberFormat="1" applyFont="1" applyFill="1" applyBorder="1" applyAlignment="1">
      <alignment horizontal="center" vertical="center" wrapText="1"/>
    </xf>
    <xf numFmtId="3" fontId="44" fillId="10" borderId="85" xfId="0" applyNumberFormat="1" applyFont="1" applyFill="1" applyBorder="1" applyAlignment="1">
      <alignment horizontal="center" vertical="center" wrapText="1"/>
    </xf>
    <xf numFmtId="1" fontId="44" fillId="9" borderId="85" xfId="0" applyNumberFormat="1" applyFont="1" applyFill="1" applyBorder="1" applyAlignment="1">
      <alignment horizontal="center" vertical="center" wrapText="1"/>
    </xf>
    <xf numFmtId="3" fontId="44" fillId="9" borderId="87" xfId="0" applyNumberFormat="1" applyFont="1" applyFill="1" applyBorder="1" applyAlignment="1">
      <alignment horizontal="center" vertical="center" wrapText="1"/>
    </xf>
    <xf numFmtId="1" fontId="45" fillId="9" borderId="88" xfId="0" applyNumberFormat="1" applyFont="1" applyFill="1" applyBorder="1" applyAlignment="1">
      <alignment horizontal="center" vertical="center" wrapText="1"/>
    </xf>
    <xf numFmtId="1" fontId="44" fillId="10" borderId="85" xfId="0" applyNumberFormat="1" applyFont="1" applyFill="1" applyBorder="1" applyAlignment="1">
      <alignment horizontal="center" vertical="center" wrapText="1"/>
    </xf>
    <xf numFmtId="1" fontId="45" fillId="9" borderId="87" xfId="0" applyNumberFormat="1" applyFont="1" applyFill="1" applyBorder="1" applyAlignment="1">
      <alignment horizontal="center" vertical="center" wrapText="1"/>
    </xf>
    <xf numFmtId="0" fontId="22" fillId="15" borderId="67" xfId="5" applyFont="1" applyFill="1" applyBorder="1" applyAlignment="1">
      <alignment horizontal="justify" vertical="center" wrapText="1"/>
    </xf>
    <xf numFmtId="0" fontId="20" fillId="17" borderId="9" xfId="5" applyFont="1" applyFill="1" applyBorder="1" applyAlignment="1">
      <alignment horizontal="left" vertical="center" wrapText="1"/>
    </xf>
    <xf numFmtId="0" fontId="20" fillId="2" borderId="9" xfId="5" applyFont="1" applyFill="1" applyBorder="1" applyAlignment="1">
      <alignment horizontal="left" vertical="center" wrapText="1"/>
    </xf>
    <xf numFmtId="0" fontId="22" fillId="2" borderId="20" xfId="0" applyFont="1" applyFill="1" applyBorder="1" applyAlignment="1">
      <alignment horizontal="left" vertical="center" wrapText="1"/>
    </xf>
    <xf numFmtId="0" fontId="45" fillId="9" borderId="88" xfId="0" applyFont="1" applyFill="1" applyBorder="1" applyAlignment="1">
      <alignment horizontal="center" vertical="center" wrapText="1"/>
    </xf>
    <xf numFmtId="0" fontId="45" fillId="10" borderId="85" xfId="0" applyFont="1" applyFill="1" applyBorder="1" applyAlignment="1">
      <alignment horizontal="center" vertical="center" wrapText="1"/>
    </xf>
    <xf numFmtId="0" fontId="45" fillId="9" borderId="87" xfId="0" applyFont="1" applyFill="1" applyBorder="1" applyAlignment="1">
      <alignment horizontal="center" vertical="center" wrapText="1"/>
    </xf>
    <xf numFmtId="0" fontId="44" fillId="9" borderId="88" xfId="0" applyFont="1" applyFill="1" applyBorder="1" applyAlignment="1">
      <alignment horizontal="center" vertical="center" wrapText="1"/>
    </xf>
    <xf numFmtId="0" fontId="44" fillId="9" borderId="85" xfId="0" applyFont="1" applyFill="1" applyBorder="1" applyAlignment="1">
      <alignment horizontal="center" vertical="center" wrapText="1"/>
    </xf>
    <xf numFmtId="0" fontId="44" fillId="10" borderId="85" xfId="0"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5" fillId="9" borderId="169" xfId="0" applyFont="1" applyFill="1" applyBorder="1" applyAlignment="1">
      <alignment horizontal="center" vertical="center" wrapText="1"/>
    </xf>
    <xf numFmtId="0" fontId="45" fillId="9" borderId="85" xfId="0" applyFont="1" applyFill="1" applyBorder="1" applyAlignment="1">
      <alignment horizontal="center" vertical="center" wrapText="1"/>
    </xf>
    <xf numFmtId="0" fontId="44" fillId="9" borderId="169" xfId="0" applyFont="1" applyFill="1" applyBorder="1" applyAlignment="1">
      <alignment horizontal="center" vertical="center" wrapText="1"/>
    </xf>
    <xf numFmtId="0" fontId="45" fillId="9" borderId="77" xfId="0" applyFont="1" applyFill="1" applyBorder="1" applyAlignment="1">
      <alignment horizontal="center" vertical="center" wrapText="1"/>
    </xf>
    <xf numFmtId="0" fontId="45" fillId="10" borderId="60" xfId="0" applyFont="1" applyFill="1" applyBorder="1" applyAlignment="1">
      <alignment horizontal="center" vertical="center" wrapText="1"/>
    </xf>
    <xf numFmtId="0" fontId="45" fillId="9" borderId="62" xfId="0" applyFont="1" applyFill="1" applyBorder="1" applyAlignment="1">
      <alignment horizontal="center" vertical="center" wrapText="1"/>
    </xf>
    <xf numFmtId="0" fontId="44" fillId="9" borderId="77" xfId="0" applyFont="1" applyFill="1" applyBorder="1" applyAlignment="1">
      <alignment horizontal="center" vertical="center" wrapText="1"/>
    </xf>
    <xf numFmtId="0" fontId="44" fillId="9" borderId="60" xfId="0" applyFont="1" applyFill="1" applyBorder="1" applyAlignment="1">
      <alignment horizontal="center" vertical="center" wrapText="1"/>
    </xf>
    <xf numFmtId="0" fontId="44" fillId="9" borderId="143" xfId="0" applyFont="1" applyFill="1" applyBorder="1" applyAlignment="1">
      <alignment horizontal="center" vertical="center" wrapText="1"/>
    </xf>
    <xf numFmtId="0" fontId="44" fillId="10" borderId="143" xfId="0" applyFont="1" applyFill="1" applyBorder="1" applyAlignment="1">
      <alignment horizontal="center" vertical="center" wrapText="1"/>
    </xf>
    <xf numFmtId="0" fontId="44" fillId="9" borderId="182" xfId="0" applyFont="1" applyFill="1" applyBorder="1" applyAlignment="1">
      <alignment horizontal="center" vertical="center" wrapText="1"/>
    </xf>
    <xf numFmtId="0" fontId="44" fillId="9" borderId="61" xfId="0" applyFont="1" applyFill="1" applyBorder="1" applyAlignment="1">
      <alignment horizontal="center" vertical="center" wrapText="1"/>
    </xf>
    <xf numFmtId="0" fontId="44" fillId="9" borderId="93" xfId="0" applyFont="1" applyFill="1" applyBorder="1" applyAlignment="1">
      <alignment horizontal="center" vertical="center" wrapText="1"/>
    </xf>
    <xf numFmtId="0" fontId="44" fillId="9" borderId="94" xfId="0" applyFont="1" applyFill="1" applyBorder="1" applyAlignment="1">
      <alignment horizontal="center" vertical="center" wrapText="1"/>
    </xf>
    <xf numFmtId="0" fontId="44" fillId="9" borderId="83" xfId="0" applyFont="1" applyFill="1" applyBorder="1" applyAlignment="1">
      <alignment horizontal="center" vertical="center" wrapText="1"/>
    </xf>
    <xf numFmtId="0" fontId="44" fillId="10" borderId="93" xfId="0" applyFont="1" applyFill="1" applyBorder="1" applyAlignment="1">
      <alignment horizontal="center" vertical="center" wrapText="1"/>
    </xf>
    <xf numFmtId="0" fontId="44" fillId="9" borderId="34" xfId="0" applyFont="1" applyFill="1" applyBorder="1" applyAlignment="1">
      <alignment horizontal="center" vertical="center" wrapText="1"/>
    </xf>
    <xf numFmtId="0" fontId="44" fillId="10" borderId="34" xfId="0" applyFont="1" applyFill="1" applyBorder="1" applyAlignment="1">
      <alignment horizontal="center" vertical="center" wrapText="1"/>
    </xf>
    <xf numFmtId="0" fontId="44" fillId="10" borderId="80" xfId="0" applyFont="1" applyFill="1" applyBorder="1" applyAlignment="1">
      <alignment horizontal="center" vertical="center" wrapText="1"/>
    </xf>
    <xf numFmtId="0" fontId="44" fillId="10" borderId="183" xfId="0" applyFont="1" applyFill="1" applyBorder="1" applyAlignment="1">
      <alignment horizontal="center" vertical="center" wrapText="1"/>
    </xf>
    <xf numFmtId="0" fontId="44" fillId="10" borderId="94" xfId="0" applyFont="1" applyFill="1" applyBorder="1" applyAlignment="1">
      <alignment horizontal="center" vertical="center" wrapText="1"/>
    </xf>
    <xf numFmtId="0" fontId="44" fillId="9" borderId="95" xfId="0" applyFont="1" applyFill="1" applyBorder="1" applyAlignment="1">
      <alignment horizontal="center" vertical="center" wrapText="1"/>
    </xf>
    <xf numFmtId="0" fontId="44" fillId="10" borderId="27" xfId="0" applyFont="1" applyFill="1" applyBorder="1" applyAlignment="1">
      <alignment horizontal="center" vertical="center" wrapText="1"/>
    </xf>
    <xf numFmtId="3" fontId="46" fillId="7" borderId="91" xfId="0" applyNumberFormat="1"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60"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62" xfId="0" applyFont="1" applyFill="1" applyBorder="1" applyAlignment="1">
      <alignment horizontal="center" vertical="center" wrapText="1"/>
    </xf>
    <xf numFmtId="0" fontId="21" fillId="7" borderId="68" xfId="0" applyFont="1" applyFill="1" applyBorder="1" applyAlignment="1">
      <alignment horizontal="left" vertical="center" wrapText="1"/>
    </xf>
    <xf numFmtId="10" fontId="22" fillId="2" borderId="9" xfId="5" applyNumberFormat="1" applyFont="1" applyFill="1" applyBorder="1" applyAlignment="1">
      <alignment horizontal="left" vertical="center" wrapText="1"/>
    </xf>
    <xf numFmtId="9" fontId="22" fillId="2" borderId="9" xfId="8" applyFont="1" applyFill="1" applyBorder="1" applyAlignment="1">
      <alignment horizontal="left" vertical="center" wrapText="1"/>
    </xf>
    <xf numFmtId="9" fontId="21" fillId="17" borderId="9" xfId="8" applyFont="1" applyFill="1" applyBorder="1" applyAlignment="1">
      <alignment vertical="center" wrapText="1"/>
    </xf>
    <xf numFmtId="0" fontId="24" fillId="2" borderId="117"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1" fillId="0" borderId="139" xfId="0" applyFont="1" applyBorder="1" applyAlignment="1">
      <alignment vertical="center"/>
    </xf>
    <xf numFmtId="0" fontId="21" fillId="0" borderId="184" xfId="0" applyFont="1" applyBorder="1" applyAlignment="1">
      <alignment vertical="center" wrapText="1"/>
    </xf>
    <xf numFmtId="0" fontId="21" fillId="0" borderId="185" xfId="0" applyFont="1" applyBorder="1" applyAlignment="1">
      <alignment vertical="center" wrapText="1"/>
    </xf>
    <xf numFmtId="0" fontId="5" fillId="0" borderId="162" xfId="0" applyFont="1" applyBorder="1" applyAlignment="1">
      <alignment vertical="center" wrapText="1"/>
    </xf>
    <xf numFmtId="0" fontId="4" fillId="0" borderId="162" xfId="0" applyFont="1" applyBorder="1" applyAlignment="1">
      <alignment vertical="center" wrapText="1"/>
    </xf>
    <xf numFmtId="10" fontId="4" fillId="0" borderId="70" xfId="0" applyNumberFormat="1" applyFont="1" applyBorder="1" applyAlignment="1">
      <alignment vertical="center" wrapText="1"/>
    </xf>
    <xf numFmtId="10" fontId="4" fillId="0" borderId="71" xfId="0" applyNumberFormat="1" applyFont="1" applyBorder="1" applyAlignment="1">
      <alignment vertical="center" wrapText="1"/>
    </xf>
    <xf numFmtId="0" fontId="5" fillId="0" borderId="163" xfId="0" applyFont="1" applyBorder="1" applyAlignment="1">
      <alignment vertical="center" wrapText="1"/>
    </xf>
    <xf numFmtId="0" fontId="23" fillId="16" borderId="68" xfId="5" applyFont="1" applyFill="1" applyBorder="1" applyAlignment="1">
      <alignment vertical="center" wrapText="1"/>
    </xf>
    <xf numFmtId="10" fontId="5" fillId="7" borderId="90" xfId="0" applyNumberFormat="1" applyFont="1" applyFill="1" applyBorder="1" applyAlignment="1">
      <alignment horizontal="center" vertical="center" wrapText="1"/>
    </xf>
    <xf numFmtId="3" fontId="4" fillId="0" borderId="187" xfId="0" applyNumberFormat="1" applyFont="1" applyBorder="1" applyAlignment="1">
      <alignment horizontal="center" vertical="center" wrapText="1"/>
    </xf>
    <xf numFmtId="3" fontId="4" fillId="0" borderId="188"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0" fontId="35" fillId="14" borderId="191" xfId="0" applyFont="1" applyFill="1" applyBorder="1" applyAlignment="1">
      <alignment horizontal="center" vertical="center" wrapText="1"/>
    </xf>
    <xf numFmtId="0" fontId="33" fillId="7" borderId="192" xfId="0" applyFont="1" applyFill="1" applyBorder="1" applyAlignment="1">
      <alignment horizontal="left" vertical="center" wrapText="1"/>
    </xf>
    <xf numFmtId="0" fontId="5" fillId="7" borderId="11" xfId="0" applyFont="1" applyFill="1" applyBorder="1" applyAlignment="1">
      <alignment horizontal="left" vertical="center" wrapText="1"/>
    </xf>
    <xf numFmtId="0" fontId="5" fillId="7" borderId="193" xfId="0" applyFont="1" applyFill="1" applyBorder="1" applyAlignment="1">
      <alignment horizontal="left" vertical="center" wrapText="1"/>
    </xf>
    <xf numFmtId="10" fontId="27" fillId="7" borderId="11" xfId="0" applyNumberFormat="1" applyFont="1" applyFill="1" applyBorder="1" applyAlignment="1">
      <alignment horizontal="center" vertical="center" wrapText="1"/>
    </xf>
    <xf numFmtId="10" fontId="27" fillId="7" borderId="194" xfId="0" applyNumberFormat="1" applyFont="1" applyFill="1" applyBorder="1" applyAlignment="1">
      <alignment horizontal="center" vertical="center" wrapText="1"/>
    </xf>
    <xf numFmtId="0" fontId="4" fillId="0" borderId="195" xfId="0" applyFont="1" applyBorder="1" applyAlignment="1">
      <alignment vertical="center" wrapText="1"/>
    </xf>
    <xf numFmtId="0" fontId="35" fillId="0" borderId="196" xfId="0" applyFont="1" applyBorder="1" applyAlignment="1">
      <alignment vertical="center" wrapText="1"/>
    </xf>
    <xf numFmtId="0" fontId="36" fillId="7" borderId="197" xfId="0" applyFont="1" applyFill="1" applyBorder="1" applyAlignment="1">
      <alignment horizontal="left" vertical="center" wrapText="1"/>
    </xf>
    <xf numFmtId="10" fontId="32" fillId="7" borderId="198" xfId="0" applyNumberFormat="1" applyFont="1" applyFill="1" applyBorder="1" applyAlignment="1">
      <alignment horizontal="left" vertical="center" wrapText="1"/>
    </xf>
    <xf numFmtId="0" fontId="50" fillId="0" borderId="174" xfId="0" applyFont="1" applyBorder="1" applyAlignment="1">
      <alignment horizontal="center" vertical="center" wrapText="1"/>
    </xf>
    <xf numFmtId="0" fontId="5" fillId="0" borderId="71" xfId="0" applyFont="1" applyBorder="1" applyAlignment="1">
      <alignment horizontal="center" vertical="center" wrapText="1"/>
    </xf>
    <xf numFmtId="0" fontId="36" fillId="0" borderId="71" xfId="0" applyFont="1" applyBorder="1" applyAlignment="1">
      <alignment horizontal="center" vertical="center" wrapText="1"/>
    </xf>
    <xf numFmtId="0" fontId="5" fillId="0" borderId="72" xfId="0" applyFont="1" applyBorder="1" applyAlignment="1">
      <alignment horizontal="center" vertical="center" wrapText="1"/>
    </xf>
    <xf numFmtId="0" fontId="36" fillId="0" borderId="70" xfId="0" applyFont="1" applyBorder="1" applyAlignment="1">
      <alignment horizontal="center" vertical="center" wrapText="1"/>
    </xf>
    <xf numFmtId="0" fontId="22" fillId="2" borderId="109" xfId="0" applyFont="1" applyFill="1" applyBorder="1" applyAlignment="1">
      <alignment horizontal="center" vertical="center" wrapText="1"/>
    </xf>
    <xf numFmtId="10" fontId="4" fillId="4" borderId="91" xfId="2" applyNumberFormat="1" applyFont="1" applyFill="1" applyBorder="1" applyAlignment="1">
      <alignment horizontal="center" vertical="center" wrapText="1"/>
    </xf>
    <xf numFmtId="10" fontId="4" fillId="4" borderId="75" xfId="2" applyNumberFormat="1" applyFont="1" applyFill="1" applyBorder="1" applyAlignment="1">
      <alignment horizontal="center" vertical="center" wrapText="1"/>
    </xf>
    <xf numFmtId="10" fontId="4" fillId="4" borderId="86" xfId="2" applyNumberFormat="1" applyFont="1" applyFill="1" applyBorder="1" applyAlignment="1">
      <alignment horizontal="center" vertical="center" wrapText="1"/>
    </xf>
    <xf numFmtId="10" fontId="4" fillId="11" borderId="88" xfId="2" applyNumberFormat="1" applyFont="1" applyFill="1" applyBorder="1" applyAlignment="1">
      <alignment horizontal="center" vertical="center" wrapText="1"/>
    </xf>
    <xf numFmtId="10" fontId="4" fillId="0" borderId="32" xfId="2" applyNumberFormat="1" applyFont="1" applyBorder="1" applyAlignment="1">
      <alignment horizontal="center" vertical="center" wrapText="1"/>
    </xf>
    <xf numFmtId="10" fontId="4" fillId="0" borderId="67" xfId="2" applyNumberFormat="1" applyFont="1" applyBorder="1" applyAlignment="1">
      <alignment horizontal="center" vertical="center" wrapText="1"/>
    </xf>
    <xf numFmtId="0" fontId="7" fillId="0" borderId="0" xfId="0" applyFont="1" applyAlignment="1">
      <alignment horizontal="center" vertical="center" wrapText="1"/>
    </xf>
    <xf numFmtId="0" fontId="14" fillId="16" borderId="0" xfId="0" applyFont="1" applyFill="1" applyAlignment="1">
      <alignment horizontal="center" vertical="center" wrapText="1"/>
    </xf>
    <xf numFmtId="0" fontId="11" fillId="6" borderId="0" xfId="0" applyFont="1" applyFill="1" applyAlignment="1">
      <alignment horizontal="center" vertical="center" wrapText="1"/>
    </xf>
    <xf numFmtId="0" fontId="6" fillId="16" borderId="0" xfId="0" applyFont="1" applyFill="1" applyAlignment="1">
      <alignment horizontal="center" vertical="center" wrapText="1"/>
    </xf>
    <xf numFmtId="0" fontId="12" fillId="5" borderId="0" xfId="0" applyFont="1" applyFill="1" applyAlignment="1">
      <alignment vertical="center" wrapText="1"/>
    </xf>
    <xf numFmtId="0" fontId="8" fillId="18" borderId="0" xfId="0" applyFont="1" applyFill="1" applyAlignment="1">
      <alignment horizontal="center" vertical="center" wrapText="1"/>
    </xf>
    <xf numFmtId="0" fontId="8" fillId="16"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15" fillId="16" borderId="12" xfId="0" applyFont="1" applyFill="1" applyBorder="1" applyAlignment="1">
      <alignment horizontal="center" vertical="center" wrapText="1"/>
    </xf>
    <xf numFmtId="0" fontId="16" fillId="16" borderId="13" xfId="0" applyFont="1" applyFill="1" applyBorder="1" applyAlignment="1">
      <alignment horizontal="center" vertical="center" wrapText="1"/>
    </xf>
    <xf numFmtId="0" fontId="15" fillId="16" borderId="118" xfId="0" applyFont="1" applyFill="1" applyBorder="1" applyAlignment="1">
      <alignment horizontal="center" vertical="center" wrapText="1"/>
    </xf>
    <xf numFmtId="0" fontId="15" fillId="16" borderId="119" xfId="0" applyFont="1" applyFill="1" applyBorder="1" applyAlignment="1">
      <alignment horizontal="center" vertical="center" wrapText="1"/>
    </xf>
    <xf numFmtId="0" fontId="15" fillId="16" borderId="1" xfId="0" applyFont="1" applyFill="1" applyBorder="1" applyAlignment="1">
      <alignment horizontal="center" vertical="center" wrapText="1"/>
    </xf>
    <xf numFmtId="0" fontId="15" fillId="16" borderId="53" xfId="0" applyFont="1" applyFill="1" applyBorder="1" applyAlignment="1">
      <alignment horizontal="center" vertical="center" wrapText="1"/>
    </xf>
    <xf numFmtId="0" fontId="15" fillId="16" borderId="107" xfId="0" applyFont="1" applyFill="1" applyBorder="1" applyAlignment="1">
      <alignment horizontal="center" vertical="center" wrapText="1"/>
    </xf>
    <xf numFmtId="0" fontId="15" fillId="16" borderId="108" xfId="0" applyFont="1" applyFill="1" applyBorder="1" applyAlignment="1">
      <alignment horizontal="center" vertical="center" wrapText="1"/>
    </xf>
    <xf numFmtId="0" fontId="15" fillId="16" borderId="110" xfId="0" applyFont="1" applyFill="1" applyBorder="1" applyAlignment="1">
      <alignment horizontal="center" vertical="center" wrapText="1"/>
    </xf>
    <xf numFmtId="0" fontId="15" fillId="16" borderId="3" xfId="0" applyFont="1" applyFill="1" applyBorder="1" applyAlignment="1">
      <alignment horizontal="center" vertical="center" wrapText="1"/>
    </xf>
    <xf numFmtId="0" fontId="15" fillId="16" borderId="111" xfId="0" applyFont="1" applyFill="1" applyBorder="1" applyAlignment="1">
      <alignment horizontal="center" vertical="center" wrapText="1"/>
    </xf>
    <xf numFmtId="0" fontId="16" fillId="16" borderId="118" xfId="0" applyFont="1" applyFill="1" applyBorder="1" applyAlignment="1">
      <alignment horizontal="center" vertical="center" wrapText="1"/>
    </xf>
    <xf numFmtId="0" fontId="16" fillId="16" borderId="119" xfId="0" applyFont="1" applyFill="1" applyBorder="1" applyAlignment="1">
      <alignment horizontal="center" vertical="center" wrapText="1"/>
    </xf>
    <xf numFmtId="0" fontId="16" fillId="16" borderId="4"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0" xfId="0" applyFont="1" applyFill="1" applyAlignment="1">
      <alignment horizontal="left" vertical="center" wrapText="1"/>
    </xf>
    <xf numFmtId="0" fontId="15" fillId="16" borderId="16" xfId="0" applyFont="1" applyFill="1" applyBorder="1" applyAlignment="1">
      <alignment horizontal="center" vertical="center" wrapText="1"/>
    </xf>
    <xf numFmtId="0" fontId="15" fillId="16" borderId="100" xfId="0" applyFont="1" applyFill="1" applyBorder="1" applyAlignment="1">
      <alignment horizontal="center" vertical="center" wrapText="1"/>
    </xf>
    <xf numFmtId="0" fontId="15" fillId="16" borderId="101" xfId="0" applyFont="1" applyFill="1" applyBorder="1" applyAlignment="1">
      <alignment horizontal="center" vertical="center" wrapText="1"/>
    </xf>
    <xf numFmtId="0" fontId="15" fillId="16" borderId="2" xfId="0" applyFont="1" applyFill="1" applyBorder="1" applyAlignment="1">
      <alignment horizontal="center" vertical="center" wrapText="1"/>
    </xf>
    <xf numFmtId="0" fontId="15" fillId="16" borderId="73"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6" fillId="16" borderId="103" xfId="0" applyFont="1" applyFill="1" applyBorder="1" applyAlignment="1">
      <alignment horizontal="center" vertical="center" wrapText="1"/>
    </xf>
    <xf numFmtId="0" fontId="16" fillId="16" borderId="104" xfId="0" applyFont="1" applyFill="1" applyBorder="1" applyAlignment="1">
      <alignment horizontal="center" vertical="center" wrapText="1"/>
    </xf>
    <xf numFmtId="0" fontId="15" fillId="16" borderId="105" xfId="0" applyFont="1" applyFill="1" applyBorder="1" applyAlignment="1">
      <alignment horizontal="center" vertical="center" wrapText="1"/>
    </xf>
    <xf numFmtId="0" fontId="16" fillId="16" borderId="106" xfId="0" applyFont="1" applyFill="1" applyBorder="1" applyAlignment="1">
      <alignment horizontal="center" vertical="center" wrapText="1"/>
    </xf>
    <xf numFmtId="0" fontId="8" fillId="16" borderId="0" xfId="0" applyFont="1" applyFill="1" applyAlignment="1">
      <alignment vertical="center" wrapText="1"/>
    </xf>
    <xf numFmtId="0" fontId="29" fillId="16" borderId="25" xfId="0" applyFont="1" applyFill="1" applyBorder="1" applyAlignment="1">
      <alignment horizontal="center" vertical="center" wrapText="1"/>
    </xf>
    <xf numFmtId="0" fontId="29" fillId="16" borderId="0" xfId="0" applyFont="1" applyFill="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7" borderId="41" xfId="0" applyFont="1" applyFill="1" applyBorder="1" applyAlignment="1">
      <alignment horizontal="center" vertical="center" wrapText="1"/>
    </xf>
    <xf numFmtId="0" fontId="5" fillId="7" borderId="54" xfId="0" applyFont="1" applyFill="1" applyBorder="1" applyAlignment="1">
      <alignment horizontal="center" vertical="center" wrapText="1"/>
    </xf>
    <xf numFmtId="0" fontId="5" fillId="7" borderId="42" xfId="0" applyFont="1" applyFill="1" applyBorder="1" applyAlignment="1">
      <alignment horizontal="center" vertical="center" wrapText="1"/>
    </xf>
    <xf numFmtId="0" fontId="5" fillId="7" borderId="55"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5" fillId="9" borderId="47" xfId="0" applyFont="1" applyFill="1" applyBorder="1" applyAlignment="1">
      <alignment horizontal="center" vertical="center" wrapText="1"/>
    </xf>
    <xf numFmtId="0" fontId="5" fillId="9" borderId="48"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29" fillId="16" borderId="24" xfId="0" applyFont="1" applyFill="1" applyBorder="1" applyAlignment="1">
      <alignment horizontal="center" vertical="center" wrapText="1"/>
    </xf>
    <xf numFmtId="0" fontId="29" fillId="16" borderId="26" xfId="0" applyFont="1" applyFill="1" applyBorder="1" applyAlignment="1">
      <alignment horizontal="center" vertical="center" wrapText="1"/>
    </xf>
    <xf numFmtId="0" fontId="29" fillId="16" borderId="27" xfId="0" applyFont="1" applyFill="1" applyBorder="1" applyAlignment="1">
      <alignment horizontal="center" vertical="center" wrapText="1"/>
    </xf>
    <xf numFmtId="0" fontId="29" fillId="16" borderId="28" xfId="0" applyFont="1" applyFill="1" applyBorder="1" applyAlignment="1">
      <alignment horizontal="center" vertical="center" wrapText="1"/>
    </xf>
    <xf numFmtId="0" fontId="29" fillId="16" borderId="29" xfId="0" applyFont="1" applyFill="1" applyBorder="1" applyAlignment="1">
      <alignment horizontal="center" vertical="center" wrapText="1"/>
    </xf>
    <xf numFmtId="0" fontId="29" fillId="16" borderId="30" xfId="0" applyFont="1" applyFill="1" applyBorder="1" applyAlignment="1">
      <alignment horizontal="center" vertical="center" wrapText="1"/>
    </xf>
    <xf numFmtId="0" fontId="29" fillId="16" borderId="31" xfId="0" applyFont="1" applyFill="1" applyBorder="1" applyAlignment="1">
      <alignment horizontal="center" vertical="center" wrapText="1"/>
    </xf>
    <xf numFmtId="0" fontId="8" fillId="18" borderId="34" xfId="0" applyFont="1" applyFill="1" applyBorder="1" applyAlignment="1">
      <alignment horizontal="center" vertical="center" wrapText="1"/>
    </xf>
    <xf numFmtId="0" fontId="8" fillId="18" borderId="35" xfId="0" applyFont="1" applyFill="1" applyBorder="1" applyAlignment="1">
      <alignment horizontal="center" vertical="center" wrapText="1"/>
    </xf>
    <xf numFmtId="0" fontId="8" fillId="18" borderId="36" xfId="0" applyFont="1" applyFill="1" applyBorder="1" applyAlignment="1">
      <alignment horizontal="center" vertical="center" wrapText="1"/>
    </xf>
    <xf numFmtId="0" fontId="11" fillId="8" borderId="34"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5" fillId="10" borderId="48"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7" borderId="46" xfId="0" applyFont="1" applyFill="1" applyBorder="1" applyAlignment="1">
      <alignment horizontal="center" vertical="center" wrapText="1"/>
    </xf>
    <xf numFmtId="0" fontId="5" fillId="7" borderId="58" xfId="0" applyFont="1" applyFill="1" applyBorder="1" applyAlignment="1">
      <alignment horizontal="center" vertical="center" wrapText="1"/>
    </xf>
    <xf numFmtId="0" fontId="5" fillId="7" borderId="43" xfId="0" applyFont="1" applyFill="1" applyBorder="1" applyAlignment="1">
      <alignment horizontal="center" vertical="center" wrapText="1"/>
    </xf>
    <xf numFmtId="0" fontId="5" fillId="7" borderId="56"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wrapText="1"/>
    </xf>
    <xf numFmtId="0" fontId="5" fillId="7" borderId="45" xfId="0" applyFont="1" applyFill="1" applyBorder="1" applyAlignment="1">
      <alignment horizontal="center" vertical="center" wrapText="1"/>
    </xf>
    <xf numFmtId="0" fontId="5" fillId="7" borderId="7" xfId="0" applyFont="1" applyFill="1" applyBorder="1" applyAlignment="1">
      <alignment horizontal="center" vertical="center" wrapText="1"/>
    </xf>
    <xf numFmtId="2" fontId="8" fillId="16" borderId="172" xfId="0" applyNumberFormat="1" applyFont="1" applyFill="1" applyBorder="1" applyAlignment="1">
      <alignment horizontal="center" vertical="center" wrapText="1"/>
    </xf>
    <xf numFmtId="2" fontId="8" fillId="16" borderId="170" xfId="0" applyNumberFormat="1" applyFont="1" applyFill="1" applyBorder="1" applyAlignment="1">
      <alignment horizontal="center" vertical="center" wrapText="1"/>
    </xf>
    <xf numFmtId="0" fontId="8" fillId="16" borderId="24" xfId="0" applyFont="1" applyFill="1" applyBorder="1" applyAlignment="1">
      <alignment horizontal="center" vertical="center" wrapText="1"/>
    </xf>
    <xf numFmtId="0" fontId="8" fillId="16" borderId="25" xfId="0" applyFont="1" applyFill="1" applyBorder="1" applyAlignment="1">
      <alignment horizontal="center" vertical="center" wrapText="1"/>
    </xf>
    <xf numFmtId="0" fontId="8" fillId="18" borderId="173" xfId="0" applyFont="1" applyFill="1" applyBorder="1" applyAlignment="1">
      <alignment horizontal="center" vertical="center" wrapText="1"/>
    </xf>
    <xf numFmtId="0" fontId="8" fillId="16" borderId="173" xfId="0" applyFont="1" applyFill="1" applyBorder="1" applyAlignment="1">
      <alignment horizontal="center" vertical="center" wrapText="1"/>
    </xf>
    <xf numFmtId="0" fontId="8" fillId="16" borderId="174" xfId="0" applyFont="1" applyFill="1" applyBorder="1" applyAlignment="1">
      <alignment horizontal="center" vertical="center" wrapText="1"/>
    </xf>
    <xf numFmtId="0" fontId="36" fillId="0" borderId="147" xfId="0" applyFont="1" applyBorder="1" applyAlignment="1">
      <alignment horizontal="left" vertical="center" wrapText="1"/>
    </xf>
    <xf numFmtId="0" fontId="47" fillId="0" borderId="163" xfId="0" applyFont="1" applyBorder="1" applyAlignment="1">
      <alignment horizontal="left" vertical="center" wrapText="1"/>
    </xf>
    <xf numFmtId="0" fontId="5" fillId="0" borderId="135" xfId="0" applyFont="1" applyBorder="1" applyAlignment="1">
      <alignment horizontal="center" vertical="center" wrapText="1"/>
    </xf>
    <xf numFmtId="0" fontId="4" fillId="0" borderId="136" xfId="0" applyFont="1" applyBorder="1" applyAlignment="1">
      <alignment horizontal="center" vertical="center" wrapText="1"/>
    </xf>
    <xf numFmtId="0" fontId="4" fillId="0" borderId="133" xfId="0" applyFont="1" applyBorder="1" applyAlignment="1">
      <alignment horizontal="center" vertical="center" wrapText="1"/>
    </xf>
    <xf numFmtId="9" fontId="4" fillId="0" borderId="142" xfId="0" applyNumberFormat="1" applyFont="1" applyBorder="1" applyAlignment="1">
      <alignment horizontal="center" vertical="center" wrapText="1"/>
    </xf>
    <xf numFmtId="9" fontId="4" fillId="0" borderId="64" xfId="0" applyNumberFormat="1" applyFont="1" applyBorder="1" applyAlignment="1">
      <alignment horizontal="center" vertical="center" wrapText="1"/>
    </xf>
    <xf numFmtId="9" fontId="4" fillId="0" borderId="143" xfId="0" applyNumberFormat="1" applyFont="1" applyBorder="1" applyAlignment="1">
      <alignment horizontal="center" vertical="center" wrapText="1"/>
    </xf>
    <xf numFmtId="9" fontId="4" fillId="0" borderId="65" xfId="0" applyNumberFormat="1" applyFont="1" applyBorder="1" applyAlignment="1">
      <alignment horizontal="center" vertical="center" wrapText="1"/>
    </xf>
    <xf numFmtId="0" fontId="47" fillId="0" borderId="145" xfId="0" applyFont="1" applyBorder="1" applyAlignment="1">
      <alignment horizontal="left" vertical="center" wrapText="1"/>
    </xf>
    <xf numFmtId="0" fontId="21" fillId="0" borderId="138" xfId="0" applyFont="1" applyBorder="1" applyAlignment="1">
      <alignment horizontal="center" vertical="center"/>
    </xf>
    <xf numFmtId="0" fontId="21" fillId="0" borderId="189" xfId="0" applyFont="1" applyBorder="1" applyAlignment="1">
      <alignment horizontal="center" vertical="center"/>
    </xf>
    <xf numFmtId="0" fontId="21" fillId="0" borderId="9" xfId="0" applyFont="1" applyBorder="1" applyAlignment="1">
      <alignment horizontal="left" vertical="center" wrapText="1"/>
    </xf>
    <xf numFmtId="0" fontId="21" fillId="0" borderId="38" xfId="0" applyFont="1" applyBorder="1" applyAlignment="1">
      <alignment horizontal="left" vertical="center" wrapText="1"/>
    </xf>
    <xf numFmtId="0" fontId="21" fillId="0" borderId="9"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39" xfId="0" applyFont="1" applyBorder="1" applyAlignment="1">
      <alignment horizontal="center" vertical="center" wrapText="1"/>
    </xf>
    <xf numFmtId="0" fontId="5" fillId="0" borderId="190" xfId="0" applyFont="1" applyBorder="1" applyAlignment="1">
      <alignment horizontal="center" vertical="center" wrapText="1"/>
    </xf>
    <xf numFmtId="0" fontId="4" fillId="0" borderId="162" xfId="0" applyFont="1" applyBorder="1" applyAlignment="1">
      <alignment horizontal="center" vertical="center" wrapText="1"/>
    </xf>
    <xf numFmtId="9" fontId="4" fillId="0" borderId="70" xfId="0" applyNumberFormat="1" applyFont="1" applyBorder="1" applyAlignment="1">
      <alignment horizontal="center" vertical="center" wrapText="1"/>
    </xf>
    <xf numFmtId="9" fontId="4" fillId="0" borderId="71" xfId="0" applyNumberFormat="1" applyFont="1" applyBorder="1" applyAlignment="1">
      <alignment horizontal="center" vertical="center" wrapText="1"/>
    </xf>
    <xf numFmtId="0" fontId="21" fillId="0" borderId="69" xfId="0" applyFont="1" applyBorder="1" applyAlignment="1">
      <alignment horizontal="center" vertical="center"/>
    </xf>
    <xf numFmtId="0" fontId="47" fillId="0" borderId="147" xfId="0" applyFont="1" applyBorder="1" applyAlignment="1">
      <alignment horizontal="left" vertical="center" wrapText="1"/>
    </xf>
    <xf numFmtId="0" fontId="36" fillId="0" borderId="145" xfId="0" applyFont="1" applyBorder="1" applyAlignment="1">
      <alignment horizontal="left" vertical="center" wrapText="1"/>
    </xf>
    <xf numFmtId="0" fontId="21" fillId="0" borderId="9" xfId="0" applyFont="1" applyBorder="1" applyAlignment="1">
      <alignment horizontal="left" vertical="top" wrapText="1"/>
    </xf>
    <xf numFmtId="0" fontId="5" fillId="0" borderId="145" xfId="0" applyFont="1" applyBorder="1" applyAlignment="1">
      <alignment horizontal="left" vertical="center" wrapText="1"/>
    </xf>
    <xf numFmtId="0" fontId="5" fillId="0" borderId="147" xfId="0" applyFont="1" applyBorder="1" applyAlignment="1">
      <alignment horizontal="left" vertical="center" wrapText="1"/>
    </xf>
    <xf numFmtId="10" fontId="5" fillId="0" borderId="134" xfId="0" applyNumberFormat="1" applyFont="1" applyBorder="1" applyAlignment="1">
      <alignment horizontal="center" vertical="center" wrapText="1"/>
    </xf>
    <xf numFmtId="0" fontId="5" fillId="0" borderId="132" xfId="0" applyFont="1" applyBorder="1" applyAlignment="1">
      <alignment horizontal="center" vertical="center" wrapText="1"/>
    </xf>
    <xf numFmtId="0" fontId="5" fillId="0" borderId="133" xfId="0"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0" fontId="5" fillId="0" borderId="146" xfId="0" applyFont="1" applyBorder="1" applyAlignment="1">
      <alignment horizontal="left" vertical="center" wrapText="1"/>
    </xf>
    <xf numFmtId="1" fontId="5" fillId="0" borderId="135" xfId="0" applyNumberFormat="1" applyFont="1" applyBorder="1" applyAlignment="1">
      <alignment horizontal="center" vertical="center" wrapText="1"/>
    </xf>
    <xf numFmtId="0" fontId="21" fillId="0" borderId="137"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3"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80" xfId="0" applyFont="1" applyBorder="1" applyAlignment="1">
      <alignment horizontal="center" vertical="center" wrapText="1"/>
    </xf>
    <xf numFmtId="0" fontId="17" fillId="0" borderId="152" xfId="0" applyFont="1" applyBorder="1" applyAlignment="1">
      <alignment horizontal="center" vertical="center" wrapText="1"/>
    </xf>
    <xf numFmtId="0" fontId="17" fillId="0" borderId="0" xfId="0" applyFont="1" applyAlignment="1">
      <alignment horizontal="center" vertical="center" wrapText="1"/>
    </xf>
    <xf numFmtId="0" fontId="39" fillId="4" borderId="155" xfId="0" applyFont="1" applyFill="1" applyBorder="1" applyAlignment="1">
      <alignment horizontal="center" vertical="center"/>
    </xf>
    <xf numFmtId="0" fontId="39" fillId="4" borderId="156" xfId="0" applyFont="1" applyFill="1" applyBorder="1" applyAlignment="1">
      <alignment horizontal="center" vertical="center"/>
    </xf>
    <xf numFmtId="0" fontId="39" fillId="4" borderId="157" xfId="0" applyFont="1" applyFill="1" applyBorder="1" applyAlignment="1">
      <alignment horizontal="center" vertical="center"/>
    </xf>
    <xf numFmtId="0" fontId="39" fillId="4" borderId="158" xfId="0" applyFont="1" applyFill="1" applyBorder="1" applyAlignment="1">
      <alignment horizontal="left" vertical="center"/>
    </xf>
    <xf numFmtId="0" fontId="39" fillId="4" borderId="156" xfId="0" applyFont="1" applyFill="1" applyBorder="1" applyAlignment="1">
      <alignment horizontal="left" vertical="center"/>
    </xf>
    <xf numFmtId="0" fontId="39" fillId="4" borderId="159" xfId="0" applyFont="1" applyFill="1" applyBorder="1" applyAlignment="1">
      <alignment horizontal="left" vertical="center"/>
    </xf>
    <xf numFmtId="0" fontId="32" fillId="4" borderId="148" xfId="0" applyFont="1" applyFill="1" applyBorder="1" applyAlignment="1">
      <alignment horizontal="center" vertical="center" wrapText="1"/>
    </xf>
    <xf numFmtId="0" fontId="27" fillId="4" borderId="149" xfId="0" applyFont="1" applyFill="1" applyBorder="1" applyAlignment="1">
      <alignment horizontal="center" vertical="center" wrapText="1"/>
    </xf>
    <xf numFmtId="0" fontId="27" fillId="4" borderId="186" xfId="0" applyFont="1" applyFill="1" applyBorder="1" applyAlignment="1">
      <alignment horizontal="center" vertical="center" wrapText="1"/>
    </xf>
    <xf numFmtId="0" fontId="5" fillId="4" borderId="80" xfId="0" applyFont="1" applyFill="1" applyBorder="1" applyAlignment="1">
      <alignment horizontal="center" vertical="center" wrapText="1"/>
    </xf>
    <xf numFmtId="2" fontId="13" fillId="0" borderId="130" xfId="0" applyNumberFormat="1" applyFont="1" applyBorder="1" applyAlignment="1">
      <alignment horizontal="center" vertical="center" wrapText="1"/>
    </xf>
    <xf numFmtId="0" fontId="32" fillId="0" borderId="148" xfId="0" applyFont="1" applyBorder="1" applyAlignment="1">
      <alignment horizontal="center" vertical="center" wrapText="1"/>
    </xf>
    <xf numFmtId="0" fontId="32" fillId="0" borderId="149" xfId="0" applyFont="1" applyBorder="1" applyAlignment="1">
      <alignment horizontal="center" vertical="center" wrapText="1"/>
    </xf>
    <xf numFmtId="0" fontId="32" fillId="0" borderId="150" xfId="0" applyFont="1" applyBorder="1" applyAlignment="1">
      <alignment horizontal="center" vertical="center" wrapText="1"/>
    </xf>
    <xf numFmtId="0" fontId="5" fillId="0" borderId="164" xfId="0" applyFont="1" applyBorder="1" applyAlignment="1">
      <alignment horizontal="center" vertical="center" wrapText="1"/>
    </xf>
    <xf numFmtId="10" fontId="4" fillId="0" borderId="142" xfId="0" applyNumberFormat="1" applyFont="1" applyBorder="1" applyAlignment="1">
      <alignment horizontal="center" vertical="center" wrapText="1"/>
    </xf>
    <xf numFmtId="10" fontId="4" fillId="0" borderId="64"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161"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46"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41" xfId="0" applyFont="1" applyBorder="1" applyAlignment="1">
      <alignment horizontal="center" vertical="center" wrapText="1"/>
    </xf>
    <xf numFmtId="10" fontId="4" fillId="0" borderId="167" xfId="0" applyNumberFormat="1" applyFont="1" applyBorder="1" applyAlignment="1">
      <alignment horizontal="center" vertical="center" wrapText="1"/>
    </xf>
    <xf numFmtId="10" fontId="4" fillId="0" borderId="168" xfId="0" applyNumberFormat="1" applyFont="1" applyBorder="1" applyAlignment="1">
      <alignment horizontal="center" vertical="center" wrapText="1"/>
    </xf>
    <xf numFmtId="0" fontId="5" fillId="0" borderId="160" xfId="0" applyFont="1" applyBorder="1" applyAlignment="1">
      <alignment horizontal="center" vertical="center" wrapText="1"/>
    </xf>
    <xf numFmtId="0" fontId="21" fillId="0" borderId="139" xfId="0" applyFont="1" applyBorder="1" applyAlignment="1">
      <alignment horizontal="center" vertical="center"/>
    </xf>
    <xf numFmtId="0" fontId="21" fillId="0" borderId="20" xfId="0" applyFont="1" applyBorder="1" applyAlignment="1">
      <alignment horizontal="left" vertical="center" wrapText="1"/>
    </xf>
    <xf numFmtId="0" fontId="21" fillId="0" borderId="20" xfId="0" applyFont="1" applyBorder="1" applyAlignment="1">
      <alignment horizontal="center" vertical="center" wrapText="1"/>
    </xf>
    <xf numFmtId="0" fontId="21" fillId="0" borderId="140" xfId="0" applyFont="1" applyBorder="1" applyAlignment="1">
      <alignment horizontal="center" vertical="center" wrapText="1"/>
    </xf>
    <xf numFmtId="0" fontId="32" fillId="13" borderId="148" xfId="0" applyFont="1" applyFill="1" applyBorder="1" applyAlignment="1">
      <alignment horizontal="center" vertical="center" wrapText="1"/>
    </xf>
    <xf numFmtId="0" fontId="32" fillId="13" borderId="149" xfId="0" applyFont="1" applyFill="1" applyBorder="1" applyAlignment="1">
      <alignment horizontal="center" vertical="center" wrapText="1"/>
    </xf>
    <xf numFmtId="0" fontId="32" fillId="13" borderId="150" xfId="0" applyFont="1" applyFill="1" applyBorder="1" applyAlignment="1">
      <alignment horizontal="center" vertical="center" wrapText="1"/>
    </xf>
    <xf numFmtId="0" fontId="5" fillId="13" borderId="80" xfId="0" applyFont="1" applyFill="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1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9F7A"/>
      <color rgb="FFF2F2F2"/>
      <color rgb="FF00C495"/>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1441449</xdr:colOff>
      <xdr:row>80</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1441449" y="774700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8</xdr:col>
      <xdr:colOff>301625</xdr:colOff>
      <xdr:row>81</xdr:row>
      <xdr:rowOff>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8767425" y="776478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12</xdr:col>
      <xdr:colOff>2679700</xdr:colOff>
      <xdr:row>81</xdr:row>
      <xdr:rowOff>133507</xdr:rowOff>
    </xdr:from>
    <xdr:ext cx="7969251" cy="1783309"/>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3439100" y="77781307"/>
          <a:ext cx="7969251"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14</xdr:col>
      <xdr:colOff>810168</xdr:colOff>
      <xdr:row>3</xdr:row>
      <xdr:rowOff>171450</xdr:rowOff>
    </xdr:from>
    <xdr:to>
      <xdr:col>14</xdr:col>
      <xdr:colOff>1925762</xdr:colOff>
      <xdr:row>6</xdr:row>
      <xdr:rowOff>217116</xdr:rowOff>
    </xdr:to>
    <xdr:pic>
      <xdr:nvPicPr>
        <xdr:cNvPr id="2" name="Imagen 1">
          <a:extLst>
            <a:ext uri="{FF2B5EF4-FFF2-40B4-BE49-F238E27FC236}">
              <a16:creationId xmlns:a16="http://schemas.microsoft.com/office/drawing/2014/main" id="{9A004E27-E8E7-4484-9502-0EECA223F73C}"/>
            </a:ext>
          </a:extLst>
        </xdr:cNvPr>
        <xdr:cNvPicPr>
          <a:picLocks noChangeAspect="1"/>
        </xdr:cNvPicPr>
      </xdr:nvPicPr>
      <xdr:blipFill>
        <a:blip xmlns:r="http://schemas.openxmlformats.org/officeDocument/2006/relationships" r:embed="rId1"/>
        <a:stretch>
          <a:fillRect/>
        </a:stretch>
      </xdr:blipFill>
      <xdr:spPr>
        <a:xfrm>
          <a:off x="40377018" y="723900"/>
          <a:ext cx="1115594" cy="1728416"/>
        </a:xfrm>
        <a:prstGeom prst="rect">
          <a:avLst/>
        </a:prstGeom>
      </xdr:spPr>
    </xdr:pic>
    <xdr:clientData/>
  </xdr:twoCellAnchor>
  <xdr:twoCellAnchor editAs="oneCell">
    <xdr:from>
      <xdr:col>8</xdr:col>
      <xdr:colOff>81366</xdr:colOff>
      <xdr:row>45</xdr:row>
      <xdr:rowOff>766646</xdr:rowOff>
    </xdr:from>
    <xdr:to>
      <xdr:col>9</xdr:col>
      <xdr:colOff>3472</xdr:colOff>
      <xdr:row>45</xdr:row>
      <xdr:rowOff>3438292</xdr:rowOff>
    </xdr:to>
    <xdr:pic>
      <xdr:nvPicPr>
        <xdr:cNvPr id="7" name="Imagen 6">
          <a:extLst>
            <a:ext uri="{FF2B5EF4-FFF2-40B4-BE49-F238E27FC236}">
              <a16:creationId xmlns:a16="http://schemas.microsoft.com/office/drawing/2014/main" id="{88B8CE4B-3A07-41BB-838D-184E51A47BA0}"/>
            </a:ext>
          </a:extLst>
        </xdr:cNvPr>
        <xdr:cNvPicPr>
          <a:picLocks noChangeAspect="1"/>
        </xdr:cNvPicPr>
      </xdr:nvPicPr>
      <xdr:blipFill rotWithShape="1">
        <a:blip xmlns:r="http://schemas.openxmlformats.org/officeDocument/2006/relationships" r:embed="rId2"/>
        <a:srcRect b="2712"/>
        <a:stretch/>
      </xdr:blipFill>
      <xdr:spPr>
        <a:xfrm>
          <a:off x="18527342" y="17772256"/>
          <a:ext cx="3698187" cy="2671646"/>
        </a:xfrm>
        <a:prstGeom prst="rect">
          <a:avLst/>
        </a:prstGeom>
      </xdr:spPr>
    </xdr:pic>
    <xdr:clientData/>
  </xdr:twoCellAnchor>
  <xdr:twoCellAnchor editAs="oneCell">
    <xdr:from>
      <xdr:col>15</xdr:col>
      <xdr:colOff>3035301</xdr:colOff>
      <xdr:row>3</xdr:row>
      <xdr:rowOff>273050</xdr:rowOff>
    </xdr:from>
    <xdr:to>
      <xdr:col>15</xdr:col>
      <xdr:colOff>4649475</xdr:colOff>
      <xdr:row>6</xdr:row>
      <xdr:rowOff>112951</xdr:rowOff>
    </xdr:to>
    <xdr:pic>
      <xdr:nvPicPr>
        <xdr:cNvPr id="6" name="Imagen 5">
          <a:extLst>
            <a:ext uri="{FF2B5EF4-FFF2-40B4-BE49-F238E27FC236}">
              <a16:creationId xmlns:a16="http://schemas.microsoft.com/office/drawing/2014/main" id="{615D8EA8-F455-A8CB-8728-4E5A2AF2171D}"/>
            </a:ext>
          </a:extLst>
        </xdr:cNvPr>
        <xdr:cNvPicPr>
          <a:picLocks noChangeAspect="1"/>
        </xdr:cNvPicPr>
      </xdr:nvPicPr>
      <xdr:blipFill>
        <a:blip xmlns:r="http://schemas.openxmlformats.org/officeDocument/2006/relationships" r:embed="rId3"/>
        <a:stretch>
          <a:fillRect/>
        </a:stretch>
      </xdr:blipFill>
      <xdr:spPr>
        <a:xfrm>
          <a:off x="46405801" y="825500"/>
          <a:ext cx="1614174" cy="1522651"/>
        </a:xfrm>
        <a:prstGeom prst="rect">
          <a:avLst/>
        </a:prstGeom>
      </xdr:spPr>
    </xdr:pic>
    <xdr:clientData/>
  </xdr:twoCellAnchor>
  <xdr:twoCellAnchor editAs="oneCell">
    <xdr:from>
      <xdr:col>0</xdr:col>
      <xdr:colOff>1971362</xdr:colOff>
      <xdr:row>3</xdr:row>
      <xdr:rowOff>101600</xdr:rowOff>
    </xdr:from>
    <xdr:to>
      <xdr:col>1</xdr:col>
      <xdr:colOff>1627640</xdr:colOff>
      <xdr:row>6</xdr:row>
      <xdr:rowOff>215900</xdr:rowOff>
    </xdr:to>
    <xdr:pic>
      <xdr:nvPicPr>
        <xdr:cNvPr id="10" name="Imagen 9">
          <a:extLst>
            <a:ext uri="{FF2B5EF4-FFF2-40B4-BE49-F238E27FC236}">
              <a16:creationId xmlns:a16="http://schemas.microsoft.com/office/drawing/2014/main" id="{0C1B81B2-6683-9800-FF9B-D52E4572E1D7}"/>
            </a:ext>
          </a:extLst>
        </xdr:cNvPr>
        <xdr:cNvPicPr>
          <a:picLocks noChangeAspect="1"/>
        </xdr:cNvPicPr>
      </xdr:nvPicPr>
      <xdr:blipFill>
        <a:blip xmlns:r="http://schemas.openxmlformats.org/officeDocument/2006/relationships" r:embed="rId4"/>
        <a:stretch>
          <a:fillRect/>
        </a:stretch>
      </xdr:blipFill>
      <xdr:spPr>
        <a:xfrm>
          <a:off x="1971362" y="654050"/>
          <a:ext cx="1694628" cy="179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1339849</xdr:colOff>
      <xdr:row>74</xdr:row>
      <xdr:rowOff>9525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371849" y="690721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7</xdr:col>
      <xdr:colOff>1920875</xdr:colOff>
      <xdr:row>73</xdr:row>
      <xdr:rowOff>152400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20716875" y="690372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13</xdr:col>
      <xdr:colOff>1968500</xdr:colOff>
      <xdr:row>76</xdr:row>
      <xdr:rowOff>57307</xdr:rowOff>
    </xdr:from>
    <xdr:ext cx="7969251" cy="1783309"/>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40576500" y="69475507"/>
          <a:ext cx="7969251"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49</xdr:col>
      <xdr:colOff>571500</xdr:colOff>
      <xdr:row>26</xdr:row>
      <xdr:rowOff>19050</xdr:rowOff>
    </xdr:from>
    <xdr:to>
      <xdr:col>60</xdr:col>
      <xdr:colOff>190498</xdr:colOff>
      <xdr:row>36</xdr:row>
      <xdr:rowOff>25202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446936</xdr:colOff>
      <xdr:row>3</xdr:row>
      <xdr:rowOff>42624</xdr:rowOff>
    </xdr:from>
    <xdr:to>
      <xdr:col>14</xdr:col>
      <xdr:colOff>1562530</xdr:colOff>
      <xdr:row>7</xdr:row>
      <xdr:rowOff>125108</xdr:rowOff>
    </xdr:to>
    <xdr:pic>
      <xdr:nvPicPr>
        <xdr:cNvPr id="7" name="Imagen 6">
          <a:extLst>
            <a:ext uri="{FF2B5EF4-FFF2-40B4-BE49-F238E27FC236}">
              <a16:creationId xmlns:a16="http://schemas.microsoft.com/office/drawing/2014/main" id="{A620C0A1-1BE3-49F0-9DC1-43E75E4E8957}"/>
            </a:ext>
          </a:extLst>
        </xdr:cNvPr>
        <xdr:cNvPicPr>
          <a:picLocks noChangeAspect="1"/>
        </xdr:cNvPicPr>
      </xdr:nvPicPr>
      <xdr:blipFill>
        <a:blip xmlns:r="http://schemas.openxmlformats.org/officeDocument/2006/relationships" r:embed="rId2"/>
        <a:stretch>
          <a:fillRect/>
        </a:stretch>
      </xdr:blipFill>
      <xdr:spPr>
        <a:xfrm>
          <a:off x="43855536" y="576024"/>
          <a:ext cx="1115594" cy="1708084"/>
        </a:xfrm>
        <a:prstGeom prst="rect">
          <a:avLst/>
        </a:prstGeom>
      </xdr:spPr>
    </xdr:pic>
    <xdr:clientData/>
  </xdr:twoCellAnchor>
  <xdr:twoCellAnchor editAs="oneCell">
    <xdr:from>
      <xdr:col>15</xdr:col>
      <xdr:colOff>1807959</xdr:colOff>
      <xdr:row>3</xdr:row>
      <xdr:rowOff>367115</xdr:rowOff>
    </xdr:from>
    <xdr:to>
      <xdr:col>15</xdr:col>
      <xdr:colOff>3240779</xdr:colOff>
      <xdr:row>7</xdr:row>
      <xdr:rowOff>86900</xdr:rowOff>
    </xdr:to>
    <xdr:pic>
      <xdr:nvPicPr>
        <xdr:cNvPr id="9" name="Imagen 8">
          <a:extLst>
            <a:ext uri="{FF2B5EF4-FFF2-40B4-BE49-F238E27FC236}">
              <a16:creationId xmlns:a16="http://schemas.microsoft.com/office/drawing/2014/main" id="{5D32B5A4-0B08-1219-4A19-32B3C3EBB8A8}"/>
            </a:ext>
          </a:extLst>
        </xdr:cNvPr>
        <xdr:cNvPicPr>
          <a:picLocks noChangeAspect="1"/>
        </xdr:cNvPicPr>
      </xdr:nvPicPr>
      <xdr:blipFill>
        <a:blip xmlns:r="http://schemas.openxmlformats.org/officeDocument/2006/relationships" r:embed="rId3"/>
        <a:stretch>
          <a:fillRect/>
        </a:stretch>
      </xdr:blipFill>
      <xdr:spPr>
        <a:xfrm>
          <a:off x="49026559" y="900515"/>
          <a:ext cx="1432820" cy="1345385"/>
        </a:xfrm>
        <a:prstGeom prst="rect">
          <a:avLst/>
        </a:prstGeom>
      </xdr:spPr>
    </xdr:pic>
    <xdr:clientData/>
  </xdr:twoCellAnchor>
  <xdr:twoCellAnchor editAs="oneCell">
    <xdr:from>
      <xdr:col>8</xdr:col>
      <xdr:colOff>190501</xdr:colOff>
      <xdr:row>44</xdr:row>
      <xdr:rowOff>152400</xdr:rowOff>
    </xdr:from>
    <xdr:to>
      <xdr:col>8</xdr:col>
      <xdr:colOff>4279901</xdr:colOff>
      <xdr:row>44</xdr:row>
      <xdr:rowOff>3886200</xdr:rowOff>
    </xdr:to>
    <xdr:pic>
      <xdr:nvPicPr>
        <xdr:cNvPr id="10" name="Imagen 9">
          <a:extLst>
            <a:ext uri="{FF2B5EF4-FFF2-40B4-BE49-F238E27FC236}">
              <a16:creationId xmlns:a16="http://schemas.microsoft.com/office/drawing/2014/main" id="{DA0102DB-5DB7-208C-BA09-49341F824EC9}"/>
            </a:ext>
          </a:extLst>
        </xdr:cNvPr>
        <xdr:cNvPicPr>
          <a:picLocks noChangeAspect="1"/>
        </xdr:cNvPicPr>
      </xdr:nvPicPr>
      <xdr:blipFill rotWithShape="1">
        <a:blip xmlns:r="http://schemas.openxmlformats.org/officeDocument/2006/relationships" r:embed="rId4"/>
        <a:srcRect r="15095"/>
        <a:stretch/>
      </xdr:blipFill>
      <xdr:spPr>
        <a:xfrm>
          <a:off x="19265901" y="15875000"/>
          <a:ext cx="4089400" cy="3733800"/>
        </a:xfrm>
        <a:prstGeom prst="rect">
          <a:avLst/>
        </a:prstGeom>
      </xdr:spPr>
    </xdr:pic>
    <xdr:clientData/>
  </xdr:twoCellAnchor>
  <xdr:twoCellAnchor editAs="oneCell">
    <xdr:from>
      <xdr:col>1</xdr:col>
      <xdr:colOff>406400</xdr:colOff>
      <xdr:row>3</xdr:row>
      <xdr:rowOff>152400</xdr:rowOff>
    </xdr:from>
    <xdr:to>
      <xdr:col>1</xdr:col>
      <xdr:colOff>1515968</xdr:colOff>
      <xdr:row>6</xdr:row>
      <xdr:rowOff>109830</xdr:rowOff>
    </xdr:to>
    <xdr:pic>
      <xdr:nvPicPr>
        <xdr:cNvPr id="8" name="Imagen 7">
          <a:extLst>
            <a:ext uri="{FF2B5EF4-FFF2-40B4-BE49-F238E27FC236}">
              <a16:creationId xmlns:a16="http://schemas.microsoft.com/office/drawing/2014/main" id="{5EA80A04-2D62-4501-4DED-FA253021A6AB}"/>
            </a:ext>
          </a:extLst>
        </xdr:cNvPr>
        <xdr:cNvPicPr>
          <a:picLocks noChangeAspect="1"/>
        </xdr:cNvPicPr>
      </xdr:nvPicPr>
      <xdr:blipFill>
        <a:blip xmlns:r="http://schemas.openxmlformats.org/officeDocument/2006/relationships" r:embed="rId5"/>
        <a:stretch>
          <a:fillRect/>
        </a:stretch>
      </xdr:blipFill>
      <xdr:spPr>
        <a:xfrm>
          <a:off x="2438400" y="685800"/>
          <a:ext cx="1109568" cy="11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767022</xdr:colOff>
      <xdr:row>4</xdr:row>
      <xdr:rowOff>116810</xdr:rowOff>
    </xdr:from>
    <xdr:to>
      <xdr:col>13</xdr:col>
      <xdr:colOff>101600</xdr:colOff>
      <xdr:row>9</xdr:row>
      <xdr:rowOff>105259</xdr:rowOff>
    </xdr:to>
    <xdr:pic>
      <xdr:nvPicPr>
        <xdr:cNvPr id="3" name="Imagen 2">
          <a:extLst>
            <a:ext uri="{FF2B5EF4-FFF2-40B4-BE49-F238E27FC236}">
              <a16:creationId xmlns:a16="http://schemas.microsoft.com/office/drawing/2014/main" id="{759B639B-A598-4FCF-BE33-D94ADAC19931}"/>
            </a:ext>
          </a:extLst>
        </xdr:cNvPr>
        <xdr:cNvPicPr>
          <a:picLocks noChangeAspect="1"/>
        </xdr:cNvPicPr>
      </xdr:nvPicPr>
      <xdr:blipFill>
        <a:blip xmlns:r="http://schemas.openxmlformats.org/officeDocument/2006/relationships" r:embed="rId1"/>
        <a:stretch>
          <a:fillRect/>
        </a:stretch>
      </xdr:blipFill>
      <xdr:spPr>
        <a:xfrm>
          <a:off x="15676822" y="853410"/>
          <a:ext cx="1112578" cy="1385449"/>
        </a:xfrm>
        <a:prstGeom prst="rect">
          <a:avLst/>
        </a:prstGeom>
      </xdr:spPr>
    </xdr:pic>
    <xdr:clientData/>
  </xdr:twoCellAnchor>
  <xdr:twoCellAnchor editAs="oneCell">
    <xdr:from>
      <xdr:col>21</xdr:col>
      <xdr:colOff>392113</xdr:colOff>
      <xdr:row>5</xdr:row>
      <xdr:rowOff>112713</xdr:rowOff>
    </xdr:from>
    <xdr:to>
      <xdr:col>22</xdr:col>
      <xdr:colOff>779463</xdr:colOff>
      <xdr:row>9</xdr:row>
      <xdr:rowOff>162052</xdr:rowOff>
    </xdr:to>
    <xdr:pic>
      <xdr:nvPicPr>
        <xdr:cNvPr id="2" name="Imagen 1">
          <a:extLst>
            <a:ext uri="{FF2B5EF4-FFF2-40B4-BE49-F238E27FC236}">
              <a16:creationId xmlns:a16="http://schemas.microsoft.com/office/drawing/2014/main" id="{B6ABA68A-68DB-DE03-98F2-A7F4CEEA1B94}"/>
            </a:ext>
          </a:extLst>
        </xdr:cNvPr>
        <xdr:cNvPicPr>
          <a:picLocks noChangeAspect="1"/>
        </xdr:cNvPicPr>
      </xdr:nvPicPr>
      <xdr:blipFill>
        <a:blip xmlns:r="http://schemas.openxmlformats.org/officeDocument/2006/relationships" r:embed="rId2"/>
        <a:stretch>
          <a:fillRect/>
        </a:stretch>
      </xdr:blipFill>
      <xdr:spPr>
        <a:xfrm>
          <a:off x="24064913" y="1052513"/>
          <a:ext cx="1301750" cy="1243139"/>
        </a:xfrm>
        <a:prstGeom prst="rect">
          <a:avLst/>
        </a:prstGeom>
      </xdr:spPr>
    </xdr:pic>
    <xdr:clientData/>
  </xdr:twoCellAnchor>
  <xdr:oneCellAnchor>
    <xdr:from>
      <xdr:col>2</xdr:col>
      <xdr:colOff>203201</xdr:colOff>
      <xdr:row>49</xdr:row>
      <xdr:rowOff>76200</xdr:rowOff>
    </xdr:from>
    <xdr:ext cx="4902200" cy="1739900"/>
    <xdr:sp macro="" textlink="">
      <xdr:nvSpPr>
        <xdr:cNvPr id="7" name="CuadroTexto 6">
          <a:extLst>
            <a:ext uri="{FF2B5EF4-FFF2-40B4-BE49-F238E27FC236}">
              <a16:creationId xmlns:a16="http://schemas.microsoft.com/office/drawing/2014/main" id="{0CC1A261-94EB-4CF4-ABB5-56855CB3A744}"/>
            </a:ext>
          </a:extLst>
        </xdr:cNvPr>
        <xdr:cNvSpPr txBox="1"/>
      </xdr:nvSpPr>
      <xdr:spPr>
        <a:xfrm>
          <a:off x="1930401" y="23469600"/>
          <a:ext cx="4902200" cy="173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6</xdr:col>
      <xdr:colOff>441327</xdr:colOff>
      <xdr:row>48</xdr:row>
      <xdr:rowOff>152400</xdr:rowOff>
    </xdr:from>
    <xdr:ext cx="4918074" cy="1216024"/>
    <xdr:sp macro="" textlink="">
      <xdr:nvSpPr>
        <xdr:cNvPr id="8" name="CuadroTexto 7">
          <a:extLst>
            <a:ext uri="{FF2B5EF4-FFF2-40B4-BE49-F238E27FC236}">
              <a16:creationId xmlns:a16="http://schemas.microsoft.com/office/drawing/2014/main" id="{33264FAC-F298-4B50-85BC-0619248286A8}"/>
            </a:ext>
          </a:extLst>
        </xdr:cNvPr>
        <xdr:cNvSpPr txBox="1"/>
      </xdr:nvSpPr>
      <xdr:spPr>
        <a:xfrm>
          <a:off x="10880727" y="23368000"/>
          <a:ext cx="4918074" cy="1216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17</xdr:col>
      <xdr:colOff>323851</xdr:colOff>
      <xdr:row>49</xdr:row>
      <xdr:rowOff>106441</xdr:rowOff>
    </xdr:from>
    <xdr:ext cx="4171949" cy="1783309"/>
    <xdr:sp macro="" textlink="">
      <xdr:nvSpPr>
        <xdr:cNvPr id="9" name="CuadroTexto 8">
          <a:extLst>
            <a:ext uri="{FF2B5EF4-FFF2-40B4-BE49-F238E27FC236}">
              <a16:creationId xmlns:a16="http://schemas.microsoft.com/office/drawing/2014/main" id="{6F9B6927-D4A7-4F07-8A64-B5C7ABD09232}"/>
            </a:ext>
          </a:extLst>
        </xdr:cNvPr>
        <xdr:cNvSpPr txBox="1"/>
      </xdr:nvSpPr>
      <xdr:spPr>
        <a:xfrm>
          <a:off x="20542251" y="23499841"/>
          <a:ext cx="4171949"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2</xdr:col>
      <xdr:colOff>152400</xdr:colOff>
      <xdr:row>5</xdr:row>
      <xdr:rowOff>25400</xdr:rowOff>
    </xdr:from>
    <xdr:to>
      <xdr:col>3</xdr:col>
      <xdr:colOff>68168</xdr:colOff>
      <xdr:row>9</xdr:row>
      <xdr:rowOff>8230</xdr:rowOff>
    </xdr:to>
    <xdr:pic>
      <xdr:nvPicPr>
        <xdr:cNvPr id="4" name="Imagen 3">
          <a:extLst>
            <a:ext uri="{FF2B5EF4-FFF2-40B4-BE49-F238E27FC236}">
              <a16:creationId xmlns:a16="http://schemas.microsoft.com/office/drawing/2014/main" id="{C5F4EE4D-CD49-50D6-310E-557D485792FF}"/>
            </a:ext>
          </a:extLst>
        </xdr:cNvPr>
        <xdr:cNvPicPr>
          <a:picLocks noChangeAspect="1"/>
        </xdr:cNvPicPr>
      </xdr:nvPicPr>
      <xdr:blipFill>
        <a:blip xmlns:r="http://schemas.openxmlformats.org/officeDocument/2006/relationships" r:embed="rId3"/>
        <a:stretch>
          <a:fillRect/>
        </a:stretch>
      </xdr:blipFill>
      <xdr:spPr>
        <a:xfrm>
          <a:off x="1879600" y="965200"/>
          <a:ext cx="1109568" cy="1176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399930</xdr:colOff>
      <xdr:row>4</xdr:row>
      <xdr:rowOff>53916</xdr:rowOff>
    </xdr:from>
    <xdr:to>
      <xdr:col>21</xdr:col>
      <xdr:colOff>190979</xdr:colOff>
      <xdr:row>9</xdr:row>
      <xdr:rowOff>18079</xdr:rowOff>
    </xdr:to>
    <xdr:pic>
      <xdr:nvPicPr>
        <xdr:cNvPr id="3" name="Imagen 2">
          <a:extLst>
            <a:ext uri="{FF2B5EF4-FFF2-40B4-BE49-F238E27FC236}">
              <a16:creationId xmlns:a16="http://schemas.microsoft.com/office/drawing/2014/main" id="{B5772E20-F57E-45F9-B7EC-8FC594657DBF}"/>
            </a:ext>
          </a:extLst>
        </xdr:cNvPr>
        <xdr:cNvPicPr>
          <a:picLocks noChangeAspect="1"/>
        </xdr:cNvPicPr>
      </xdr:nvPicPr>
      <xdr:blipFill>
        <a:blip xmlns:r="http://schemas.openxmlformats.org/officeDocument/2006/relationships" r:embed="rId1"/>
        <a:stretch>
          <a:fillRect/>
        </a:stretch>
      </xdr:blipFill>
      <xdr:spPr>
        <a:xfrm>
          <a:off x="22497930" y="790516"/>
          <a:ext cx="1289649" cy="1615163"/>
        </a:xfrm>
        <a:prstGeom prst="rect">
          <a:avLst/>
        </a:prstGeom>
      </xdr:spPr>
    </xdr:pic>
    <xdr:clientData/>
  </xdr:twoCellAnchor>
  <xdr:twoCellAnchor editAs="oneCell">
    <xdr:from>
      <xdr:col>25</xdr:col>
      <xdr:colOff>1587500</xdr:colOff>
      <xdr:row>4</xdr:row>
      <xdr:rowOff>176247</xdr:rowOff>
    </xdr:from>
    <xdr:to>
      <xdr:col>25</xdr:col>
      <xdr:colOff>3275401</xdr:colOff>
      <xdr:row>9</xdr:row>
      <xdr:rowOff>101518</xdr:rowOff>
    </xdr:to>
    <xdr:pic>
      <xdr:nvPicPr>
        <xdr:cNvPr id="2" name="Imagen 1">
          <a:extLst>
            <a:ext uri="{FF2B5EF4-FFF2-40B4-BE49-F238E27FC236}">
              <a16:creationId xmlns:a16="http://schemas.microsoft.com/office/drawing/2014/main" id="{9AA02862-B519-C73A-8FC8-D8CBD05B6FA7}"/>
            </a:ext>
          </a:extLst>
        </xdr:cNvPr>
        <xdr:cNvPicPr>
          <a:picLocks noChangeAspect="1"/>
        </xdr:cNvPicPr>
      </xdr:nvPicPr>
      <xdr:blipFill>
        <a:blip xmlns:r="http://schemas.openxmlformats.org/officeDocument/2006/relationships" r:embed="rId2"/>
        <a:stretch>
          <a:fillRect/>
        </a:stretch>
      </xdr:blipFill>
      <xdr:spPr>
        <a:xfrm>
          <a:off x="26682700" y="912847"/>
          <a:ext cx="1687901" cy="1576271"/>
        </a:xfrm>
        <a:prstGeom prst="rect">
          <a:avLst/>
        </a:prstGeom>
      </xdr:spPr>
    </xdr:pic>
    <xdr:clientData/>
  </xdr:twoCellAnchor>
  <xdr:oneCellAnchor>
    <xdr:from>
      <xdr:col>2</xdr:col>
      <xdr:colOff>1</xdr:colOff>
      <xdr:row>42</xdr:row>
      <xdr:rowOff>25400</xdr:rowOff>
    </xdr:from>
    <xdr:ext cx="4851400" cy="2019300"/>
    <xdr:sp macro="" textlink="">
      <xdr:nvSpPr>
        <xdr:cNvPr id="4" name="CuadroTexto 3">
          <a:extLst>
            <a:ext uri="{FF2B5EF4-FFF2-40B4-BE49-F238E27FC236}">
              <a16:creationId xmlns:a16="http://schemas.microsoft.com/office/drawing/2014/main" id="{91952E65-4AD4-45A6-8090-085767E98927}"/>
            </a:ext>
          </a:extLst>
        </xdr:cNvPr>
        <xdr:cNvSpPr txBox="1"/>
      </xdr:nvSpPr>
      <xdr:spPr>
        <a:xfrm>
          <a:off x="1574801" y="38531800"/>
          <a:ext cx="4851400" cy="2019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6</xdr:col>
      <xdr:colOff>73027</xdr:colOff>
      <xdr:row>43</xdr:row>
      <xdr:rowOff>152400</xdr:rowOff>
    </xdr:from>
    <xdr:ext cx="4194174" cy="1381124"/>
    <xdr:sp macro="" textlink="">
      <xdr:nvSpPr>
        <xdr:cNvPr id="5" name="CuadroTexto 4">
          <a:extLst>
            <a:ext uri="{FF2B5EF4-FFF2-40B4-BE49-F238E27FC236}">
              <a16:creationId xmlns:a16="http://schemas.microsoft.com/office/drawing/2014/main" id="{FC6341E8-4DC9-4DFC-8689-E38E76F13C27}"/>
            </a:ext>
          </a:extLst>
        </xdr:cNvPr>
        <xdr:cNvSpPr txBox="1"/>
      </xdr:nvSpPr>
      <xdr:spPr>
        <a:xfrm>
          <a:off x="10741027" y="38836600"/>
          <a:ext cx="4194174" cy="1381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13</xdr:col>
      <xdr:colOff>120651</xdr:colOff>
      <xdr:row>43</xdr:row>
      <xdr:rowOff>87391</xdr:rowOff>
    </xdr:from>
    <xdr:ext cx="4984749" cy="1783309"/>
    <xdr:sp macro="" textlink="">
      <xdr:nvSpPr>
        <xdr:cNvPr id="6" name="CuadroTexto 5">
          <a:extLst>
            <a:ext uri="{FF2B5EF4-FFF2-40B4-BE49-F238E27FC236}">
              <a16:creationId xmlns:a16="http://schemas.microsoft.com/office/drawing/2014/main" id="{93879F78-D4F1-4B85-8206-505DFD0C6197}"/>
            </a:ext>
          </a:extLst>
        </xdr:cNvPr>
        <xdr:cNvSpPr txBox="1"/>
      </xdr:nvSpPr>
      <xdr:spPr>
        <a:xfrm>
          <a:off x="19094451" y="38771591"/>
          <a:ext cx="4984749"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2</xdr:col>
      <xdr:colOff>482600</xdr:colOff>
      <xdr:row>4</xdr:row>
      <xdr:rowOff>39152</xdr:rowOff>
    </xdr:from>
    <xdr:to>
      <xdr:col>3</xdr:col>
      <xdr:colOff>812800</xdr:colOff>
      <xdr:row>11</xdr:row>
      <xdr:rowOff>125046</xdr:rowOff>
    </xdr:to>
    <xdr:pic>
      <xdr:nvPicPr>
        <xdr:cNvPr id="7" name="Imagen 6">
          <a:extLst>
            <a:ext uri="{FF2B5EF4-FFF2-40B4-BE49-F238E27FC236}">
              <a16:creationId xmlns:a16="http://schemas.microsoft.com/office/drawing/2014/main" id="{7019D328-DBA3-2D43-3DC5-DEF8733E397B}"/>
            </a:ext>
          </a:extLst>
        </xdr:cNvPr>
        <xdr:cNvPicPr>
          <a:picLocks noChangeAspect="1"/>
        </xdr:cNvPicPr>
      </xdr:nvPicPr>
      <xdr:blipFill>
        <a:blip xmlns:r="http://schemas.openxmlformats.org/officeDocument/2006/relationships" r:embed="rId3"/>
        <a:stretch>
          <a:fillRect/>
        </a:stretch>
      </xdr:blipFill>
      <xdr:spPr>
        <a:xfrm>
          <a:off x="2209800" y="775752"/>
          <a:ext cx="2159000" cy="22956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32565</xdr:colOff>
      <xdr:row>4</xdr:row>
      <xdr:rowOff>130256</xdr:rowOff>
    </xdr:from>
    <xdr:to>
      <xdr:col>15</xdr:col>
      <xdr:colOff>347271</xdr:colOff>
      <xdr:row>7</xdr:row>
      <xdr:rowOff>252371</xdr:rowOff>
    </xdr:to>
    <xdr:pic>
      <xdr:nvPicPr>
        <xdr:cNvPr id="3" name="Imagen 2">
          <a:extLst>
            <a:ext uri="{FF2B5EF4-FFF2-40B4-BE49-F238E27FC236}">
              <a16:creationId xmlns:a16="http://schemas.microsoft.com/office/drawing/2014/main" id="{7ECD7305-0378-34E1-CC92-BB1CD9BC8FDB}"/>
            </a:ext>
          </a:extLst>
        </xdr:cNvPr>
        <xdr:cNvPicPr>
          <a:picLocks noChangeAspect="1"/>
        </xdr:cNvPicPr>
      </xdr:nvPicPr>
      <xdr:blipFill>
        <a:blip xmlns:r="http://schemas.openxmlformats.org/officeDocument/2006/relationships" r:embed="rId1"/>
        <a:stretch>
          <a:fillRect/>
        </a:stretch>
      </xdr:blipFill>
      <xdr:spPr>
        <a:xfrm>
          <a:off x="19921091" y="879230"/>
          <a:ext cx="1250924" cy="1180449"/>
        </a:xfrm>
        <a:prstGeom prst="rect">
          <a:avLst/>
        </a:prstGeom>
      </xdr:spPr>
    </xdr:pic>
    <xdr:clientData/>
  </xdr:twoCellAnchor>
  <xdr:twoCellAnchor editAs="oneCell">
    <xdr:from>
      <xdr:col>3</xdr:col>
      <xdr:colOff>215900</xdr:colOff>
      <xdr:row>4</xdr:row>
      <xdr:rowOff>127000</xdr:rowOff>
    </xdr:from>
    <xdr:to>
      <xdr:col>3</xdr:col>
      <xdr:colOff>1325468</xdr:colOff>
      <xdr:row>7</xdr:row>
      <xdr:rowOff>249783</xdr:rowOff>
    </xdr:to>
    <xdr:pic>
      <xdr:nvPicPr>
        <xdr:cNvPr id="2" name="Imagen 1">
          <a:extLst>
            <a:ext uri="{FF2B5EF4-FFF2-40B4-BE49-F238E27FC236}">
              <a16:creationId xmlns:a16="http://schemas.microsoft.com/office/drawing/2014/main" id="{F034DAD4-81F6-FD16-EB02-53925A817E55}"/>
            </a:ext>
          </a:extLst>
        </xdr:cNvPr>
        <xdr:cNvPicPr>
          <a:picLocks noChangeAspect="1"/>
        </xdr:cNvPicPr>
      </xdr:nvPicPr>
      <xdr:blipFill>
        <a:blip xmlns:r="http://schemas.openxmlformats.org/officeDocument/2006/relationships" r:embed="rId2"/>
        <a:stretch>
          <a:fillRect/>
        </a:stretch>
      </xdr:blipFill>
      <xdr:spPr>
        <a:xfrm>
          <a:off x="3340100" y="869950"/>
          <a:ext cx="1109568" cy="1170533"/>
        </a:xfrm>
        <a:prstGeom prst="rect">
          <a:avLst/>
        </a:prstGeom>
      </xdr:spPr>
    </xdr:pic>
    <xdr:clientData/>
  </xdr:twoCellAnchor>
  <xdr:oneCellAnchor>
    <xdr:from>
      <xdr:col>2</xdr:col>
      <xdr:colOff>1</xdr:colOff>
      <xdr:row>67</xdr:row>
      <xdr:rowOff>12700</xdr:rowOff>
    </xdr:from>
    <xdr:ext cx="5207000" cy="1828800"/>
    <xdr:sp macro="" textlink="">
      <xdr:nvSpPr>
        <xdr:cNvPr id="4" name="CuadroTexto 3">
          <a:extLst>
            <a:ext uri="{FF2B5EF4-FFF2-40B4-BE49-F238E27FC236}">
              <a16:creationId xmlns:a16="http://schemas.microsoft.com/office/drawing/2014/main" id="{74E65B42-D20B-4190-B2D3-2FDDDC388A2B}"/>
            </a:ext>
          </a:extLst>
        </xdr:cNvPr>
        <xdr:cNvSpPr txBox="1"/>
      </xdr:nvSpPr>
      <xdr:spPr>
        <a:xfrm>
          <a:off x="1600201" y="51041300"/>
          <a:ext cx="5207000" cy="182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4</xdr:col>
      <xdr:colOff>1254127</xdr:colOff>
      <xdr:row>66</xdr:row>
      <xdr:rowOff>63500</xdr:rowOff>
    </xdr:from>
    <xdr:ext cx="5718174" cy="1590674"/>
    <xdr:sp macro="" textlink="">
      <xdr:nvSpPr>
        <xdr:cNvPr id="5" name="CuadroTexto 4">
          <a:extLst>
            <a:ext uri="{FF2B5EF4-FFF2-40B4-BE49-F238E27FC236}">
              <a16:creationId xmlns:a16="http://schemas.microsoft.com/office/drawing/2014/main" id="{16B66038-759E-4B0D-85BC-B021BABEB331}"/>
            </a:ext>
          </a:extLst>
        </xdr:cNvPr>
        <xdr:cNvSpPr txBox="1"/>
      </xdr:nvSpPr>
      <xdr:spPr>
        <a:xfrm>
          <a:off x="7896227" y="50901600"/>
          <a:ext cx="5718174" cy="1590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8</xdr:col>
      <xdr:colOff>666751</xdr:colOff>
      <xdr:row>67</xdr:row>
      <xdr:rowOff>141366</xdr:rowOff>
    </xdr:from>
    <xdr:ext cx="5861049" cy="1783309"/>
    <xdr:sp macro="" textlink="">
      <xdr:nvSpPr>
        <xdr:cNvPr id="6" name="CuadroTexto 5">
          <a:extLst>
            <a:ext uri="{FF2B5EF4-FFF2-40B4-BE49-F238E27FC236}">
              <a16:creationId xmlns:a16="http://schemas.microsoft.com/office/drawing/2014/main" id="{DCD33F78-6340-4FD3-83C0-FA4C62DB5713}"/>
            </a:ext>
          </a:extLst>
        </xdr:cNvPr>
        <xdr:cNvSpPr txBox="1"/>
      </xdr:nvSpPr>
      <xdr:spPr>
        <a:xfrm>
          <a:off x="15627351" y="51169966"/>
          <a:ext cx="5861049"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70"/>
  <sheetViews>
    <sheetView showGridLines="0" topLeftCell="F59" zoomScale="75" zoomScaleNormal="75" zoomScaleSheetLayoutView="40" zoomScalePageLayoutView="111" workbookViewId="0">
      <selection activeCell="I60" sqref="I60"/>
    </sheetView>
  </sheetViews>
  <sheetFormatPr baseColWidth="10" defaultColWidth="12.08984375" defaultRowHeight="14.5" x14ac:dyDescent="0.35"/>
  <cols>
    <col min="1" max="1" width="26.7265625" style="1" customWidth="1"/>
    <col min="2" max="2" width="23.6328125" style="1" customWidth="1"/>
    <col min="3" max="3" width="21.36328125" style="1" customWidth="1"/>
    <col min="4" max="4" width="40.36328125" style="64" customWidth="1"/>
    <col min="5" max="5" width="30.90625" style="1" customWidth="1"/>
    <col min="6" max="6" width="56.7265625" style="1" customWidth="1"/>
    <col min="7" max="7" width="20.7265625" style="1" bestFit="1" customWidth="1"/>
    <col min="8" max="8" width="22" style="1" bestFit="1" customWidth="1"/>
    <col min="9" max="9" width="50.36328125" style="1" customWidth="1"/>
    <col min="10" max="10" width="30.08984375" style="1" customWidth="1"/>
    <col min="11" max="11" width="28.7265625" style="1" bestFit="1" customWidth="1"/>
    <col min="12" max="13" width="52.26953125" style="1" customWidth="1"/>
    <col min="14" max="14" width="63.08984375" style="1" customWidth="1"/>
    <col min="15" max="15" width="49.90625" style="1" customWidth="1"/>
    <col min="16" max="16" width="68.6328125" style="1" customWidth="1"/>
    <col min="17" max="17" width="56.26953125" style="1" customWidth="1"/>
    <col min="18" max="16384" width="12.08984375" style="1"/>
  </cols>
  <sheetData>
    <row r="3" spans="2:16" x14ac:dyDescent="0.35">
      <c r="D3" s="2"/>
    </row>
    <row r="4" spans="2:16" ht="69.75" customHeight="1" x14ac:dyDescent="0.35">
      <c r="C4" s="391" t="s">
        <v>91</v>
      </c>
      <c r="D4" s="391"/>
      <c r="E4" s="391"/>
      <c r="F4" s="391"/>
      <c r="G4" s="391"/>
      <c r="H4" s="391"/>
      <c r="I4" s="391"/>
      <c r="J4" s="391"/>
      <c r="K4" s="391"/>
      <c r="L4" s="391"/>
      <c r="M4" s="391"/>
      <c r="N4" s="391"/>
      <c r="O4" s="3"/>
      <c r="P4" s="3"/>
    </row>
    <row r="5" spans="2:16" ht="31.5" customHeight="1" x14ac:dyDescent="0.35">
      <c r="C5" s="391" t="s">
        <v>110</v>
      </c>
      <c r="D5" s="391"/>
      <c r="E5" s="391"/>
      <c r="F5" s="391"/>
      <c r="G5" s="391"/>
      <c r="H5" s="391"/>
      <c r="I5" s="391"/>
      <c r="J5" s="391"/>
      <c r="K5" s="391"/>
      <c r="L5" s="391"/>
      <c r="M5" s="391"/>
      <c r="N5" s="391"/>
      <c r="O5" s="3"/>
      <c r="P5" s="3"/>
    </row>
    <row r="6" spans="2:16" ht="31.5" customHeight="1" x14ac:dyDescent="0.35">
      <c r="C6" s="391" t="s">
        <v>120</v>
      </c>
      <c r="D6" s="391"/>
      <c r="E6" s="391"/>
      <c r="F6" s="391"/>
      <c r="G6" s="391"/>
      <c r="H6" s="391"/>
      <c r="I6" s="391"/>
      <c r="J6" s="391"/>
      <c r="K6" s="391"/>
      <c r="L6" s="391"/>
      <c r="M6" s="391"/>
      <c r="N6" s="391"/>
      <c r="O6" s="4"/>
      <c r="P6" s="4"/>
    </row>
    <row r="7" spans="2:16" ht="31.5" customHeight="1" x14ac:dyDescent="0.35">
      <c r="C7" s="391" t="s">
        <v>432</v>
      </c>
      <c r="D7" s="391"/>
      <c r="E7" s="391"/>
      <c r="F7" s="391"/>
      <c r="G7" s="391"/>
      <c r="H7" s="391"/>
      <c r="I7" s="391"/>
      <c r="J7" s="391"/>
      <c r="K7" s="391"/>
      <c r="L7" s="391"/>
      <c r="M7" s="391"/>
      <c r="N7" s="391"/>
      <c r="O7" s="4"/>
      <c r="P7" s="4"/>
    </row>
    <row r="8" spans="2:16" ht="32" x14ac:dyDescent="0.35">
      <c r="B8" s="53"/>
      <c r="C8" s="5"/>
      <c r="D8" s="5"/>
      <c r="E8" s="5"/>
      <c r="F8" s="5"/>
      <c r="G8" s="5"/>
      <c r="H8" s="5"/>
      <c r="I8" s="5"/>
      <c r="J8" s="5"/>
      <c r="K8" s="53"/>
      <c r="L8" s="5"/>
      <c r="M8" s="5"/>
      <c r="N8" s="5"/>
      <c r="O8" s="5"/>
      <c r="P8" s="5"/>
    </row>
    <row r="9" spans="2:16" ht="42" customHeight="1" x14ac:dyDescent="0.35">
      <c r="B9" s="393" t="s">
        <v>5</v>
      </c>
      <c r="C9" s="393"/>
      <c r="D9" s="393"/>
      <c r="E9" s="10"/>
      <c r="F9" s="10"/>
      <c r="G9" s="6"/>
      <c r="H9" s="7"/>
      <c r="I9" s="7"/>
      <c r="J9" s="7"/>
      <c r="K9" s="54"/>
      <c r="L9" s="7"/>
      <c r="M9" s="7"/>
      <c r="N9" s="7"/>
      <c r="O9" s="7"/>
      <c r="P9" s="7"/>
    </row>
    <row r="10" spans="2:16" ht="42" customHeight="1" x14ac:dyDescent="0.35">
      <c r="B10" s="390" t="s">
        <v>6</v>
      </c>
      <c r="C10" s="390"/>
      <c r="D10" s="390"/>
      <c r="E10" s="392" t="s">
        <v>120</v>
      </c>
      <c r="F10" s="392"/>
      <c r="G10" s="392"/>
      <c r="H10" s="392"/>
      <c r="I10" s="392"/>
      <c r="J10" s="392"/>
      <c r="K10" s="392"/>
      <c r="L10" s="392"/>
      <c r="M10" s="392"/>
      <c r="N10" s="392"/>
      <c r="O10" s="392"/>
      <c r="P10" s="392"/>
    </row>
    <row r="11" spans="2:16" ht="18.5" x14ac:dyDescent="0.35">
      <c r="B11" s="55"/>
      <c r="C11" s="8"/>
      <c r="D11" s="56"/>
      <c r="E11" s="10"/>
      <c r="F11" s="9"/>
      <c r="G11" s="6"/>
      <c r="H11" s="7"/>
      <c r="I11" s="9"/>
      <c r="J11" s="7"/>
      <c r="K11" s="54"/>
      <c r="L11" s="9"/>
      <c r="M11" s="9"/>
      <c r="N11" s="9"/>
      <c r="O11" s="9"/>
      <c r="P11" s="9"/>
    </row>
    <row r="12" spans="2:16" ht="42" customHeight="1" x14ac:dyDescent="0.35">
      <c r="B12" s="394" t="s">
        <v>9</v>
      </c>
      <c r="C12" s="394"/>
      <c r="D12" s="394"/>
      <c r="E12" s="10"/>
      <c r="F12" s="9"/>
      <c r="G12" s="6"/>
      <c r="H12" s="7"/>
      <c r="I12" s="9"/>
      <c r="J12" s="7"/>
      <c r="K12" s="54"/>
      <c r="L12" s="9"/>
      <c r="M12" s="9"/>
      <c r="N12" s="9"/>
      <c r="O12" s="9"/>
      <c r="P12" s="9"/>
    </row>
    <row r="13" spans="2:16" ht="18.5" x14ac:dyDescent="0.35">
      <c r="B13" s="390" t="s">
        <v>10</v>
      </c>
      <c r="C13" s="390"/>
      <c r="D13" s="390"/>
      <c r="E13" s="392" t="s">
        <v>121</v>
      </c>
      <c r="F13" s="392"/>
      <c r="G13" s="392"/>
      <c r="H13" s="392"/>
      <c r="I13" s="392"/>
      <c r="J13" s="392"/>
      <c r="K13" s="392"/>
      <c r="L13" s="392"/>
      <c r="M13" s="392"/>
      <c r="N13" s="392"/>
      <c r="O13" s="392"/>
      <c r="P13" s="392"/>
    </row>
    <row r="14" spans="2:16" ht="18.75" customHeight="1" x14ac:dyDescent="0.35">
      <c r="B14" s="390" t="s">
        <v>11</v>
      </c>
      <c r="C14" s="390"/>
      <c r="D14" s="390"/>
      <c r="E14" s="392" t="s">
        <v>122</v>
      </c>
      <c r="F14" s="392"/>
      <c r="G14" s="392"/>
      <c r="H14" s="392"/>
      <c r="I14" s="392"/>
      <c r="J14" s="392"/>
      <c r="K14" s="392"/>
      <c r="L14" s="392"/>
      <c r="M14" s="392"/>
      <c r="N14" s="392"/>
      <c r="O14" s="392"/>
      <c r="P14" s="392"/>
    </row>
    <row r="15" spans="2:16" ht="18.75" customHeight="1" x14ac:dyDescent="0.35">
      <c r="B15" s="390" t="s">
        <v>12</v>
      </c>
      <c r="C15" s="390"/>
      <c r="D15" s="390"/>
      <c r="E15" s="392" t="s">
        <v>123</v>
      </c>
      <c r="F15" s="392"/>
      <c r="G15" s="392"/>
      <c r="H15" s="392"/>
      <c r="I15" s="392"/>
      <c r="J15" s="392"/>
      <c r="K15" s="392"/>
      <c r="L15" s="392"/>
      <c r="M15" s="392"/>
      <c r="N15" s="392"/>
      <c r="O15" s="392"/>
      <c r="P15" s="392"/>
    </row>
    <row r="16" spans="2:16" ht="18.5" x14ac:dyDescent="0.35">
      <c r="B16" s="55"/>
      <c r="C16" s="8"/>
      <c r="D16" s="56"/>
      <c r="E16" s="10"/>
      <c r="F16" s="9"/>
      <c r="G16" s="7"/>
      <c r="H16" s="7"/>
      <c r="I16" s="9"/>
      <c r="J16" s="7"/>
      <c r="K16" s="54"/>
      <c r="L16" s="9"/>
      <c r="M16" s="9"/>
      <c r="N16" s="9"/>
      <c r="O16" s="9"/>
      <c r="P16" s="9"/>
    </row>
    <row r="17" spans="2:16" ht="100" customHeight="1" x14ac:dyDescent="0.35">
      <c r="B17" s="394" t="s">
        <v>13</v>
      </c>
      <c r="C17" s="394"/>
      <c r="D17" s="394"/>
      <c r="E17" s="396" t="s">
        <v>124</v>
      </c>
      <c r="F17" s="396"/>
      <c r="G17" s="396"/>
      <c r="H17" s="6"/>
      <c r="I17" s="6"/>
      <c r="J17" s="6"/>
      <c r="K17" s="6"/>
      <c r="L17" s="6"/>
      <c r="M17" s="6"/>
      <c r="N17" s="6"/>
      <c r="O17" s="6"/>
      <c r="P17" s="6"/>
    </row>
    <row r="18" spans="2:16" ht="36.75" customHeight="1" x14ac:dyDescent="0.35">
      <c r="B18" s="55"/>
      <c r="C18" s="8"/>
      <c r="D18" s="56"/>
      <c r="E18" s="392"/>
      <c r="F18" s="392"/>
      <c r="G18" s="392"/>
      <c r="H18" s="392"/>
      <c r="I18" s="392"/>
      <c r="J18" s="392"/>
      <c r="K18" s="392"/>
      <c r="L18" s="392"/>
      <c r="M18" s="392"/>
      <c r="N18" s="392"/>
      <c r="O18" s="392"/>
      <c r="P18" s="392"/>
    </row>
    <row r="19" spans="2:16" ht="18.5" x14ac:dyDescent="0.35">
      <c r="B19" s="55"/>
      <c r="C19" s="8"/>
      <c r="D19" s="56"/>
      <c r="E19" s="10"/>
      <c r="F19" s="9"/>
      <c r="G19" s="7"/>
      <c r="H19" s="7"/>
      <c r="I19" s="9"/>
      <c r="J19" s="7"/>
      <c r="K19" s="54"/>
      <c r="L19" s="9"/>
      <c r="M19" s="9"/>
      <c r="N19" s="9"/>
      <c r="O19" s="9"/>
      <c r="P19" s="9"/>
    </row>
    <row r="20" spans="2:16" ht="32.5" customHeight="1" x14ac:dyDescent="0.35">
      <c r="B20" s="394" t="s">
        <v>14</v>
      </c>
      <c r="C20" s="394"/>
      <c r="D20" s="394"/>
      <c r="E20" s="395"/>
      <c r="F20" s="395"/>
      <c r="G20" s="395"/>
      <c r="H20" s="395"/>
      <c r="I20" s="9"/>
      <c r="J20" s="7"/>
      <c r="K20" s="54"/>
      <c r="L20" s="9"/>
      <c r="M20" s="9"/>
      <c r="N20" s="9"/>
      <c r="O20" s="9"/>
      <c r="P20" s="9"/>
    </row>
    <row r="21" spans="2:16" ht="18.5" x14ac:dyDescent="0.35">
      <c r="B21" s="390" t="s">
        <v>15</v>
      </c>
      <c r="C21" s="390"/>
      <c r="D21" s="390"/>
      <c r="E21" s="392" t="s">
        <v>111</v>
      </c>
      <c r="F21" s="392"/>
      <c r="G21" s="392"/>
      <c r="H21" s="392"/>
      <c r="I21" s="392"/>
      <c r="J21" s="392"/>
      <c r="K21" s="392"/>
      <c r="L21" s="392"/>
      <c r="M21" s="392"/>
      <c r="N21" s="392"/>
      <c r="O21" s="392"/>
      <c r="P21" s="392"/>
    </row>
    <row r="22" spans="2:16" ht="18.75" customHeight="1" x14ac:dyDescent="0.35">
      <c r="B22" s="390" t="s">
        <v>16</v>
      </c>
      <c r="C22" s="390"/>
      <c r="D22" s="390"/>
      <c r="E22" s="392" t="s">
        <v>125</v>
      </c>
      <c r="F22" s="392"/>
      <c r="G22" s="392"/>
      <c r="H22" s="392"/>
      <c r="I22" s="392"/>
      <c r="J22" s="392"/>
      <c r="K22" s="392"/>
      <c r="L22" s="392"/>
      <c r="M22" s="392"/>
      <c r="N22" s="392"/>
      <c r="O22" s="392"/>
      <c r="P22" s="392"/>
    </row>
    <row r="23" spans="2:16" ht="18.75" customHeight="1" x14ac:dyDescent="0.35">
      <c r="B23" s="390" t="s">
        <v>17</v>
      </c>
      <c r="C23" s="390"/>
      <c r="D23" s="390"/>
      <c r="E23" s="392" t="s">
        <v>125</v>
      </c>
      <c r="F23" s="392"/>
      <c r="G23" s="392"/>
      <c r="H23" s="392"/>
      <c r="I23" s="392"/>
      <c r="J23" s="392"/>
      <c r="K23" s="392"/>
      <c r="L23" s="392"/>
      <c r="M23" s="392"/>
      <c r="N23" s="392"/>
      <c r="O23" s="392"/>
      <c r="P23" s="392"/>
    </row>
    <row r="24" spans="2:16" ht="18.75" customHeight="1" x14ac:dyDescent="0.35">
      <c r="B24" s="390" t="s">
        <v>18</v>
      </c>
      <c r="C24" s="390"/>
      <c r="D24" s="390"/>
      <c r="E24" s="392" t="s">
        <v>126</v>
      </c>
      <c r="F24" s="392"/>
      <c r="G24" s="392"/>
      <c r="H24" s="392"/>
      <c r="I24" s="392"/>
      <c r="J24" s="392"/>
      <c r="K24" s="392"/>
      <c r="L24" s="392"/>
      <c r="M24" s="392"/>
      <c r="N24" s="392"/>
      <c r="O24" s="392"/>
      <c r="P24" s="392"/>
    </row>
    <row r="25" spans="2:16" ht="18.5" x14ac:dyDescent="0.35">
      <c r="B25" s="6"/>
      <c r="C25" s="6"/>
      <c r="D25" s="56"/>
      <c r="E25" s="10"/>
      <c r="F25" s="10"/>
      <c r="G25" s="7"/>
      <c r="H25" s="7"/>
      <c r="I25" s="9"/>
      <c r="J25" s="7"/>
      <c r="K25" s="54"/>
      <c r="L25" s="9"/>
      <c r="M25" s="9"/>
      <c r="N25" s="9"/>
      <c r="O25" s="9"/>
      <c r="P25" s="9"/>
    </row>
    <row r="26" spans="2:16" ht="42" customHeight="1" x14ac:dyDescent="0.35">
      <c r="B26" s="394" t="s">
        <v>19</v>
      </c>
      <c r="C26" s="394"/>
      <c r="D26" s="394"/>
      <c r="E26" s="6" t="s">
        <v>129</v>
      </c>
      <c r="F26" s="6"/>
      <c r="G26" s="6"/>
      <c r="H26" s="6"/>
      <c r="I26" s="6"/>
      <c r="J26" s="6"/>
      <c r="K26" s="6"/>
      <c r="L26" s="6"/>
      <c r="M26" s="6"/>
      <c r="N26" s="6"/>
      <c r="O26" s="6"/>
      <c r="P26" s="6"/>
    </row>
    <row r="27" spans="2:16" ht="42.75" customHeight="1" x14ac:dyDescent="0.35">
      <c r="B27" s="54"/>
      <c r="C27" s="7"/>
      <c r="D27" s="7"/>
      <c r="E27" s="6" t="s">
        <v>340</v>
      </c>
      <c r="F27" s="150"/>
      <c r="G27" s="150"/>
      <c r="H27" s="150"/>
      <c r="I27" s="150"/>
      <c r="J27" s="150"/>
      <c r="K27" s="150"/>
      <c r="L27" s="150"/>
      <c r="M27" s="150"/>
      <c r="N27" s="150"/>
      <c r="O27" s="150"/>
      <c r="P27" s="150"/>
    </row>
    <row r="28" spans="2:16" ht="42.75" customHeight="1" x14ac:dyDescent="0.35">
      <c r="B28" s="54"/>
      <c r="C28" s="7"/>
      <c r="D28" s="7"/>
      <c r="E28" s="150"/>
      <c r="F28" s="150"/>
      <c r="G28" s="150"/>
      <c r="H28" s="150"/>
      <c r="I28" s="150"/>
      <c r="J28" s="150"/>
      <c r="K28" s="150"/>
      <c r="L28" s="150"/>
      <c r="M28" s="150"/>
      <c r="N28" s="150"/>
      <c r="O28" s="150"/>
      <c r="P28" s="150"/>
    </row>
    <row r="29" spans="2:16" ht="18.5" x14ac:dyDescent="0.35">
      <c r="B29" s="54"/>
      <c r="C29" s="7"/>
      <c r="D29" s="7"/>
      <c r="E29" s="11"/>
      <c r="F29" s="11"/>
      <c r="G29" s="55"/>
      <c r="H29" s="55"/>
      <c r="I29" s="11"/>
      <c r="J29" s="55"/>
      <c r="K29" s="55"/>
      <c r="L29" s="11"/>
      <c r="M29" s="11"/>
      <c r="N29" s="11"/>
      <c r="O29" s="11"/>
      <c r="P29" s="11"/>
    </row>
    <row r="30" spans="2:16" ht="42" customHeight="1" x14ac:dyDescent="0.35">
      <c r="B30" s="394" t="s">
        <v>21</v>
      </c>
      <c r="C30" s="394"/>
      <c r="D30" s="394"/>
      <c r="E30" s="10"/>
      <c r="F30" s="7"/>
      <c r="G30" s="6"/>
      <c r="H30" s="7"/>
      <c r="I30" s="7"/>
      <c r="J30" s="7"/>
      <c r="K30" s="54"/>
      <c r="L30" s="7"/>
      <c r="M30" s="7"/>
      <c r="N30" s="7"/>
      <c r="O30" s="7"/>
      <c r="P30" s="7"/>
    </row>
    <row r="31" spans="2:16" ht="18.75" customHeight="1" x14ac:dyDescent="0.35">
      <c r="B31" s="390" t="s">
        <v>7</v>
      </c>
      <c r="C31" s="390"/>
      <c r="D31" s="390"/>
      <c r="E31" s="392" t="s">
        <v>110</v>
      </c>
      <c r="F31" s="392"/>
      <c r="G31" s="392"/>
      <c r="H31" s="392"/>
      <c r="I31" s="392"/>
      <c r="J31" s="392"/>
      <c r="K31" s="392"/>
      <c r="L31" s="392"/>
      <c r="M31" s="392"/>
      <c r="N31" s="392"/>
      <c r="O31" s="392"/>
      <c r="P31" s="392"/>
    </row>
    <row r="32" spans="2:16" ht="18.75" customHeight="1" x14ac:dyDescent="0.35">
      <c r="B32" s="390" t="s">
        <v>8</v>
      </c>
      <c r="C32" s="390"/>
      <c r="D32" s="390"/>
      <c r="E32" s="392" t="s">
        <v>112</v>
      </c>
      <c r="F32" s="392"/>
      <c r="G32" s="392"/>
      <c r="H32" s="392"/>
      <c r="I32" s="392"/>
      <c r="J32" s="392"/>
      <c r="K32" s="392"/>
      <c r="L32" s="392"/>
      <c r="M32" s="392"/>
      <c r="N32" s="392"/>
      <c r="O32" s="392"/>
      <c r="P32" s="392"/>
    </row>
    <row r="33" spans="1:16" ht="18.75" customHeight="1" x14ac:dyDescent="0.35">
      <c r="B33" s="390" t="s">
        <v>92</v>
      </c>
      <c r="C33" s="390"/>
      <c r="D33" s="390"/>
      <c r="E33" s="392" t="s">
        <v>429</v>
      </c>
      <c r="F33" s="392"/>
      <c r="G33" s="392"/>
      <c r="H33" s="392"/>
      <c r="I33" s="392"/>
      <c r="J33" s="392"/>
      <c r="K33" s="392"/>
      <c r="L33" s="392"/>
      <c r="M33" s="392"/>
      <c r="N33" s="392"/>
      <c r="O33" s="392"/>
      <c r="P33" s="392"/>
    </row>
    <row r="34" spans="1:16" ht="18.5" x14ac:dyDescent="0.35">
      <c r="B34" s="8"/>
      <c r="C34" s="8"/>
      <c r="D34" s="8"/>
      <c r="E34" s="11"/>
      <c r="F34" s="11"/>
      <c r="G34" s="11"/>
      <c r="H34" s="11"/>
      <c r="I34" s="11"/>
      <c r="J34" s="11"/>
      <c r="K34" s="55"/>
      <c r="L34" s="11"/>
      <c r="M34" s="11"/>
      <c r="N34" s="11"/>
      <c r="O34" s="11"/>
      <c r="P34" s="11"/>
    </row>
    <row r="35" spans="1:16" ht="42" customHeight="1" x14ac:dyDescent="0.35">
      <c r="B35" s="394" t="s">
        <v>101</v>
      </c>
      <c r="C35" s="394"/>
      <c r="D35" s="394"/>
      <c r="E35" s="10"/>
      <c r="F35" s="7"/>
      <c r="G35" s="6"/>
      <c r="H35" s="7"/>
      <c r="I35" s="7"/>
      <c r="J35" s="7"/>
      <c r="K35" s="54"/>
      <c r="L35" s="7"/>
      <c r="M35" s="7"/>
      <c r="N35" s="7"/>
      <c r="O35" s="7"/>
      <c r="P35" s="7"/>
    </row>
    <row r="36" spans="1:16" ht="18.75" customHeight="1" x14ac:dyDescent="0.35">
      <c r="B36" s="390" t="s">
        <v>102</v>
      </c>
      <c r="C36" s="390"/>
      <c r="D36" s="390"/>
      <c r="E36" s="392" t="s">
        <v>120</v>
      </c>
      <c r="F36" s="392"/>
      <c r="G36" s="392"/>
      <c r="H36" s="392"/>
      <c r="I36" s="392"/>
      <c r="J36" s="392"/>
      <c r="K36" s="412"/>
      <c r="L36" s="392"/>
      <c r="M36" s="392"/>
      <c r="N36" s="392"/>
      <c r="O36" s="392"/>
      <c r="P36" s="392"/>
    </row>
    <row r="37" spans="1:16" ht="18.75" customHeight="1" x14ac:dyDescent="0.35">
      <c r="B37" s="390" t="s">
        <v>92</v>
      </c>
      <c r="C37" s="390"/>
      <c r="D37" s="390"/>
      <c r="E37" s="413" t="s">
        <v>330</v>
      </c>
      <c r="F37" s="413"/>
      <c r="G37" s="413"/>
      <c r="H37" s="413"/>
      <c r="I37" s="413"/>
      <c r="J37" s="413"/>
      <c r="K37" s="413"/>
      <c r="L37" s="150"/>
      <c r="M37" s="150"/>
      <c r="N37" s="150"/>
      <c r="O37" s="150"/>
      <c r="P37" s="150"/>
    </row>
    <row r="38" spans="1:16" ht="18.75" customHeight="1" x14ac:dyDescent="0.35">
      <c r="B38" s="390" t="s">
        <v>104</v>
      </c>
      <c r="C38" s="390"/>
      <c r="D38" s="390"/>
      <c r="E38" s="392" t="s">
        <v>427</v>
      </c>
      <c r="F38" s="392"/>
      <c r="G38" s="392"/>
      <c r="H38" s="392"/>
      <c r="I38" s="392"/>
      <c r="J38" s="392"/>
      <c r="K38" s="412"/>
      <c r="L38" s="392"/>
      <c r="M38" s="392"/>
      <c r="N38" s="392"/>
      <c r="O38" s="392"/>
      <c r="P38" s="392"/>
    </row>
    <row r="39" spans="1:16" ht="18.75" customHeight="1" x14ac:dyDescent="0.35">
      <c r="B39" s="390" t="s">
        <v>103</v>
      </c>
      <c r="C39" s="390"/>
      <c r="D39" s="390"/>
      <c r="E39" s="392" t="s">
        <v>428</v>
      </c>
      <c r="F39" s="392"/>
      <c r="G39" s="392"/>
      <c r="H39" s="392"/>
      <c r="I39" s="392"/>
      <c r="J39" s="392"/>
      <c r="K39" s="412"/>
      <c r="L39" s="392"/>
      <c r="M39" s="392"/>
      <c r="N39" s="392"/>
      <c r="O39" s="392"/>
      <c r="P39" s="392"/>
    </row>
    <row r="40" spans="1:16" ht="18.75" customHeight="1" x14ac:dyDescent="0.35">
      <c r="B40" s="8"/>
      <c r="C40" s="8"/>
      <c r="D40" s="8"/>
      <c r="E40" s="11"/>
      <c r="F40" s="11"/>
      <c r="G40" s="11"/>
      <c r="H40" s="11"/>
      <c r="I40" s="11"/>
      <c r="J40" s="11"/>
      <c r="K40" s="55"/>
      <c r="L40" s="11"/>
      <c r="M40" s="11"/>
      <c r="N40" s="11"/>
      <c r="O40" s="11"/>
      <c r="P40" s="11"/>
    </row>
    <row r="41" spans="1:16" ht="18.75" customHeight="1" x14ac:dyDescent="0.35">
      <c r="B41" s="388"/>
      <c r="C41" s="388"/>
      <c r="D41" s="388"/>
      <c r="E41" s="388"/>
      <c r="F41" s="388"/>
      <c r="G41" s="388"/>
      <c r="H41" s="388"/>
      <c r="I41" s="388"/>
      <c r="J41" s="388"/>
      <c r="K41" s="388"/>
      <c r="L41" s="388"/>
      <c r="M41" s="388"/>
      <c r="N41" s="388"/>
      <c r="O41" s="388"/>
      <c r="P41" s="388"/>
    </row>
    <row r="42" spans="1:16" ht="48.75" customHeight="1" x14ac:dyDescent="0.35">
      <c r="B42" s="389" t="s">
        <v>113</v>
      </c>
      <c r="C42" s="389"/>
      <c r="D42" s="389"/>
      <c r="E42" s="389"/>
      <c r="F42" s="389"/>
      <c r="G42" s="389"/>
      <c r="H42" s="389"/>
      <c r="I42" s="389"/>
      <c r="J42" s="389"/>
      <c r="K42" s="389"/>
      <c r="L42" s="389"/>
      <c r="M42" s="389"/>
      <c r="N42" s="389"/>
      <c r="O42" s="389"/>
      <c r="P42" s="389"/>
    </row>
    <row r="43" spans="1:16" ht="19" thickBot="1" x14ac:dyDescent="0.4">
      <c r="B43" s="12"/>
      <c r="C43" s="12"/>
      <c r="D43" s="57"/>
      <c r="E43" s="13"/>
      <c r="F43" s="13"/>
      <c r="G43" s="14"/>
      <c r="H43" s="14"/>
      <c r="I43" s="14"/>
      <c r="J43" s="14"/>
      <c r="K43" s="58"/>
      <c r="L43" s="13"/>
      <c r="M43" s="13"/>
      <c r="N43" s="13"/>
      <c r="O43" s="13"/>
      <c r="P43" s="13"/>
    </row>
    <row r="44" spans="1:16" ht="20.25" customHeight="1" thickTop="1" x14ac:dyDescent="0.35">
      <c r="B44" s="399" t="s">
        <v>20</v>
      </c>
      <c r="C44" s="401" t="s">
        <v>22</v>
      </c>
      <c r="D44" s="403" t="s">
        <v>40</v>
      </c>
      <c r="E44" s="405" t="s">
        <v>0</v>
      </c>
      <c r="F44" s="406"/>
      <c r="G44" s="406"/>
      <c r="H44" s="406"/>
      <c r="I44" s="406"/>
      <c r="J44" s="406"/>
      <c r="K44" s="406"/>
      <c r="L44" s="406"/>
      <c r="M44" s="407"/>
      <c r="N44" s="408" t="s">
        <v>48</v>
      </c>
      <c r="O44" s="410" t="s">
        <v>46</v>
      </c>
      <c r="P44" s="397" t="s">
        <v>49</v>
      </c>
    </row>
    <row r="45" spans="1:16" ht="149.25" customHeight="1" thickBot="1" x14ac:dyDescent="0.4">
      <c r="A45" s="15"/>
      <c r="B45" s="400"/>
      <c r="C45" s="402"/>
      <c r="D45" s="404"/>
      <c r="E45" s="215" t="s">
        <v>39</v>
      </c>
      <c r="F45" s="216" t="s">
        <v>41</v>
      </c>
      <c r="G45" s="216" t="s">
        <v>42</v>
      </c>
      <c r="H45" s="216" t="s">
        <v>96</v>
      </c>
      <c r="I45" s="217" t="s">
        <v>44</v>
      </c>
      <c r="J45" s="216" t="s">
        <v>45</v>
      </c>
      <c r="K45" s="216" t="s">
        <v>93</v>
      </c>
      <c r="L45" s="216" t="s">
        <v>94</v>
      </c>
      <c r="M45" s="218" t="s">
        <v>95</v>
      </c>
      <c r="N45" s="409"/>
      <c r="O45" s="411"/>
      <c r="P45" s="398"/>
    </row>
    <row r="46" spans="1:16" ht="350.15" customHeight="1" x14ac:dyDescent="0.35">
      <c r="A46" s="16"/>
      <c r="B46" s="194" t="s">
        <v>51</v>
      </c>
      <c r="C46" s="159" t="s">
        <v>1</v>
      </c>
      <c r="D46" s="202" t="s">
        <v>146</v>
      </c>
      <c r="E46" s="298" t="s">
        <v>114</v>
      </c>
      <c r="F46" s="160" t="s">
        <v>115</v>
      </c>
      <c r="G46" s="161" t="s">
        <v>97</v>
      </c>
      <c r="H46" s="17" t="s">
        <v>106</v>
      </c>
      <c r="I46" s="162"/>
      <c r="J46" s="161" t="s">
        <v>108</v>
      </c>
      <c r="K46" s="17" t="s">
        <v>98</v>
      </c>
      <c r="L46" s="299" t="s">
        <v>116</v>
      </c>
      <c r="M46" s="163" t="s">
        <v>117</v>
      </c>
      <c r="N46" s="164" t="s">
        <v>118</v>
      </c>
      <c r="O46" s="212" t="s">
        <v>331</v>
      </c>
      <c r="P46" s="206" t="s">
        <v>107</v>
      </c>
    </row>
    <row r="47" spans="1:16" s="193" customFormat="1" ht="307" customHeight="1" x14ac:dyDescent="0.35">
      <c r="A47" s="192"/>
      <c r="B47" s="219" t="s">
        <v>127</v>
      </c>
      <c r="C47" s="220" t="s">
        <v>2</v>
      </c>
      <c r="D47" s="221" t="s">
        <v>133</v>
      </c>
      <c r="E47" s="225" t="s">
        <v>139</v>
      </c>
      <c r="F47" s="222" t="s">
        <v>140</v>
      </c>
      <c r="G47" s="220" t="s">
        <v>141</v>
      </c>
      <c r="H47" s="220" t="s">
        <v>134</v>
      </c>
      <c r="I47" s="223" t="s">
        <v>135</v>
      </c>
      <c r="J47" s="222" t="s">
        <v>136</v>
      </c>
      <c r="K47" s="220" t="s">
        <v>98</v>
      </c>
      <c r="L47" s="223" t="s">
        <v>287</v>
      </c>
      <c r="M47" s="361" t="s">
        <v>382</v>
      </c>
      <c r="N47" s="225" t="s">
        <v>137</v>
      </c>
      <c r="O47" s="224" t="s">
        <v>138</v>
      </c>
      <c r="P47" s="226" t="s">
        <v>306</v>
      </c>
    </row>
    <row r="48" spans="1:16" ht="190.5" customHeight="1" x14ac:dyDescent="0.35">
      <c r="A48" s="16"/>
      <c r="B48" s="227" t="s">
        <v>132</v>
      </c>
      <c r="C48" s="228" t="s">
        <v>3</v>
      </c>
      <c r="D48" s="229" t="s">
        <v>206</v>
      </c>
      <c r="E48" s="230" t="s">
        <v>144</v>
      </c>
      <c r="F48" s="231" t="s">
        <v>205</v>
      </c>
      <c r="G48" s="232" t="s">
        <v>142</v>
      </c>
      <c r="H48" s="232" t="s">
        <v>134</v>
      </c>
      <c r="I48" s="309" t="s">
        <v>208</v>
      </c>
      <c r="J48" s="233" t="s">
        <v>209</v>
      </c>
      <c r="K48" s="232" t="s">
        <v>98</v>
      </c>
      <c r="L48" s="234" t="s">
        <v>210</v>
      </c>
      <c r="M48" s="235" t="s">
        <v>211</v>
      </c>
      <c r="N48" s="236" t="s">
        <v>212</v>
      </c>
      <c r="O48" s="237" t="s">
        <v>213</v>
      </c>
      <c r="P48" s="238" t="s">
        <v>307</v>
      </c>
    </row>
    <row r="49" spans="1:16" ht="136" x14ac:dyDescent="0.35">
      <c r="A49" s="16"/>
      <c r="B49" s="199"/>
      <c r="C49" s="165" t="s">
        <v>4</v>
      </c>
      <c r="D49" s="174" t="s">
        <v>148</v>
      </c>
      <c r="E49" s="191" t="s">
        <v>308</v>
      </c>
      <c r="F49" s="168" t="s">
        <v>198</v>
      </c>
      <c r="G49" s="169" t="s">
        <v>141</v>
      </c>
      <c r="H49" s="169" t="s">
        <v>134</v>
      </c>
      <c r="I49" s="310" t="s">
        <v>219</v>
      </c>
      <c r="J49" s="189" t="s">
        <v>225</v>
      </c>
      <c r="K49" s="190" t="s">
        <v>98</v>
      </c>
      <c r="L49" s="200" t="s">
        <v>226</v>
      </c>
      <c r="M49" s="201" t="s">
        <v>227</v>
      </c>
      <c r="N49" s="173" t="s">
        <v>309</v>
      </c>
      <c r="O49" s="166" t="s">
        <v>216</v>
      </c>
      <c r="P49" s="207" t="s">
        <v>310</v>
      </c>
    </row>
    <row r="50" spans="1:16" ht="170" x14ac:dyDescent="0.35">
      <c r="A50" s="16"/>
      <c r="B50" s="195"/>
      <c r="C50" s="165" t="s">
        <v>4</v>
      </c>
      <c r="D50" s="93" t="s">
        <v>147</v>
      </c>
      <c r="E50" s="204" t="s">
        <v>199</v>
      </c>
      <c r="F50" s="41" t="s">
        <v>197</v>
      </c>
      <c r="G50" s="169" t="s">
        <v>141</v>
      </c>
      <c r="H50" s="169" t="s">
        <v>134</v>
      </c>
      <c r="I50" s="41" t="s">
        <v>220</v>
      </c>
      <c r="J50" s="41" t="s">
        <v>224</v>
      </c>
      <c r="K50" s="18" t="s">
        <v>143</v>
      </c>
      <c r="L50" s="41" t="s">
        <v>288</v>
      </c>
      <c r="M50" s="205" t="s">
        <v>223</v>
      </c>
      <c r="N50" s="204" t="s">
        <v>311</v>
      </c>
      <c r="O50" s="205" t="s">
        <v>217</v>
      </c>
      <c r="P50" s="208" t="s">
        <v>312</v>
      </c>
    </row>
    <row r="51" spans="1:16" ht="187" x14ac:dyDescent="0.35">
      <c r="A51" s="16"/>
      <c r="B51" s="195"/>
      <c r="C51" s="165" t="s">
        <v>4</v>
      </c>
      <c r="D51" s="93" t="s">
        <v>149</v>
      </c>
      <c r="E51" s="204" t="s">
        <v>200</v>
      </c>
      <c r="F51" s="41" t="s">
        <v>196</v>
      </c>
      <c r="G51" s="169" t="s">
        <v>141</v>
      </c>
      <c r="H51" s="169" t="s">
        <v>134</v>
      </c>
      <c r="I51" s="41" t="s">
        <v>221</v>
      </c>
      <c r="J51" s="41" t="s">
        <v>438</v>
      </c>
      <c r="K51" s="18" t="s">
        <v>98</v>
      </c>
      <c r="L51" s="41" t="s">
        <v>313</v>
      </c>
      <c r="M51" s="347" t="s">
        <v>385</v>
      </c>
      <c r="N51" s="204" t="s">
        <v>214</v>
      </c>
      <c r="O51" s="205" t="s">
        <v>218</v>
      </c>
      <c r="P51" s="208" t="s">
        <v>312</v>
      </c>
    </row>
    <row r="52" spans="1:16" ht="212.5" customHeight="1" x14ac:dyDescent="0.35">
      <c r="A52" s="16"/>
      <c r="B52" s="195"/>
      <c r="C52" s="165" t="s">
        <v>4</v>
      </c>
      <c r="D52" s="93" t="s">
        <v>150</v>
      </c>
      <c r="E52" s="204" t="s">
        <v>201</v>
      </c>
      <c r="F52" s="41" t="s">
        <v>195</v>
      </c>
      <c r="G52" s="169" t="s">
        <v>141</v>
      </c>
      <c r="H52" s="169" t="s">
        <v>134</v>
      </c>
      <c r="I52" s="41" t="s">
        <v>222</v>
      </c>
      <c r="J52" s="41" t="s">
        <v>457</v>
      </c>
      <c r="K52" s="18" t="s">
        <v>98</v>
      </c>
      <c r="L52" s="41" t="s">
        <v>437</v>
      </c>
      <c r="M52" s="347" t="s">
        <v>386</v>
      </c>
      <c r="N52" s="204" t="s">
        <v>215</v>
      </c>
      <c r="O52" s="205" t="s">
        <v>216</v>
      </c>
      <c r="P52" s="208" t="s">
        <v>312</v>
      </c>
    </row>
    <row r="53" spans="1:16" ht="212.5" customHeight="1" x14ac:dyDescent="0.35">
      <c r="A53" s="16"/>
      <c r="B53" s="227" t="s">
        <v>128</v>
      </c>
      <c r="C53" s="228" t="s">
        <v>3</v>
      </c>
      <c r="D53" s="239" t="s">
        <v>151</v>
      </c>
      <c r="E53" s="240" t="s">
        <v>202</v>
      </c>
      <c r="F53" s="241" t="s">
        <v>194</v>
      </c>
      <c r="G53" s="232" t="s">
        <v>142</v>
      </c>
      <c r="H53" s="232" t="s">
        <v>444</v>
      </c>
      <c r="I53" s="243" t="s">
        <v>228</v>
      </c>
      <c r="J53" s="243" t="s">
        <v>229</v>
      </c>
      <c r="K53" s="242" t="s">
        <v>98</v>
      </c>
      <c r="L53" s="244" t="s">
        <v>230</v>
      </c>
      <c r="M53" s="245" t="s">
        <v>231</v>
      </c>
      <c r="N53" s="246" t="s">
        <v>232</v>
      </c>
      <c r="O53" s="247" t="s">
        <v>233</v>
      </c>
      <c r="P53" s="248" t="s">
        <v>234</v>
      </c>
    </row>
    <row r="54" spans="1:16" ht="187" x14ac:dyDescent="0.35">
      <c r="A54" s="16"/>
      <c r="B54" s="196"/>
      <c r="C54" s="165" t="s">
        <v>4</v>
      </c>
      <c r="D54" s="174" t="s">
        <v>152</v>
      </c>
      <c r="E54" s="167" t="s">
        <v>204</v>
      </c>
      <c r="F54" s="168" t="s">
        <v>193</v>
      </c>
      <c r="G54" s="169" t="s">
        <v>141</v>
      </c>
      <c r="H54" s="169" t="s">
        <v>134</v>
      </c>
      <c r="I54" s="170" t="s">
        <v>235</v>
      </c>
      <c r="J54" s="170" t="s">
        <v>236</v>
      </c>
      <c r="K54" s="18" t="s">
        <v>98</v>
      </c>
      <c r="L54" s="171" t="s">
        <v>241</v>
      </c>
      <c r="M54" s="172" t="s">
        <v>285</v>
      </c>
      <c r="N54" s="173" t="s">
        <v>243</v>
      </c>
      <c r="O54" s="166" t="s">
        <v>233</v>
      </c>
      <c r="P54" s="209" t="s">
        <v>305</v>
      </c>
    </row>
    <row r="55" spans="1:16" ht="187" x14ac:dyDescent="0.35">
      <c r="A55" s="59"/>
      <c r="B55" s="196"/>
      <c r="C55" s="165" t="s">
        <v>4</v>
      </c>
      <c r="D55" s="181" t="s">
        <v>153</v>
      </c>
      <c r="E55" s="176" t="s">
        <v>203</v>
      </c>
      <c r="F55" s="177" t="s">
        <v>192</v>
      </c>
      <c r="G55" s="169" t="s">
        <v>141</v>
      </c>
      <c r="H55" s="169" t="s">
        <v>134</v>
      </c>
      <c r="I55" s="178" t="s">
        <v>238</v>
      </c>
      <c r="J55" s="178" t="s">
        <v>237</v>
      </c>
      <c r="K55" s="18" t="s">
        <v>98</v>
      </c>
      <c r="L55" s="171" t="s">
        <v>242</v>
      </c>
      <c r="M55" s="179" t="s">
        <v>286</v>
      </c>
      <c r="N55" s="180" t="s">
        <v>244</v>
      </c>
      <c r="O55" s="175" t="s">
        <v>233</v>
      </c>
      <c r="P55" s="210" t="s">
        <v>305</v>
      </c>
    </row>
    <row r="56" spans="1:16" ht="206.5" customHeight="1" x14ac:dyDescent="0.35">
      <c r="A56" s="20"/>
      <c r="B56" s="195"/>
      <c r="C56" s="165" t="s">
        <v>4</v>
      </c>
      <c r="D56" s="93" t="s">
        <v>154</v>
      </c>
      <c r="E56" s="204" t="s">
        <v>190</v>
      </c>
      <c r="F56" s="41" t="s">
        <v>191</v>
      </c>
      <c r="G56" s="169" t="s">
        <v>141</v>
      </c>
      <c r="H56" s="169" t="s">
        <v>134</v>
      </c>
      <c r="I56" s="41" t="s">
        <v>239</v>
      </c>
      <c r="J56" s="41" t="s">
        <v>240</v>
      </c>
      <c r="K56" s="18" t="s">
        <v>98</v>
      </c>
      <c r="L56" s="41" t="s">
        <v>436</v>
      </c>
      <c r="M56" s="347" t="s">
        <v>445</v>
      </c>
      <c r="N56" s="204" t="s">
        <v>245</v>
      </c>
      <c r="O56" s="205" t="s">
        <v>233</v>
      </c>
      <c r="P56" s="208" t="s">
        <v>305</v>
      </c>
    </row>
    <row r="57" spans="1:16" ht="170" x14ac:dyDescent="0.35">
      <c r="B57" s="227" t="s">
        <v>187</v>
      </c>
      <c r="C57" s="228" t="s">
        <v>3</v>
      </c>
      <c r="D57" s="249" t="s">
        <v>188</v>
      </c>
      <c r="E57" s="240" t="s">
        <v>314</v>
      </c>
      <c r="F57" s="241" t="s">
        <v>189</v>
      </c>
      <c r="G57" s="232" t="s">
        <v>142</v>
      </c>
      <c r="H57" s="232" t="s">
        <v>134</v>
      </c>
      <c r="I57" s="243" t="s">
        <v>315</v>
      </c>
      <c r="J57" s="250" t="s">
        <v>246</v>
      </c>
      <c r="K57" s="242" t="s">
        <v>98</v>
      </c>
      <c r="L57" s="244" t="s">
        <v>278</v>
      </c>
      <c r="M57" s="245" t="s">
        <v>279</v>
      </c>
      <c r="N57" s="246" t="s">
        <v>247</v>
      </c>
      <c r="O57" s="247" t="s">
        <v>248</v>
      </c>
      <c r="P57" s="248" t="s">
        <v>316</v>
      </c>
    </row>
    <row r="58" spans="1:16" ht="197.15" customHeight="1" x14ac:dyDescent="0.35">
      <c r="B58" s="196"/>
      <c r="C58" s="165" t="s">
        <v>4</v>
      </c>
      <c r="D58" s="181" t="s">
        <v>157</v>
      </c>
      <c r="E58" s="308" t="s">
        <v>317</v>
      </c>
      <c r="F58" s="177" t="s">
        <v>186</v>
      </c>
      <c r="G58" s="169" t="s">
        <v>141</v>
      </c>
      <c r="H58" s="169" t="s">
        <v>134</v>
      </c>
      <c r="I58" s="178" t="s">
        <v>318</v>
      </c>
      <c r="J58" s="182" t="s">
        <v>249</v>
      </c>
      <c r="K58" s="18" t="s">
        <v>98</v>
      </c>
      <c r="L58" s="183" t="s">
        <v>398</v>
      </c>
      <c r="M58" s="184" t="s">
        <v>399</v>
      </c>
      <c r="N58" s="180" t="s">
        <v>251</v>
      </c>
      <c r="O58" s="175" t="s">
        <v>248</v>
      </c>
      <c r="P58" s="210" t="s">
        <v>316</v>
      </c>
    </row>
    <row r="59" spans="1:16" ht="193.5" customHeight="1" x14ac:dyDescent="0.35">
      <c r="B59" s="196"/>
      <c r="C59" s="165" t="s">
        <v>4</v>
      </c>
      <c r="D59" s="203" t="s">
        <v>155</v>
      </c>
      <c r="E59" s="185" t="s">
        <v>252</v>
      </c>
      <c r="F59" s="168" t="s">
        <v>185</v>
      </c>
      <c r="G59" s="169" t="s">
        <v>141</v>
      </c>
      <c r="H59" s="169" t="s">
        <v>134</v>
      </c>
      <c r="I59" s="170" t="s">
        <v>319</v>
      </c>
      <c r="J59" s="186" t="s">
        <v>250</v>
      </c>
      <c r="K59" s="18" t="s">
        <v>98</v>
      </c>
      <c r="L59" s="171" t="s">
        <v>400</v>
      </c>
      <c r="M59" s="172" t="s">
        <v>401</v>
      </c>
      <c r="N59" s="173" t="s">
        <v>259</v>
      </c>
      <c r="O59" s="166" t="s">
        <v>248</v>
      </c>
      <c r="P59" s="209" t="s">
        <v>316</v>
      </c>
    </row>
    <row r="60" spans="1:16" ht="193" customHeight="1" x14ac:dyDescent="0.35">
      <c r="B60" s="195"/>
      <c r="C60" s="165" t="s">
        <v>4</v>
      </c>
      <c r="D60" s="93" t="s">
        <v>156</v>
      </c>
      <c r="E60" s="204" t="s">
        <v>184</v>
      </c>
      <c r="F60" s="41" t="s">
        <v>183</v>
      </c>
      <c r="G60" s="169" t="s">
        <v>141</v>
      </c>
      <c r="H60" s="169" t="s">
        <v>134</v>
      </c>
      <c r="I60" s="41" t="s">
        <v>255</v>
      </c>
      <c r="J60" s="41" t="s">
        <v>254</v>
      </c>
      <c r="K60" s="18" t="s">
        <v>98</v>
      </c>
      <c r="L60" s="41" t="s">
        <v>404</v>
      </c>
      <c r="M60" s="205" t="s">
        <v>405</v>
      </c>
      <c r="N60" s="204" t="s">
        <v>258</v>
      </c>
      <c r="O60" s="205" t="s">
        <v>248</v>
      </c>
      <c r="P60" s="208" t="s">
        <v>316</v>
      </c>
    </row>
    <row r="61" spans="1:16" ht="211" customHeight="1" x14ac:dyDescent="0.35">
      <c r="B61" s="227" t="s">
        <v>320</v>
      </c>
      <c r="C61" s="228" t="s">
        <v>3</v>
      </c>
      <c r="D61" s="249" t="s">
        <v>158</v>
      </c>
      <c r="E61" s="240" t="s">
        <v>181</v>
      </c>
      <c r="F61" s="241" t="s">
        <v>182</v>
      </c>
      <c r="G61" s="232" t="s">
        <v>142</v>
      </c>
      <c r="H61" s="232" t="s">
        <v>134</v>
      </c>
      <c r="I61" s="243" t="s">
        <v>276</v>
      </c>
      <c r="J61" s="243" t="s">
        <v>253</v>
      </c>
      <c r="K61" s="242" t="s">
        <v>98</v>
      </c>
      <c r="L61" s="244" t="s">
        <v>435</v>
      </c>
      <c r="M61" s="245" t="s">
        <v>277</v>
      </c>
      <c r="N61" s="246" t="s">
        <v>267</v>
      </c>
      <c r="O61" s="247" t="s">
        <v>268</v>
      </c>
      <c r="P61" s="248" t="s">
        <v>316</v>
      </c>
    </row>
    <row r="62" spans="1:16" ht="191.5" customHeight="1" x14ac:dyDescent="0.35">
      <c r="B62" s="197"/>
      <c r="C62" s="165" t="s">
        <v>4</v>
      </c>
      <c r="D62" s="174" t="s">
        <v>160</v>
      </c>
      <c r="E62" s="167" t="s">
        <v>179</v>
      </c>
      <c r="F62" s="168" t="s">
        <v>180</v>
      </c>
      <c r="G62" s="169" t="s">
        <v>141</v>
      </c>
      <c r="H62" s="169" t="s">
        <v>134</v>
      </c>
      <c r="I62" s="170" t="s">
        <v>321</v>
      </c>
      <c r="J62" s="170" t="s">
        <v>256</v>
      </c>
      <c r="K62" s="18" t="s">
        <v>98</v>
      </c>
      <c r="L62" s="187" t="s">
        <v>408</v>
      </c>
      <c r="M62" s="188" t="s">
        <v>409</v>
      </c>
      <c r="N62" s="173" t="s">
        <v>271</v>
      </c>
      <c r="O62" s="213" t="s">
        <v>269</v>
      </c>
      <c r="P62" s="211" t="s">
        <v>322</v>
      </c>
    </row>
    <row r="63" spans="1:16" ht="186" customHeight="1" x14ac:dyDescent="0.35">
      <c r="B63" s="195"/>
      <c r="C63" s="165" t="s">
        <v>4</v>
      </c>
      <c r="D63" s="93" t="s">
        <v>159</v>
      </c>
      <c r="E63" s="204" t="s">
        <v>273</v>
      </c>
      <c r="F63" s="41" t="s">
        <v>178</v>
      </c>
      <c r="G63" s="169" t="s">
        <v>141</v>
      </c>
      <c r="H63" s="169" t="s">
        <v>134</v>
      </c>
      <c r="I63" s="41" t="s">
        <v>274</v>
      </c>
      <c r="J63" s="41" t="s">
        <v>257</v>
      </c>
      <c r="K63" s="18" t="s">
        <v>98</v>
      </c>
      <c r="L63" s="41" t="s">
        <v>289</v>
      </c>
      <c r="M63" s="205" t="s">
        <v>275</v>
      </c>
      <c r="N63" s="204" t="s">
        <v>272</v>
      </c>
      <c r="O63" s="205" t="s">
        <v>270</v>
      </c>
      <c r="P63" s="208" t="s">
        <v>322</v>
      </c>
    </row>
    <row r="64" spans="1:16" ht="153" customHeight="1" x14ac:dyDescent="0.35">
      <c r="B64" s="227" t="s">
        <v>129</v>
      </c>
      <c r="C64" s="228" t="s">
        <v>3</v>
      </c>
      <c r="D64" s="249" t="s">
        <v>161</v>
      </c>
      <c r="E64" s="240" t="s">
        <v>176</v>
      </c>
      <c r="F64" s="241" t="s">
        <v>177</v>
      </c>
      <c r="G64" s="232" t="s">
        <v>142</v>
      </c>
      <c r="H64" s="232" t="s">
        <v>134</v>
      </c>
      <c r="I64" s="243" t="s">
        <v>324</v>
      </c>
      <c r="J64" s="243" t="s">
        <v>260</v>
      </c>
      <c r="K64" s="242" t="s">
        <v>98</v>
      </c>
      <c r="L64" s="252" t="s">
        <v>292</v>
      </c>
      <c r="M64" s="253" t="s">
        <v>293</v>
      </c>
      <c r="N64" s="246" t="s">
        <v>298</v>
      </c>
      <c r="O64" s="247" t="s">
        <v>299</v>
      </c>
      <c r="P64" s="254" t="s">
        <v>323</v>
      </c>
    </row>
    <row r="65" spans="2:16" ht="178.5" customHeight="1" x14ac:dyDescent="0.35">
      <c r="B65" s="196"/>
      <c r="C65" s="165" t="s">
        <v>4</v>
      </c>
      <c r="D65" s="174" t="s">
        <v>162</v>
      </c>
      <c r="E65" s="167" t="s">
        <v>174</v>
      </c>
      <c r="F65" s="168" t="s">
        <v>175</v>
      </c>
      <c r="G65" s="169" t="s">
        <v>141</v>
      </c>
      <c r="H65" s="169" t="s">
        <v>134</v>
      </c>
      <c r="I65" s="170" t="s">
        <v>325</v>
      </c>
      <c r="J65" s="170" t="s">
        <v>260</v>
      </c>
      <c r="K65" s="18" t="s">
        <v>98</v>
      </c>
      <c r="L65" s="348" t="s">
        <v>290</v>
      </c>
      <c r="M65" s="172" t="s">
        <v>291</v>
      </c>
      <c r="N65" s="173" t="s">
        <v>332</v>
      </c>
      <c r="O65" s="166" t="s">
        <v>333</v>
      </c>
      <c r="P65" s="209" t="s">
        <v>327</v>
      </c>
    </row>
    <row r="66" spans="2:16" ht="156.65" customHeight="1" x14ac:dyDescent="0.35">
      <c r="B66" s="227" t="s">
        <v>130</v>
      </c>
      <c r="C66" s="251" t="s">
        <v>3</v>
      </c>
      <c r="D66" s="239" t="s">
        <v>163</v>
      </c>
      <c r="E66" s="255" t="s">
        <v>172</v>
      </c>
      <c r="F66" s="241" t="s">
        <v>173</v>
      </c>
      <c r="G66" s="232" t="s">
        <v>142</v>
      </c>
      <c r="H66" s="232" t="s">
        <v>134</v>
      </c>
      <c r="I66" s="243" t="s">
        <v>326</v>
      </c>
      <c r="J66" s="243" t="s">
        <v>260</v>
      </c>
      <c r="K66" s="242" t="s">
        <v>98</v>
      </c>
      <c r="L66" s="350" t="s">
        <v>294</v>
      </c>
      <c r="M66" s="245" t="s">
        <v>334</v>
      </c>
      <c r="N66" s="246" t="s">
        <v>300</v>
      </c>
      <c r="O66" s="247" t="s">
        <v>302</v>
      </c>
      <c r="P66" s="254" t="s">
        <v>335</v>
      </c>
    </row>
    <row r="67" spans="2:16" ht="181" customHeight="1" x14ac:dyDescent="0.35">
      <c r="B67" s="196"/>
      <c r="C67" s="165" t="s">
        <v>4</v>
      </c>
      <c r="D67" s="174" t="s">
        <v>170</v>
      </c>
      <c r="E67" s="167" t="s">
        <v>169</v>
      </c>
      <c r="F67" s="168" t="s">
        <v>171</v>
      </c>
      <c r="G67" s="169" t="s">
        <v>141</v>
      </c>
      <c r="H67" s="169" t="s">
        <v>134</v>
      </c>
      <c r="I67" s="170" t="s">
        <v>261</v>
      </c>
      <c r="J67" s="186" t="s">
        <v>262</v>
      </c>
      <c r="K67" s="18" t="s">
        <v>98</v>
      </c>
      <c r="L67" s="349" t="s">
        <v>415</v>
      </c>
      <c r="M67" s="172" t="s">
        <v>417</v>
      </c>
      <c r="N67" s="173" t="s">
        <v>301</v>
      </c>
      <c r="O67" s="166" t="s">
        <v>302</v>
      </c>
      <c r="P67" s="209" t="s">
        <v>327</v>
      </c>
    </row>
    <row r="68" spans="2:16" ht="178" customHeight="1" x14ac:dyDescent="0.35">
      <c r="B68" s="227" t="s">
        <v>131</v>
      </c>
      <c r="C68" s="228" t="s">
        <v>3</v>
      </c>
      <c r="D68" s="249" t="s">
        <v>280</v>
      </c>
      <c r="E68" s="240" t="s">
        <v>167</v>
      </c>
      <c r="F68" s="241" t="s">
        <v>168</v>
      </c>
      <c r="G68" s="232" t="s">
        <v>142</v>
      </c>
      <c r="H68" s="232" t="s">
        <v>134</v>
      </c>
      <c r="I68" s="243" t="s">
        <v>263</v>
      </c>
      <c r="J68" s="243" t="s">
        <v>265</v>
      </c>
      <c r="K68" s="242" t="s">
        <v>98</v>
      </c>
      <c r="L68" s="244" t="s">
        <v>295</v>
      </c>
      <c r="M68" s="245" t="s">
        <v>296</v>
      </c>
      <c r="N68" s="246" t="s">
        <v>303</v>
      </c>
      <c r="O68" s="247" t="s">
        <v>302</v>
      </c>
      <c r="P68" s="254" t="s">
        <v>328</v>
      </c>
    </row>
    <row r="69" spans="2:16" ht="170.15" customHeight="1" thickBot="1" x14ac:dyDescent="0.4">
      <c r="B69" s="198"/>
      <c r="C69" s="381" t="s">
        <v>4</v>
      </c>
      <c r="D69" s="94" t="s">
        <v>165</v>
      </c>
      <c r="E69" s="95" t="s">
        <v>164</v>
      </c>
      <c r="F69" s="21" t="s">
        <v>166</v>
      </c>
      <c r="G69" s="22" t="s">
        <v>142</v>
      </c>
      <c r="H69" s="63" t="s">
        <v>134</v>
      </c>
      <c r="I69" s="311" t="s">
        <v>264</v>
      </c>
      <c r="J69" s="311" t="s">
        <v>266</v>
      </c>
      <c r="K69" s="381" t="s">
        <v>98</v>
      </c>
      <c r="L69" s="23" t="s">
        <v>434</v>
      </c>
      <c r="M69" s="351" t="s">
        <v>297</v>
      </c>
      <c r="N69" s="96" t="s">
        <v>304</v>
      </c>
      <c r="O69" s="352" t="s">
        <v>302</v>
      </c>
      <c r="P69" s="24" t="s">
        <v>329</v>
      </c>
    </row>
    <row r="70" spans="2:16" ht="15" thickTop="1" x14ac:dyDescent="0.35"/>
  </sheetData>
  <sheetProtection formatCells="0" formatColumns="0" formatRows="0" insertColumns="0" insertRows="0" insertHyperlinks="0" deleteColumns="0" deleteRows="0" sort="0" autoFilter="0" pivotTables="0"/>
  <autoFilter ref="B44:P69"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3">
    <mergeCell ref="B39:D39"/>
    <mergeCell ref="E39:P39"/>
    <mergeCell ref="B37:D37"/>
    <mergeCell ref="B35:D35"/>
    <mergeCell ref="B36:D36"/>
    <mergeCell ref="E36:P36"/>
    <mergeCell ref="B38:D38"/>
    <mergeCell ref="E38:P38"/>
    <mergeCell ref="E37:K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B33:D33"/>
    <mergeCell ref="E33:P33"/>
    <mergeCell ref="E22:P22"/>
    <mergeCell ref="B23:D23"/>
    <mergeCell ref="E23:P23"/>
    <mergeCell ref="B14:D14"/>
    <mergeCell ref="E14:P14"/>
    <mergeCell ref="B17:D17"/>
    <mergeCell ref="E18:P18"/>
    <mergeCell ref="B20:D20"/>
    <mergeCell ref="B21:D21"/>
    <mergeCell ref="E21:P21"/>
    <mergeCell ref="E20:H20"/>
    <mergeCell ref="E17:G17"/>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s>
  <phoneticPr fontId="37" type="noConversion"/>
  <printOptions horizontalCentered="1" verticalCentered="1"/>
  <pageMargins left="0.23622047244094491" right="0.23622047244094491" top="0.74803149606299213" bottom="0.74803149606299213" header="0.31496062992125984" footer="0.31496062992125984"/>
  <pageSetup paperSize="5" scale="25" fitToHeight="0" orientation="landscape"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71"/>
  <sheetViews>
    <sheetView showGridLines="0" topLeftCell="I58" zoomScaleNormal="100" zoomScaleSheetLayoutView="40" zoomScalePageLayoutView="111" workbookViewId="0">
      <selection activeCell="I59" sqref="I59"/>
    </sheetView>
  </sheetViews>
  <sheetFormatPr baseColWidth="10" defaultColWidth="12.08984375" defaultRowHeight="14.5" x14ac:dyDescent="0.35"/>
  <cols>
    <col min="1" max="1" width="26.7265625" style="1" customWidth="1"/>
    <col min="2" max="2" width="23.6328125" style="2" customWidth="1"/>
    <col min="3" max="3" width="17.90625" style="2" customWidth="1"/>
    <col min="4" max="4" width="57" style="64" customWidth="1"/>
    <col min="5" max="5" width="30.90625" style="1" customWidth="1"/>
    <col min="6" max="6" width="61.36328125" style="1" customWidth="1"/>
    <col min="7" max="7" width="28.90625" style="1" customWidth="1"/>
    <col min="8" max="8" width="26.26953125" style="1" customWidth="1"/>
    <col min="9" max="9" width="62.36328125" style="1" customWidth="1"/>
    <col min="10" max="11" width="33.26953125" style="1" customWidth="1"/>
    <col min="12" max="13" width="52.26953125" style="1" customWidth="1"/>
    <col min="14" max="14" width="63.08984375" style="1" customWidth="1"/>
    <col min="15" max="15" width="49.90625" style="1" customWidth="1"/>
    <col min="16" max="16" width="59" style="1" customWidth="1"/>
    <col min="17" max="17" width="56.26953125" style="1" customWidth="1"/>
    <col min="18" max="16384" width="12.08984375" style="1"/>
  </cols>
  <sheetData>
    <row r="3" spans="2:16" x14ac:dyDescent="0.35">
      <c r="D3" s="2"/>
    </row>
    <row r="4" spans="2:16" ht="31.5" customHeight="1" x14ac:dyDescent="0.35">
      <c r="C4" s="391" t="s">
        <v>23</v>
      </c>
      <c r="D4" s="391"/>
      <c r="E4" s="391"/>
      <c r="F4" s="391"/>
      <c r="G4" s="391"/>
      <c r="H4" s="391"/>
      <c r="I4" s="391"/>
      <c r="J4" s="391"/>
      <c r="K4" s="391"/>
      <c r="L4" s="391"/>
      <c r="M4" s="391"/>
      <c r="N4" s="391"/>
      <c r="O4" s="3"/>
      <c r="P4" s="3"/>
    </row>
    <row r="5" spans="2:16" ht="31.5" customHeight="1" x14ac:dyDescent="0.35">
      <c r="C5" s="391" t="s">
        <v>110</v>
      </c>
      <c r="D5" s="391"/>
      <c r="E5" s="391"/>
      <c r="F5" s="391"/>
      <c r="G5" s="391"/>
      <c r="H5" s="391"/>
      <c r="I5" s="391"/>
      <c r="J5" s="391"/>
      <c r="K5" s="391"/>
      <c r="L5" s="391"/>
      <c r="M5" s="391"/>
      <c r="N5" s="391"/>
      <c r="O5" s="3"/>
      <c r="P5" s="3"/>
    </row>
    <row r="6" spans="2:16" ht="31.5" customHeight="1" x14ac:dyDescent="0.35">
      <c r="C6" s="391" t="s">
        <v>120</v>
      </c>
      <c r="D6" s="391"/>
      <c r="E6" s="391"/>
      <c r="F6" s="391"/>
      <c r="G6" s="391"/>
      <c r="H6" s="391"/>
      <c r="I6" s="391"/>
      <c r="J6" s="391"/>
      <c r="K6" s="391"/>
      <c r="L6" s="391"/>
      <c r="M6" s="391"/>
      <c r="N6" s="391"/>
      <c r="O6" s="4"/>
      <c r="P6" s="4"/>
    </row>
    <row r="7" spans="2:16" ht="31.5" customHeight="1" x14ac:dyDescent="0.35">
      <c r="C7" s="391" t="s">
        <v>207</v>
      </c>
      <c r="D7" s="391"/>
      <c r="E7" s="391"/>
      <c r="F7" s="391"/>
      <c r="G7" s="391"/>
      <c r="H7" s="391"/>
      <c r="I7" s="391"/>
      <c r="J7" s="391"/>
      <c r="K7" s="391"/>
      <c r="L7" s="391"/>
      <c r="M7" s="391"/>
      <c r="N7" s="391"/>
      <c r="O7" s="4"/>
      <c r="P7" s="4"/>
    </row>
    <row r="8" spans="2:16" ht="32" x14ac:dyDescent="0.35">
      <c r="B8" s="5"/>
      <c r="C8" s="5"/>
      <c r="D8" s="5"/>
      <c r="E8" s="5"/>
      <c r="F8" s="5"/>
      <c r="G8" s="5"/>
      <c r="H8" s="5"/>
      <c r="I8" s="5"/>
      <c r="J8" s="5"/>
      <c r="K8" s="53"/>
      <c r="L8" s="5"/>
      <c r="M8" s="5"/>
      <c r="N8" s="5"/>
      <c r="O8" s="5"/>
      <c r="P8" s="5"/>
    </row>
    <row r="9" spans="2:16" ht="42" customHeight="1" x14ac:dyDescent="0.35">
      <c r="B9" s="393" t="s">
        <v>5</v>
      </c>
      <c r="C9" s="393"/>
      <c r="D9" s="393"/>
      <c r="E9" s="10"/>
      <c r="F9" s="10"/>
      <c r="G9" s="6"/>
      <c r="H9" s="7"/>
      <c r="I9" s="7"/>
      <c r="J9" s="7"/>
      <c r="K9" s="54"/>
      <c r="L9" s="7"/>
      <c r="M9" s="7"/>
      <c r="N9" s="7"/>
      <c r="O9" s="7"/>
      <c r="P9" s="7"/>
    </row>
    <row r="10" spans="2:16" ht="42" customHeight="1" x14ac:dyDescent="0.35">
      <c r="B10" s="390" t="s">
        <v>6</v>
      </c>
      <c r="C10" s="390"/>
      <c r="D10" s="390"/>
      <c r="E10" s="392" t="s">
        <v>120</v>
      </c>
      <c r="F10" s="392"/>
      <c r="G10" s="392"/>
      <c r="H10" s="392"/>
      <c r="I10" s="392"/>
      <c r="J10" s="392"/>
      <c r="K10" s="392"/>
      <c r="L10" s="392"/>
      <c r="M10" s="392"/>
      <c r="N10" s="392"/>
      <c r="O10" s="392"/>
      <c r="P10" s="392"/>
    </row>
    <row r="11" spans="2:16" ht="18.5" x14ac:dyDescent="0.35">
      <c r="B11" s="55"/>
      <c r="C11" s="8"/>
      <c r="D11" s="56"/>
      <c r="E11" s="10"/>
      <c r="F11" s="9"/>
      <c r="G11" s="6"/>
      <c r="H11" s="7"/>
      <c r="I11" s="9"/>
      <c r="J11" s="7"/>
      <c r="K11" s="54"/>
      <c r="L11" s="9"/>
      <c r="M11" s="9"/>
      <c r="N11" s="9"/>
      <c r="O11" s="9"/>
      <c r="P11" s="9"/>
    </row>
    <row r="12" spans="2:16" ht="42" customHeight="1" x14ac:dyDescent="0.35">
      <c r="B12" s="394" t="s">
        <v>9</v>
      </c>
      <c r="C12" s="394"/>
      <c r="D12" s="394"/>
      <c r="E12" s="10"/>
      <c r="F12" s="9"/>
      <c r="G12" s="6"/>
      <c r="H12" s="7"/>
      <c r="I12" s="9"/>
      <c r="J12" s="7"/>
      <c r="K12" s="54"/>
      <c r="L12" s="9"/>
      <c r="M12" s="9"/>
      <c r="N12" s="9"/>
      <c r="O12" s="9"/>
      <c r="P12" s="9"/>
    </row>
    <row r="13" spans="2:16" ht="18.5" x14ac:dyDescent="0.35">
      <c r="B13" s="390" t="s">
        <v>10</v>
      </c>
      <c r="C13" s="390"/>
      <c r="D13" s="390"/>
      <c r="E13" s="392" t="s">
        <v>121</v>
      </c>
      <c r="F13" s="392"/>
      <c r="G13" s="392"/>
      <c r="H13" s="392"/>
      <c r="I13" s="392"/>
      <c r="J13" s="392"/>
      <c r="K13" s="392"/>
      <c r="L13" s="392"/>
      <c r="M13" s="392"/>
      <c r="N13" s="392"/>
      <c r="O13" s="392"/>
      <c r="P13" s="392"/>
    </row>
    <row r="14" spans="2:16" ht="18.5" x14ac:dyDescent="0.35">
      <c r="B14" s="390" t="s">
        <v>11</v>
      </c>
      <c r="C14" s="390"/>
      <c r="D14" s="390"/>
      <c r="E14" s="392" t="s">
        <v>122</v>
      </c>
      <c r="F14" s="392"/>
      <c r="G14" s="392"/>
      <c r="H14" s="392"/>
      <c r="I14" s="392"/>
      <c r="J14" s="392"/>
      <c r="K14" s="392"/>
      <c r="L14" s="392"/>
      <c r="M14" s="392"/>
      <c r="N14" s="392"/>
      <c r="O14" s="392"/>
      <c r="P14" s="392"/>
    </row>
    <row r="15" spans="2:16" ht="18.5" x14ac:dyDescent="0.35">
      <c r="B15" s="390" t="s">
        <v>12</v>
      </c>
      <c r="C15" s="390"/>
      <c r="D15" s="390"/>
      <c r="E15" s="392" t="s">
        <v>123</v>
      </c>
      <c r="F15" s="392"/>
      <c r="G15" s="392"/>
      <c r="H15" s="392"/>
      <c r="I15" s="392"/>
      <c r="J15" s="392"/>
      <c r="K15" s="392"/>
      <c r="L15" s="392"/>
      <c r="M15" s="392"/>
      <c r="N15" s="392"/>
      <c r="O15" s="392"/>
      <c r="P15" s="392"/>
    </row>
    <row r="16" spans="2:16" ht="18.5" x14ac:dyDescent="0.35">
      <c r="B16" s="55"/>
      <c r="C16" s="8"/>
      <c r="D16" s="56"/>
      <c r="E16" s="396" t="s">
        <v>124</v>
      </c>
      <c r="F16" s="396"/>
      <c r="G16" s="396"/>
      <c r="H16" s="396"/>
      <c r="I16" s="9"/>
      <c r="J16" s="7"/>
      <c r="K16" s="54"/>
      <c r="L16" s="9"/>
      <c r="M16" s="9"/>
      <c r="N16" s="9"/>
      <c r="O16" s="9"/>
      <c r="P16" s="9"/>
    </row>
    <row r="17" spans="2:16" ht="59.5" customHeight="1" x14ac:dyDescent="0.35">
      <c r="B17" s="394" t="s">
        <v>13</v>
      </c>
      <c r="C17" s="394"/>
      <c r="D17" s="394"/>
      <c r="E17" s="396"/>
      <c r="F17" s="396"/>
      <c r="G17" s="396"/>
      <c r="H17" s="396"/>
      <c r="I17" s="6"/>
      <c r="J17" s="6"/>
      <c r="K17" s="6"/>
      <c r="L17" s="6"/>
      <c r="M17" s="6"/>
      <c r="N17" s="6"/>
      <c r="O17" s="6"/>
      <c r="P17" s="6"/>
    </row>
    <row r="18" spans="2:16" ht="18.5" x14ac:dyDescent="0.35">
      <c r="B18" s="55"/>
      <c r="C18" s="8"/>
      <c r="D18" s="56"/>
      <c r="E18" s="392"/>
      <c r="F18" s="392"/>
      <c r="G18" s="392"/>
      <c r="H18" s="392"/>
      <c r="I18" s="392"/>
      <c r="J18" s="392"/>
      <c r="K18" s="392"/>
      <c r="L18" s="392"/>
      <c r="M18" s="392"/>
      <c r="N18" s="392"/>
      <c r="O18" s="392"/>
      <c r="P18" s="392"/>
    </row>
    <row r="19" spans="2:16" ht="18.5" x14ac:dyDescent="0.35">
      <c r="B19" s="55"/>
      <c r="C19" s="8"/>
      <c r="D19" s="56"/>
      <c r="E19" s="10"/>
      <c r="F19" s="9"/>
      <c r="G19" s="7"/>
      <c r="H19" s="7"/>
      <c r="I19" s="9"/>
      <c r="J19" s="7"/>
      <c r="K19" s="54"/>
      <c r="L19" s="9"/>
      <c r="M19" s="9"/>
      <c r="N19" s="9"/>
      <c r="O19" s="9"/>
      <c r="P19" s="9"/>
    </row>
    <row r="20" spans="2:16" ht="42" customHeight="1" x14ac:dyDescent="0.35">
      <c r="B20" s="394" t="s">
        <v>14</v>
      </c>
      <c r="C20" s="394"/>
      <c r="D20" s="394"/>
      <c r="E20" s="10"/>
      <c r="F20" s="9"/>
      <c r="G20" s="7"/>
      <c r="H20" s="7"/>
      <c r="I20" s="9"/>
      <c r="J20" s="7"/>
      <c r="K20" s="54"/>
      <c r="L20" s="9"/>
      <c r="M20" s="9"/>
      <c r="N20" s="9"/>
      <c r="O20" s="9"/>
      <c r="P20" s="9"/>
    </row>
    <row r="21" spans="2:16" ht="18.5" x14ac:dyDescent="0.35">
      <c r="B21" s="390" t="s">
        <v>15</v>
      </c>
      <c r="C21" s="390"/>
      <c r="D21" s="390"/>
      <c r="E21" s="392" t="s">
        <v>111</v>
      </c>
      <c r="F21" s="392"/>
      <c r="G21" s="392"/>
      <c r="H21" s="392"/>
      <c r="I21" s="392"/>
      <c r="J21" s="392"/>
      <c r="K21" s="392"/>
      <c r="L21" s="392"/>
      <c r="M21" s="392"/>
      <c r="N21" s="392"/>
      <c r="O21" s="392"/>
      <c r="P21" s="392"/>
    </row>
    <row r="22" spans="2:16" ht="18.75" customHeight="1" x14ac:dyDescent="0.35">
      <c r="B22" s="390" t="s">
        <v>16</v>
      </c>
      <c r="C22" s="390"/>
      <c r="D22" s="390"/>
      <c r="E22" s="392" t="s">
        <v>125</v>
      </c>
      <c r="F22" s="392"/>
      <c r="G22" s="392"/>
      <c r="H22" s="392"/>
      <c r="I22" s="392"/>
      <c r="J22" s="392"/>
      <c r="K22" s="392"/>
      <c r="L22" s="392"/>
      <c r="M22" s="392"/>
      <c r="N22" s="392"/>
      <c r="O22" s="392"/>
      <c r="P22" s="392"/>
    </row>
    <row r="23" spans="2:16" ht="18.75" customHeight="1" x14ac:dyDescent="0.35">
      <c r="B23" s="390" t="s">
        <v>17</v>
      </c>
      <c r="C23" s="390"/>
      <c r="D23" s="390"/>
      <c r="E23" s="392" t="s">
        <v>125</v>
      </c>
      <c r="F23" s="392"/>
      <c r="G23" s="392"/>
      <c r="H23" s="392"/>
      <c r="I23" s="392"/>
      <c r="J23" s="392"/>
      <c r="K23" s="392"/>
      <c r="L23" s="392"/>
      <c r="M23" s="392"/>
      <c r="N23" s="392"/>
      <c r="O23" s="392"/>
      <c r="P23" s="392"/>
    </row>
    <row r="24" spans="2:16" ht="18.75" customHeight="1" x14ac:dyDescent="0.35">
      <c r="B24" s="390" t="s">
        <v>18</v>
      </c>
      <c r="C24" s="390"/>
      <c r="D24" s="390"/>
      <c r="E24" s="392" t="s">
        <v>126</v>
      </c>
      <c r="F24" s="392"/>
      <c r="G24" s="392"/>
      <c r="H24" s="392"/>
      <c r="I24" s="392"/>
      <c r="J24" s="392"/>
      <c r="K24" s="392"/>
      <c r="L24" s="392"/>
      <c r="M24" s="392"/>
      <c r="N24" s="392"/>
      <c r="O24" s="392"/>
      <c r="P24" s="392"/>
    </row>
    <row r="25" spans="2:16" ht="18.5" x14ac:dyDescent="0.35">
      <c r="B25" s="6"/>
      <c r="C25" s="6"/>
      <c r="D25" s="56"/>
      <c r="E25" s="10"/>
      <c r="F25" s="10"/>
      <c r="G25" s="7"/>
      <c r="H25" s="7"/>
      <c r="I25" s="9"/>
      <c r="J25" s="7"/>
      <c r="K25" s="54"/>
      <c r="L25" s="9"/>
      <c r="M25" s="9"/>
      <c r="N25" s="9"/>
      <c r="O25" s="9"/>
      <c r="P25" s="9"/>
    </row>
    <row r="26" spans="2:16" ht="58.5" customHeight="1" x14ac:dyDescent="0.35">
      <c r="B26" s="424" t="s">
        <v>19</v>
      </c>
      <c r="C26" s="424"/>
      <c r="D26" s="424"/>
      <c r="E26" s="6" t="s">
        <v>129</v>
      </c>
      <c r="F26" s="6"/>
      <c r="G26" s="6"/>
      <c r="H26" s="6"/>
      <c r="I26" s="6"/>
      <c r="J26" s="6"/>
      <c r="K26" s="6"/>
      <c r="L26" s="6"/>
      <c r="M26" s="6"/>
      <c r="N26" s="6"/>
      <c r="O26" s="6"/>
      <c r="P26" s="6"/>
    </row>
    <row r="27" spans="2:16" ht="24.65" customHeight="1" x14ac:dyDescent="0.35">
      <c r="B27" s="54"/>
      <c r="C27" s="7"/>
      <c r="D27" s="7"/>
      <c r="E27" s="392"/>
      <c r="F27" s="392"/>
      <c r="G27" s="392"/>
      <c r="H27" s="392"/>
      <c r="I27" s="392"/>
      <c r="J27" s="392"/>
      <c r="K27" s="392"/>
      <c r="L27" s="392"/>
      <c r="M27" s="392"/>
      <c r="N27" s="392"/>
      <c r="O27" s="392"/>
      <c r="P27" s="392"/>
    </row>
    <row r="28" spans="2:16" ht="42.65" hidden="1" customHeight="1" x14ac:dyDescent="0.35">
      <c r="B28" s="54"/>
      <c r="C28" s="7"/>
      <c r="D28" s="7"/>
      <c r="E28" s="392"/>
      <c r="F28" s="392"/>
      <c r="G28" s="392"/>
      <c r="H28" s="392"/>
      <c r="I28" s="392"/>
      <c r="J28" s="392"/>
      <c r="K28" s="392"/>
      <c r="L28" s="392"/>
      <c r="M28" s="392"/>
      <c r="N28" s="392"/>
      <c r="O28" s="392"/>
      <c r="P28" s="392"/>
    </row>
    <row r="29" spans="2:16" ht="18.5" hidden="1" x14ac:dyDescent="0.35">
      <c r="B29" s="54"/>
      <c r="C29" s="7"/>
      <c r="D29" s="7"/>
      <c r="E29" s="11"/>
      <c r="F29" s="11"/>
      <c r="G29" s="55"/>
      <c r="H29" s="55"/>
      <c r="I29" s="11"/>
      <c r="J29" s="55"/>
      <c r="K29" s="55"/>
      <c r="L29" s="11"/>
      <c r="M29" s="11"/>
      <c r="N29" s="11"/>
      <c r="O29" s="11"/>
      <c r="P29" s="11"/>
    </row>
    <row r="30" spans="2:16" ht="42" customHeight="1" x14ac:dyDescent="0.35">
      <c r="B30" s="394" t="s">
        <v>21</v>
      </c>
      <c r="C30" s="394"/>
      <c r="D30" s="394"/>
      <c r="E30" s="10"/>
      <c r="F30" s="7"/>
      <c r="G30" s="6"/>
      <c r="H30" s="7"/>
      <c r="I30" s="7"/>
      <c r="J30" s="7"/>
      <c r="K30" s="54"/>
      <c r="L30" s="7"/>
      <c r="M30" s="7"/>
      <c r="N30" s="7"/>
      <c r="O30" s="7"/>
      <c r="P30" s="7"/>
    </row>
    <row r="31" spans="2:16" ht="18.75" customHeight="1" x14ac:dyDescent="0.35">
      <c r="B31" s="390" t="s">
        <v>7</v>
      </c>
      <c r="C31" s="390"/>
      <c r="D31" s="390"/>
      <c r="E31" s="392" t="s">
        <v>110</v>
      </c>
      <c r="F31" s="392"/>
      <c r="G31" s="392"/>
      <c r="H31" s="392"/>
      <c r="I31" s="392"/>
      <c r="J31" s="392"/>
      <c r="K31" s="392"/>
      <c r="L31" s="392"/>
      <c r="M31" s="392"/>
      <c r="N31" s="392"/>
      <c r="O31" s="392"/>
      <c r="P31" s="392"/>
    </row>
    <row r="32" spans="2:16" ht="18.75" customHeight="1" x14ac:dyDescent="0.35">
      <c r="B32" s="390" t="s">
        <v>8</v>
      </c>
      <c r="C32" s="390"/>
      <c r="D32" s="390"/>
      <c r="E32" s="392" t="s">
        <v>112</v>
      </c>
      <c r="F32" s="392"/>
      <c r="G32" s="392"/>
      <c r="H32" s="392"/>
      <c r="I32" s="392"/>
      <c r="J32" s="392"/>
      <c r="K32" s="392"/>
      <c r="L32" s="392"/>
      <c r="M32" s="392"/>
      <c r="N32" s="392"/>
      <c r="O32" s="392"/>
      <c r="P32" s="392"/>
    </row>
    <row r="33" spans="1:16" ht="18.5" x14ac:dyDescent="0.35">
      <c r="B33" s="390" t="s">
        <v>92</v>
      </c>
      <c r="C33" s="390"/>
      <c r="D33" s="390"/>
      <c r="E33" s="392" t="s">
        <v>429</v>
      </c>
      <c r="F33" s="392"/>
      <c r="G33" s="392"/>
      <c r="H33" s="392"/>
      <c r="I33" s="392"/>
      <c r="J33" s="392"/>
      <c r="K33" s="392"/>
      <c r="L33" s="392"/>
      <c r="M33" s="392"/>
      <c r="N33" s="392"/>
      <c r="O33" s="392"/>
      <c r="P33" s="392"/>
    </row>
    <row r="34" spans="1:16" ht="18.5" x14ac:dyDescent="0.35">
      <c r="B34" s="8"/>
      <c r="C34" s="8"/>
      <c r="D34" s="8"/>
      <c r="E34" s="11"/>
      <c r="F34" s="11"/>
      <c r="G34" s="11"/>
      <c r="H34" s="11"/>
      <c r="I34" s="11"/>
      <c r="J34" s="11"/>
      <c r="K34" s="55"/>
      <c r="L34" s="11"/>
      <c r="M34" s="11"/>
      <c r="N34" s="11"/>
      <c r="O34" s="11"/>
      <c r="P34" s="11"/>
    </row>
    <row r="35" spans="1:16" ht="44.25" customHeight="1" x14ac:dyDescent="0.35">
      <c r="B35" s="394" t="s">
        <v>101</v>
      </c>
      <c r="C35" s="394"/>
      <c r="D35" s="394"/>
      <c r="E35" s="10"/>
      <c r="F35" s="7"/>
      <c r="G35" s="6"/>
      <c r="H35" s="7"/>
      <c r="I35" s="7"/>
      <c r="J35" s="7"/>
      <c r="K35" s="54"/>
      <c r="L35" s="7"/>
      <c r="M35" s="7"/>
      <c r="N35" s="7"/>
      <c r="O35" s="7"/>
      <c r="P35" s="7"/>
    </row>
    <row r="36" spans="1:16" ht="18.75" customHeight="1" x14ac:dyDescent="0.35">
      <c r="B36" s="390" t="s">
        <v>102</v>
      </c>
      <c r="C36" s="390"/>
      <c r="D36" s="390"/>
      <c r="E36" s="392" t="s">
        <v>120</v>
      </c>
      <c r="F36" s="392"/>
      <c r="G36" s="392"/>
      <c r="H36" s="392"/>
      <c r="I36" s="392"/>
      <c r="J36" s="392"/>
      <c r="K36" s="412"/>
      <c r="L36" s="392"/>
      <c r="M36" s="392"/>
      <c r="N36" s="392"/>
      <c r="O36" s="392"/>
      <c r="P36" s="392"/>
    </row>
    <row r="37" spans="1:16" ht="18.75" customHeight="1" x14ac:dyDescent="0.35">
      <c r="B37" s="390" t="s">
        <v>92</v>
      </c>
      <c r="C37" s="390"/>
      <c r="D37" s="390"/>
      <c r="E37" s="413" t="s">
        <v>330</v>
      </c>
      <c r="F37" s="413"/>
      <c r="G37" s="413"/>
      <c r="H37" s="413"/>
      <c r="I37" s="413"/>
      <c r="J37" s="413"/>
      <c r="K37" s="413"/>
      <c r="L37" s="150"/>
      <c r="M37" s="150"/>
      <c r="N37" s="150"/>
      <c r="O37" s="150"/>
      <c r="P37" s="150"/>
    </row>
    <row r="38" spans="1:16" ht="18.75" customHeight="1" x14ac:dyDescent="0.35">
      <c r="B38" s="390" t="s">
        <v>104</v>
      </c>
      <c r="C38" s="390"/>
      <c r="D38" s="390"/>
      <c r="E38" s="392" t="s">
        <v>427</v>
      </c>
      <c r="F38" s="392"/>
      <c r="G38" s="392"/>
      <c r="H38" s="392"/>
      <c r="I38" s="392"/>
      <c r="J38" s="392"/>
      <c r="K38" s="412"/>
      <c r="L38" s="392"/>
      <c r="M38" s="392"/>
      <c r="N38" s="392"/>
      <c r="O38" s="392"/>
      <c r="P38" s="392"/>
    </row>
    <row r="39" spans="1:16" ht="18.5" x14ac:dyDescent="0.35">
      <c r="B39" s="390" t="s">
        <v>103</v>
      </c>
      <c r="C39" s="390"/>
      <c r="D39" s="390"/>
      <c r="E39" s="392" t="s">
        <v>428</v>
      </c>
      <c r="F39" s="392"/>
      <c r="G39" s="392"/>
      <c r="H39" s="392"/>
      <c r="I39" s="392"/>
      <c r="J39" s="392"/>
      <c r="K39" s="412"/>
      <c r="L39" s="392"/>
      <c r="M39" s="392"/>
      <c r="N39" s="392"/>
      <c r="O39" s="392"/>
      <c r="P39" s="392"/>
    </row>
    <row r="40" spans="1:16" ht="32" x14ac:dyDescent="0.35">
      <c r="B40" s="388"/>
      <c r="C40" s="388"/>
      <c r="D40" s="388"/>
      <c r="E40" s="388"/>
      <c r="F40" s="388"/>
      <c r="G40" s="388"/>
      <c r="H40" s="388"/>
      <c r="I40" s="388"/>
      <c r="J40" s="388"/>
      <c r="K40" s="388"/>
      <c r="L40" s="388"/>
      <c r="M40" s="388"/>
      <c r="N40" s="388"/>
      <c r="O40" s="388"/>
      <c r="P40" s="388"/>
    </row>
    <row r="41" spans="1:16" ht="58.5" customHeight="1" x14ac:dyDescent="0.35">
      <c r="B41" s="389" t="s">
        <v>23</v>
      </c>
      <c r="C41" s="389"/>
      <c r="D41" s="389"/>
      <c r="E41" s="389"/>
      <c r="F41" s="389"/>
      <c r="G41" s="389"/>
      <c r="H41" s="389"/>
      <c r="I41" s="389"/>
      <c r="J41" s="389"/>
      <c r="K41" s="389"/>
      <c r="L41" s="389"/>
      <c r="M41" s="389"/>
      <c r="N41" s="389"/>
      <c r="O41" s="389"/>
      <c r="P41" s="389"/>
    </row>
    <row r="42" spans="1:16" ht="19" thickBot="1" x14ac:dyDescent="0.4">
      <c r="B42" s="57"/>
      <c r="C42" s="57"/>
      <c r="D42" s="57"/>
      <c r="E42" s="13"/>
      <c r="F42" s="13"/>
      <c r="G42" s="14"/>
      <c r="H42" s="14"/>
      <c r="I42" s="14"/>
      <c r="J42" s="14"/>
      <c r="K42" s="58"/>
      <c r="L42" s="13"/>
      <c r="M42" s="13"/>
      <c r="N42" s="13"/>
      <c r="O42" s="13"/>
      <c r="P42" s="13"/>
    </row>
    <row r="43" spans="1:16" ht="20.25" customHeight="1" thickTop="1" x14ac:dyDescent="0.35">
      <c r="B43" s="414" t="s">
        <v>20</v>
      </c>
      <c r="C43" s="401" t="s">
        <v>22</v>
      </c>
      <c r="D43" s="401" t="s">
        <v>40</v>
      </c>
      <c r="E43" s="417" t="s">
        <v>0</v>
      </c>
      <c r="F43" s="406"/>
      <c r="G43" s="406"/>
      <c r="H43" s="406"/>
      <c r="I43" s="406"/>
      <c r="J43" s="406"/>
      <c r="K43" s="406"/>
      <c r="L43" s="406"/>
      <c r="M43" s="418"/>
      <c r="N43" s="419" t="s">
        <v>48</v>
      </c>
      <c r="O43" s="410" t="s">
        <v>46</v>
      </c>
      <c r="P43" s="422" t="s">
        <v>49</v>
      </c>
    </row>
    <row r="44" spans="1:16" ht="125" thickBot="1" x14ac:dyDescent="0.4">
      <c r="A44" s="15"/>
      <c r="B44" s="415"/>
      <c r="C44" s="416"/>
      <c r="D44" s="416"/>
      <c r="E44" s="256" t="s">
        <v>39</v>
      </c>
      <c r="F44" s="257" t="s">
        <v>41</v>
      </c>
      <c r="G44" s="257" t="s">
        <v>42</v>
      </c>
      <c r="H44" s="257" t="s">
        <v>43</v>
      </c>
      <c r="I44" s="256" t="s">
        <v>44</v>
      </c>
      <c r="J44" s="257" t="s">
        <v>45</v>
      </c>
      <c r="K44" s="257" t="s">
        <v>52</v>
      </c>
      <c r="L44" s="257" t="s">
        <v>47</v>
      </c>
      <c r="M44" s="257" t="s">
        <v>109</v>
      </c>
      <c r="N44" s="420"/>
      <c r="O44" s="421"/>
      <c r="P44" s="423"/>
    </row>
    <row r="45" spans="1:16" ht="409.5" customHeight="1" thickTop="1" x14ac:dyDescent="0.35">
      <c r="A45" s="16"/>
      <c r="B45" s="97" t="str">
        <f>IF(ISBLANK('5. Pp (3 años)'!B46),"",'5. Pp (3 años)'!B46)</f>
        <v>Dirección de Planeación Municipal</v>
      </c>
      <c r="C45" s="98" t="str">
        <f>IF(ISBLANK('5. Pp (3 años)'!C46),"",'5. Pp (3 años)'!C46)</f>
        <v>Fin</v>
      </c>
      <c r="D45" s="99"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45" s="100" t="str">
        <f>IF(ISBLANK('5. Pp (3 años)'!E46),"",'5. Pp (3 años)'!E46)</f>
        <v>I_MED_AM_DES_SOS: Índice de Medio Ambiente y Desarrollo Sostenible.</v>
      </c>
      <c r="F45" s="100" t="str">
        <f>IF(ISBLANK('5. Pp (3 años)'!F46),"",'5. Pp (3 años)'!F46)</f>
        <v>El Índice de Medio Ambiente y Desarrollo Sostenible mide el progreso en: Preservación Ambiental, Gestión de Residuos y la Dimensión Económica del Desarrollo.</v>
      </c>
      <c r="G45" s="101" t="str">
        <f>IF(ISBLANK('5. Pp (3 años)'!G46),"",'5. Pp (3 años)'!G46)</f>
        <v>Calidad</v>
      </c>
      <c r="H45" s="101" t="str">
        <f>IF(ISBLANK('5. Pp (3 años)'!H46),"",'5. Pp (3 años)'!H46)</f>
        <v>Trianual</v>
      </c>
      <c r="I45" s="100" t="str">
        <f>IF(ISBLANK('5. Pp (3 años)'!I46),"",'5. Pp (3 años)'!I46)</f>
        <v/>
      </c>
      <c r="J45" s="100" t="str">
        <f>IF(ISBLANK('5. Pp (3 años)'!J46),"",'5. Pp (3 años)'!J46)</f>
        <v xml:space="preserve">UNIDAD DE MEDIDA DEL INDICADOR: 
Porcentaje
</v>
      </c>
      <c r="K45" s="101" t="str">
        <f>IF(ISBLANK('5. Pp (3 años)'!K46),"",'5. Pp (3 años)'!K46)</f>
        <v>Ascendente</v>
      </c>
      <c r="L45" s="100" t="str">
        <f>IF(ISBLANK('5. Pp (3 años)'!L46),"",'5. Pp (3 años)'!L46)</f>
        <v>META A DICIEMBRE 2027
I_MED_AM_DES_SOS: 72.87% a diciembre del 2027.</v>
      </c>
      <c r="M45" s="100" t="str">
        <f>IF(ISBLANK('5. Pp (3 años)'!M46),"",'5. Pp (3 años)'!M46)</f>
        <v>Línea base del Indicador:
I_MED_AM_DES_SOS: 72.87% a diciembre del 2025</v>
      </c>
      <c r="N45" s="100"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00" t="str">
        <f>IF(ISBLANK('5. Pp (3 años)'!O46),"",'5. Pp (3 años)'!O46)</f>
        <v>A diciembre de 2027 se cuenta con la información actualizada de los 9 indicadores que integran el Índice.</v>
      </c>
      <c r="P45" s="102"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323" x14ac:dyDescent="0.35">
      <c r="A46" s="16"/>
      <c r="B46" s="258" t="str">
        <f>IF(ISBLANK('5. Pp (3 años)'!B47),"",'5. Pp (3 años)'!B47)</f>
        <v>SIRESOL CANCUN</v>
      </c>
      <c r="C46" s="259" t="str">
        <f>IF(ISBLANK('5. Pp (3 años)'!C47),"",'5. Pp (3 años)'!C47)</f>
        <v>Propósito</v>
      </c>
      <c r="D46" s="260" t="str">
        <f>IF(ISBLANK('5. Pp (3 años)'!D47),"",'5. Pp (3 años)'!D47)</f>
        <v>2.4.1  Mejorar el servicio de recolección y gestión de residuos eficiente y responsable, minimizando el impacto ambiental y fomentando la cultura de la separación en la fuente.</v>
      </c>
      <c r="E46" s="260" t="str">
        <f>IF(ISBLANK('5. Pp (3 años)'!E47),"",'5. Pp (3 años)'!E47)</f>
        <v>RSUG (t,t-1) = Tasa de variación de los Residuos Sólidos Urbanos que se generan mensualmente e ingresan al relleno sanitario, parcela 175</v>
      </c>
      <c r="F46" s="260" t="str">
        <f>IF(ISBLANK('5. Pp (3 años)'!F47),"",'5. Pp (3 años)'!F47)</f>
        <v>Garantizar que  la población en Benito Juárez reciba un servicio de recolección de residuos eficiente y puntual, alcanzando niveles óptimos de satisfacción ciudadana y reduciendo el impacto ambiental en el entorno urbano.</v>
      </c>
      <c r="G46" s="259" t="str">
        <f>IF(ISBLANK('5. Pp (3 años)'!G47),"",'5. Pp (3 años)'!G47)</f>
        <v>Eficiente</v>
      </c>
      <c r="H46" s="259" t="str">
        <f>IF(ISBLANK('5. Pp (3 años)'!H47),"",'5. Pp (3 años)'!H47)</f>
        <v>Trimestral</v>
      </c>
      <c r="I46" s="260" t="str">
        <f>IF(ISBLANK('5. Pp (3 años)'!I47),"",'5. Pp (3 años)'!I47)</f>
        <v>RSUG (t,t-1) = [(RSUG t / RSUG t-1)-1]X 100
INDICADOR
RSUG (t,t-1):  Residuos Sólidos Urbanos Generados entre los trimestres t y t-1
Donde t = T1 2025; T2 2025; T3 2025 y T4 2025
y t-1 = T1 2022; T2 2022; T3 2022 y T4 2022
T1 = Trimestre ENE-MAR; 
T2 = Trimestre ABR-JUN;
T3 = Trimestre JUL-SEP
T4 = Trimestre OCT-DIC
VARIABLES
RSUG t : Residuos Sólidos Urbanos Generados en el Trimestre t (T1 2025, T2 2025, T3 2025 o T4 2025)
RSUG t-1 : Residuos sólidos generados en el Trimestre t-1 (T1 2022, T2 2022, T3 2022 o T4 2022)</v>
      </c>
      <c r="J46" s="260" t="str">
        <f>IF(ISBLANK('5. Pp (3 años)'!J47),"",'5. Pp (3 años)'!J47)</f>
        <v>Unidad de medida del indicador:  Porcentaje 
Unidad de medida de la variable: 
Verificaciones de recolección de RSU</v>
      </c>
      <c r="K46" s="259" t="str">
        <f>IF(ISBLANK('5. Pp (3 años)'!K47),"",'5. Pp (3 años)'!K47)</f>
        <v>Ascendente</v>
      </c>
      <c r="L46" s="260" t="s">
        <v>439</v>
      </c>
      <c r="M46" s="260" t="s">
        <v>383</v>
      </c>
      <c r="N46" s="260" t="str">
        <f>IF(ISBLANK('5. Pp (3 años)'!N47),"",'5. Pp (3 años)'!N47)</f>
        <v xml:space="preserve">Nombre del documento:  
Reportes trimestrales de la Matriz de Indicadores  2024.
Nombre del área o quien lo emite: 
Dirección General  
Periodicidad: Trimestral
Ubicación : 
Laforet con clave de expediente: MBJ-DGSIRS--001-2025     </v>
      </c>
      <c r="O46" s="260" t="str">
        <f>IF(ISBLANK('5. Pp (3 años)'!O47),"",'5. Pp (3 años)'!O47)</f>
        <v>Que sea eficiente la  calidad del servicio de recolección y disposición final de los Residuos Sólidos Urbanos en el Municipio de Benito Juárez.</v>
      </c>
      <c r="P46" s="261" t="str">
        <f>IF(ISBLANK('5. Pp (3 años)'!P47),"",'5. Pp (3 años)'!P47)</f>
        <v xml:space="preserve">Objetivo 12.
 Garantizar modalidades de consumo y producción sostenible                                                                                       Meta 12.5  Para 2030, disminuir de manera sustancial la generación de desechos mediante políticas de prevención, reducción, reciclaje y reutilización.                                                 Meta 12.6 Alentar a las empresas, en especial las grandes empresas y las empresas transnacionales, a que  adopten prácticas sostenibles e incorporen 
información sobre la sostenibilidad en su ciclo de presentación de informes. Meta </v>
      </c>
    </row>
    <row r="47" spans="1:16" ht="153" x14ac:dyDescent="0.35">
      <c r="A47" s="16"/>
      <c r="B47" s="262" t="str">
        <f>IF(ISBLANK('5. Pp (3 años)'!B48),"",'5. Pp (3 años)'!B48)</f>
        <v>Dirección de Recolección</v>
      </c>
      <c r="C47" s="263" t="str">
        <f>IF(ISBLANK('5. Pp (3 años)'!C48),"",'5. Pp (3 años)'!C48)</f>
        <v>Componente</v>
      </c>
      <c r="D47" s="264" t="str">
        <f>IF(ISBLANK('5. Pp (3 años)'!D48),"",'5. Pp (3 años)'!D48)</f>
        <v>2.4.1.1. Supervisión del cumplimiento de la recolección de residuos sólidos urbanos realizadas.</v>
      </c>
      <c r="E47" s="265" t="str">
        <f>IF(ISBLANK('5. Pp (3 años)'!E48),"",'5. Pp (3 años)'!E48)</f>
        <v>PRSU: Porcentaje de verificaciones de la recolección de RSU realizadas.</v>
      </c>
      <c r="F47" s="265" t="str">
        <f>IF(ISBLANK('5. Pp (3 años)'!F48),"",'5. Pp (3 años)'!F48)</f>
        <v>Con esta información se busca asegurar que la recolección de residuos sólidos urbanos en el municipio de Benito Juárez se realice de manera oportuna y eficiente, garantizando la cobertura total de manera eficiente.</v>
      </c>
      <c r="G47" s="266" t="str">
        <f>IF(ISBLANK('5. Pp (3 años)'!G48),"",'5. Pp (3 años)'!G48)</f>
        <v xml:space="preserve">Eficiente </v>
      </c>
      <c r="H47" s="266" t="str">
        <f>IF(ISBLANK('5. Pp (3 años)'!H48),"",'5. Pp (3 años)'!H48)</f>
        <v>Trimestral</v>
      </c>
      <c r="I47" s="265" t="str">
        <f>IF(ISBLANK('5. Pp (3 años)'!I48),"",'5. Pp (3 años)'!I48)</f>
        <v xml:space="preserve">MÉTODO DE CÁLCULO:                                                     
PRSU= (TVRR/TVRP)*100
VARIABLES:                                                                        
PRSU: Porcentaje de verificaciones de la recolección de RSU realizadas                                                    
TVRR: Total de verificaciones de RSU realizadas 
TVRP: Total de verificaciones de RSU programadas </v>
      </c>
      <c r="J47" s="265" t="str">
        <f>IF(ISBLANK('5. Pp (3 años)'!J48),"",'5. Pp (3 años)'!J48)</f>
        <v>Unidad de medida del indicador: 
Porcentaje
Unidad de medida de la Variable:
Verificaciones de recolección de RSU.</v>
      </c>
      <c r="K47" s="266" t="str">
        <f>IF(ISBLANK('5. Pp (3 años)'!K48),"",'5. Pp (3 años)'!K48)</f>
        <v>Ascendente</v>
      </c>
      <c r="L47" s="265" t="s">
        <v>422</v>
      </c>
      <c r="M47" s="265" t="s">
        <v>384</v>
      </c>
      <c r="N47" s="265" t="str">
        <f>IF(ISBLANK('5. Pp (3 años)'!N48),"",'5. Pp (3 años)'!N48)</f>
        <v xml:space="preserve">Nombre del documento:  
Carpeta de Base de datos del Cal Center              
Nombre del área o quien lo emite: 
Dirección de Recolección  
Periodicidad: Trimestral
Ubicación: Carpeta Laforet  </v>
      </c>
      <c r="O47" s="265" t="str">
        <f>IF(ISBLANK('5. Pp (3 años)'!O48),"",'5. Pp (3 años)'!O48)</f>
        <v>El proveedor de los servicios de recolección  cumplan con los horarios y rutas de recolección y realicen un buen manejo de los residuos sólidos.</v>
      </c>
      <c r="P47" s="267" t="str">
        <f>IF(ISBLANK('5. Pp (3 años)'!P48),"",'5. Pp (3 años)'!P48)</f>
        <v xml:space="preserve">                                                                                                                              Meta 12.6 Alentar a las empresas, en especial las grandes empresas y las empresas transnacionales, a que  adopten prácticas sostenibles e incorporen 
información sobre la sostenibilidad en su ciclo de presentación de informes. Meta </v>
      </c>
    </row>
    <row r="48" spans="1:16" ht="136" x14ac:dyDescent="0.35">
      <c r="A48" s="16"/>
      <c r="B48" s="61" t="str">
        <f>IF(ISBLANK('5. Pp (3 años)'!B49),"",'5. Pp (3 años)'!B49)</f>
        <v/>
      </c>
      <c r="C48" s="18" t="str">
        <f>IF(ISBLANK('5. Pp (3 años)'!C49),"",'5. Pp (3 años)'!C49)</f>
        <v>Actividad</v>
      </c>
      <c r="D48" s="19" t="str">
        <f>IF(ISBLANK('5. Pp (3 años)'!D49),"",'5. Pp (3 años)'!D49)</f>
        <v>3.4.1.1.Supervisar rutas de recolección de los Residuos Sólidos Urbanos realizadas.</v>
      </c>
      <c r="E48" s="19" t="str">
        <f>IF(ISBLANK('5. Pp (3 años)'!E49),"",'5. Pp (3 años)'!E49)</f>
        <v xml:space="preserve">PRS: Porcentaje de supervisión de  rutas de recolección de RSU realizadas </v>
      </c>
      <c r="F48" s="19" t="str">
        <f>IF(ISBLANK('5. Pp (3 años)'!F49),"",'5. Pp (3 años)'!F49)</f>
        <v>Con esta información, se mide la verificación y cumplimiento de la supervisión de las rutas en el municipio para la recolección de residuos sólidos con el propósito de mejorar el servicio.</v>
      </c>
      <c r="G48" s="18" t="str">
        <f>IF(ISBLANK('5. Pp (3 años)'!G49),"",'5. Pp (3 años)'!G49)</f>
        <v>Eficiente</v>
      </c>
      <c r="H48" s="18" t="str">
        <f>IF(ISBLANK('5. Pp (3 años)'!H49),"",'5. Pp (3 años)'!H49)</f>
        <v>Trimestral</v>
      </c>
      <c r="I48" s="19" t="str">
        <f>IF(ISBLANK('5. Pp (3 años)'!I49),"",'5. Pp (3 años)'!I49)</f>
        <v xml:space="preserve">MÉTODO DE CÁLCULO                                                            
PRS= (NRS/NRT)*100
VARIABLES:                                                                                
PRS: Porcentaje de rutas de recolección del MBJ supervisadas  
NRS: Números de rutas supervisadas               
NRT: Número de rutas trazadas       </v>
      </c>
      <c r="J48" s="19" t="str">
        <f>IF(ISBLANK('5. Pp (3 años)'!J49),"",'5. Pp (3 años)'!J49)</f>
        <v>Unidad de medida del indicador:  
Porcentaje              
Unidad de medida de la Variable:
Rutas de recolección</v>
      </c>
      <c r="K48" s="18" t="str">
        <f>IF(ISBLANK('5. Pp (3 años)'!K49),"",'5. Pp (3 años)'!K49)</f>
        <v>Ascendente</v>
      </c>
      <c r="L48" s="19" t="s">
        <v>440</v>
      </c>
      <c r="M48" s="19" t="s">
        <v>423</v>
      </c>
      <c r="N48" s="19" t="str">
        <f>IF(ISBLANK('5. Pp (3 años)'!N49),"",'5. Pp (3 años)'!N49)</f>
        <v xml:space="preserve">Nombre del documento:    
Carpeta de Comprobación Administrativa Inmediata I-Planes de Trabajo Comprobación Combustible.
Nombre del área o quien lo emite: Dirección de Recolección   
Periodicidad: Trimestral
Clave de Expediente: MBJ-DGSITS-DR-009-24         </v>
      </c>
      <c r="O48" s="19" t="str">
        <f>IF(ISBLANK('5. Pp (3 años)'!O49),"",'5. Pp (3 años)'!O49)</f>
        <v xml:space="preserve">La población del municipio de Benito Juárez tiene un buen manejo de los residuos sólidos y los deposita en los horarios de recolección establecidos. </v>
      </c>
      <c r="P48" s="103" t="str">
        <f>IF(ISBLANK('5. Pp (3 años)'!P49),"",'5. Pp (3 años)'!P49)</f>
        <v xml:space="preserve">Meta 12.6 Alentar a las empresas, en especial las grandes empresas y las empresas transnacionales, a que  adopten prácticas sostenibles e incorporen 
información sobre la sostenibilidad en su ciclo de presentación de informes. Meta </v>
      </c>
    </row>
    <row r="49" spans="1:16" ht="170" x14ac:dyDescent="0.35">
      <c r="A49" s="16"/>
      <c r="B49" s="61" t="str">
        <f>IF(ISBLANK('5. Pp (3 años)'!B50),"",'5. Pp (3 años)'!B50)</f>
        <v/>
      </c>
      <c r="C49" s="18" t="str">
        <f>IF(ISBLANK('5. Pp (3 años)'!C50),"",'5. Pp (3 años)'!C50)</f>
        <v>Actividad</v>
      </c>
      <c r="D49" s="19" t="str">
        <f>IF(ISBLANK('5. Pp (3 años)'!D50),"",'5. Pp (3 años)'!D50)</f>
        <v>2.4.1.2. Atender quejas ciudadanas respecto a la recolección de RSU con el propósito de mejorar el servicio.</v>
      </c>
      <c r="E49" s="19" t="str">
        <f>IF(ISBLANK('5. Pp (3 años)'!E50),"",'5. Pp (3 años)'!E50)</f>
        <v>PQCA: Porcentaje de quejas ciudadanas atendidas.</v>
      </c>
      <c r="F49" s="19" t="str">
        <f>IF(ISBLANK('5. Pp (3 años)'!F50),"",'5. Pp (3 años)'!F50)</f>
        <v>Conjunto de procesos administrativos destinados a captar las demandas de la población, gestionar su solución oportuna y generar datos estadísticos que transparenten el desempeño institucional y orienten la mejora continua del servicio.</v>
      </c>
      <c r="G49" s="18" t="str">
        <f>IF(ISBLANK('5. Pp (3 años)'!G50),"",'5. Pp (3 años)'!G50)</f>
        <v>Eficiente</v>
      </c>
      <c r="H49" s="18" t="str">
        <f>IF(ISBLANK('5. Pp (3 años)'!H50),"",'5. Pp (3 años)'!H50)</f>
        <v>Trimestral</v>
      </c>
      <c r="I49" s="19" t="str">
        <f>IF(ISBLANK('5. Pp (3 años)'!I50),"",'5. Pp (3 años)'!I50)</f>
        <v xml:space="preserve">MÉTODO DE CÁLCULO                                                      
PQCA= (NQA/NQR)*100                                                               
VARIABLES:                                                                                
PQCA: Porcentaje de quejas ciudadanas atendidas.                      
NQA: Número de quejas atendidas             
NQR: Número de quejas recibidas                </v>
      </c>
      <c r="J49" s="19" t="str">
        <f>IF(ISBLANK('5. Pp (3 años)'!J50),"",'5. Pp (3 años)'!J50)</f>
        <v>Unidad de medida del indicador: 
Porcentaje
Unidad de medida de la Variable:    
Quejas ciudadanas</v>
      </c>
      <c r="K49" s="18" t="str">
        <f>IF(ISBLANK('5. Pp (3 años)'!K50),"",'5. Pp (3 años)'!K50)</f>
        <v>Descendente</v>
      </c>
      <c r="L49" s="19" t="s">
        <v>441</v>
      </c>
      <c r="M49" s="19" t="s">
        <v>387</v>
      </c>
      <c r="N49" s="19" t="str">
        <f>IF(ISBLANK('5. Pp (3 años)'!N50),"",'5. Pp (3 años)'!N50)</f>
        <v xml:space="preserve">Nombre del documento:  
Carpeta de Atención Ciudadana-Reportes Ciudadanos al Cal Center.      
Nombre del área o quien lo emite: 
Dirección de Recolección  
Periodicidad: Trimestral
Clave de Expediente:
MBJ/14/03/14C.4/2025       </v>
      </c>
      <c r="O49" s="19" t="str">
        <f>IF(ISBLANK('5. Pp (3 años)'!O50),"",'5. Pp (3 años)'!O50)</f>
        <v xml:space="preserve">Existen las condiciones idóneas con el prestador de servicios para la recolección de basura. </v>
      </c>
      <c r="P49" s="103" t="str">
        <f>IF(ISBLANK('5. Pp (3 años)'!P50),"",'5. Pp (3 años)'!P50)</f>
        <v xml:space="preserve">Meta 12.6 Alentar a las empresas, en especial las grandes empresas y las empresas transnacionales, a que  adopten prácticas sostenibles e incorporen 
información sobre la sostenibilidad en su ciclo de presentación de informes. Meta </v>
      </c>
    </row>
    <row r="50" spans="1:16" ht="187" x14ac:dyDescent="0.35">
      <c r="A50" s="16"/>
      <c r="B50" s="61" t="str">
        <f>IF(ISBLANK('5. Pp (3 años)'!B51),"",'5. Pp (3 años)'!B51)</f>
        <v/>
      </c>
      <c r="C50" s="18" t="str">
        <f>IF(ISBLANK('5. Pp (3 años)'!C51),"",'5. Pp (3 años)'!C51)</f>
        <v>Actividad</v>
      </c>
      <c r="D50" s="19" t="str">
        <f>IF(ISBLANK('5. Pp (3 años)'!D51),"",'5. Pp (3 años)'!D51)</f>
        <v>2.4.1.3. Colocación de lonas de la empieza  de tiraderos clandestinos realizados</v>
      </c>
      <c r="E50" s="19" t="str">
        <f>IF(ISBLANK('5. Pp (3 años)'!E51),"",'5. Pp (3 años)'!E51)</f>
        <v>PCLLTC: Porcentaje de colocación de lonas de la limpieza de tiraderos clandestinos realizados.</v>
      </c>
      <c r="F50" s="19" t="str">
        <f>IF(ISBLANK('5. Pp (3 años)'!F51),"",'5. Pp (3 años)'!F51)</f>
        <v xml:space="preserve">Con esta información se da cumplimiento legal a través de la clausura de los puntos de tiro no autorizados que se generan en el Municipio de Benito Juárez, lo que permite medir los focos rojos respecto a los espacios subrepticios y así determinar el número de acciones de limpieza necesarios. </v>
      </c>
      <c r="G50" s="18" t="str">
        <f>IF(ISBLANK('5. Pp (3 años)'!G51),"",'5. Pp (3 años)'!G51)</f>
        <v>Eficiente</v>
      </c>
      <c r="H50" s="18" t="str">
        <f>IF(ISBLANK('5. Pp (3 años)'!H51),"",'5. Pp (3 años)'!H51)</f>
        <v>Trimestral</v>
      </c>
      <c r="I50" s="19" t="str">
        <f>IF(ISBLANK('5. Pp (3 años)'!I51),"",'5. Pp (3 años)'!I51)</f>
        <v xml:space="preserve">MÉTODO DE Clandestinos                                                  
PCLLTC= (NLC/NLR)*100
VARIABLES:                                                                                PCLLTC:  Porcentaje de colocación de lonas de la limpieza de tiraderos clandestinos realizados
NLC: Número de lonas colocadas                
NLP: Número de lonas  programadas.      </v>
      </c>
      <c r="J50" s="19" t="str">
        <f>IF(ISBLANK('5. Pp (3 años)'!J51),"",'5. Pp (3 años)'!J51)</f>
        <v>Unidad de medida del indicador: 
Porcentaje
Unidad de medida de la Variable:
Colocacion de lonas</v>
      </c>
      <c r="K50" s="18" t="str">
        <f>IF(ISBLANK('5. Pp (3 años)'!K51),"",'5. Pp (3 años)'!K51)</f>
        <v>Ascendente</v>
      </c>
      <c r="L50" s="19" t="s">
        <v>442</v>
      </c>
      <c r="M50" s="19" t="s">
        <v>388</v>
      </c>
      <c r="N50" s="19" t="str">
        <f>IF(ISBLANK('5. Pp (3 años)'!N51),"",'5. Pp (3 años)'!N51)</f>
        <v xml:space="preserve">Nombre del documento:  
Carpeta de Acciones y Actividades de Prevención-Recuperación de imagen.            
Nombre del área o quien lo emite: 
Dirección de Recolección  
Periodicidad: Trimestral
Clave del expediente: 
Inventario SIR-COM-0035- 01-24    </v>
      </c>
      <c r="O50" s="19" t="str">
        <f>IF(ISBLANK('5. Pp (3 años)'!O51),"",'5. Pp (3 años)'!O51)</f>
        <v xml:space="preserve">La población Benito Juárez respeta las zonas para la colocación y recolección de RSU. La población Benito Juárez respeta las zonas para la colocación y recolección de RSU. . </v>
      </c>
      <c r="P50" s="103" t="str">
        <f>IF(ISBLANK('5. Pp (3 años)'!P51),"",'5. Pp (3 años)'!P51)</f>
        <v xml:space="preserve">Meta 12.6 Alentar a las empresas, en especial las grandes empresas y las empresas transnacionales, a que  adopten prácticas sostenibles e incorporen 
información sobre la sostenibilidad en su ciclo de presentación de informes. Meta </v>
      </c>
    </row>
    <row r="51" spans="1:16" ht="170" x14ac:dyDescent="0.35">
      <c r="A51" s="16"/>
      <c r="B51" s="61" t="str">
        <f>IF(ISBLANK('5. Pp (3 años)'!B52),"",'5. Pp (3 años)'!B52)</f>
        <v/>
      </c>
      <c r="C51" s="18" t="str">
        <f>IF(ISBLANK('5. Pp (3 años)'!C52),"",'5. Pp (3 años)'!C52)</f>
        <v>Actividad</v>
      </c>
      <c r="D51" s="19" t="str">
        <f>IF(ISBLANK('5. Pp (3 años)'!D52),"",'5. Pp (3 años)'!D52)</f>
        <v>2.4.1.4 Supervisar el  servicio de barrido mecánico y manual de calles y avenidas realizadas.</v>
      </c>
      <c r="E51" s="19" t="str">
        <f>IF(ISBLANK('5. Pp (3 años)'!E52),"",'5. Pp (3 años)'!E52)</f>
        <v>PSBMM: Porcentaje de supervisión del de barrido   mecánico y manuales.</v>
      </c>
      <c r="F51" s="19" t="str">
        <f>IF(ISBLANK('5. Pp (3 años)'!F52),"",'5. Pp (3 años)'!F52)</f>
        <v>Consiste en la inspección física y técnica de las rutas de limpieza en calles y avenidas para asegurar que el despeje de residuos se realice conforme a los estándares de calidad y frecuencias programadas.</v>
      </c>
      <c r="G51" s="18" t="str">
        <f>IF(ISBLANK('5. Pp (3 años)'!G52),"",'5. Pp (3 años)'!G52)</f>
        <v>Eficiente</v>
      </c>
      <c r="H51" s="18" t="str">
        <f>IF(ISBLANK('5. Pp (3 años)'!H52),"",'5. Pp (3 años)'!H52)</f>
        <v>Trimestral</v>
      </c>
      <c r="I51" s="19" t="str">
        <f>IF(ISBLANK('5. Pp (3 años)'!I52),"",'5. Pp (3 años)'!I52)</f>
        <v xml:space="preserve">ÉTODO DE CÁLCULO                                                            
PSBMM= (NBMMS/NBMMP)*100
VARIABLES:                                                                                
PSBMM: Porcentaje de supervisiones de barrido mecánico y manual supervisadas  
NBMMS: Números de supervisiones de  barrido mecánico y manual supervisadas               
NBMMP: Número de supervisiones de  barrido mecánico y manual programados        </v>
      </c>
      <c r="J51" s="19" t="str">
        <f>IF(ISBLANK('5. Pp (3 años)'!J52),"",'5. Pp (3 años)'!J52)</f>
        <v>Unidad de medida del indicador:  
Porcentaje              
Unidad de medida de la Variable:
Supervisiones Barrido mecánico y Manual</v>
      </c>
      <c r="K51" s="18" t="str">
        <f>IF(ISBLANK('5. Pp (3 años)'!K52),"",'5. Pp (3 años)'!K52)</f>
        <v>Ascendente</v>
      </c>
      <c r="L51" s="19" t="s">
        <v>443</v>
      </c>
      <c r="M51" s="19" t="s">
        <v>389</v>
      </c>
      <c r="N51" s="19" t="str">
        <f>IF(ISBLANK('5. Pp (3 años)'!N52),"",'5. Pp (3 años)'!N52)</f>
        <v xml:space="preserve">Nombre del documento:    
Carpeta reportes de supervisión de barrido mecánico y manual
Nombre del área o quien lo emite: Dirección de Recolección   
Periodicidad: Trimestral
Ubicación: 
Clave de Expediente MBJ-DGSITS-DR-01-24                 </v>
      </c>
      <c r="O51" s="19" t="str">
        <f>IF(ISBLANK('5. Pp (3 años)'!O52),"",'5. Pp (3 años)'!O52)</f>
        <v xml:space="preserve">La población del municipio de Benito Juárez tiene un buen manejo de los residuos sólidos y los deposita en los horarios de recolección establecidos. </v>
      </c>
      <c r="P51" s="103" t="str">
        <f>IF(ISBLANK('5. Pp (3 años)'!P52),"",'5. Pp (3 años)'!P52)</f>
        <v xml:space="preserve">Meta 12.6 Alentar a las empresas, en especial las grandes empresas y las empresas transnacionales, a que  adopten prácticas sostenibles e incorporen 
información sobre la sostenibilidad en su ciclo de presentación de informes. Meta </v>
      </c>
    </row>
    <row r="52" spans="1:16" ht="170" x14ac:dyDescent="0.35">
      <c r="A52" s="16"/>
      <c r="B52" s="268" t="str">
        <f>IF(ISBLANK('5. Pp (3 años)'!B53),"",'5. Pp (3 años)'!B53)</f>
        <v>Dirección de Disposición Final</v>
      </c>
      <c r="C52" s="266" t="str">
        <f>IF(ISBLANK('5. Pp (3 años)'!C53),"",'5. Pp (3 años)'!C53)</f>
        <v>Componente</v>
      </c>
      <c r="D52" s="265" t="str">
        <f>IF(ISBLANK('5. Pp (3 años)'!D53),"",'5. Pp (3 años)'!D53)</f>
        <v>2.4.2. Supervisar las actividades de la operación de los sitios de la disposición final realizados.</v>
      </c>
      <c r="E52" s="265" t="str">
        <f>IF(ISBLANK('5. Pp (3 años)'!E53),"",'5. Pp (3 años)'!E53)</f>
        <v xml:space="preserve">PROR: Porcentaje de reportes de Operación realizados. </v>
      </c>
      <c r="F52" s="265" t="str">
        <f>IF(ISBLANK('5. Pp (3 años)'!F53),"",'5. Pp (3 años)'!F53)</f>
        <v>Con está información se busca realizar el  cumplimiento con la Norma 083-SEMARNAT-2003 y Permisos Ambientales para la operatividad y destino final  de los residuos sólidos urbanos  en Benito Juárez.</v>
      </c>
      <c r="G52" s="266" t="str">
        <f>IF(ISBLANK('5. Pp (3 años)'!G53),"",'5. Pp (3 años)'!G53)</f>
        <v xml:space="preserve">Eficiente </v>
      </c>
      <c r="H52" s="266" t="str">
        <f>IF(ISBLANK('5. Pp (3 años)'!H53),"",'5. Pp (3 años)'!H53)</f>
        <v>Semestral</v>
      </c>
      <c r="I52" s="265" t="str">
        <f>IF(ISBLANK('5. Pp (3 años)'!I53),"",'5. Pp (3 años)'!I53)</f>
        <v xml:space="preserve">MÉTODO DE CÁLCULO:                                                           
PROR= (TRR/TRP)*100                                                 
VARIABLES:                                                                       
PROR: Porcentaje de reportes de operación realizados. 
TRR: Total de reportes semestrales realizados
TRP: Total de reportes semestrales programados </v>
      </c>
      <c r="J52" s="265" t="str">
        <f>IF(ISBLANK('5. Pp (3 años)'!J53),"",'5. Pp (3 años)'!J53)</f>
        <v>Unidad de medida del indicador: 
Porcentaje              
Unidad de medida de la Variable:
Reportes de Operación</v>
      </c>
      <c r="K52" s="266" t="str">
        <f>IF(ISBLANK('5. Pp (3 años)'!K53),"",'5. Pp (3 años)'!K53)</f>
        <v>Ascendente</v>
      </c>
      <c r="L52" s="265" t="s">
        <v>390</v>
      </c>
      <c r="M52" s="265" t="s">
        <v>391</v>
      </c>
      <c r="N52" s="265" t="str">
        <f>IF(ISBLANK('5. Pp (3 años)'!N53),"",'5. Pp (3 años)'!N53)</f>
        <v>Nombre del documento: 
Informes semestrales.     
Nombre del área o quien lo emite: Dirección de Disposición Final   
Periodicidad: Trimestral                
Ubicación:
Clave de expediente: MBJ/DGSIRS/DG/DDF/002-21</v>
      </c>
      <c r="O52" s="265" t="str">
        <f>IF(ISBLANK('5. Pp (3 años)'!O53),"",'5. Pp (3 años)'!O53)</f>
        <v>Se cuentan con condiciones ambientales y sanitarias favorables.</v>
      </c>
      <c r="P52" s="267" t="str">
        <f>IF(ISBLANK('5. Pp (3 años)'!P53),"",'5. Pp (3 años)'!P53)</f>
        <v>Meta 12.6 Alentar a las empresas, en especial las grandes empresas y las empresas transnacionales, a que  adopten prácticas sostenibles e incorporen 
información sobre la sostenibilidad en su ciclo de presentación de informes.</v>
      </c>
    </row>
    <row r="53" spans="1:16" ht="187" x14ac:dyDescent="0.35">
      <c r="A53" s="16"/>
      <c r="B53" s="61" t="str">
        <f>IF(ISBLANK('5. Pp (3 años)'!B54),"",'5. Pp (3 años)'!B54)</f>
        <v/>
      </c>
      <c r="C53" s="18" t="str">
        <f>IF(ISBLANK('5. Pp (3 años)'!C54),"",'5. Pp (3 años)'!C54)</f>
        <v>Actividad</v>
      </c>
      <c r="D53" s="19" t="str">
        <f>IF(ISBLANK('5. Pp (3 años)'!D54),"",'5. Pp (3 años)'!D54)</f>
        <v>2.4.2.1. Supervisar y realizar mantenimiento y saneamiento del sitio clausurado de la parcela 1113 realizadas.</v>
      </c>
      <c r="E53" s="19" t="str">
        <f>IF(ISBLANK('5. Pp (3 años)'!E54),"",'5. Pp (3 años)'!E54)</f>
        <v xml:space="preserve">PRPA1: Porcentaje de Reportes de la Parcela 1113 atendidos         </v>
      </c>
      <c r="F53" s="19" t="str">
        <f>IF(ISBLANK('5. Pp (3 años)'!F54),"",'5. Pp (3 años)'!F54)</f>
        <v>Con esta información se busca cumplir con las disposiciones legales respecto a los residuos sólidos urbanos para verificar el mantenimiento  del sitio clausurado Parcela 1113.</v>
      </c>
      <c r="G53" s="18" t="str">
        <f>IF(ISBLANK('5. Pp (3 años)'!G54),"",'5. Pp (3 años)'!G54)</f>
        <v>Eficiente</v>
      </c>
      <c r="H53" s="18" t="str">
        <f>IF(ISBLANK('5. Pp (3 años)'!H54),"",'5. Pp (3 años)'!H54)</f>
        <v>Trimestral</v>
      </c>
      <c r="I53" s="19" t="str">
        <f>IF(ISBLANK('5. Pp (3 años)'!I54),"",'5. Pp (3 años)'!I54)</f>
        <v xml:space="preserve">MÉTODO DE CÁLCULO                                                               
PRPA1= (NRA1/NRP1)*100 
VARIABLES:                                                                                
PRPA1: Porcentaje de Reportes de la Parcela 1113 atendidos    
NRA1: Número de Reportes de la Parcela 1113 atendidos          
NRP1: Número de Reportes de la Parcela 1113 programados                     </v>
      </c>
      <c r="J53" s="19" t="str">
        <f>IF(ISBLANK('5. Pp (3 años)'!J54),"",'5. Pp (3 años)'!J54)</f>
        <v>Unidad de medida del indicador: 
Porcentaje
Unidad de medida de la Variable: 
Reportes de la Parcela 1113</v>
      </c>
      <c r="K53" s="18" t="str">
        <f>IF(ISBLANK('5. Pp (3 años)'!K54),"",'5. Pp (3 años)'!K54)</f>
        <v>Ascendente</v>
      </c>
      <c r="L53" s="19" t="s">
        <v>392</v>
      </c>
      <c r="M53" s="19" t="s">
        <v>393</v>
      </c>
      <c r="N53" s="19" t="str">
        <f>IF(ISBLANK('5. Pp (3 años)'!N54),"",'5. Pp (3 años)'!N54)</f>
        <v>Nombre del documento:      
Bitácora de supervisión a la empresa “Protección ambiental, contenedores y más S.A. de C.V.” 2025.  
Nombre del área o quien lo emite: Dirección de Disposición Final                             
Periodicidad: Trimestral
Ubicación: 
Laforet con clave de expediente: MBJ-DGSIRS-DG-DDF-001-2025</v>
      </c>
      <c r="O53" s="19" t="str">
        <f>IF(ISBLANK('5. Pp (3 años)'!O54),"",'5. Pp (3 años)'!O54)</f>
        <v>Se cuentan con condiciones ambientales y sanitarias favorables.</v>
      </c>
      <c r="P53" s="103" t="str">
        <f>IF(ISBLANK('5. Pp (3 años)'!P54),"",'5. Pp (3 años)'!P54)</f>
        <v>Meta 12.6 Alentar a las empresas, en especial las grandes empresas y las empresas transnacionales, a que  adopten prácticas sostenibles e incorporen 
información sobre la sostenibilidad en su ciclo de presentación de informes.</v>
      </c>
    </row>
    <row r="54" spans="1:16" ht="187" x14ac:dyDescent="0.35">
      <c r="A54" s="59"/>
      <c r="B54" s="61" t="str">
        <f>IF(ISBLANK('5. Pp (3 años)'!B55),"",'5. Pp (3 años)'!B55)</f>
        <v/>
      </c>
      <c r="C54" s="18" t="str">
        <f>IF(ISBLANK('5. Pp (3 años)'!C55),"",'5. Pp (3 años)'!C55)</f>
        <v>Actividad</v>
      </c>
      <c r="D54" s="19" t="str">
        <f>IF(ISBLANK('5. Pp (3 años)'!D55),"",'5. Pp (3 años)'!D55)</f>
        <v>2.4.2.2. Supervisar y realizar mantenimiento, equipamiento, saneamiento y programa posclausura en la parcela 196.</v>
      </c>
      <c r="E54" s="19" t="str">
        <f>IF(ISBLANK('5. Pp (3 años)'!E55),"",'5. Pp (3 años)'!E55)</f>
        <v>PRPA2: Porcentaje de Reportes de la Parcela 196 atendidos</v>
      </c>
      <c r="F54" s="19" t="str">
        <f>IF(ISBLANK('5. Pp (3 años)'!F55),"",'5. Pp (3 años)'!F55)</f>
        <v>Con esta información se busca cumplir con las disposiciones legales respecto a la operación del Centro Integral de Manejo de los Residuos Sólidos Intermunicipal de Benito Juárez e Isla Mujeres de la  Parcela 196.</v>
      </c>
      <c r="G54" s="18" t="str">
        <f>IF(ISBLANK('5. Pp (3 años)'!G55),"",'5. Pp (3 años)'!G55)</f>
        <v>Eficiente</v>
      </c>
      <c r="H54" s="18" t="str">
        <f>IF(ISBLANK('5. Pp (3 años)'!H55),"",'5. Pp (3 años)'!H55)</f>
        <v>Trimestral</v>
      </c>
      <c r="I54" s="19" t="str">
        <f>IF(ISBLANK('5. Pp (3 años)'!I55),"",'5. Pp (3 años)'!I55)</f>
        <v xml:space="preserve">MÉTODO DE CÁLCULO                                                               
PRPA2= (NRA2/NRP2)*100 
VARIABLES:                                                                                
PRPA2: Porcentaje de Reportes de la Parcela 196 atendidos    
NRA2: Número de Reportes de la Parcela 196 atendidos          
NRP2: Número de Reportes de la Parcela 196 programados      </v>
      </c>
      <c r="J54" s="19" t="str">
        <f>IF(ISBLANK('5. Pp (3 años)'!J55),"",'5. Pp (3 años)'!J55)</f>
        <v>Unidad de medida del indicador: 
Porcentaje
Unidad de medida de la Variable:
Reportes de la Parcela 196</v>
      </c>
      <c r="K54" s="18" t="str">
        <f>IF(ISBLANK('5. Pp (3 años)'!K55),"",'5. Pp (3 años)'!K55)</f>
        <v>Ascendente</v>
      </c>
      <c r="L54" s="19" t="s">
        <v>394</v>
      </c>
      <c r="M54" s="19" t="s">
        <v>395</v>
      </c>
      <c r="N54" s="19" t="str">
        <f>IF(ISBLANK('5. Pp (3 años)'!N55),"",'5. Pp (3 años)'!N55)</f>
        <v xml:space="preserve">Nombre del documento:      
Bitácora de supervisión a la empresa “Protección ambiental, contenedores y más S.A. de C.V.” 2025.  
Nombre del área o quien lo emite: Dirección de Disposición Final                             
Periodicidad: Trimestral
Ubicación: 
Laforet con clave de expediente: MBJ-DGSIRS-DG-DDF-002-2025     </v>
      </c>
      <c r="O54" s="19" t="str">
        <f>IF(ISBLANK('5. Pp (3 años)'!O55),"",'5. Pp (3 años)'!O55)</f>
        <v>Se cuentan con condiciones ambientales y sanitarias favorables.</v>
      </c>
      <c r="P54" s="103" t="str">
        <f>IF(ISBLANK('5. Pp (3 años)'!P55),"",'5. Pp (3 años)'!P55)</f>
        <v>Meta 12.6 Alentar a las empresas, en especial las grandes empresas y las empresas transnacionales, a que  adopten prácticas sostenibles e incorporen 
información sobre la sostenibilidad en su ciclo de presentación de informes.</v>
      </c>
    </row>
    <row r="55" spans="1:16" ht="187" x14ac:dyDescent="0.35">
      <c r="A55" s="20"/>
      <c r="B55" s="61" t="str">
        <f>IF(ISBLANK('5. Pp (3 años)'!B56),"",'5. Pp (3 años)'!B56)</f>
        <v/>
      </c>
      <c r="C55" s="18" t="str">
        <f>IF(ISBLANK('5. Pp (3 años)'!C56),"",'5. Pp (3 años)'!C56)</f>
        <v>Actividad</v>
      </c>
      <c r="D55" s="19" t="str">
        <f>IF(ISBLANK('5. Pp (3 años)'!D56),"",'5. Pp (3 años)'!D56)</f>
        <v>2.4.2.3. Supervisar y realizar mantenimiento, equipamiento, saneamiento y estudios ambientales del sitio de disposición final en la parcela 175 realizados.</v>
      </c>
      <c r="E55" s="19" t="str">
        <f>IF(ISBLANK('5. Pp (3 años)'!E56),"",'5. Pp (3 años)'!E56)</f>
        <v>PRPA3: Porcentaje de Reportes de la Parcela 196 realizados.</v>
      </c>
      <c r="F55" s="19" t="str">
        <f>IF(ISBLANK('5. Pp (3 años)'!F56),"",'5. Pp (3 años)'!F56)</f>
        <v>Con esta información se busca cumplir con las disposiciones legales respecto a la operación del Centro Integral de Manejo de los Residuos Sólidos Intermunicipal de Benito Juárez e Isla Mujeres de la  Parcela 175.</v>
      </c>
      <c r="G55" s="18" t="str">
        <f>IF(ISBLANK('5. Pp (3 años)'!G56),"",'5. Pp (3 años)'!G56)</f>
        <v>Eficiente</v>
      </c>
      <c r="H55" s="18" t="str">
        <f>IF(ISBLANK('5. Pp (3 años)'!H56),"",'5. Pp (3 años)'!H56)</f>
        <v>Trimestral</v>
      </c>
      <c r="I55" s="19" t="str">
        <f>IF(ISBLANK('5. Pp (3 años)'!I56),"",'5. Pp (3 años)'!I56)</f>
        <v xml:space="preserve">MÉTODO DE CÁLCULO                                                               
PRPA3= (NRA3/NRP3)*100 
VARIABLES:                                                                                
PRPA3: Porcentaje de Reportes de la Parcela 175 atendidos    
NRA3: Número de Reportes de la Parcela 175 atendidos          
NRP3: Número de Reportes de la Parcela 175 programados      </v>
      </c>
      <c r="J55" s="19" t="str">
        <f>IF(ISBLANK('5. Pp (3 años)'!J56),"",'5. Pp (3 años)'!J56)</f>
        <v>Unidad de medida del indicador: 
Porcentaje
Unidad de medida de la Variable:
Reportes de la Parcela 175</v>
      </c>
      <c r="K55" s="18" t="str">
        <f>IF(ISBLANK('5. Pp (3 años)'!K56),"",'5. Pp (3 años)'!K56)</f>
        <v>Ascendente</v>
      </c>
      <c r="L55" s="19" t="s">
        <v>446</v>
      </c>
      <c r="M55" s="19" t="s">
        <v>396</v>
      </c>
      <c r="N55" s="19" t="str">
        <f>IF(ISBLANK('5. Pp (3 años)'!N56),"",'5. Pp (3 años)'!N56)</f>
        <v xml:space="preserve">Nombre del documento:      
Bitácora de supervisión a la empresa “Protección ambiental, contenedores y más S.A. de C.V.” 2025.  
Nombre del área o quien lo emite: Dirección de Disposición Final                             
Periodicidad: Trimestral
Ubicación: 
Laforet con clave de expediente: MBJ-DGSIRS-DG-DDF-003-20245  </v>
      </c>
      <c r="O55" s="19" t="str">
        <f>IF(ISBLANK('5. Pp (3 años)'!O56),"",'5. Pp (3 años)'!O56)</f>
        <v>Se cuentan con condiciones ambientales y sanitarias favorables.</v>
      </c>
      <c r="P55" s="103" t="str">
        <f>IF(ISBLANK('5. Pp (3 años)'!P56),"",'5. Pp (3 años)'!P56)</f>
        <v>Meta 12.6 Alentar a las empresas, en especial las grandes empresas y las empresas transnacionales, a que  adopten prácticas sostenibles e incorporen 
información sobre la sostenibilidad en su ciclo de presentación de informes.</v>
      </c>
    </row>
    <row r="56" spans="1:16" ht="170" x14ac:dyDescent="0.35">
      <c r="B56" s="268" t="str">
        <f>IF(ISBLANK('5. Pp (3 años)'!B57),"",'5. Pp (3 años)'!B57)</f>
        <v>Dirección de Aprovechamiento</v>
      </c>
      <c r="C56" s="266" t="str">
        <f>IF(ISBLANK('5. Pp (3 años)'!C57),"",'5. Pp (3 años)'!C57)</f>
        <v>Componente</v>
      </c>
      <c r="D56" s="265" t="str">
        <f>IF(ISBLANK('5. Pp (3 años)'!D57),"",'5. Pp (3 años)'!D57)</f>
        <v>2.4.1.3.  Solicitudes de los contribuyentes en materia de recolección de residuos sólidos urbanos, atendidas y resueltas conforme a la normativa vigente.</v>
      </c>
      <c r="E56" s="265" t="str">
        <f>IF(ISBLANK('5. Pp (3 años)'!E57),"",'5. Pp (3 años)'!E57)</f>
        <v>PSAR: Porcentaje de solicitudes atendidas y resueltas.</v>
      </c>
      <c r="F56" s="265" t="str">
        <f>IF(ISBLANK('5. Pp (3 años)'!F57),"",'5. Pp (3 años)'!F57)</f>
        <v>Garantizar la atención oportuna y la resolución eficaz de las solicitudes ciudadanas y de los contribuyentes relacionadas con el servicio de recolección de Residuos Sólidos Urbanos, contribuyendo a la eficiencia de los servicios públicos municipales.</v>
      </c>
      <c r="G56" s="266" t="str">
        <f>IF(ISBLANK('5. Pp (3 años)'!G57),"",'5. Pp (3 años)'!G57)</f>
        <v xml:space="preserve">Eficiente </v>
      </c>
      <c r="H56" s="266" t="str">
        <f>IF(ISBLANK('5. Pp (3 años)'!H57),"",'5. Pp (3 años)'!H57)</f>
        <v>Trimestral</v>
      </c>
      <c r="I56" s="265" t="str">
        <f>IF(ISBLANK('5. Pp (3 años)'!I57),"",'5. Pp (3 años)'!I57)</f>
        <v xml:space="preserve">MÉTODO DE CÁLCULO:                                     
PSAR: (TSR/TSE)*100                                                        
VARIABLES:                                                                             
PSRR:: Porcentaje de solicitudes atendidas y resueltas.
TSR: Total de solicitudes programadas           
TSTSEE: Total de solicitudes estimados                           
                  </v>
      </c>
      <c r="J56" s="265" t="str">
        <f>IF(ISBLANK('5. Pp (3 años)'!J57),"",'5. Pp (3 años)'!J57)</f>
        <v>Unidad de medida del indicador: 
Porcentaje             
Unidad de medida de la Variable:
Contribuyentes</v>
      </c>
      <c r="K56" s="266" t="str">
        <f>IF(ISBLANK('5. Pp (3 años)'!K57),"",'5. Pp (3 años)'!K57)</f>
        <v>Ascendente</v>
      </c>
      <c r="L56" s="265" t="s">
        <v>447</v>
      </c>
      <c r="M56" s="265" t="s">
        <v>397</v>
      </c>
      <c r="N56" s="265" t="str">
        <f>IF(ISBLANK('5. Pp (3 años)'!N57),"",'5. Pp (3 años)'!N57)</f>
        <v>Nombre del documento:  
Sistema de Opero  del Municipio de Benito Juárez, ubicado en la computadora de la Dirección. 
Nombre del área o quien lo emite: Dirección de Aprovechamiento  
Periodicidad: Trimestral                                      
Liga de la página donde se localiza la información: http://opergob.dyndns.org:8010/tlania/hopergob.aspx</v>
      </c>
      <c r="O56" s="265" t="str">
        <f>IF(ISBLANK('5. Pp (3 años)'!O57),"",'5. Pp (3 años)'!O57)</f>
        <v>Se cuenta con la actualización del sistema de OPERGOB del Municipio de Benito Juárez Q. Roo</v>
      </c>
      <c r="P56" s="267" t="str">
        <f>IF(ISBLANK('5. Pp (3 años)'!P57),"",'5. Pp (3 años)'!P57)</f>
        <v xml:space="preserve">Meta 12.5  Para 2030, disminuir de manera sustancial la generación de desechos mediante políticas de prevención, reducción, reciclaje y reutilización.                            </v>
      </c>
    </row>
    <row r="57" spans="1:16" ht="187" x14ac:dyDescent="0.35">
      <c r="B57" s="61" t="str">
        <f>IF(ISBLANK('5. Pp (3 años)'!B58),"",'5. Pp (3 años)'!B58)</f>
        <v/>
      </c>
      <c r="C57" s="18" t="str">
        <f>IF(ISBLANK('5. Pp (3 años)'!C58),"",'5. Pp (3 años)'!C58)</f>
        <v>Actividad</v>
      </c>
      <c r="D57" s="19" t="str">
        <f>IF(ISBLANK('5. Pp (3 años)'!D58),"",'5. Pp (3 años)'!D58)</f>
        <v>2.4.3.1. Emisión de pases de caja al contribuyente para el pago de los derechos de la recolección de residuos registrados.</v>
      </c>
      <c r="E57" s="19" t="str">
        <f>IF(ISBLANK('5. Pp (3 años)'!E58),"",'5. Pp (3 años)'!E58)</f>
        <v xml:space="preserve">PEPCR: Porcentaje de emisión de  pases de caja registrados </v>
      </c>
      <c r="F57" s="19" t="str">
        <f>IF(ISBLANK('5. Pp (3 años)'!F58),"",'5. Pp (3 años)'!F58)</f>
        <v>Con esta información nos permite  medir que  los contribuyentes  realicen el pago por los derechos de los servicios de  recolección. Con este servicio queremos lograr que la limpieza en la ciudad sea detallada y que los residuos que se recolecten sean dispuestos de manera responsable en el sitio de disposición final del ayuntamiento.</v>
      </c>
      <c r="G57" s="18" t="str">
        <f>IF(ISBLANK('5. Pp (3 años)'!G58),"",'5. Pp (3 años)'!G58)</f>
        <v>Eficiente</v>
      </c>
      <c r="H57" s="18" t="str">
        <f>IF(ISBLANK('5. Pp (3 años)'!H58),"",'5. Pp (3 años)'!H58)</f>
        <v>Trimestral</v>
      </c>
      <c r="I57" s="19" t="str">
        <f>IF(ISBLANK('5. Pp (3 años)'!I58),"",'5. Pp (3 años)'!I58)</f>
        <v>MÉTODO DE CÁLCULO    
PEPCR:  = (NPCA/NPCR) *100                                                      
VARIABLES:                                                                                
 PEPCR: Porcentaje de emisión de  pases de caja registrados                             
NPCA: Número de pases de caja atendidos                                 
NPCE: Número de pases de caja estimados</v>
      </c>
      <c r="J57" s="19" t="str">
        <f>IF(ISBLANK('5. Pp (3 años)'!J58),"",'5. Pp (3 años)'!J58)</f>
        <v>Unidad de medida del indicador:  
Porcentaje
Unidad de medida de la Variable:
Contribuyente</v>
      </c>
      <c r="K57" s="18" t="str">
        <f>IF(ISBLANK('5. Pp (3 años)'!K58),"",'5. Pp (3 años)'!K58)</f>
        <v>Ascendente</v>
      </c>
      <c r="L57" s="19" t="s">
        <v>449</v>
      </c>
      <c r="M57" s="19" t="s">
        <v>448</v>
      </c>
      <c r="N57" s="19" t="str">
        <f>IF(ISBLANK('5. Pp (3 años)'!N58),"",'5. Pp (3 años)'!N58)</f>
        <v>Nombre del documento:  
Sistema de Opero del Municipio de Benito Juárez, ubicado en la computadora de la Dirección. 
Nombre del área o quien lo emite: 
Dirección de Aprovechamiento                           
Periodicidad: Trimestral                
Liga de la página donde se localiza la información: MBJ-DGSIRS-CG-DA-01-2025</v>
      </c>
      <c r="O57" s="19" t="str">
        <f>IF(ISBLANK('5. Pp (3 años)'!O58),"",'5. Pp (3 años)'!O58)</f>
        <v>Se cuenta con la actualización del sistema de OPERGOB del Municipio de Benito Juárez Q. Roo</v>
      </c>
      <c r="P57" s="103" t="str">
        <f>IF(ISBLANK('5. Pp (3 años)'!P58),"",'5. Pp (3 años)'!P58)</f>
        <v xml:space="preserve">Meta 12.5  Para 2030, disminuir de manera sustancial la generación de desechos mediante políticas de prevención, reducción, reciclaje y reutilización.                            </v>
      </c>
    </row>
    <row r="58" spans="1:16" ht="170" x14ac:dyDescent="0.35">
      <c r="B58" s="61" t="str">
        <f>IF(ISBLANK('5. Pp (3 años)'!B59),"",'5. Pp (3 años)'!B59)</f>
        <v/>
      </c>
      <c r="C58" s="18" t="str">
        <f>IF(ISBLANK('5. Pp (3 años)'!C59),"",'5. Pp (3 años)'!C59)</f>
        <v>Actividad</v>
      </c>
      <c r="D58" s="19" t="str">
        <f>IF(ISBLANK('5. Pp (3 años)'!D59),"",'5. Pp (3 años)'!D59)</f>
        <v>2.4.3.2. Elaboración  de  Constancias de registro de Planes de manejo de residuos sólidos a grandes Generadores verificados.</v>
      </c>
      <c r="E58" s="19" t="str">
        <f>IF(ISBLANK('5. Pp (3 años)'!E59),"",'5. Pp (3 años)'!E59)</f>
        <v>PCRPM: Porcentaje de  elaboración de Constancia de Registro Planes de Manejo verificados</v>
      </c>
      <c r="F58" s="19" t="str">
        <f>IF(ISBLANK('5. Pp (3 años)'!F59),"",'5. Pp (3 años)'!F59)</f>
        <v>Con esta información se permite  medir que los contribuyentes denominados Grandes Generadores (28 Kg/día) de Residuos Sólidos den cumplimiento y apliquen su Planes de Manejo que tiene como objetivo disminuir la generación y maximizar la valoración de residuos sólidos urbanos.</v>
      </c>
      <c r="G58" s="18" t="str">
        <f>IF(ISBLANK('5. Pp (3 años)'!G59),"",'5. Pp (3 años)'!G59)</f>
        <v>Eficiente</v>
      </c>
      <c r="H58" s="18" t="str">
        <f>IF(ISBLANK('5. Pp (3 años)'!H59),"",'5. Pp (3 años)'!H59)</f>
        <v>Trimestral</v>
      </c>
      <c r="I58" s="19" t="str">
        <f>IF(ISBLANK('5. Pp (3 años)'!I59),"",'5. Pp (3 años)'!I59)</f>
        <v>MÉTODO DE CÁLCULO                                      PCRPM:=(NCPMR/NCPME) *100                                                     
VARIABLES:                                                                                
PCRPM: Porcentaje de aplicación de  Constancias de Registro de Planes de Manejo verificados 
NCPMR: Número de constancias registradas de planes manejo realizados.             
NCPME: Número de constancias registradas de planes estimados</v>
      </c>
      <c r="J58" s="19" t="str">
        <f>IF(ISBLANK('5. Pp (3 años)'!J59),"",'5. Pp (3 años)'!J59)</f>
        <v>Unidad de medida del indicador:  
Porcentaje
Unidad de medida de la Variable:  
Registro de Constancia de Planes de Manejo</v>
      </c>
      <c r="K58" s="18" t="str">
        <f>IF(ISBLANK('5. Pp (3 años)'!K59),"",'5. Pp (3 años)'!K59)</f>
        <v>Ascendente</v>
      </c>
      <c r="L58" s="19" t="s">
        <v>450</v>
      </c>
      <c r="M58" s="19" t="s">
        <v>402</v>
      </c>
      <c r="N58" s="19" t="str">
        <f>IF(ISBLANK('5. Pp (3 años)'!N59),"",'5. Pp (3 años)'!N59)</f>
        <v>Nombre del documento:   
Expediente de Planes de Manejo 2025.                            
Nombre del área o quien lo emite:  Dirección de Aprovechamiento       
Periodicidad: Trimestral                                          
Ubicación: 
Laforet con clave de expediente: MBJ-DGSIRS-CG-DA-01-2025</v>
      </c>
      <c r="O58" s="19" t="str">
        <f>IF(ISBLANK('5. Pp (3 años)'!O59),"",'5. Pp (3 años)'!O59)</f>
        <v>Se cuenta con la actualización del sistema de OPERGOB del Municipio de Benito Juárez Q. Roo</v>
      </c>
      <c r="P58" s="103" t="str">
        <f>IF(ISBLANK('5. Pp (3 años)'!P59),"",'5. Pp (3 años)'!P59)</f>
        <v xml:space="preserve">Meta 12.5  Para 2030, disminuir de manera sustancial la generación de desechos mediante políticas de prevención, reducción, reciclaje y reutilización.                            </v>
      </c>
    </row>
    <row r="59" spans="1:16" ht="187" x14ac:dyDescent="0.35">
      <c r="B59" s="61" t="str">
        <f>IF(ISBLANK('5. Pp (3 años)'!B60),"",'5. Pp (3 años)'!B60)</f>
        <v/>
      </c>
      <c r="C59" s="18" t="str">
        <f>IF(ISBLANK('5. Pp (3 años)'!C60),"",'5. Pp (3 años)'!C60)</f>
        <v>Actividad</v>
      </c>
      <c r="D59" s="19" t="str">
        <f>IF(ISBLANK('5. Pp (3 años)'!D60),"",'5. Pp (3 años)'!D60)</f>
        <v>2.4.3.3.  Supervisar los pesajes de residuos declarados por los contribuyentes.</v>
      </c>
      <c r="E59" s="19" t="str">
        <f>IF(ISBLANK('5. Pp (3 años)'!E60),"",'5. Pp (3 años)'!E60)</f>
        <v>PVEC:   Porcentaje de visitas empresas contribuyentes realizadas</v>
      </c>
      <c r="F59" s="19" t="str">
        <f>IF(ISBLANK('5. Pp (3 años)'!F60),"",'5. Pp (3 años)'!F60)</f>
        <v>Con esta información se permite realizar las verificaciones  a los contribuyentes que omiten  o tengan una falsa declaración de la generación de residuos sólidos con el objetivo de verificar las autodeterminaciones de estos residuos.</v>
      </c>
      <c r="G59" s="18" t="str">
        <f>IF(ISBLANK('5. Pp (3 años)'!G60),"",'5. Pp (3 años)'!G60)</f>
        <v>Eficiente</v>
      </c>
      <c r="H59" s="18" t="str">
        <f>IF(ISBLANK('5. Pp (3 años)'!H60),"",'5. Pp (3 años)'!H60)</f>
        <v>Trimestral</v>
      </c>
      <c r="I59" s="19" t="str">
        <f>IF(ISBLANK('5. Pp (3 años)'!I60),"",'5. Pp (3 años)'!I60)</f>
        <v xml:space="preserve">MÉTODO DE CÁLCULO:                                            PVEC= (NVER/NVEP) *100                                                   
VARIABLES:                                                                                
PVEC: Porcentaje de visitas a empresas contribuyentes realizadas 
NVER: Número de visitas a empresas realizadas   
NVEP: Número de visitas a empresas planeadas  </v>
      </c>
      <c r="J59" s="19" t="str">
        <f>IF(ISBLANK('5. Pp (3 años)'!J60),"",'5. Pp (3 años)'!J60)</f>
        <v>Unidad de medida del indicador: 
Porcentaje               
Unidad de medida de la Variable:
Visitas a empresas contribuyentes</v>
      </c>
      <c r="K59" s="18" t="str">
        <f>IF(ISBLANK('5. Pp (3 años)'!K60),"",'5. Pp (3 años)'!K60)</f>
        <v>Ascendente</v>
      </c>
      <c r="L59" s="19" t="s">
        <v>451</v>
      </c>
      <c r="M59" s="19" t="s">
        <v>403</v>
      </c>
      <c r="N59" s="19" t="str">
        <f>IF(ISBLANK('5. Pp (3 años)'!N60),"",'5. Pp (3 años)'!N60)</f>
        <v>Nombre del documento:  Resolución de comprobación, determinación, resolución y pagos complementarios 2021                      
Nombre del área o quien lo emite: Dirección de Aprovechamiento 
Periodicidad: Trimestral               
Ubicación: 
Retorta con clave de expediente MBJ-DGSIRS-CG-DA-02-2024 T, ubicado en la Gaveta de la Dirección.</v>
      </c>
      <c r="O59" s="19" t="str">
        <f>IF(ISBLANK('5. Pp (3 años)'!O60),"",'5. Pp (3 años)'!O60)</f>
        <v>Se cuenta con la actualización del sistema de OPERGOB del Municipio de Benito Juárez Q. Roo</v>
      </c>
      <c r="P59" s="103" t="str">
        <f>IF(ISBLANK('5. Pp (3 años)'!P60),"",'5. Pp (3 años)'!P60)</f>
        <v xml:space="preserve">Meta 12.5  Para 2030, disminuir de manera sustancial la generación de desechos mediante políticas de prevención, reducción, reciclaje y reutilización.                            </v>
      </c>
    </row>
    <row r="60" spans="1:16" ht="187" x14ac:dyDescent="0.35">
      <c r="B60" s="268" t="str">
        <f>IF(ISBLANK('5. Pp (3 años)'!B61),"",'5. Pp (3 años)'!B61)</f>
        <v>Dirección de Generación</v>
      </c>
      <c r="C60" s="266" t="str">
        <f>IF(ISBLANK('5. Pp (3 años)'!C61),"",'5. Pp (3 años)'!C61)</f>
        <v>Componente</v>
      </c>
      <c r="D60" s="265" t="str">
        <f>IF(ISBLANK('5. Pp (3 años)'!D61),"",'5. Pp (3 años)'!D61)</f>
        <v>2.4.4. Actividades de concientización sobre el manejo de residuos sólidos urbanos con la participación ciudadana registrados.</v>
      </c>
      <c r="E60" s="265" t="str">
        <f>IF(ISBLANK('5. Pp (3 años)'!E61),"",'5. Pp (3 años)'!E61)</f>
        <v>PPCR: Porcentaje de participación ciudadana  registradas</v>
      </c>
      <c r="F60" s="265" t="str">
        <f>IF(ISBLANK('5. Pp (3 años)'!F61),"",'5. Pp (3 años)'!F61)</f>
        <v>Con esta información se permite implementar acciones comunitarias que procuren la adecuada generación, clasificación, separación y disposición de los residuos sólidos, con la finalidad de disminuir la cantidad que se genere en el Municipio de Benito Juárez.</v>
      </c>
      <c r="G60" s="266" t="str">
        <f>IF(ISBLANK('5. Pp (3 años)'!G61),"",'5. Pp (3 años)'!G61)</f>
        <v xml:space="preserve">Eficiente </v>
      </c>
      <c r="H60" s="266" t="str">
        <f>IF(ISBLANK('5. Pp (3 años)'!H61),"",'5. Pp (3 años)'!H61)</f>
        <v>Trimestral</v>
      </c>
      <c r="I60" s="265" t="str">
        <f>IF(ISBLANK('5. Pp (3 años)'!I61),"",'5. Pp (3 años)'!I61)</f>
        <v xml:space="preserve">MÉTODO DE CÁLCULO:                                      
PPCR: = (NPP/NPA)*100                                                          
VARIABLES:                                                                      
PPCR:  Porcentaje de participación ciudadana  registradas
NPA= Número de participantes registrados
NPP= Número de participantes estimados </v>
      </c>
      <c r="J60" s="265" t="str">
        <f>IF(ISBLANK('5. Pp (3 años)'!J61),"",'5. Pp (3 años)'!J61)</f>
        <v xml:space="preserve">Unidad de medida del indicador:      
 Porcentaje            
Unidad de medida de la Variable:  
Participantes </v>
      </c>
      <c r="K60" s="266" t="str">
        <f>IF(ISBLANK('5. Pp (3 años)'!K61),"",'5. Pp (3 años)'!K61)</f>
        <v>Ascendente</v>
      </c>
      <c r="L60" s="265" t="s">
        <v>406</v>
      </c>
      <c r="M60" s="265" t="s">
        <v>424</v>
      </c>
      <c r="N60" s="265" t="str">
        <f>IF(ISBLANK('5. Pp (3 años)'!N61),"",'5. Pp (3 años)'!N61)</f>
        <v xml:space="preserve">Nombre del documento:                                                                Carpeta sobre Vínculo Empresarial                                           Carpeta de Fomento Ecológico
Nombre del área quien lo Emite: Dirección de Generación               
Periodicidad: Trimestral   
Ubicación:
Laforet con clave de expediente MBJ-DGSIRS-CG-CFE-001-24, ubicado en oficina de Generación.   </v>
      </c>
      <c r="O60" s="265" t="str">
        <f>IF(ISBLANK('5. Pp (3 años)'!O61),"",'5. Pp (3 años)'!O61)</f>
        <v>Se cuenta con la participación activa en las  actividades desarrolladas para mejorar y eficiente la generación, manejo y clasificación de los RSU en el Municipio de Benito  Juárez, en los sectores académico, empresarial y ciudadano.</v>
      </c>
      <c r="P60" s="267" t="str">
        <f>IF(ISBLANK('5. Pp (3 años)'!P61),"",'5. Pp (3 años)'!P61)</f>
        <v xml:space="preserve">Meta 12.5  Para 2030, disminuir de manera sustancial la generación de desechos mediante políticas de prevención, reducción, reciclaje y reutilización.                            </v>
      </c>
    </row>
    <row r="61" spans="1:16" ht="187" x14ac:dyDescent="0.35">
      <c r="B61" s="61" t="str">
        <f>IF(ISBLANK('5. Pp (3 años)'!B62),"",'5. Pp (3 años)'!B62)</f>
        <v/>
      </c>
      <c r="C61" s="18" t="str">
        <f>IF(ISBLANK('5. Pp (3 años)'!C62),"",'5. Pp (3 años)'!C62)</f>
        <v>Actividad</v>
      </c>
      <c r="D61" s="19" t="str">
        <f>IF(ISBLANK('5. Pp (3 años)'!D62),"",'5. Pp (3 años)'!D62)</f>
        <v>2.4.4.1.  Impartir pláticas de capacitación y concientización enfocadas en la separación, clasificación y buen manejo de los RSU en los sectores empresarial y educativo realizado.</v>
      </c>
      <c r="E61" s="19" t="str">
        <f>IF(ISBLANK('5. Pp (3 años)'!E62),"",'5. Pp (3 años)'!E62)</f>
        <v>PEIEC: Porcentaje de empresas e instituciones educativas capacitadas</v>
      </c>
      <c r="F61" s="19" t="str">
        <f>IF(ISBLANK('5. Pp (3 años)'!F62),"",'5. Pp (3 años)'!F62)</f>
        <v>Con esta información se monitorea sobre el número de  pláticas realizadas  en el correcto manejo y disposición de los residuos sólidos, quienes son pequeños y grandes generadores.</v>
      </c>
      <c r="G61" s="18" t="str">
        <f>IF(ISBLANK('5. Pp (3 años)'!G62),"",'5. Pp (3 años)'!G62)</f>
        <v>Eficiente</v>
      </c>
      <c r="H61" s="18" t="str">
        <f>IF(ISBLANK('5. Pp (3 años)'!H62),"",'5. Pp (3 años)'!H62)</f>
        <v>Trimestral</v>
      </c>
      <c r="I61" s="19" t="str">
        <f>IF(ISBLANK('5. Pp (3 años)'!I62),"",'5. Pp (3 años)'!I62)</f>
        <v xml:space="preserve">MÉTODO DE CÁLCULO:                                      PEIEC:= (NEIC/ NEIE) *100                                                         
VARIABLES                                                                      
PEIEC: Porcentaje de empresas e Instituciones Educativas capacitadas
NEIC: Número de empresas e instituciones educativas capacitadas          
NEIE: Número de empresas e instituciones educativas estimadas. </v>
      </c>
      <c r="J61" s="19" t="str">
        <f>IF(ISBLANK('5. Pp (3 años)'!J62),"",'5. Pp (3 años)'!J62)</f>
        <v>Unidad de medida del indicador:       
Porcentaje
Unidad de medida de la Variable:
plásticas impartidas.</v>
      </c>
      <c r="K61" s="18" t="str">
        <f>IF(ISBLANK('5. Pp (3 años)'!K62),"",'5. Pp (3 años)'!K62)</f>
        <v>Ascendente</v>
      </c>
      <c r="L61" s="19" t="s">
        <v>452</v>
      </c>
      <c r="M61" s="19" t="s">
        <v>407</v>
      </c>
      <c r="N61" s="19" t="str">
        <f>IF(ISBLANK('5. Pp (3 años)'!N62),"",'5. Pp (3 años)'!N62)</f>
        <v xml:space="preserve">Nombre del documento:                                                     Carpeta sobre Vínculo Empresarial                                                      Carpeta de Fomento Ecológico
Nombre del área quien lo Emite: Dirección de Generación               
Periodicidad: Trimestral   
Ubicación:
Laforet con clave de expediente MBJ-DGSIRS-CG-CFE-001-25, ubicado en oficina de Generación.  </v>
      </c>
      <c r="O61" s="19" t="str">
        <f>IF(ISBLANK('5. Pp (3 años)'!O62),"",'5. Pp (3 años)'!O62)</f>
        <v>Se cuenta con la participación activa del sector privado, Instituciones públicas y académicas participan activamente e implementan adecuadamente las acciones y procesos que integran el Plan de Manejo de RSU de los Pequeños y Grandes Generadores.</v>
      </c>
      <c r="P61" s="103" t="str">
        <f>IF(ISBLANK('5. Pp (3 años)'!P62),"",'5. Pp (3 años)'!P62)</f>
        <v xml:space="preserve">Meta 12.5  Para 2030, disminuir de manera sustancial la generación de desechos mediante políticas de prevención, reducción, reciclaje y reutilización.                            </v>
      </c>
    </row>
    <row r="62" spans="1:16" ht="170" x14ac:dyDescent="0.35">
      <c r="B62" s="61" t="str">
        <f>IF(ISBLANK('5. Pp (3 años)'!B63),"",'5. Pp (3 años)'!B63)</f>
        <v/>
      </c>
      <c r="C62" s="18" t="str">
        <f>IF(ISBLANK('5. Pp (3 años)'!C63),"",'5. Pp (3 años)'!C63)</f>
        <v>Actividad</v>
      </c>
      <c r="D62" s="19" t="str">
        <f>IF(ISBLANK('5. Pp (3 años)'!D63),"",'5. Pp (3 años)'!D63)</f>
        <v>2.4.4.3.  Colocar botes en préstamo y/o donación para la clasificación y separación de los residuos sólidos en beneficio de la ciudadanía, realizados.</v>
      </c>
      <c r="E62" s="19" t="str">
        <f>IF(ISBLANK('5. Pp (3 años)'!E63),"",'5. Pp (3 años)'!E63)</f>
        <v>PBBP: Porcentaje de botes de basura prestados</v>
      </c>
      <c r="F62" s="19" t="str">
        <f>IF(ISBLANK('5. Pp (3 años)'!F63),"",'5. Pp (3 años)'!F63)</f>
        <v>Con esta información se verifica la coadyuvación a la ciudadanía e instituciones públicas en la correcta contención de sus residuos sólidos durante las actividades públicas y privadas dentro de puntos estratégicos del municipio.</v>
      </c>
      <c r="G62" s="18" t="str">
        <f>IF(ISBLANK('5. Pp (3 años)'!G63),"",'5. Pp (3 años)'!G63)</f>
        <v>Eficiente</v>
      </c>
      <c r="H62" s="18" t="str">
        <f>IF(ISBLANK('5. Pp (3 años)'!H63),"",'5. Pp (3 años)'!H63)</f>
        <v>Trimestral</v>
      </c>
      <c r="I62" s="19" t="str">
        <f>IF(ISBLANK('5. Pp (3 años)'!I63),"",'5. Pp (3 años)'!I63)</f>
        <v>MÉTODO DE CÁLCULO:                                                            
PBBP= (NBP/NBE)*100                                                                    
VARIABLES:                                                                            
PBBP: Porcentaje de botes de basura prestados                            
NBP: Número de botes prestados 
NBE: Número de botes estimados</v>
      </c>
      <c r="J62" s="19" t="str">
        <f>IF(ISBLANK('5. Pp (3 años)'!J63),"",'5. Pp (3 años)'!J63)</f>
        <v>Unidad de medida del indicador:      
Porcentaje               
UNIDAD DE MEDIDA DE LA VARIABLE:          
Botes de Basura</v>
      </c>
      <c r="K62" s="18" t="str">
        <f>IF(ISBLANK('5. Pp (3 años)'!K63),"",'5. Pp (3 años)'!K63)</f>
        <v>Ascendente</v>
      </c>
      <c r="L62" s="19" t="s">
        <v>453</v>
      </c>
      <c r="M62" s="19" t="s">
        <v>410</v>
      </c>
      <c r="N62" s="19" t="str">
        <f>IF(ISBLANK('5. Pp (3 años)'!N63),"",'5. Pp (3 años)'!N63)</f>
        <v>Nombre del documento: 
Carpeta de Instalación de botes de Basura 2025
Nombre del área quien lo emite: Dirección Generación
Periodicidad: Trimestral                 
Ubicación: 
Laforet con clave de expediente MBJ-DGSIRS-CG-CVC-002-245 ubicado en oficina de Generación.</v>
      </c>
      <c r="O62" s="19" t="str">
        <f>IF(ISBLANK('5. Pp (3 años)'!O63),"",'5. Pp (3 años)'!O63)</f>
        <v>Se cuenta con una mayor participación  en la donación de botes por parte de las empresas de transformación y automotrices del municipio de Benito Juárez.</v>
      </c>
      <c r="P62" s="103" t="str">
        <f>IF(ISBLANK('5. Pp (3 años)'!P63),"",'5. Pp (3 años)'!P63)</f>
        <v xml:space="preserve">Meta 12.5  Para 2030, disminuir de manera sustancial la generación de desechos mediante políticas de prevención, reducción, reciclaje y reutilización.                            </v>
      </c>
    </row>
    <row r="63" spans="1:16" ht="119" x14ac:dyDescent="0.35">
      <c r="B63" s="268" t="str">
        <f>IF(ISBLANK('5. Pp (3 años)'!B64),"",'5. Pp (3 años)'!B64)</f>
        <v>Dirección Administrativa</v>
      </c>
      <c r="C63" s="266" t="str">
        <f>IF(ISBLANK('5. Pp (3 años)'!C64),"",'5. Pp (3 años)'!C64)</f>
        <v>Componente</v>
      </c>
      <c r="D63" s="265" t="str">
        <f>IF(ISBLANK('5. Pp (3 años)'!D64),"",'5. Pp (3 años)'!D64)</f>
        <v>2.4.5. Verificación de una cuenta pública optimizada</v>
      </c>
      <c r="E63" s="265" t="str">
        <f>IF(ISBLANK('5. Pp (3 años)'!E64),"",'5. Pp (3 años)'!E64)</f>
        <v>PRCP: Porcentaje de reportes del presupuesto aprobado.</v>
      </c>
      <c r="F63" s="265" t="str">
        <f>IF(ISBLANK('5. Pp (3 años)'!F64),"",'5. Pp (3 años)'!F64)</f>
        <v>Llevar a cabo la planeación, implementación y verificación del ejercicio presupuestal y financiero, para la presentación de una cuenta pública optimizada.</v>
      </c>
      <c r="G63" s="266" t="str">
        <f>IF(ISBLANK('5. Pp (3 años)'!G64),"",'5. Pp (3 años)'!G64)</f>
        <v xml:space="preserve">Eficiente </v>
      </c>
      <c r="H63" s="266" t="str">
        <f>IF(ISBLANK('5. Pp (3 años)'!H64),"",'5. Pp (3 años)'!H64)</f>
        <v>Trimestral</v>
      </c>
      <c r="I63" s="265" t="str">
        <f>IF(ISBLANK('5. Pp (3 años)'!I64),"",'5. Pp (3 años)'!I64)</f>
        <v>Método de cálculo:
PRCP=(NIE/NIP)*100
VARIABLES:                                                                                                                                                                  PRCP: Porcentaje de informes realizadas.                                                                   
NIE: Números de informes emitidos
NIP: Números de informes programados.</v>
      </c>
      <c r="J63" s="265" t="str">
        <f>IF(ISBLANK('5. Pp (3 años)'!J64),"",'5. Pp (3 años)'!J64)</f>
        <v xml:space="preserve">Unidad de medida del indicador:  
Porcentaje
Unidad de medida de la Variable:   
Reportes </v>
      </c>
      <c r="K63" s="266" t="str">
        <f>IF(ISBLANK('5. Pp (3 años)'!K64),"",'5. Pp (3 años)'!K64)</f>
        <v>Ascendente</v>
      </c>
      <c r="L63" s="265" t="s">
        <v>411</v>
      </c>
      <c r="M63" s="265" t="s">
        <v>412</v>
      </c>
      <c r="N63" s="265" t="str">
        <f>IF(ISBLANK('5. Pp (3 años)'!N64),"",'5. Pp (3 años)'!N64)</f>
        <v xml:space="preserve">Nombre del documento: 
Avance Trimestral de Gestión Financiera.
Nombre del área o quien lo emite: Dirección de Administrativa                            
Periodicidad: Trimestral
Ubicación: 
Laforet con clave de expediente: MBJ-DGSIRS-CG-DA-CC-007-2025. </v>
      </c>
      <c r="O63" s="265" t="str">
        <f>IF(ISBLANK('5. Pp (3 años)'!O64),"",'5. Pp (3 años)'!O64)</f>
        <v xml:space="preserve">Se cuenta con la actualización de los medios electrónicos </v>
      </c>
      <c r="P63" s="267" t="str">
        <f>IF(ISBLANK('5. Pp (3 años)'!P64),"",'5. Pp (3 años)'!P64)</f>
        <v xml:space="preserve">Meta 12.5  Para 2030, disminuir de manera sustancial la generación de desechos mediante políticas de prevención, reducción, reciclaje y reutilización.                     </v>
      </c>
    </row>
    <row r="64" spans="1:16" ht="136" x14ac:dyDescent="0.35">
      <c r="B64" s="61" t="str">
        <f>IF(ISBLANK('5. Pp (3 años)'!B65),"",'5. Pp (3 años)'!B65)</f>
        <v/>
      </c>
      <c r="C64" s="18" t="str">
        <f>IF(ISBLANK('5. Pp (3 años)'!C65),"",'5. Pp (3 años)'!C65)</f>
        <v>Actividad</v>
      </c>
      <c r="D64" s="19" t="str">
        <f>IF(ISBLANK('5. Pp (3 años)'!D65),"",'5. Pp (3 años)'!D65)</f>
        <v>2.4.5.1. Elaboración de la información  administrativa para la rendición de cuentas del organismo. Realizados.</v>
      </c>
      <c r="E64" s="19" t="str">
        <f>IF(ISBLANK('5. Pp (3 años)'!E65),"",'5. Pp (3 años)'!E65)</f>
        <v xml:space="preserve">PIPP: Porcentaje de informes de rendición de cuentas   realizadas. </v>
      </c>
      <c r="F64" s="19" t="str">
        <f>IF(ISBLANK('5. Pp (3 años)'!F65),"",'5. Pp (3 años)'!F65)</f>
        <v>Porcentaje de informes de la Rendición de Cuenta pública a la  ASEQROO (Auditoria Superior del Estado de Quintana Roo).</v>
      </c>
      <c r="G64" s="18" t="str">
        <f>IF(ISBLANK('5. Pp (3 años)'!G65),"",'5. Pp (3 años)'!G65)</f>
        <v>Eficiente</v>
      </c>
      <c r="H64" s="18" t="str">
        <f>IF(ISBLANK('5. Pp (3 años)'!H65),"",'5. Pp (3 años)'!H65)</f>
        <v>Trimestral</v>
      </c>
      <c r="I64" s="19" t="str">
        <f>IF(ISBLANK('5. Pp (3 años)'!I65),"",'5. Pp (3 años)'!I65)</f>
        <v>Método de cálculo:
PIPP:=(NIE/NIP)*100
VARIABLES:                                                                                                                                                                     PIPP: Porcentaje de informes de rendición de cuentas   realizadas.                                                                  
NIE: Números de informes entregados
NIP: Números de informes programados</v>
      </c>
      <c r="J64" s="19" t="str">
        <f>IF(ISBLANK('5. Pp (3 años)'!J65),"",'5. Pp (3 años)'!J65)</f>
        <v xml:space="preserve">Unidad de medida del indicador:  
Porcentaje
Unidad de medida de la Variable:   
Reportes </v>
      </c>
      <c r="K64" s="18" t="str">
        <f>IF(ISBLANK('5. Pp (3 años)'!K65),"",'5. Pp (3 años)'!K65)</f>
        <v>Ascendente</v>
      </c>
      <c r="L64" s="19" t="s">
        <v>413</v>
      </c>
      <c r="M64" s="19" t="s">
        <v>425</v>
      </c>
      <c r="N64" s="19" t="str">
        <f>IF(ISBLANK('5. Pp (3 años)'!N65),"",'5. Pp (3 años)'!N65)</f>
        <v xml:space="preserve">Nombre del documento: 
Estados Financieras, presupuestarios y programáticos.
Nombre del área o quien lo emite: Dirección de Administrativa                            
Periodicidad: Trimestral
Ubicación: 
Laforet con clave de expediente: MBJ-DGSIRS-CG-DA- CC-007-2024   </v>
      </c>
      <c r="O64" s="19" t="str">
        <f>IF(ISBLANK('5. Pp (3 años)'!O65),"",'5. Pp (3 años)'!O65)</f>
        <v>Se cuenta con  la aprobación de los Estados Financieros Se cuenta con  la aprobación de los Estados Financieros del Consejo Directivo de SIRESOL CANCÚN.</v>
      </c>
      <c r="P64" s="103" t="str">
        <f>IF(ISBLANK('5. Pp (3 años)'!P65),"",'5. Pp (3 años)'!P65)</f>
        <v xml:space="preserve">Meta 12.5  Para 2030, disminuir de manera sustancial la generación de desechos mediante políticas de prevención, redacción, reciclaje y reutilización.                     </v>
      </c>
    </row>
    <row r="65" spans="2:16" ht="119" x14ac:dyDescent="0.35">
      <c r="B65" s="268" t="str">
        <f>IF(ISBLANK('5. Pp (3 años)'!B66),"",'5. Pp (3 años)'!B66)</f>
        <v>Dirección de Prevención</v>
      </c>
      <c r="C65" s="266" t="str">
        <f>IF(ISBLANK('5. Pp (3 años)'!C66),"",'5. Pp (3 años)'!C66)</f>
        <v>Componente</v>
      </c>
      <c r="D65" s="265" t="str">
        <f>IF(ISBLANK('5. Pp (3 años)'!D66),"",'5. Pp (3 años)'!D66)</f>
        <v>2.4.6. Implementación de acciones para prevenir malas prácticas en la gestión integral de residuos, coordinándose con las autoridades municipales competentes y asegurando el cumplimiento del marco legal vigente, realizados.</v>
      </c>
      <c r="E65" s="265" t="str">
        <f>IF(ISBLANK('5. Pp (3 años)'!E66),"",'5. Pp (3 años)'!E66)</f>
        <v>PRR: Porcentaje de reportes registrados.</v>
      </c>
      <c r="F65" s="265" t="str">
        <f>IF(ISBLANK('5. Pp (3 años)'!F66),"",'5. Pp (3 años)'!F66)</f>
        <v xml:space="preserve">Coordinar acciones con las autoridades municipales competentes en materia de residuos para diseñar, implementar y evaluar políticas y programas de prevención. </v>
      </c>
      <c r="G65" s="266" t="str">
        <f>IF(ISBLANK('5. Pp (3 años)'!G66),"",'5. Pp (3 años)'!G66)</f>
        <v xml:space="preserve">Eficiente </v>
      </c>
      <c r="H65" s="266" t="str">
        <f>IF(ISBLANK('5. Pp (3 años)'!H66),"",'5. Pp (3 años)'!H66)</f>
        <v>Trimestral</v>
      </c>
      <c r="I65" s="265" t="str">
        <f>IF(ISBLANK('5. Pp (3 años)'!I66),"",'5. Pp (3 años)'!I66)</f>
        <v>Método de cálculo:
PRR:=(PRR/PRP)*100
VARIABLES:                                                                                                                                                                       PRR: Porcentaje de reportes  registrados.                                                               
PRE: Porcentaje de reportes entregados
PRP: Porcentaje de reportes programados</v>
      </c>
      <c r="J65" s="265" t="str">
        <f>IF(ISBLANK('5. Pp (3 años)'!J66),"",'5. Pp (3 años)'!J66)</f>
        <v xml:space="preserve">Unidad de medida del indicador:  
Porcentaje
Unidad de medida de la Variable:   
Reportes </v>
      </c>
      <c r="K65" s="266" t="str">
        <f>IF(ISBLANK('5. Pp (3 años)'!K66),"",'5. Pp (3 años)'!K66)</f>
        <v>Ascendente</v>
      </c>
      <c r="L65" s="265" t="s">
        <v>414</v>
      </c>
      <c r="M65" s="265" t="s">
        <v>416</v>
      </c>
      <c r="N65" s="265" t="str">
        <f>IF(ISBLANK('5. Pp (3 años)'!N66),"",'5. Pp (3 años)'!N66)</f>
        <v xml:space="preserve">Nombre del documento: 
Reportes del programa de prevención 
Nombre del área o quien lo emite: Dirección de Prevención                         
Periodicidad: Trimestral
Ubicación: 
Laforet con clave de expediente:MBJ-DGSIRS-CG-DP-001-2025.   </v>
      </c>
      <c r="O65" s="265" t="str">
        <f>IF(ISBLANK('5. Pp (3 años)'!O66),"",'5. Pp (3 años)'!O66)</f>
        <v>Que existan infractores en materia de residuos sólidos registrados.</v>
      </c>
      <c r="P65" s="267" t="str">
        <f>IF(ISBLANK('5. Pp (3 años)'!P66),"",'5. Pp (3 años)'!P66)</f>
        <v xml:space="preserve">Meta 12.5  Para 2030, disminuir de manera sustancial la generación de desechos mediante políticas de prevención, redacción, reciclaje y reutilización.                     </v>
      </c>
    </row>
    <row r="66" spans="2:16" ht="170" x14ac:dyDescent="0.35">
      <c r="B66" s="61" t="str">
        <f>IF(ISBLANK('5. Pp (3 años)'!B67),"",'5. Pp (3 años)'!B67)</f>
        <v/>
      </c>
      <c r="C66" s="18" t="str">
        <f>IF(ISBLANK('5. Pp (3 años)'!C67),"",'5. Pp (3 años)'!C67)</f>
        <v>Actividad</v>
      </c>
      <c r="D66" s="19" t="str">
        <f>IF(ISBLANK('5. Pp (3 años)'!D67),"",'5. Pp (3 años)'!D67)</f>
        <v>2.4.6.1 Implementar un sistema de vigilancia con  las Unidades Verdes para prevenir y detectar infracciones en la gestión de residuos sólidos por parte de empresas y particulares, realizados.</v>
      </c>
      <c r="E66" s="19" t="str">
        <f>IF(ISBLANK('5. Pp (3 años)'!E67),"",'5. Pp (3 años)'!E67)</f>
        <v>PEAR: Porcentaje de personas atendidas por las unidades verdes  registradas.</v>
      </c>
      <c r="F66" s="19" t="str">
        <f>IF(ISBLANK('5. Pp (3 años)'!F67),"",'5. Pp (3 años)'!F67)</f>
        <v xml:space="preserve">Fungir como órgano auxiliar en procedimientos sancionadores administrativos.  </v>
      </c>
      <c r="G66" s="18" t="str">
        <f>IF(ISBLANK('5. Pp (3 años)'!G67),"",'5. Pp (3 años)'!G67)</f>
        <v>Eficiente</v>
      </c>
      <c r="H66" s="18" t="str">
        <f>IF(ISBLANK('5. Pp (3 años)'!H67),"",'5. Pp (3 años)'!H67)</f>
        <v>Trimestral</v>
      </c>
      <c r="I66" s="19" t="str">
        <f>IF(ISBLANK('5. Pp (3 años)'!I67),"",'5. Pp (3 años)'!I67)</f>
        <v>Método de cálculo:
PEAR:=(NPAUVE:/NPAUVP)*100
VARIABLES:                                                                                                                                                               PEAR: Porcentaje de personas atendidas por las unidades verdes, registradas.                                                            
NPAUVE: Números de personas atendidas por las unidades verdes entregados
NPAUVP: Números de personas atendidas por las unidades verdes entregados</v>
      </c>
      <c r="J66" s="19" t="str">
        <f>IF(ISBLANK('5. Pp (3 años)'!J67),"",'5. Pp (3 años)'!J67)</f>
        <v>Unidad de medida del indicador:  
Porcentaje
Unidad de medida de la Variable:   
Personas atendidas</v>
      </c>
      <c r="K66" s="18" t="str">
        <f>IF(ISBLANK('5. Pp (3 años)'!K67),"",'5. Pp (3 años)'!K67)</f>
        <v>Ascendente</v>
      </c>
      <c r="L66" s="19" t="s">
        <v>454</v>
      </c>
      <c r="M66" s="19" t="s">
        <v>418</v>
      </c>
      <c r="N66" s="19" t="str">
        <f>IF(ISBLANK('5. Pp (3 años)'!N67),"",'5. Pp (3 años)'!N67)</f>
        <v xml:space="preserve">Nombre del documento: 
Reportes del programa de prevención 
Nombre del área o quien lo emite: Dirección de Prevención                         
Periodicidad: Trimestral
Ubicación: 
Laforet con clave de expediente: MBJ-DGSIRS-CG-DP-001-2024.  </v>
      </c>
      <c r="O66" s="19" t="str">
        <f>IF(ISBLANK('5. Pp (3 años)'!O67),"",'5. Pp (3 años)'!O67)</f>
        <v>Que existan infractores en materia de residuos sólidos registrados.</v>
      </c>
      <c r="P66" s="103" t="str">
        <f>IF(ISBLANK('5. Pp (3 años)'!P67),"",'5. Pp (3 años)'!P67)</f>
        <v xml:space="preserve">Meta 12.5  Para 2030, disminuir de manera sustancial la generación de desechos mediante políticas de prevención, redacción, reciclaje y reutilización.                     </v>
      </c>
    </row>
    <row r="67" spans="2:16" ht="119" x14ac:dyDescent="0.35">
      <c r="B67" s="268" t="str">
        <f>IF(ISBLANK('5. Pp (3 años)'!B68),"",'5. Pp (3 años)'!B68)</f>
        <v>Dirección de la Unidad Jurídica y Sanciones</v>
      </c>
      <c r="C67" s="266" t="str">
        <f>IF(ISBLANK('5. Pp (3 años)'!C68),"",'5. Pp (3 años)'!C68)</f>
        <v>Componente</v>
      </c>
      <c r="D67" s="265" t="str">
        <f>IF(ISBLANK('5. Pp (3 años)'!D68),"",'5. Pp (3 años)'!D68)</f>
        <v>.4.1.7.. Informes de procedimientos administrativos sancionadores emitidos.</v>
      </c>
      <c r="E67" s="265" t="str">
        <f>IF(ISBLANK('5. Pp (3 años)'!E68),"",'5. Pp (3 años)'!E68)</f>
        <v>PIJR: Porcentaje de informes de  jurídicos realizadas.</v>
      </c>
      <c r="F67" s="265" t="str">
        <f>IF(ISBLANK('5. Pp (3 años)'!F68),"",'5. Pp (3 años)'!F68)</f>
        <v>Conjunto de diligencias (visitas, inspecciones y actuaciones) sistematizadas mediante informes analíticos que garantizan el registro oficial de la supervisión, facilitando la evaluación del desempeño y la planeación estratégica de la Dirección.</v>
      </c>
      <c r="G67" s="266" t="str">
        <f>IF(ISBLANK('5. Pp (3 años)'!G68),"",'5. Pp (3 años)'!G68)</f>
        <v xml:space="preserve">Eficiente </v>
      </c>
      <c r="H67" s="266" t="str">
        <f>IF(ISBLANK('5. Pp (3 años)'!H68),"",'5. Pp (3 años)'!H68)</f>
        <v>Trimestral</v>
      </c>
      <c r="I67" s="265" t="str">
        <f>IF(ISBLANK('5. Pp (3 años)'!I68),"",'5. Pp (3 años)'!I68)</f>
        <v>Método de cálculo:
PIJR: :=(PIE/PIP/)*100
VARIABLES:                                                                                                                                                                          PIJR: Porcentaje de informes de  jurídicos realizadas.
PIJE: Porcentaje de informes jurídicos entregados
PIJP: Porcentaje de informes Jurídicos programados</v>
      </c>
      <c r="J67" s="265" t="str">
        <f>IF(ISBLANK('5. Pp (3 años)'!J68),"",'5. Pp (3 años)'!J68)</f>
        <v xml:space="preserve">Unidad de medida del indicador:  
Porcentaje
Unidad de medida de la Variable:   
Informes </v>
      </c>
      <c r="K67" s="266" t="str">
        <f>IF(ISBLANK('5. Pp (3 años)'!K68),"",'5. Pp (3 años)'!K68)</f>
        <v>Ascendente</v>
      </c>
      <c r="L67" s="265" t="s">
        <v>426</v>
      </c>
      <c r="M67" s="265" t="s">
        <v>419</v>
      </c>
      <c r="N67" s="265" t="str">
        <f>IF(ISBLANK('5. Pp (3 años)'!N68),"",'5. Pp (3 años)'!N68)</f>
        <v xml:space="preserve">Nombre del documento: 
informes Trimestral de asuntos jurídicos
Nombre del área o quien lo emite: Dirección Jurídica                            
Periodicidad: Trimestral
Ubicación: 
Laforet con clave de expediente: MBJ-DGSIRS-CG-DJS-01-2025.   </v>
      </c>
      <c r="O67" s="265" t="str">
        <f>IF(ISBLANK('5. Pp (3 años)'!O68),"",'5. Pp (3 años)'!O68)</f>
        <v>Que existan infractores en materia de residuos sólidos registrados.</v>
      </c>
      <c r="P67" s="267" t="str">
        <f>IF(ISBLANK('5. Pp (3 años)'!P68),"",'5. Pp (3 años)'!P68)</f>
        <v xml:space="preserve">Meta 12.5  Para 2030, disminuir de manera sustancial la generación de desechos mediante políticas de prevención, redacción, reciclaje y reutilización.                     </v>
      </c>
    </row>
    <row r="68" spans="2:16" ht="136.5" thickBot="1" x14ac:dyDescent="0.4">
      <c r="B68" s="62" t="str">
        <f>IF(ISBLANK('5. Pp (3 años)'!B69),"",'5. Pp (3 años)'!B69)</f>
        <v/>
      </c>
      <c r="C68" s="22" t="str">
        <f>IF(ISBLANK('5. Pp (3 años)'!C69),"",'5. Pp (3 años)'!C69)</f>
        <v>Actividad</v>
      </c>
      <c r="D68" s="104" t="str">
        <f>IF(ISBLANK('5. Pp (3 años)'!D69),"",'5. Pp (3 años)'!D69)</f>
        <v>2.4.7.1. Integración y seguimiento de informes de procedimientos administrativos realizados.</v>
      </c>
      <c r="E68" s="104" t="str">
        <f>IF(ISBLANK('5. Pp (3 años)'!E69),"",'5. Pp (3 años)'!E69)</f>
        <v>PIPAR: Porcentaje de informes procedimientos administrativos, realizados.</v>
      </c>
      <c r="F68" s="104" t="str">
        <f>IF(ISBLANK('5. Pp (3 años)'!F69),"",'5. Pp (3 años)'!F69)</f>
        <v>Atención y seguimiento de las obligaciones procesales del área jurídica ante instancias judiciales y jurisdiccionales</v>
      </c>
      <c r="G68" s="22" t="str">
        <f>IF(ISBLANK('5. Pp (3 años)'!G69),"",'5. Pp (3 años)'!G69)</f>
        <v xml:space="preserve">Eficiente </v>
      </c>
      <c r="H68" s="22" t="str">
        <f>IF(ISBLANK('5. Pp (3 años)'!H69),"",'5. Pp (3 años)'!H69)</f>
        <v>Trimestral</v>
      </c>
      <c r="I68" s="104" t="str">
        <f>IF(ISBLANK('5. Pp (3 años)'!I69),"",'5. Pp (3 años)'!I69)</f>
        <v>Método de cálculo:
PIPAR: =(PIE/PIP/)*100
VARIABLES:                                                                                                                                                                  PIPAR: Porcentaje de informes procedimientos administrativos, realizados.                                  PIE: Porcentaje de informes Jurídicos entregados                                                                           
PIJP: Porcentaje de informes Jurídicos programados</v>
      </c>
      <c r="J68" s="104" t="str">
        <f>IF(ISBLANK('5. Pp (3 años)'!J69),"",'5. Pp (3 años)'!J69)</f>
        <v xml:space="preserve">Unidad de medida del indicador:  
Porcentaje
Unidad de medida de la Variable:   
Informes </v>
      </c>
      <c r="K68" s="22" t="str">
        <f>IF(ISBLANK('5. Pp (3 años)'!K69),"",'5. Pp (3 años)'!K69)</f>
        <v>Ascendente</v>
      </c>
      <c r="L68" s="104" t="s">
        <v>420</v>
      </c>
      <c r="M68" s="104" t="s">
        <v>421</v>
      </c>
      <c r="N68" s="104" t="str">
        <f>IF(ISBLANK('5. Pp (3 años)'!N69),"",'5. Pp (3 años)'!N69)</f>
        <v>Nombre del documento: 
Informes Trimestral de  informes procedimientos administrativos, transparencia, contratos y convenios.
Nombre del área o quien lo emite:                                              Dirección de la Unidad Jurídica   y Sanciones                         
Periodicidad: Trimestral
Ubicación: 
Laforet con clave de expediente: MBJ-DGSIRS-CG-DJS-02-2025.</v>
      </c>
      <c r="O68" s="104" t="str">
        <f>IF(ISBLANK('5. Pp (3 años)'!O69),"",'5. Pp (3 años)'!O69)</f>
        <v>Que existan infractores en materia de residuos sólidos registrados.</v>
      </c>
      <c r="P68" s="105" t="str">
        <f>IF(ISBLANK('5. Pp (3 años)'!P69),"",'5. Pp (3 años)'!P69)</f>
        <v xml:space="preserve">Meta 12.5  Para 2030, disminuir de manera sustancial la generación de desechos mediante políticas de prevención, redacción, reciclaje y reutilización.                     </v>
      </c>
    </row>
    <row r="69" spans="2:16" ht="15" thickTop="1" x14ac:dyDescent="0.35">
      <c r="I69" s="25"/>
      <c r="J69" s="25"/>
      <c r="L69" s="25"/>
      <c r="M69" s="25"/>
      <c r="N69" s="25"/>
      <c r="O69" s="25"/>
      <c r="P69" s="25"/>
    </row>
    <row r="70" spans="2:16" x14ac:dyDescent="0.35">
      <c r="I70" s="25"/>
      <c r="J70" s="25"/>
    </row>
    <row r="71" spans="2:16" x14ac:dyDescent="0.35">
      <c r="I71" s="25"/>
      <c r="J71" s="25"/>
    </row>
  </sheetData>
  <protectedRanges>
    <protectedRange algorithmName="SHA-512" hashValue="hs8tanhpCsd/XZij8Th5agq2DsnGndMM6pJdX8YVPpgMDcfda05TDeT2gzj7xUoUt69fpeRT7DPhHXdAihZT5Q==" saltValue="AJf/htwRgphXl0i3H6QrPQ==" spinCount="100000" sqref="L45:M68" name="metas linea base"/>
  </protectedRanges>
  <autoFilter ref="B43:P68"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3">
    <mergeCell ref="B39:D39"/>
    <mergeCell ref="E39:P39"/>
    <mergeCell ref="B35:D35"/>
    <mergeCell ref="B36:D36"/>
    <mergeCell ref="E36:P36"/>
    <mergeCell ref="B37:D37"/>
    <mergeCell ref="B38:D38"/>
    <mergeCell ref="E38:P38"/>
    <mergeCell ref="E37:K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E16:H17"/>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verticalCentered="1"/>
  <pageMargins left="0.23622047244094491" right="0.23622047244094491" top="0.74803149606299213" bottom="0.74803149606299213" header="0.31496062992125984" footer="0.31496062992125984"/>
  <pageSetup paperSize="5" scale="23" fitToHeight="0" orientation="landscape" r:id="rId1"/>
  <headerFooter alignWithMargins="0">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43"/>
  <sheetViews>
    <sheetView topLeftCell="B3" zoomScale="68" zoomScaleNormal="68" workbookViewId="0">
      <selection activeCell="C3" sqref="C3:X57"/>
    </sheetView>
  </sheetViews>
  <sheetFormatPr baseColWidth="10" defaultColWidth="11.36328125" defaultRowHeight="14.5" x14ac:dyDescent="0.35"/>
  <cols>
    <col min="1" max="2" width="11.36328125" style="20"/>
    <col min="3" max="3" width="15.7265625" style="1" customWidth="1"/>
    <col min="4" max="4" width="53.7265625" style="20" customWidth="1"/>
    <col min="5" max="5" width="33.7265625" style="20" customWidth="1"/>
    <col min="6" max="8" width="11.36328125" style="1"/>
    <col min="9" max="9" width="11.36328125" style="20"/>
    <col min="10" max="12" width="12.26953125" style="20" bestFit="1" customWidth="1"/>
    <col min="13" max="13" width="11.08984375" style="20" bestFit="1" customWidth="1"/>
    <col min="14" max="14" width="11.90625" style="20" bestFit="1" customWidth="1"/>
    <col min="15" max="16" width="11.08984375" style="20" bestFit="1" customWidth="1"/>
    <col min="17" max="17" width="12.26953125" style="20" bestFit="1" customWidth="1"/>
    <col min="18" max="18" width="11.08984375" style="20" bestFit="1" customWidth="1"/>
    <col min="19" max="19" width="12.26953125" style="20" bestFit="1" customWidth="1"/>
    <col min="20" max="20" width="11.08984375" style="20" bestFit="1" customWidth="1"/>
    <col min="21" max="21" width="10.90625" style="20" bestFit="1" customWidth="1"/>
    <col min="22" max="23" width="12" style="20" bestFit="1" customWidth="1"/>
    <col min="24" max="24" width="13.36328125" style="20" bestFit="1" customWidth="1"/>
    <col min="25" max="16384" width="11.36328125" style="20"/>
  </cols>
  <sheetData>
    <row r="4" spans="3:24" ht="15" thickBot="1" x14ac:dyDescent="0.4"/>
    <row r="5" spans="3:24" ht="15" customHeight="1" x14ac:dyDescent="0.35">
      <c r="C5" s="42"/>
      <c r="D5" s="425" t="s">
        <v>53</v>
      </c>
      <c r="E5" s="425"/>
      <c r="F5" s="425"/>
      <c r="G5" s="425"/>
      <c r="H5" s="425"/>
      <c r="I5" s="425"/>
      <c r="J5" s="425"/>
      <c r="K5" s="425"/>
      <c r="L5" s="26"/>
      <c r="M5" s="26"/>
      <c r="N5" s="26"/>
      <c r="O5" s="26"/>
      <c r="P5" s="26"/>
      <c r="Q5" s="26"/>
      <c r="R5" s="26"/>
      <c r="S5" s="26"/>
      <c r="T5" s="26"/>
      <c r="U5" s="26"/>
      <c r="V5" s="26"/>
      <c r="W5" s="26"/>
      <c r="X5" s="27"/>
    </row>
    <row r="6" spans="3:24" ht="15" customHeight="1" x14ac:dyDescent="0.35">
      <c r="C6" s="43"/>
      <c r="D6" s="426"/>
      <c r="E6" s="426"/>
      <c r="F6" s="426"/>
      <c r="G6" s="426"/>
      <c r="H6" s="426"/>
      <c r="I6" s="426"/>
      <c r="J6" s="426"/>
      <c r="K6" s="426"/>
      <c r="X6" s="28"/>
    </row>
    <row r="7" spans="3:24" ht="26.25" customHeight="1" x14ac:dyDescent="0.35">
      <c r="C7" s="43"/>
      <c r="D7" s="426" t="s">
        <v>110</v>
      </c>
      <c r="E7" s="426"/>
      <c r="F7" s="426"/>
      <c r="G7" s="426"/>
      <c r="H7" s="426"/>
      <c r="I7" s="426"/>
      <c r="J7" s="426"/>
      <c r="K7" s="426"/>
      <c r="L7" s="29"/>
      <c r="M7" s="29"/>
      <c r="N7" s="29"/>
      <c r="O7" s="29"/>
      <c r="X7" s="28"/>
    </row>
    <row r="8" spans="3:24" ht="26.25" customHeight="1" x14ac:dyDescent="0.35">
      <c r="C8" s="43"/>
      <c r="D8" s="426" t="s">
        <v>433</v>
      </c>
      <c r="E8" s="426"/>
      <c r="F8" s="426"/>
      <c r="G8" s="426"/>
      <c r="H8" s="426"/>
      <c r="I8" s="426"/>
      <c r="J8" s="426"/>
      <c r="K8" s="426"/>
      <c r="L8" s="29"/>
      <c r="M8" s="29"/>
      <c r="N8" s="29"/>
      <c r="O8" s="29"/>
      <c r="X8" s="28"/>
    </row>
    <row r="9" spans="3:24" ht="26.25" customHeight="1" x14ac:dyDescent="0.35">
      <c r="C9" s="43"/>
      <c r="D9" s="426" t="s">
        <v>207</v>
      </c>
      <c r="E9" s="426"/>
      <c r="F9" s="426"/>
      <c r="G9" s="426"/>
      <c r="H9" s="426"/>
      <c r="I9" s="426"/>
      <c r="J9" s="426"/>
      <c r="K9" s="426"/>
      <c r="X9" s="28"/>
    </row>
    <row r="10" spans="3:24" ht="15" thickBot="1" x14ac:dyDescent="0.4">
      <c r="C10" s="44"/>
      <c r="D10" s="30"/>
      <c r="E10" s="30"/>
      <c r="F10" s="50"/>
      <c r="G10" s="50"/>
      <c r="H10" s="50"/>
      <c r="I10" s="30"/>
      <c r="J10" s="30"/>
      <c r="K10" s="30"/>
      <c r="L10" s="30"/>
      <c r="M10" s="30"/>
      <c r="N10" s="30"/>
      <c r="O10" s="30"/>
      <c r="P10" s="30"/>
      <c r="Q10" s="30"/>
      <c r="R10" s="30"/>
      <c r="S10" s="30"/>
      <c r="T10" s="30"/>
      <c r="U10" s="30"/>
      <c r="V10" s="30"/>
      <c r="W10" s="30"/>
      <c r="X10" s="31"/>
    </row>
    <row r="11" spans="3:24" ht="15" customHeight="1" x14ac:dyDescent="0.35">
      <c r="C11" s="442" t="s">
        <v>99</v>
      </c>
      <c r="D11" s="425"/>
      <c r="E11" s="425"/>
      <c r="F11" s="425"/>
      <c r="G11" s="425"/>
      <c r="H11" s="425"/>
      <c r="I11" s="425"/>
      <c r="J11" s="425"/>
      <c r="K11" s="425"/>
      <c r="L11" s="425"/>
      <c r="M11" s="425"/>
      <c r="N11" s="425"/>
      <c r="O11" s="425"/>
      <c r="P11" s="425"/>
      <c r="Q11" s="425"/>
      <c r="R11" s="425"/>
      <c r="S11" s="425"/>
      <c r="T11" s="425"/>
      <c r="U11" s="425"/>
      <c r="V11" s="425"/>
      <c r="W11" s="425"/>
      <c r="X11" s="443"/>
    </row>
    <row r="12" spans="3:24" ht="15" customHeight="1" x14ac:dyDescent="0.35">
      <c r="C12" s="444"/>
      <c r="D12" s="426"/>
      <c r="E12" s="426"/>
      <c r="F12" s="426"/>
      <c r="G12" s="426"/>
      <c r="H12" s="426"/>
      <c r="I12" s="426"/>
      <c r="J12" s="426"/>
      <c r="K12" s="426"/>
      <c r="L12" s="426"/>
      <c r="M12" s="426"/>
      <c r="N12" s="426"/>
      <c r="O12" s="426"/>
      <c r="P12" s="426"/>
      <c r="Q12" s="426"/>
      <c r="R12" s="426"/>
      <c r="S12" s="426"/>
      <c r="T12" s="426"/>
      <c r="U12" s="426"/>
      <c r="V12" s="426"/>
      <c r="W12" s="426"/>
      <c r="X12" s="445"/>
    </row>
    <row r="13" spans="3:24" ht="15" customHeight="1" x14ac:dyDescent="0.35">
      <c r="C13" s="444"/>
      <c r="D13" s="426"/>
      <c r="E13" s="426"/>
      <c r="F13" s="426"/>
      <c r="G13" s="426"/>
      <c r="H13" s="426"/>
      <c r="I13" s="426"/>
      <c r="J13" s="426"/>
      <c r="K13" s="426"/>
      <c r="L13" s="426"/>
      <c r="M13" s="426"/>
      <c r="N13" s="426"/>
      <c r="O13" s="426"/>
      <c r="P13" s="426"/>
      <c r="Q13" s="426"/>
      <c r="R13" s="426"/>
      <c r="S13" s="426"/>
      <c r="T13" s="426"/>
      <c r="U13" s="426"/>
      <c r="V13" s="426"/>
      <c r="W13" s="426"/>
      <c r="X13" s="445"/>
    </row>
    <row r="14" spans="3:24" ht="15" customHeight="1" x14ac:dyDescent="0.35">
      <c r="C14" s="444"/>
      <c r="D14" s="426"/>
      <c r="E14" s="426"/>
      <c r="F14" s="426"/>
      <c r="G14" s="426"/>
      <c r="H14" s="426"/>
      <c r="I14" s="426"/>
      <c r="J14" s="426"/>
      <c r="K14" s="426"/>
      <c r="L14" s="426"/>
      <c r="M14" s="426"/>
      <c r="N14" s="426"/>
      <c r="O14" s="426"/>
      <c r="P14" s="426"/>
      <c r="Q14" s="426"/>
      <c r="R14" s="426"/>
      <c r="S14" s="426"/>
      <c r="T14" s="426"/>
      <c r="U14" s="426"/>
      <c r="V14" s="426"/>
      <c r="W14" s="426"/>
      <c r="X14" s="445"/>
    </row>
    <row r="15" spans="3:24" ht="15.75" customHeight="1" thickBot="1" x14ac:dyDescent="0.4">
      <c r="C15" s="446"/>
      <c r="D15" s="447"/>
      <c r="E15" s="447"/>
      <c r="F15" s="447"/>
      <c r="G15" s="447"/>
      <c r="H15" s="447"/>
      <c r="I15" s="447"/>
      <c r="J15" s="447"/>
      <c r="K15" s="447"/>
      <c r="L15" s="447"/>
      <c r="M15" s="447"/>
      <c r="N15" s="447"/>
      <c r="O15" s="447"/>
      <c r="P15" s="447"/>
      <c r="Q15" s="447"/>
      <c r="R15" s="447"/>
      <c r="S15" s="447"/>
      <c r="T15" s="447"/>
      <c r="U15" s="447"/>
      <c r="V15" s="447"/>
      <c r="W15" s="447"/>
      <c r="X15" s="448"/>
    </row>
    <row r="16" spans="3:24" ht="19.5" customHeight="1" thickBot="1" x14ac:dyDescent="0.4">
      <c r="C16" s="433" t="s">
        <v>100</v>
      </c>
      <c r="D16" s="434"/>
      <c r="E16" s="434"/>
      <c r="F16" s="434"/>
      <c r="G16" s="434"/>
      <c r="H16" s="434"/>
      <c r="I16" s="435"/>
      <c r="J16" s="449" t="s">
        <v>24</v>
      </c>
      <c r="K16" s="450"/>
      <c r="L16" s="450"/>
      <c r="M16" s="450"/>
      <c r="N16" s="450"/>
      <c r="O16" s="450"/>
      <c r="P16" s="450"/>
      <c r="Q16" s="450"/>
      <c r="R16" s="450"/>
      <c r="S16" s="450"/>
      <c r="T16" s="450"/>
      <c r="U16" s="450"/>
      <c r="V16" s="450"/>
      <c r="W16" s="450"/>
      <c r="X16" s="451"/>
    </row>
    <row r="17" spans="3:24" ht="19" thickBot="1" x14ac:dyDescent="0.4">
      <c r="C17" s="436"/>
      <c r="D17" s="437"/>
      <c r="E17" s="437"/>
      <c r="F17" s="437"/>
      <c r="G17" s="437"/>
      <c r="H17" s="437"/>
      <c r="I17" s="438"/>
      <c r="J17" s="452" t="s">
        <v>25</v>
      </c>
      <c r="K17" s="453"/>
      <c r="L17" s="454"/>
      <c r="M17" s="452" t="s">
        <v>26</v>
      </c>
      <c r="N17" s="453"/>
      <c r="O17" s="453"/>
      <c r="P17" s="453"/>
      <c r="Q17" s="453"/>
      <c r="R17" s="453"/>
      <c r="S17" s="453"/>
      <c r="T17" s="453"/>
      <c r="U17" s="453"/>
      <c r="V17" s="453"/>
      <c r="W17" s="453"/>
      <c r="X17" s="454"/>
    </row>
    <row r="18" spans="3:24" ht="30" customHeight="1" x14ac:dyDescent="0.35">
      <c r="C18" s="459" t="s">
        <v>37</v>
      </c>
      <c r="D18" s="427" t="s">
        <v>38</v>
      </c>
      <c r="E18" s="427" t="s">
        <v>0</v>
      </c>
      <c r="F18" s="429" t="s">
        <v>119</v>
      </c>
      <c r="G18" s="431" t="s">
        <v>27</v>
      </c>
      <c r="H18" s="431" t="s">
        <v>28</v>
      </c>
      <c r="I18" s="463" t="s">
        <v>29</v>
      </c>
      <c r="J18" s="465" t="s">
        <v>30</v>
      </c>
      <c r="K18" s="467" t="s">
        <v>31</v>
      </c>
      <c r="L18" s="461" t="s">
        <v>32</v>
      </c>
      <c r="M18" s="439">
        <v>2025</v>
      </c>
      <c r="N18" s="440"/>
      <c r="O18" s="440"/>
      <c r="P18" s="441"/>
      <c r="Q18" s="455">
        <v>2026</v>
      </c>
      <c r="R18" s="456"/>
      <c r="S18" s="456"/>
      <c r="T18" s="456"/>
      <c r="U18" s="457">
        <v>2027</v>
      </c>
      <c r="V18" s="457"/>
      <c r="W18" s="457"/>
      <c r="X18" s="458"/>
    </row>
    <row r="19" spans="3:24" ht="30" customHeight="1" thickBot="1" x14ac:dyDescent="0.4">
      <c r="C19" s="460"/>
      <c r="D19" s="428"/>
      <c r="E19" s="428"/>
      <c r="F19" s="430"/>
      <c r="G19" s="432"/>
      <c r="H19" s="432"/>
      <c r="I19" s="464"/>
      <c r="J19" s="466"/>
      <c r="K19" s="468"/>
      <c r="L19" s="462"/>
      <c r="M19" s="343" t="s">
        <v>33</v>
      </c>
      <c r="N19" s="344" t="s">
        <v>34</v>
      </c>
      <c r="O19" s="344" t="s">
        <v>35</v>
      </c>
      <c r="P19" s="344" t="s">
        <v>36</v>
      </c>
      <c r="Q19" s="344" t="s">
        <v>33</v>
      </c>
      <c r="R19" s="344" t="s">
        <v>34</v>
      </c>
      <c r="S19" s="344" t="s">
        <v>35</v>
      </c>
      <c r="T19" s="345" t="s">
        <v>36</v>
      </c>
      <c r="U19" s="344" t="s">
        <v>33</v>
      </c>
      <c r="V19" s="344" t="s">
        <v>34</v>
      </c>
      <c r="W19" s="344" t="s">
        <v>35</v>
      </c>
      <c r="X19" s="346" t="s">
        <v>36</v>
      </c>
    </row>
    <row r="20" spans="3:24" ht="170" x14ac:dyDescent="0.35">
      <c r="C20" s="45" t="str">
        <f>IF(ISBLANK('5. Pp (3 años)'!C46),"",'5. Pp (3 años)'!C46)</f>
        <v>Fin</v>
      </c>
      <c r="D20" s="106"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20" s="106" t="str">
        <f>IF(ISBLANK('5. Pp (3 años)'!E46),"",'5. Pp (3 años)'!E46)</f>
        <v>I_MED_AM_DES_SOS: Índice de Medio Ambiente y Desarrollo Sostenible.</v>
      </c>
      <c r="F20" s="51">
        <v>72.87</v>
      </c>
      <c r="G20" s="52">
        <v>72.87</v>
      </c>
      <c r="H20" s="36">
        <f t="shared" ref="H20" si="0">G20-F20</f>
        <v>0</v>
      </c>
      <c r="I20" s="37">
        <f t="shared" ref="I20" si="1">(G20/F20)-1</f>
        <v>0</v>
      </c>
      <c r="J20" s="32">
        <v>0.2429</v>
      </c>
      <c r="K20" s="33">
        <v>0.2429</v>
      </c>
      <c r="L20" s="34">
        <v>0.2429</v>
      </c>
      <c r="M20" s="32">
        <v>6.0699999999999997E-2</v>
      </c>
      <c r="N20" s="35">
        <v>6.0699999999999997E-2</v>
      </c>
      <c r="O20" s="35">
        <v>6.0699999999999997E-2</v>
      </c>
      <c r="P20" s="35">
        <v>6.08E-2</v>
      </c>
      <c r="Q20" s="33">
        <v>6.0699999999999997E-2</v>
      </c>
      <c r="R20" s="33">
        <v>6.0699999999999997E-2</v>
      </c>
      <c r="S20" s="33">
        <v>6.0699999999999997E-2</v>
      </c>
      <c r="T20" s="33">
        <v>6.08E-2</v>
      </c>
      <c r="U20" s="35">
        <v>6.0699999999999997E-2</v>
      </c>
      <c r="V20" s="35">
        <v>6.0699999999999997E-2</v>
      </c>
      <c r="W20" s="35">
        <v>6.0699999999999997E-2</v>
      </c>
      <c r="X20" s="34">
        <v>6.08E-2</v>
      </c>
    </row>
    <row r="21" spans="3:24" ht="85" x14ac:dyDescent="0.35">
      <c r="C21" s="269" t="str">
        <f>IF(ISBLANK('5. Pp (3 años)'!C47),"",'5. Pp (3 años)'!C47)</f>
        <v>Propósito</v>
      </c>
      <c r="D21" s="260" t="str">
        <f>IF(ISBLANK('5. Pp (3 años)'!D47),"",'5. Pp (3 años)'!D47)</f>
        <v>2.4.1  Mejorar el servicio de recolección y gestión de residuos eficiente y responsable, minimizando el impacto ambiental y fomentando la cultura de la separación en la fuente.</v>
      </c>
      <c r="E21" s="260" t="str">
        <f>IF(ISBLANK('5. Pp (3 años)'!E47),"",'5. Pp (3 años)'!E47)</f>
        <v>RSUG (t,t-1) = Tasa de variación de los Residuos Sólidos Urbanos que se generan mensualmente e ingresan al relleno sanitario, parcela 175</v>
      </c>
      <c r="F21" s="270">
        <v>1515014</v>
      </c>
      <c r="G21" s="271">
        <v>1604567</v>
      </c>
      <c r="H21" s="271">
        <f t="shared" ref="H21" si="2">G21-F21</f>
        <v>89553</v>
      </c>
      <c r="I21" s="272">
        <f t="shared" ref="I21" si="3">(G21/F21)-1</f>
        <v>5.9110344854899077E-2</v>
      </c>
      <c r="J21" s="305">
        <v>508982.44</v>
      </c>
      <c r="K21" s="306">
        <v>534431.55000000005</v>
      </c>
      <c r="L21" s="307">
        <v>561153.13</v>
      </c>
      <c r="M21" s="300">
        <v>109371.56</v>
      </c>
      <c r="N21" s="301">
        <v>111979.42</v>
      </c>
      <c r="O21" s="301">
        <v>134247.51999999999</v>
      </c>
      <c r="P21" s="301">
        <v>153383.44</v>
      </c>
      <c r="Q21" s="302">
        <v>114840.14</v>
      </c>
      <c r="R21" s="302">
        <v>117578.39</v>
      </c>
      <c r="S21" s="302">
        <v>140959.89000000001</v>
      </c>
      <c r="T21" s="302">
        <v>161053.12</v>
      </c>
      <c r="U21" s="301">
        <v>120582.14</v>
      </c>
      <c r="V21" s="303">
        <v>123457.31</v>
      </c>
      <c r="W21" s="303">
        <v>148007.89000000001</v>
      </c>
      <c r="X21" s="304">
        <v>169105.79</v>
      </c>
    </row>
    <row r="22" spans="3:24" ht="51" x14ac:dyDescent="0.35">
      <c r="C22" s="273" t="str">
        <f>IF(ISBLANK('5. Pp (3 años)'!D23C48),"",'5. Pp (3 años)'!C48)</f>
        <v>Componente</v>
      </c>
      <c r="D22" s="274" t="str">
        <f>IF(ISBLANK('5. Pp (3 años)'!D48),"",'5. Pp (3 años)'!D48)</f>
        <v>2.4.1.1. Supervisión del cumplimiento de la recolección de residuos sólidos urbanos realizadas.</v>
      </c>
      <c r="E22" s="274" t="str">
        <f>IF(ISBLANK('5. Pp (3 años)'!E48),"",'5. Pp (3 años)'!E48)</f>
        <v>PRSU: Porcentaje de verificaciones de la recolección de RSU realizadas.</v>
      </c>
      <c r="F22" s="275">
        <v>6600</v>
      </c>
      <c r="G22" s="276">
        <v>6600</v>
      </c>
      <c r="H22" s="276">
        <f t="shared" ref="H22" si="4">G22-F22</f>
        <v>0</v>
      </c>
      <c r="I22" s="277">
        <f t="shared" ref="I22" si="5">(G22/F22)-1</f>
        <v>0</v>
      </c>
      <c r="J22" s="312">
        <v>2200</v>
      </c>
      <c r="K22" s="313">
        <v>2200</v>
      </c>
      <c r="L22" s="314">
        <v>2200</v>
      </c>
      <c r="M22" s="315">
        <v>550</v>
      </c>
      <c r="N22" s="316">
        <v>550</v>
      </c>
      <c r="O22" s="316">
        <v>550</v>
      </c>
      <c r="P22" s="316">
        <v>550</v>
      </c>
      <c r="Q22" s="317">
        <v>550</v>
      </c>
      <c r="R22" s="317">
        <v>550</v>
      </c>
      <c r="S22" s="317">
        <v>550</v>
      </c>
      <c r="T22" s="317">
        <v>550</v>
      </c>
      <c r="U22" s="316">
        <v>550</v>
      </c>
      <c r="V22" s="316">
        <v>550</v>
      </c>
      <c r="W22" s="316">
        <v>550</v>
      </c>
      <c r="X22" s="318">
        <v>550</v>
      </c>
    </row>
    <row r="23" spans="3:24" ht="51" x14ac:dyDescent="0.35">
      <c r="C23" s="107" t="str">
        <f>IF(ISBLANK('5. Pp (3 años)'!C49),"",'5. Pp (3 años)'!C49)</f>
        <v>Actividad</v>
      </c>
      <c r="D23" s="108" t="str">
        <f>IF(ISBLANK('5. Pp (3 años)'!D49),"",'5. Pp (3 años)'!D49)</f>
        <v>3.4.1.1.Supervisar rutas de recolección de los Residuos Sólidos Urbanos realizadas.</v>
      </c>
      <c r="E23" s="108" t="str">
        <f>IF(ISBLANK('5. Pp (3 años)'!E49),"",'5. Pp (3 años)'!E49)</f>
        <v xml:space="preserve">PRS: Porcentaje de supervisión de  rutas de recolección de RSU realizadas </v>
      </c>
      <c r="F23" s="38">
        <v>112480</v>
      </c>
      <c r="G23" s="36">
        <v>121545</v>
      </c>
      <c r="H23" s="36">
        <f t="shared" ref="H23" si="6">G23-F23</f>
        <v>9065</v>
      </c>
      <c r="I23" s="37">
        <f t="shared" ref="I23" si="7">(G23/F23)-1</f>
        <v>8.0592105263157965E-2</v>
      </c>
      <c r="J23" s="312">
        <v>40515</v>
      </c>
      <c r="K23" s="313">
        <v>40515</v>
      </c>
      <c r="L23" s="314">
        <v>40515</v>
      </c>
      <c r="M23" s="315">
        <v>9990</v>
      </c>
      <c r="N23" s="316">
        <v>10101</v>
      </c>
      <c r="O23" s="316">
        <v>10212</v>
      </c>
      <c r="P23" s="316">
        <v>10212</v>
      </c>
      <c r="Q23" s="317">
        <v>9990</v>
      </c>
      <c r="R23" s="317">
        <v>10101</v>
      </c>
      <c r="S23" s="317">
        <v>10212</v>
      </c>
      <c r="T23" s="317">
        <v>10212</v>
      </c>
      <c r="U23" s="315">
        <v>9990</v>
      </c>
      <c r="V23" s="316">
        <v>10101</v>
      </c>
      <c r="W23" s="316">
        <v>10212</v>
      </c>
      <c r="X23" s="316">
        <v>10212</v>
      </c>
    </row>
    <row r="24" spans="3:24" ht="51" x14ac:dyDescent="0.35">
      <c r="C24" s="107" t="str">
        <f>IF(ISBLANK('5. Pp (3 años)'!C50),"",'5. Pp (3 años)'!C50)</f>
        <v>Actividad</v>
      </c>
      <c r="D24" s="108" t="str">
        <f>IF(ISBLANK('5. Pp (3 años)'!D50),"",'5. Pp (3 años)'!D50)</f>
        <v>2.4.1.2. Atender quejas ciudadanas respecto a la recolección de RSU con el propósito de mejorar el servicio.</v>
      </c>
      <c r="E24" s="108" t="str">
        <f>IF(ISBLANK('5. Pp (3 años)'!E50),"",'5. Pp (3 años)'!E50)</f>
        <v>PQCA: Porcentaje de quejas ciudadanas atendidas.</v>
      </c>
      <c r="F24" s="38">
        <v>2415</v>
      </c>
      <c r="G24" s="36">
        <v>2964</v>
      </c>
      <c r="H24" s="36">
        <f t="shared" ref="H24:H42" si="8">G24-F24</f>
        <v>549</v>
      </c>
      <c r="I24" s="37">
        <f t="shared" ref="I24:I42" si="9">(G24/F24)-1</f>
        <v>0.2273291925465839</v>
      </c>
      <c r="J24" s="312">
        <v>959</v>
      </c>
      <c r="K24" s="313">
        <v>987</v>
      </c>
      <c r="L24" s="314">
        <v>1018</v>
      </c>
      <c r="M24" s="315">
        <v>290</v>
      </c>
      <c r="N24" s="316">
        <v>298</v>
      </c>
      <c r="O24" s="316">
        <v>265</v>
      </c>
      <c r="P24" s="316">
        <v>106</v>
      </c>
      <c r="Q24" s="317">
        <v>299</v>
      </c>
      <c r="R24" s="317">
        <v>306</v>
      </c>
      <c r="S24" s="317">
        <v>273</v>
      </c>
      <c r="T24" s="317">
        <v>109</v>
      </c>
      <c r="U24" s="316">
        <v>308</v>
      </c>
      <c r="V24" s="316">
        <v>316</v>
      </c>
      <c r="W24" s="316">
        <v>281</v>
      </c>
      <c r="X24" s="318">
        <v>113</v>
      </c>
    </row>
    <row r="25" spans="3:24" ht="68" x14ac:dyDescent="0.35">
      <c r="C25" s="107" t="str">
        <f>IF(ISBLANK('5. Pp (3 años)'!C51),"",'5. Pp (3 años)'!C51)</f>
        <v>Actividad</v>
      </c>
      <c r="D25" s="108" t="str">
        <f>IF(ISBLANK('5. Pp (3 años)'!D51),"",'5. Pp (3 años)'!D51)</f>
        <v>2.4.1.3. Colocación de lonas de la empieza  de tiraderos clandestinos realizados</v>
      </c>
      <c r="E25" s="108" t="str">
        <f>IF(ISBLANK('5. Pp (3 años)'!E51),"",'5. Pp (3 años)'!E51)</f>
        <v>PCLLTC: Porcentaje de colocación de lonas de la limpieza de tiraderos clandestinos realizados.</v>
      </c>
      <c r="F25" s="38">
        <v>1597</v>
      </c>
      <c r="G25" s="36">
        <v>2093</v>
      </c>
      <c r="H25" s="36">
        <f t="shared" si="8"/>
        <v>496</v>
      </c>
      <c r="I25" s="37">
        <f t="shared" si="9"/>
        <v>0.31058234189104561</v>
      </c>
      <c r="J25" s="312">
        <v>677</v>
      </c>
      <c r="K25" s="313">
        <v>698</v>
      </c>
      <c r="L25" s="314">
        <v>718</v>
      </c>
      <c r="M25" s="315">
        <v>165</v>
      </c>
      <c r="N25" s="316">
        <v>145</v>
      </c>
      <c r="O25" s="316">
        <v>218</v>
      </c>
      <c r="P25" s="316">
        <v>149</v>
      </c>
      <c r="Q25" s="317">
        <v>170</v>
      </c>
      <c r="R25" s="317">
        <v>150</v>
      </c>
      <c r="S25" s="317">
        <v>224</v>
      </c>
      <c r="T25" s="317">
        <v>154</v>
      </c>
      <c r="U25" s="316">
        <v>174</v>
      </c>
      <c r="V25" s="316">
        <v>154</v>
      </c>
      <c r="W25" s="316">
        <v>231</v>
      </c>
      <c r="X25" s="318">
        <v>159</v>
      </c>
    </row>
    <row r="26" spans="3:24" ht="51" x14ac:dyDescent="0.35">
      <c r="C26" s="107" t="str">
        <f>IF(ISBLANK('5. Pp (3 años)'!C52),"",'5. Pp (3 años)'!C52)</f>
        <v>Actividad</v>
      </c>
      <c r="D26" s="108" t="str">
        <f>IF(ISBLANK('5. Pp (3 años)'!D52),"",'5. Pp (3 años)'!D52)</f>
        <v>2.4.1.4 Supervisar el  servicio de barrido mecánico y manual de calles y avenidas realizadas.</v>
      </c>
      <c r="E26" s="108" t="str">
        <f>IF(ISBLANK('5. Pp (3 años)'!E52),"",'5. Pp (3 años)'!E52)</f>
        <v>PSBMM: Porcentaje de supervisión del de barrido   mecánico y manuales.</v>
      </c>
      <c r="F26" s="38">
        <v>7175</v>
      </c>
      <c r="G26" s="36">
        <v>157924</v>
      </c>
      <c r="H26" s="36">
        <f t="shared" si="8"/>
        <v>150749</v>
      </c>
      <c r="I26" s="37">
        <f t="shared" si="9"/>
        <v>21.010313588850174</v>
      </c>
      <c r="J26" s="312">
        <v>7825</v>
      </c>
      <c r="K26" s="313">
        <v>71700</v>
      </c>
      <c r="L26" s="314">
        <v>78399</v>
      </c>
      <c r="M26" s="315">
        <v>1925</v>
      </c>
      <c r="N26" s="316">
        <v>1950</v>
      </c>
      <c r="O26" s="316">
        <v>1975</v>
      </c>
      <c r="P26" s="316">
        <v>1975</v>
      </c>
      <c r="Q26" s="317">
        <v>12600</v>
      </c>
      <c r="R26" s="317">
        <v>19500</v>
      </c>
      <c r="S26" s="317">
        <v>19800</v>
      </c>
      <c r="T26" s="317">
        <v>19800</v>
      </c>
      <c r="U26" s="315">
        <v>19200</v>
      </c>
      <c r="V26" s="316">
        <v>19500</v>
      </c>
      <c r="W26" s="316">
        <v>19800</v>
      </c>
      <c r="X26" s="316">
        <v>19800</v>
      </c>
    </row>
    <row r="27" spans="3:24" ht="34" x14ac:dyDescent="0.35">
      <c r="C27" s="273" t="str">
        <f>IF(ISBLANK('5. Pp (3 años)'!C53),"",'5. Pp (3 años)'!C53)</f>
        <v>Componente</v>
      </c>
      <c r="D27" s="274" t="str">
        <f>IF(ISBLANK('5. Pp (3 años)'!D53),"",'5. Pp (3 años)'!D53)</f>
        <v>2.4.2. Supervisar las actividades de la operación de los sitios de la disposición final realizados.</v>
      </c>
      <c r="E27" s="274" t="str">
        <f>IF(ISBLANK('5. Pp (3 años)'!E53),"",'5. Pp (3 años)'!E53)</f>
        <v xml:space="preserve">PROR: Porcentaje de reportes de Operación realizados. </v>
      </c>
      <c r="F27" s="275">
        <v>6</v>
      </c>
      <c r="G27" s="276">
        <v>6</v>
      </c>
      <c r="H27" s="276">
        <f t="shared" si="8"/>
        <v>0</v>
      </c>
      <c r="I27" s="277">
        <f t="shared" si="9"/>
        <v>0</v>
      </c>
      <c r="J27" s="312">
        <v>2</v>
      </c>
      <c r="K27" s="313">
        <v>2</v>
      </c>
      <c r="L27" s="314">
        <v>2</v>
      </c>
      <c r="M27" s="315">
        <v>0</v>
      </c>
      <c r="N27" s="316">
        <v>1</v>
      </c>
      <c r="O27" s="316">
        <v>0</v>
      </c>
      <c r="P27" s="316">
        <v>1</v>
      </c>
      <c r="Q27" s="317">
        <v>0</v>
      </c>
      <c r="R27" s="317">
        <v>1</v>
      </c>
      <c r="S27" s="317">
        <v>0</v>
      </c>
      <c r="T27" s="317">
        <v>1</v>
      </c>
      <c r="U27" s="316">
        <v>0</v>
      </c>
      <c r="V27" s="316">
        <v>2</v>
      </c>
      <c r="W27" s="316">
        <v>0</v>
      </c>
      <c r="X27" s="318">
        <v>2</v>
      </c>
    </row>
    <row r="28" spans="3:24" ht="51" x14ac:dyDescent="0.35">
      <c r="C28" s="107" t="str">
        <f>IF(ISBLANK('5. Pp (3 años)'!C54),"",'5. Pp (3 años)'!C54)</f>
        <v>Actividad</v>
      </c>
      <c r="D28" s="108" t="str">
        <f>IF(ISBLANK('5. Pp (3 años)'!D54),"",'5. Pp (3 años)'!D54)</f>
        <v>2.4.2.1. Supervisar y realizar mantenimiento y saneamiento del sitio clausurado de la parcela 1113 realizadas.</v>
      </c>
      <c r="E28" s="108" t="str">
        <f>IF(ISBLANK('5. Pp (3 años)'!E54),"",'5. Pp (3 años)'!E54)</f>
        <v xml:space="preserve">PRPA1: Porcentaje de Reportes de la Parcela 1113 atendidos         </v>
      </c>
      <c r="F28" s="38">
        <v>36</v>
      </c>
      <c r="G28" s="36">
        <v>36</v>
      </c>
      <c r="H28" s="36">
        <f t="shared" si="8"/>
        <v>0</v>
      </c>
      <c r="I28" s="37">
        <f t="shared" si="9"/>
        <v>0</v>
      </c>
      <c r="J28" s="319">
        <v>12</v>
      </c>
      <c r="K28" s="313">
        <v>12</v>
      </c>
      <c r="L28" s="314">
        <v>12</v>
      </c>
      <c r="M28" s="315">
        <v>3</v>
      </c>
      <c r="N28" s="316">
        <v>3</v>
      </c>
      <c r="O28" s="316">
        <v>3</v>
      </c>
      <c r="P28" s="316">
        <v>3</v>
      </c>
      <c r="Q28" s="317">
        <v>3</v>
      </c>
      <c r="R28" s="317">
        <v>3</v>
      </c>
      <c r="S28" s="317">
        <v>3</v>
      </c>
      <c r="T28" s="317">
        <v>3</v>
      </c>
      <c r="U28" s="316">
        <v>3</v>
      </c>
      <c r="V28" s="316">
        <v>3</v>
      </c>
      <c r="W28" s="316">
        <v>3</v>
      </c>
      <c r="X28" s="318">
        <v>3</v>
      </c>
    </row>
    <row r="29" spans="3:24" ht="51" x14ac:dyDescent="0.35">
      <c r="C29" s="107" t="str">
        <f>IF(ISBLANK('5. Pp (3 años)'!C55),"",'5. Pp (3 años)'!C55)</f>
        <v>Actividad</v>
      </c>
      <c r="D29" s="108" t="str">
        <f>IF(ISBLANK('5. Pp (3 años)'!D55),"",'5. Pp (3 años)'!D55)</f>
        <v>2.4.2.2. Supervisar y realizar mantenimiento, equipamiento, saneamiento y programa posclausura en la parcela 196.</v>
      </c>
      <c r="E29" s="108" t="str">
        <f>IF(ISBLANK('5. Pp (3 años)'!E55),"",'5. Pp (3 años)'!E55)</f>
        <v>PRPA2: Porcentaje de Reportes de la Parcela 196 atendidos</v>
      </c>
      <c r="F29" s="38">
        <v>36</v>
      </c>
      <c r="G29" s="36">
        <v>36</v>
      </c>
      <c r="H29" s="36">
        <f t="shared" si="8"/>
        <v>0</v>
      </c>
      <c r="I29" s="37">
        <f t="shared" si="9"/>
        <v>0</v>
      </c>
      <c r="J29" s="319">
        <v>12</v>
      </c>
      <c r="K29" s="313">
        <v>12</v>
      </c>
      <c r="L29" s="314">
        <v>12</v>
      </c>
      <c r="M29" s="315">
        <v>3</v>
      </c>
      <c r="N29" s="316">
        <v>3</v>
      </c>
      <c r="O29" s="316">
        <v>3</v>
      </c>
      <c r="P29" s="316">
        <v>3</v>
      </c>
      <c r="Q29" s="317">
        <v>3</v>
      </c>
      <c r="R29" s="317">
        <v>3</v>
      </c>
      <c r="S29" s="317">
        <v>3</v>
      </c>
      <c r="T29" s="317">
        <v>3</v>
      </c>
      <c r="U29" s="316">
        <v>3</v>
      </c>
      <c r="V29" s="316">
        <v>3</v>
      </c>
      <c r="W29" s="316">
        <v>3</v>
      </c>
      <c r="X29" s="318">
        <v>3</v>
      </c>
    </row>
    <row r="30" spans="3:24" ht="68" x14ac:dyDescent="0.35">
      <c r="C30" s="107" t="str">
        <f>IF(ISBLANK('5. Pp (3 años)'!C56),"",'5. Pp (3 años)'!C56)</f>
        <v>Actividad</v>
      </c>
      <c r="D30" s="108" t="str">
        <f>IF(ISBLANK('5. Pp (3 años)'!D56),"",'5. Pp (3 años)'!D56)</f>
        <v>2.4.2.3. Supervisar y realizar mantenimiento, equipamiento, saneamiento y estudios ambientales del sitio de disposición final en la parcela 175 realizados.</v>
      </c>
      <c r="E30" s="108" t="str">
        <f>IF(ISBLANK('5. Pp (3 años)'!E56),"",'5. Pp (3 años)'!E56)</f>
        <v>PRPA3: Porcentaje de Reportes de la Parcela 196 realizados.</v>
      </c>
      <c r="F30" s="38">
        <v>11</v>
      </c>
      <c r="G30" s="36">
        <v>35</v>
      </c>
      <c r="H30" s="36">
        <f t="shared" si="8"/>
        <v>24</v>
      </c>
      <c r="I30" s="37">
        <f t="shared" si="9"/>
        <v>2.1818181818181817</v>
      </c>
      <c r="J30" s="319">
        <v>11</v>
      </c>
      <c r="K30" s="313">
        <v>12</v>
      </c>
      <c r="L30" s="314">
        <v>12</v>
      </c>
      <c r="M30" s="315">
        <v>2</v>
      </c>
      <c r="N30" s="316">
        <v>3</v>
      </c>
      <c r="O30" s="316">
        <v>3</v>
      </c>
      <c r="P30" s="316">
        <v>3</v>
      </c>
      <c r="Q30" s="317">
        <v>3</v>
      </c>
      <c r="R30" s="317">
        <v>3</v>
      </c>
      <c r="S30" s="317">
        <v>3</v>
      </c>
      <c r="T30" s="317">
        <v>3</v>
      </c>
      <c r="U30" s="316">
        <v>3</v>
      </c>
      <c r="V30" s="316">
        <v>3</v>
      </c>
      <c r="W30" s="316">
        <v>3</v>
      </c>
      <c r="X30" s="318">
        <v>3</v>
      </c>
    </row>
    <row r="31" spans="3:24" ht="68" x14ac:dyDescent="0.35">
      <c r="C31" s="273" t="str">
        <f>IF(ISBLANK('5. Pp (3 años)'!C57),"",'5. Pp (3 años)'!C57)</f>
        <v>Componente</v>
      </c>
      <c r="D31" s="274" t="str">
        <f>IF(ISBLANK('5. Pp (3 años)'!D57),"",'5. Pp (3 años)'!D57)</f>
        <v>2.4.1.3.  Solicitudes de los contribuyentes en materia de recolección de residuos sólidos urbanos, atendidas y resueltas conforme a la normativa vigente.</v>
      </c>
      <c r="E31" s="274" t="str">
        <f>IF(ISBLANK('5. Pp (3 años)'!E57),"",'5. Pp (3 años)'!E57)</f>
        <v>PSAR: Porcentaje de solicitudes atendidas y resueltas.</v>
      </c>
      <c r="F31" s="275">
        <v>3717</v>
      </c>
      <c r="G31" s="276">
        <v>4811</v>
      </c>
      <c r="H31" s="276">
        <f t="shared" si="8"/>
        <v>1094</v>
      </c>
      <c r="I31" s="277">
        <f t="shared" si="9"/>
        <v>0.29432337906914174</v>
      </c>
      <c r="J31" s="312">
        <v>1600</v>
      </c>
      <c r="K31" s="313">
        <v>1603</v>
      </c>
      <c r="L31" s="314">
        <v>1608</v>
      </c>
      <c r="M31" s="315">
        <v>1300</v>
      </c>
      <c r="N31" s="316">
        <v>200</v>
      </c>
      <c r="O31" s="316">
        <v>50</v>
      </c>
      <c r="P31" s="316">
        <v>50</v>
      </c>
      <c r="Q31" s="317">
        <v>1300</v>
      </c>
      <c r="R31" s="317">
        <v>202</v>
      </c>
      <c r="S31" s="317">
        <v>51</v>
      </c>
      <c r="T31" s="317">
        <v>50</v>
      </c>
      <c r="U31" s="316">
        <v>1300</v>
      </c>
      <c r="V31" s="316">
        <v>207</v>
      </c>
      <c r="W31" s="316">
        <v>51</v>
      </c>
      <c r="X31" s="318">
        <v>50</v>
      </c>
    </row>
    <row r="32" spans="3:24" ht="51" x14ac:dyDescent="0.35">
      <c r="C32" s="107" t="str">
        <f>IF(ISBLANK('5. Pp (3 años)'!C58),"",'5. Pp (3 años)'!C58)</f>
        <v>Actividad</v>
      </c>
      <c r="D32" s="108" t="str">
        <f>IF(ISBLANK('5. Pp (3 años)'!D58),"",'5. Pp (3 años)'!D58)</f>
        <v>2.4.3.1. Emisión de pases de caja al contribuyente para el pago de los derechos de la recolección de residuos registrados.</v>
      </c>
      <c r="E32" s="108" t="str">
        <f>IF(ISBLANK('5. Pp (3 años)'!E58),"",'5. Pp (3 años)'!E58)</f>
        <v xml:space="preserve">PEPCR: Porcentaje de emisión de  pases de caja registrados </v>
      </c>
      <c r="F32" s="38">
        <v>143136</v>
      </c>
      <c r="G32" s="36">
        <v>189953</v>
      </c>
      <c r="H32" s="36">
        <f t="shared" si="8"/>
        <v>46817</v>
      </c>
      <c r="I32" s="37">
        <f t="shared" si="9"/>
        <v>0.32708053878828536</v>
      </c>
      <c r="J32" s="312">
        <v>63301</v>
      </c>
      <c r="K32" s="313">
        <v>63321</v>
      </c>
      <c r="L32" s="314">
        <v>63331</v>
      </c>
      <c r="M32" s="315">
        <v>50000</v>
      </c>
      <c r="N32" s="316">
        <v>6055</v>
      </c>
      <c r="O32" s="316">
        <v>4211</v>
      </c>
      <c r="P32" s="316">
        <v>3035</v>
      </c>
      <c r="Q32" s="317">
        <v>50000</v>
      </c>
      <c r="R32" s="317">
        <v>6065</v>
      </c>
      <c r="S32" s="317">
        <v>4221</v>
      </c>
      <c r="T32" s="317">
        <v>3035</v>
      </c>
      <c r="U32" s="320">
        <v>50000</v>
      </c>
      <c r="V32" s="320">
        <v>6075</v>
      </c>
      <c r="W32" s="320">
        <v>4221</v>
      </c>
      <c r="X32" s="314">
        <v>3035</v>
      </c>
    </row>
    <row r="33" spans="3:24" ht="68" x14ac:dyDescent="0.35">
      <c r="C33" s="107" t="str">
        <f>IF(ISBLANK('5. Pp (3 años)'!C59),"",'5. Pp (3 años)'!C59)</f>
        <v>Actividad</v>
      </c>
      <c r="D33" s="108" t="str">
        <f>IF(ISBLANK('5. Pp (3 años)'!D59),"",'5. Pp (3 años)'!D59)</f>
        <v>2.4.3.2. Elaboración  de  Constancias de registro de Planes de manejo de residuos sólidos a grandes Generadores verificados.</v>
      </c>
      <c r="E33" s="108" t="str">
        <f>IF(ISBLANK('5. Pp (3 años)'!E59),"",'5. Pp (3 años)'!E59)</f>
        <v>PCRPM: Porcentaje de  elaboración de Constancia de Registro Planes de Manejo verificados</v>
      </c>
      <c r="F33" s="38">
        <v>3717</v>
      </c>
      <c r="G33" s="36">
        <v>4811</v>
      </c>
      <c r="H33" s="36">
        <f t="shared" si="8"/>
        <v>1094</v>
      </c>
      <c r="I33" s="37">
        <f t="shared" si="9"/>
        <v>0.29432337906914174</v>
      </c>
      <c r="J33" s="319">
        <v>1600</v>
      </c>
      <c r="K33" s="313">
        <v>1603</v>
      </c>
      <c r="L33" s="314">
        <v>1608</v>
      </c>
      <c r="M33" s="315">
        <v>1300</v>
      </c>
      <c r="N33" s="316">
        <v>200</v>
      </c>
      <c r="O33" s="316">
        <v>50</v>
      </c>
      <c r="P33" s="316">
        <v>50</v>
      </c>
      <c r="Q33" s="317">
        <v>1300</v>
      </c>
      <c r="R33" s="317">
        <v>202</v>
      </c>
      <c r="S33" s="317">
        <v>51</v>
      </c>
      <c r="T33" s="317">
        <v>50</v>
      </c>
      <c r="U33" s="316">
        <v>1300</v>
      </c>
      <c r="V33" s="316">
        <v>207</v>
      </c>
      <c r="W33" s="316">
        <v>51</v>
      </c>
      <c r="X33" s="318">
        <v>50</v>
      </c>
    </row>
    <row r="34" spans="3:24" ht="51" x14ac:dyDescent="0.35">
      <c r="C34" s="107" t="str">
        <f>IF(ISBLANK('5. Pp (3 años)'!C60),"",'5. Pp (3 años)'!C60)</f>
        <v>Actividad</v>
      </c>
      <c r="D34" s="108" t="str">
        <f>IF(ISBLANK('5. Pp (3 años)'!D60),"",'5. Pp (3 años)'!D60)</f>
        <v>2.4.3.3.  Supervisar los pesajes de residuos declarados por los contribuyentes.</v>
      </c>
      <c r="E34" s="108" t="str">
        <f>IF(ISBLANK('5. Pp (3 años)'!E60),"",'5. Pp (3 años)'!E60)</f>
        <v>PVEC:   Porcentaje de visitas empresas contribuyentes realizadas</v>
      </c>
      <c r="F34" s="38">
        <v>407</v>
      </c>
      <c r="G34" s="36">
        <v>240</v>
      </c>
      <c r="H34" s="36">
        <f t="shared" si="8"/>
        <v>-167</v>
      </c>
      <c r="I34" s="37">
        <f t="shared" si="9"/>
        <v>-0.41031941031941033</v>
      </c>
      <c r="J34" s="319">
        <v>80</v>
      </c>
      <c r="K34" s="313">
        <v>80</v>
      </c>
      <c r="L34" s="314">
        <v>80</v>
      </c>
      <c r="M34" s="315">
        <v>0</v>
      </c>
      <c r="N34" s="316">
        <v>25</v>
      </c>
      <c r="O34" s="316">
        <v>25</v>
      </c>
      <c r="P34" s="316">
        <v>30</v>
      </c>
      <c r="Q34" s="317">
        <v>5</v>
      </c>
      <c r="R34" s="317">
        <v>20</v>
      </c>
      <c r="S34" s="317">
        <v>25</v>
      </c>
      <c r="T34" s="317">
        <v>30</v>
      </c>
      <c r="U34" s="316">
        <v>0</v>
      </c>
      <c r="V34" s="316">
        <v>25</v>
      </c>
      <c r="W34" s="316">
        <v>27</v>
      </c>
      <c r="X34" s="318">
        <v>32</v>
      </c>
    </row>
    <row r="35" spans="3:24" ht="51" x14ac:dyDescent="0.35">
      <c r="C35" s="273" t="str">
        <f>IF(ISBLANK('5. Pp (3 años)'!C61),"",'5. Pp (3 años)'!C61)</f>
        <v>Componente</v>
      </c>
      <c r="D35" s="274" t="str">
        <f>IF(ISBLANK('5. Pp (3 años)'!D61),"",'5. Pp (3 años)'!D61)</f>
        <v>2.4.4. Actividades de concientización sobre el manejo de residuos sólidos urbanos con la participación ciudadana registrados.</v>
      </c>
      <c r="E35" s="274" t="str">
        <f>IF(ISBLANK('5. Pp (3 años)'!E61),"",'5. Pp (3 años)'!E61)</f>
        <v>PPCR: Porcentaje de participación ciudadana  registradas</v>
      </c>
      <c r="F35" s="275">
        <v>1428889</v>
      </c>
      <c r="G35" s="276">
        <v>1839220</v>
      </c>
      <c r="H35" s="276">
        <f t="shared" si="8"/>
        <v>410331</v>
      </c>
      <c r="I35" s="277">
        <f t="shared" si="9"/>
        <v>0.28716786258414762</v>
      </c>
      <c r="J35" s="312">
        <v>612110</v>
      </c>
      <c r="K35" s="313">
        <v>612110</v>
      </c>
      <c r="L35" s="314">
        <v>615000</v>
      </c>
      <c r="M35" s="312">
        <v>153027</v>
      </c>
      <c r="N35" s="312">
        <v>153027</v>
      </c>
      <c r="O35" s="312">
        <v>153028</v>
      </c>
      <c r="P35" s="312">
        <v>153028</v>
      </c>
      <c r="Q35" s="313">
        <v>153027</v>
      </c>
      <c r="R35" s="313">
        <v>153027</v>
      </c>
      <c r="S35" s="313">
        <v>153028</v>
      </c>
      <c r="T35" s="313">
        <v>153028</v>
      </c>
      <c r="U35" s="320">
        <v>153750</v>
      </c>
      <c r="V35" s="320">
        <v>153750</v>
      </c>
      <c r="W35" s="320">
        <v>153750</v>
      </c>
      <c r="X35" s="320">
        <v>153750</v>
      </c>
    </row>
    <row r="36" spans="3:24" ht="68" x14ac:dyDescent="0.35">
      <c r="C36" s="107" t="str">
        <f>IF(ISBLANK('5. Pp (3 años)'!C62),"",'5. Pp (3 años)'!C62)</f>
        <v>Actividad</v>
      </c>
      <c r="D36" s="108" t="str">
        <f>IF(ISBLANK('5. Pp (3 años)'!D62),"",'5. Pp (3 años)'!D62)</f>
        <v>2.4.4.1.  Impartir pláticas de capacitación y concientización enfocadas en la separación, clasificación y buen manejo de los RSU en los sectores empresarial y educativo realizado.</v>
      </c>
      <c r="E36" s="108" t="str">
        <f>IF(ISBLANK('5. Pp (3 años)'!E62),"",'5. Pp (3 años)'!E62)</f>
        <v>PEIEC: Porcentaje de empresas e instituciones educativas capacitadas</v>
      </c>
      <c r="F36" s="38">
        <v>2358</v>
      </c>
      <c r="G36" s="36">
        <v>2085</v>
      </c>
      <c r="H36" s="36">
        <f t="shared" si="8"/>
        <v>-273</v>
      </c>
      <c r="I36" s="37">
        <f t="shared" si="9"/>
        <v>-0.11577608142493634</v>
      </c>
      <c r="J36" s="321">
        <v>695</v>
      </c>
      <c r="K36" s="317">
        <v>695</v>
      </c>
      <c r="L36" s="318">
        <v>695</v>
      </c>
      <c r="M36" s="315">
        <v>130</v>
      </c>
      <c r="N36" s="316">
        <v>220</v>
      </c>
      <c r="O36" s="316">
        <v>175</v>
      </c>
      <c r="P36" s="316">
        <v>170</v>
      </c>
      <c r="Q36" s="317">
        <v>150</v>
      </c>
      <c r="R36" s="317">
        <v>220</v>
      </c>
      <c r="S36" s="317">
        <v>165</v>
      </c>
      <c r="T36" s="317">
        <v>160</v>
      </c>
      <c r="U36" s="315">
        <v>150</v>
      </c>
      <c r="V36" s="316">
        <v>220</v>
      </c>
      <c r="W36" s="316">
        <v>165</v>
      </c>
      <c r="X36" s="316">
        <v>160</v>
      </c>
    </row>
    <row r="37" spans="3:24" ht="51" x14ac:dyDescent="0.35">
      <c r="C37" s="107" t="str">
        <f>IF(ISBLANK('5. Pp (3 años)'!C63),"",'5. Pp (3 años)'!C63)</f>
        <v>Actividad</v>
      </c>
      <c r="D37" s="108" t="str">
        <f>IF(ISBLANK('5. Pp (3 años)'!D63),"",'5. Pp (3 años)'!D63)</f>
        <v>2.4.4.3.  Colocar botes en préstamo y/o donación para la clasificación y separación de los residuos sólidos en beneficio de la ciudadanía, realizados.</v>
      </c>
      <c r="E37" s="108" t="str">
        <f>IF(ISBLANK('5. Pp (3 años)'!E63),"",'5. Pp (3 años)'!E63)</f>
        <v>PBBP: Porcentaje de botes de basura prestados</v>
      </c>
      <c r="F37" s="38">
        <v>11021</v>
      </c>
      <c r="G37" s="36">
        <v>13950</v>
      </c>
      <c r="H37" s="36">
        <f t="shared" si="8"/>
        <v>2929</v>
      </c>
      <c r="I37" s="37">
        <f t="shared" si="9"/>
        <v>0.26576535704564019</v>
      </c>
      <c r="J37" s="321">
        <v>4650</v>
      </c>
      <c r="K37" s="321">
        <v>4650</v>
      </c>
      <c r="L37" s="321">
        <v>4650</v>
      </c>
      <c r="M37" s="315">
        <v>1650</v>
      </c>
      <c r="N37" s="316">
        <v>600</v>
      </c>
      <c r="O37" s="316">
        <v>600</v>
      </c>
      <c r="P37" s="316">
        <v>1800</v>
      </c>
      <c r="Q37" s="317">
        <v>1650</v>
      </c>
      <c r="R37" s="317">
        <v>600</v>
      </c>
      <c r="S37" s="317">
        <v>600</v>
      </c>
      <c r="T37" s="317">
        <v>1800</v>
      </c>
      <c r="U37" s="315">
        <v>1650</v>
      </c>
      <c r="V37" s="316">
        <v>600</v>
      </c>
      <c r="W37" s="316">
        <v>600</v>
      </c>
      <c r="X37" s="316">
        <v>1800</v>
      </c>
    </row>
    <row r="38" spans="3:24" ht="34" x14ac:dyDescent="0.35">
      <c r="C38" s="273" t="str">
        <f>IF(ISBLANK('5. Pp (3 años)'!C64),"",'5. Pp (3 años)'!C64)</f>
        <v>Componente</v>
      </c>
      <c r="D38" s="274" t="str">
        <f>IF(ISBLANK('5. Pp (3 años)'!D64),"",'5. Pp (3 años)'!D64)</f>
        <v>2.4.5. Verificación de una cuenta pública optimizada</v>
      </c>
      <c r="E38" s="274" t="str">
        <f>IF(ISBLANK('5. Pp (3 años)'!E64),"",'5. Pp (3 años)'!E64)</f>
        <v>PRCP: Porcentaje de reportes del presupuesto aprobado.</v>
      </c>
      <c r="F38" s="275">
        <v>36</v>
      </c>
      <c r="G38" s="276">
        <v>36</v>
      </c>
      <c r="H38" s="276">
        <f t="shared" si="8"/>
        <v>0</v>
      </c>
      <c r="I38" s="277">
        <f t="shared" si="9"/>
        <v>0</v>
      </c>
      <c r="J38" s="312">
        <v>12</v>
      </c>
      <c r="K38" s="313">
        <v>12</v>
      </c>
      <c r="L38" s="314">
        <v>12</v>
      </c>
      <c r="M38" s="315">
        <v>3</v>
      </c>
      <c r="N38" s="316">
        <v>3</v>
      </c>
      <c r="O38" s="316">
        <v>3</v>
      </c>
      <c r="P38" s="316">
        <v>3</v>
      </c>
      <c r="Q38" s="317">
        <v>3</v>
      </c>
      <c r="R38" s="317">
        <v>3</v>
      </c>
      <c r="S38" s="317">
        <v>3</v>
      </c>
      <c r="T38" s="317">
        <v>3</v>
      </c>
      <c r="U38" s="316">
        <v>3</v>
      </c>
      <c r="V38" s="316">
        <v>3</v>
      </c>
      <c r="W38" s="316">
        <v>4</v>
      </c>
      <c r="X38" s="316">
        <v>5</v>
      </c>
    </row>
    <row r="39" spans="3:24" ht="51.5" thickBot="1" x14ac:dyDescent="0.4">
      <c r="C39" s="107" t="str">
        <f>IF(ISBLANK('5. Pp (3 años)'!C65),"",'5. Pp (3 años)'!C65)</f>
        <v>Actividad</v>
      </c>
      <c r="D39" s="108" t="str">
        <f>IF(ISBLANK('5. Pp (3 años)'!D65),"",'5. Pp (3 años)'!D65)</f>
        <v>2.4.5.1. Elaboración de la información  administrativa para la rendición de cuentas del organismo. Realizados.</v>
      </c>
      <c r="E39" s="108" t="str">
        <f>IF(ISBLANK('5. Pp (3 años)'!E65),"",'5. Pp (3 años)'!E65)</f>
        <v xml:space="preserve">PIPP: Porcentaje de informes de rendición de cuentas   realizadas. </v>
      </c>
      <c r="F39" s="38">
        <v>4</v>
      </c>
      <c r="G39" s="36">
        <v>4</v>
      </c>
      <c r="H39" s="36">
        <f t="shared" si="8"/>
        <v>0</v>
      </c>
      <c r="I39" s="37">
        <f t="shared" si="9"/>
        <v>0</v>
      </c>
      <c r="J39" s="322">
        <v>4</v>
      </c>
      <c r="K39" s="323">
        <v>4</v>
      </c>
      <c r="L39" s="324">
        <v>4</v>
      </c>
      <c r="M39" s="325">
        <v>1</v>
      </c>
      <c r="N39" s="326">
        <v>1</v>
      </c>
      <c r="O39" s="326">
        <v>1</v>
      </c>
      <c r="P39" s="327">
        <v>1</v>
      </c>
      <c r="Q39" s="328">
        <v>1</v>
      </c>
      <c r="R39" s="328">
        <v>1</v>
      </c>
      <c r="S39" s="328">
        <v>1</v>
      </c>
      <c r="T39" s="328">
        <v>1</v>
      </c>
      <c r="U39" s="327">
        <v>1</v>
      </c>
      <c r="V39" s="327">
        <v>1</v>
      </c>
      <c r="W39" s="327">
        <v>1</v>
      </c>
      <c r="X39" s="329">
        <v>1</v>
      </c>
    </row>
    <row r="40" spans="3:24" ht="85.5" thickBot="1" x14ac:dyDescent="0.4">
      <c r="C40" s="273" t="str">
        <f>IF(ISBLANK('5. Pp (3 años)'!C66),"",'5. Pp (3 años)'!C66)</f>
        <v>Componente</v>
      </c>
      <c r="D40" s="274" t="str">
        <f>IF(ISBLANK('5. Pp (3 años)'!D66),"",'5. Pp (3 años)'!D66)</f>
        <v>2.4.6. Implementación de acciones para prevenir malas prácticas en la gestión integral de residuos, coordinándose con las autoridades municipales competentes y asegurando el cumplimiento del marco legal vigente, realizados.</v>
      </c>
      <c r="E40" s="274" t="str">
        <f>IF(ISBLANK('5. Pp (3 años)'!E66),"",'5. Pp (3 años)'!E66)</f>
        <v>PRR: Porcentaje de reportes registrados.</v>
      </c>
      <c r="F40" s="275">
        <v>36</v>
      </c>
      <c r="G40" s="276">
        <v>36</v>
      </c>
      <c r="H40" s="276">
        <f t="shared" si="8"/>
        <v>0</v>
      </c>
      <c r="I40" s="277">
        <f t="shared" si="9"/>
        <v>0</v>
      </c>
      <c r="J40" s="322">
        <v>12</v>
      </c>
      <c r="K40" s="323">
        <v>12</v>
      </c>
      <c r="L40" s="324">
        <v>12</v>
      </c>
      <c r="M40" s="325">
        <v>3</v>
      </c>
      <c r="N40" s="326">
        <v>3</v>
      </c>
      <c r="O40" s="330">
        <v>3</v>
      </c>
      <c r="P40" s="331">
        <v>3</v>
      </c>
      <c r="Q40" s="328">
        <v>3</v>
      </c>
      <c r="R40" s="328">
        <v>3</v>
      </c>
      <c r="S40" s="328">
        <v>3</v>
      </c>
      <c r="T40" s="328">
        <v>3</v>
      </c>
      <c r="U40" s="332">
        <v>3</v>
      </c>
      <c r="V40" s="332">
        <v>3</v>
      </c>
      <c r="W40" s="332">
        <v>3</v>
      </c>
      <c r="X40" s="333">
        <v>3</v>
      </c>
    </row>
    <row r="41" spans="3:24" ht="68.5" thickBot="1" x14ac:dyDescent="0.4">
      <c r="C41" s="107" t="str">
        <f>IF(ISBLANK('5. Pp (3 años)'!C67),"",'5. Pp (3 años)'!C67)</f>
        <v>Actividad</v>
      </c>
      <c r="D41" s="108" t="str">
        <f>IF(ISBLANK('5. Pp (3 años)'!D67),"",'5. Pp (3 años)'!D67)</f>
        <v>2.4.6.1 Implementar un sistema de vigilancia con  las Unidades Verdes para prevenir y detectar infracciones en la gestión de residuos sólidos por parte de empresas y particulares, realizados.</v>
      </c>
      <c r="E41" s="108" t="str">
        <f>IF(ISBLANK('5. Pp (3 años)'!E67),"",'5. Pp (3 años)'!E67)</f>
        <v>PEAR: Porcentaje de personas atendidas por las unidades verdes  registradas.</v>
      </c>
      <c r="F41" s="38">
        <v>1650</v>
      </c>
      <c r="G41" s="36">
        <v>6450</v>
      </c>
      <c r="H41" s="36">
        <f t="shared" si="8"/>
        <v>4800</v>
      </c>
      <c r="I41" s="37">
        <f t="shared" si="9"/>
        <v>2.9090909090909092</v>
      </c>
      <c r="J41" s="322">
        <v>1650</v>
      </c>
      <c r="K41" s="323">
        <v>2400</v>
      </c>
      <c r="L41" s="324">
        <v>2400</v>
      </c>
      <c r="M41" s="325">
        <v>750</v>
      </c>
      <c r="N41" s="325">
        <v>300</v>
      </c>
      <c r="O41" s="325">
        <v>300</v>
      </c>
      <c r="P41" s="325">
        <v>300</v>
      </c>
      <c r="Q41" s="334">
        <v>600</v>
      </c>
      <c r="R41" s="334">
        <v>600</v>
      </c>
      <c r="S41" s="334">
        <v>600</v>
      </c>
      <c r="T41" s="334">
        <v>600</v>
      </c>
      <c r="U41" s="332">
        <v>600</v>
      </c>
      <c r="V41" s="332">
        <v>600</v>
      </c>
      <c r="W41" s="332">
        <v>600</v>
      </c>
      <c r="X41" s="332">
        <v>600</v>
      </c>
    </row>
    <row r="42" spans="3:24" ht="34.5" thickBot="1" x14ac:dyDescent="0.4">
      <c r="C42" s="273" t="str">
        <f>IF(ISBLANK('5. Pp (3 años)'!C68),"",'5. Pp (3 años)'!C68)</f>
        <v>Componente</v>
      </c>
      <c r="D42" s="274" t="str">
        <f>IF(ISBLANK('5. Pp (3 años)'!D68),"",'5. Pp (3 años)'!D68)</f>
        <v>.4.1.7.. Informes de procedimientos administrativos sancionadores emitidos.</v>
      </c>
      <c r="E42" s="274" t="str">
        <f>IF(ISBLANK('5. Pp (3 años)'!E68),"",'5. Pp (3 años)'!E68)</f>
        <v>PIJR: Porcentaje de informes de  jurídicos realizadas.</v>
      </c>
      <c r="F42" s="275">
        <v>4</v>
      </c>
      <c r="G42" s="276">
        <v>28</v>
      </c>
      <c r="H42" s="276">
        <f t="shared" si="8"/>
        <v>24</v>
      </c>
      <c r="I42" s="277">
        <f t="shared" si="9"/>
        <v>6</v>
      </c>
      <c r="J42" s="322">
        <v>4</v>
      </c>
      <c r="K42" s="323">
        <v>12</v>
      </c>
      <c r="L42" s="324">
        <v>12</v>
      </c>
      <c r="M42" s="325">
        <v>1</v>
      </c>
      <c r="N42" s="326">
        <v>1</v>
      </c>
      <c r="O42" s="330">
        <v>1</v>
      </c>
      <c r="P42" s="335">
        <v>1</v>
      </c>
      <c r="Q42" s="336">
        <v>3</v>
      </c>
      <c r="R42" s="337">
        <v>3</v>
      </c>
      <c r="S42" s="338">
        <v>3</v>
      </c>
      <c r="T42" s="339">
        <v>3</v>
      </c>
      <c r="U42" s="332">
        <v>3</v>
      </c>
      <c r="V42" s="332">
        <v>3</v>
      </c>
      <c r="W42" s="332">
        <v>3</v>
      </c>
      <c r="X42" s="340">
        <v>3</v>
      </c>
    </row>
    <row r="43" spans="3:24" ht="51.5" thickBot="1" x14ac:dyDescent="0.4">
      <c r="C43" s="109" t="str">
        <f>IF(ISBLANK('5. Pp (3 años)'!C69),"",'5. Pp (3 años)'!C69)</f>
        <v>Actividad</v>
      </c>
      <c r="D43" s="110" t="str">
        <f>IF(ISBLANK('5. Pp (3 años)'!D69),"",'5. Pp (3 años)'!D69)</f>
        <v>2.4.7.1. Integración y seguimiento de informes de procedimientos administrativos realizados.</v>
      </c>
      <c r="E43" s="110" t="str">
        <f>IF(ISBLANK('5. Pp (3 años)'!E69),"",'5. Pp (3 años)'!E69)</f>
        <v>PIPAR: Porcentaje de informes procedimientos administrativos, realizados.</v>
      </c>
      <c r="F43" s="46">
        <v>60</v>
      </c>
      <c r="G43" s="39">
        <v>180</v>
      </c>
      <c r="H43" s="39">
        <f t="shared" ref="H43" si="10">G43-F43</f>
        <v>120</v>
      </c>
      <c r="I43" s="40">
        <f t="shared" ref="I43" si="11">(G43/F43)-1</f>
        <v>2</v>
      </c>
      <c r="J43" s="322">
        <v>60</v>
      </c>
      <c r="K43" s="323">
        <v>60</v>
      </c>
      <c r="L43" s="324">
        <v>60</v>
      </c>
      <c r="M43" s="325">
        <v>15</v>
      </c>
      <c r="N43" s="326">
        <v>15</v>
      </c>
      <c r="O43" s="326">
        <v>15</v>
      </c>
      <c r="P43" s="326">
        <v>15</v>
      </c>
      <c r="Q43" s="341">
        <v>15</v>
      </c>
      <c r="R43" s="341">
        <v>15</v>
      </c>
      <c r="S43" s="341">
        <v>15</v>
      </c>
      <c r="T43" s="341">
        <v>15</v>
      </c>
      <c r="U43" s="332">
        <v>15</v>
      </c>
      <c r="V43" s="332">
        <v>15</v>
      </c>
      <c r="W43" s="332">
        <v>15</v>
      </c>
      <c r="X43" s="332">
        <v>15</v>
      </c>
    </row>
  </sheetData>
  <protectedRanges>
    <protectedRange algorithmName="SHA-512" hashValue="TLChwAy5F5QjsbViU4WG5u3t4N35PxZTFvKLDgsW4OMWPzQ5bcS2rimhOEiVc5aiXLwzV7+3bDIGHBE8vmSZkA==" saltValue="//hxkz+qNtOdOoXsei1XuQ==" spinCount="100000" sqref="J21:X43 J20:L20" name="meta dispersion"/>
    <protectedRange algorithmName="SHA-512" hashValue="rAWoxk0y9jDh0PAo7oACEytrVxAQGOPMOZ1nBA9G9FN8vYqB9eAjjI1XaPMLpeKioM627dGhAI05V37ETnio4Q==" saltValue="hBf9aYPL5ACUZQys1sSgFA==" spinCount="100000" sqref="F20:G43" name="metas"/>
    <protectedRange algorithmName="SHA-512" hashValue="TLChwAy5F5QjsbViU4WG5u3t4N35PxZTFvKLDgsW4OMWPzQ5bcS2rimhOEiVc5aiXLwzV7+3bDIGHBE8vmSZkA==" saltValue="//hxkz+qNtOdOoXsei1XuQ==" spinCount="100000" sqref="M20:X20" name="meta dispersion_1"/>
  </protectedRanges>
  <autoFilter ref="C18:X43"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4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37"/>
  <sheetViews>
    <sheetView topLeftCell="D5" zoomScale="70" zoomScaleNormal="70" workbookViewId="0">
      <selection activeCell="V14" sqref="V14"/>
    </sheetView>
  </sheetViews>
  <sheetFormatPr baseColWidth="10" defaultColWidth="11.36328125" defaultRowHeight="14.5" x14ac:dyDescent="0.35"/>
  <cols>
    <col min="1" max="2" width="11.36328125" style="20"/>
    <col min="3" max="3" width="24" style="1" customWidth="1"/>
    <col min="4" max="4" width="18.36328125" style="1" customWidth="1"/>
    <col min="5" max="5" width="53.7265625" style="20" customWidth="1"/>
    <col min="6" max="6" width="33.7265625" style="20" customWidth="1"/>
    <col min="7" max="7" width="33.7265625" style="1" customWidth="1"/>
    <col min="8" max="8" width="34.90625" style="20" customWidth="1"/>
    <col min="9" max="9" width="9.36328125" style="1" bestFit="1" customWidth="1"/>
    <col min="10" max="11" width="10" style="1" customWidth="1"/>
    <col min="12" max="13" width="10" style="20" customWidth="1"/>
    <col min="14" max="14" width="19.6328125" style="20" customWidth="1"/>
    <col min="15" max="16" width="11.08984375" style="20" hidden="1" customWidth="1"/>
    <col min="17" max="17" width="4.36328125" style="20" hidden="1" customWidth="1"/>
    <col min="18" max="18" width="19.6328125" style="20" customWidth="1"/>
    <col min="19" max="21" width="19.26953125" style="20" hidden="1" customWidth="1"/>
    <col min="22" max="22" width="19.7265625" style="20" customWidth="1"/>
    <col min="23" max="25" width="16.36328125" style="20" hidden="1" customWidth="1"/>
    <col min="26" max="26" width="46.36328125" style="20" customWidth="1"/>
    <col min="27" max="29" width="36.7265625" style="20" hidden="1" customWidth="1"/>
    <col min="30" max="16384" width="11.36328125" style="20"/>
  </cols>
  <sheetData>
    <row r="4" spans="3:29" ht="15" thickBot="1" x14ac:dyDescent="0.4"/>
    <row r="5" spans="3:29" ht="26.25" customHeight="1" x14ac:dyDescent="0.35">
      <c r="C5" s="42"/>
      <c r="D5" s="65"/>
      <c r="E5" s="425" t="s">
        <v>62</v>
      </c>
      <c r="F5" s="425"/>
      <c r="G5" s="425"/>
      <c r="H5" s="425"/>
      <c r="I5" s="425"/>
      <c r="J5" s="425"/>
      <c r="K5" s="425"/>
      <c r="L5" s="425"/>
      <c r="M5" s="425"/>
      <c r="N5" s="425"/>
      <c r="O5" s="91"/>
      <c r="P5" s="91"/>
      <c r="Q5" s="91"/>
      <c r="R5" s="91"/>
      <c r="S5" s="91"/>
      <c r="T5" s="91"/>
      <c r="U5" s="91"/>
      <c r="V5" s="91"/>
      <c r="W5" s="91"/>
      <c r="X5" s="91"/>
      <c r="Y5" s="91"/>
      <c r="Z5" s="27"/>
      <c r="AA5" s="26"/>
      <c r="AB5" s="26"/>
      <c r="AC5" s="27"/>
    </row>
    <row r="6" spans="3:29" ht="26" x14ac:dyDescent="0.35">
      <c r="C6" s="43"/>
      <c r="E6" s="426"/>
      <c r="F6" s="426"/>
      <c r="G6" s="426"/>
      <c r="H6" s="426"/>
      <c r="I6" s="426"/>
      <c r="J6" s="426"/>
      <c r="K6" s="426"/>
      <c r="L6" s="426"/>
      <c r="M6" s="426"/>
      <c r="N6" s="426"/>
      <c r="O6" s="92"/>
      <c r="P6" s="92"/>
      <c r="Q6" s="92"/>
      <c r="R6" s="92"/>
      <c r="S6" s="92"/>
      <c r="T6" s="92"/>
      <c r="U6" s="92"/>
      <c r="V6" s="92"/>
      <c r="W6" s="92"/>
      <c r="X6" s="92"/>
      <c r="Y6" s="92"/>
      <c r="Z6" s="28"/>
      <c r="AC6" s="28"/>
    </row>
    <row r="7" spans="3:29" ht="26.25" customHeight="1" x14ac:dyDescent="0.35">
      <c r="C7" s="43"/>
      <c r="E7" s="426" t="s">
        <v>110</v>
      </c>
      <c r="F7" s="426"/>
      <c r="G7" s="426"/>
      <c r="H7" s="426"/>
      <c r="I7" s="426"/>
      <c r="J7" s="426"/>
      <c r="K7" s="426"/>
      <c r="L7" s="426"/>
      <c r="M7" s="426"/>
      <c r="N7" s="278"/>
      <c r="O7" s="92"/>
      <c r="P7" s="92"/>
      <c r="Q7" s="92"/>
      <c r="R7" s="92"/>
      <c r="S7" s="92"/>
      <c r="T7" s="92"/>
      <c r="U7" s="92"/>
      <c r="V7" s="92"/>
      <c r="W7" s="92"/>
      <c r="X7" s="92"/>
      <c r="Y7" s="92"/>
      <c r="Z7" s="28"/>
      <c r="AC7" s="28"/>
    </row>
    <row r="8" spans="3:29" ht="26.25" customHeight="1" x14ac:dyDescent="0.35">
      <c r="C8" s="43"/>
      <c r="E8" s="426" t="s">
        <v>433</v>
      </c>
      <c r="F8" s="426"/>
      <c r="G8" s="426"/>
      <c r="H8" s="426"/>
      <c r="I8" s="426"/>
      <c r="J8" s="426"/>
      <c r="K8" s="426"/>
      <c r="L8" s="426"/>
      <c r="M8" s="426"/>
      <c r="N8" s="426"/>
      <c r="O8" s="29"/>
      <c r="P8" s="29"/>
      <c r="Q8" s="29"/>
      <c r="R8" s="29"/>
      <c r="Z8" s="28"/>
      <c r="AC8" s="28"/>
    </row>
    <row r="9" spans="3:29" ht="26.25" customHeight="1" x14ac:dyDescent="0.35">
      <c r="C9" s="43"/>
      <c r="E9" s="426" t="s">
        <v>207</v>
      </c>
      <c r="F9" s="426"/>
      <c r="G9" s="426"/>
      <c r="H9" s="426"/>
      <c r="I9" s="426"/>
      <c r="J9" s="426"/>
      <c r="K9" s="426"/>
      <c r="L9" s="426"/>
      <c r="M9" s="426"/>
      <c r="N9" s="426"/>
      <c r="Z9" s="28"/>
      <c r="AC9" s="28"/>
    </row>
    <row r="10" spans="3:29" ht="15" thickBot="1" x14ac:dyDescent="0.4">
      <c r="C10" s="43"/>
      <c r="I10" s="50"/>
      <c r="J10" s="50"/>
      <c r="K10" s="50"/>
      <c r="L10" s="30"/>
      <c r="M10" s="30"/>
      <c r="N10" s="30"/>
      <c r="O10" s="30"/>
      <c r="P10" s="30"/>
      <c r="Q10" s="30"/>
      <c r="R10" s="30"/>
      <c r="S10" s="30"/>
      <c r="T10" s="30"/>
      <c r="U10" s="30"/>
      <c r="V10" s="30"/>
      <c r="W10" s="30"/>
      <c r="X10" s="30"/>
      <c r="Y10" s="30"/>
      <c r="Z10" s="28"/>
      <c r="AC10" s="28"/>
    </row>
    <row r="11" spans="3:29" ht="27" customHeight="1" thickBot="1" x14ac:dyDescent="0.4">
      <c r="C11" s="66"/>
      <c r="D11" s="67"/>
      <c r="E11" s="67"/>
      <c r="F11" s="67"/>
      <c r="G11" s="73"/>
      <c r="H11" s="67"/>
      <c r="I11" s="469" t="s">
        <v>63</v>
      </c>
      <c r="J11" s="469"/>
      <c r="K11" s="469"/>
      <c r="L11" s="469"/>
      <c r="M11" s="469"/>
      <c r="N11" s="469"/>
      <c r="O11" s="469"/>
      <c r="P11" s="469"/>
      <c r="Q11" s="469"/>
      <c r="R11" s="469"/>
      <c r="S11" s="469"/>
      <c r="T11" s="469"/>
      <c r="U11" s="469"/>
      <c r="V11" s="469"/>
      <c r="W11" s="469"/>
      <c r="X11" s="469"/>
      <c r="Y11" s="470"/>
      <c r="Z11" s="372"/>
      <c r="AC11" s="28"/>
    </row>
    <row r="12" spans="3:29" ht="86.25" customHeight="1" thickBot="1" x14ac:dyDescent="0.4">
      <c r="C12" s="471" t="s">
        <v>0</v>
      </c>
      <c r="D12" s="472"/>
      <c r="E12" s="472"/>
      <c r="F12" s="472"/>
      <c r="G12" s="472"/>
      <c r="H12" s="472"/>
      <c r="I12" s="473" t="s">
        <v>64</v>
      </c>
      <c r="J12" s="473"/>
      <c r="K12" s="473"/>
      <c r="L12" s="473"/>
      <c r="M12" s="473"/>
      <c r="N12" s="473" t="s">
        <v>65</v>
      </c>
      <c r="O12" s="473"/>
      <c r="P12" s="473"/>
      <c r="Q12" s="473"/>
      <c r="R12" s="474" t="s">
        <v>66</v>
      </c>
      <c r="S12" s="474"/>
      <c r="T12" s="474"/>
      <c r="U12" s="474"/>
      <c r="V12" s="474" t="s">
        <v>67</v>
      </c>
      <c r="W12" s="474"/>
      <c r="X12" s="474"/>
      <c r="Y12" s="475"/>
      <c r="Z12" s="373"/>
      <c r="AA12" s="115"/>
      <c r="AB12" s="115"/>
      <c r="AC12" s="116"/>
    </row>
    <row r="13" spans="3:29" ht="63.5" thickBot="1" x14ac:dyDescent="0.4">
      <c r="C13" s="279" t="s">
        <v>54</v>
      </c>
      <c r="D13" s="280" t="s">
        <v>37</v>
      </c>
      <c r="E13" s="280" t="s">
        <v>38</v>
      </c>
      <c r="F13" s="280" t="s">
        <v>0</v>
      </c>
      <c r="G13" s="280" t="s">
        <v>56</v>
      </c>
      <c r="H13" s="281" t="s">
        <v>55</v>
      </c>
      <c r="I13" s="282" t="s">
        <v>57</v>
      </c>
      <c r="J13" s="146" t="s">
        <v>58</v>
      </c>
      <c r="K13" s="377" t="s">
        <v>59</v>
      </c>
      <c r="L13" s="378" t="s">
        <v>60</v>
      </c>
      <c r="M13" s="379" t="s">
        <v>61</v>
      </c>
      <c r="N13" s="380" t="s">
        <v>58</v>
      </c>
      <c r="O13" s="143" t="s">
        <v>59</v>
      </c>
      <c r="P13" s="144" t="s">
        <v>60</v>
      </c>
      <c r="Q13" s="145" t="s">
        <v>61</v>
      </c>
      <c r="R13" s="146" t="s">
        <v>58</v>
      </c>
      <c r="S13" s="156" t="s">
        <v>59</v>
      </c>
      <c r="T13" s="147" t="s">
        <v>60</v>
      </c>
      <c r="U13" s="157" t="s">
        <v>61</v>
      </c>
      <c r="V13" s="147" t="s">
        <v>58</v>
      </c>
      <c r="W13" s="156" t="s">
        <v>59</v>
      </c>
      <c r="X13" s="147" t="s">
        <v>60</v>
      </c>
      <c r="Y13" s="158" t="s">
        <v>61</v>
      </c>
      <c r="Z13" s="376" t="s">
        <v>336</v>
      </c>
      <c r="AA13" s="366" t="s">
        <v>337</v>
      </c>
      <c r="AB13" s="214" t="s">
        <v>338</v>
      </c>
      <c r="AC13" s="214" t="s">
        <v>339</v>
      </c>
    </row>
    <row r="14" spans="3:29" ht="351.65" customHeight="1" x14ac:dyDescent="0.35">
      <c r="C14" s="45" t="str">
        <f>IF(ISBLANK('5. Pp (3 años)'!B46),"",'5. Pp (3 años)'!B46)</f>
        <v>Dirección de Planeación Municipal</v>
      </c>
      <c r="D14" s="112" t="str">
        <f>IF(ISBLANK('5. Pp (3 años)'!C46),"",'5. Pp (3 años)'!C46)</f>
        <v>Fin</v>
      </c>
      <c r="E14" s="106"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F14" s="106" t="str">
        <f>IF(ISBLANK('5. Pp (3 años)'!E46),"",'5. Pp (3 años)'!E46)</f>
        <v>I_MED_AM_DES_SOS: Índice de Medio Ambiente y Desarrollo Sostenible.</v>
      </c>
      <c r="G14" s="113" t="str">
        <f>IF(ISBLANK('5. Pp (3 años)'!H46),"",'5. Pp (3 años)'!H46)</f>
        <v>Trianual</v>
      </c>
      <c r="H14" s="48" t="str">
        <f>IF(ISBLANK('5. Pp (3 años)'!J46),"",'5. Pp (3 años)'!J46)</f>
        <v xml:space="preserve">UNIDAD DE MEDIDA DEL INDICADOR: 
Porcentaje
</v>
      </c>
      <c r="I14" s="362">
        <v>0.2429</v>
      </c>
      <c r="J14" s="382">
        <v>6.0699999999999997E-2</v>
      </c>
      <c r="K14" s="383">
        <v>6.0699999999999997E-2</v>
      </c>
      <c r="L14" s="383">
        <v>6.0699999999999997E-2</v>
      </c>
      <c r="M14" s="384">
        <v>6.0699999999999997E-2</v>
      </c>
      <c r="N14" s="382">
        <v>6.0699999999999997E-2</v>
      </c>
      <c r="O14" s="70"/>
      <c r="P14" s="70"/>
      <c r="Q14" s="71"/>
      <c r="R14" s="68">
        <f>IFERROR((N14/J14),"100%")</f>
        <v>1</v>
      </c>
      <c r="S14" s="69">
        <f>IFERROR((O14/K14),"100%")</f>
        <v>0</v>
      </c>
      <c r="T14" s="69">
        <f>IFERROR((P14/L14),"100%")</f>
        <v>0</v>
      </c>
      <c r="U14" s="80">
        <f>IFERROR((Q14/M14),"100%")</f>
        <v>0</v>
      </c>
      <c r="V14" s="385">
        <f>IFERROR((N14/I14),"No Programado")</f>
        <v>0.24989707698641414</v>
      </c>
      <c r="W14" s="69">
        <f>IFERROR((N14+O14)/I14, "No Programado")</f>
        <v>0.24989707698641414</v>
      </c>
      <c r="X14" s="69">
        <f>IFERROR((O14+P14)/I14, "No Programado")</f>
        <v>0</v>
      </c>
      <c r="Y14" s="85">
        <f>IFERROR((P14+Q14)/I14, "No Programado")</f>
        <v>0</v>
      </c>
      <c r="Z14" s="374" t="s">
        <v>430</v>
      </c>
      <c r="AA14" s="367"/>
      <c r="AB14" s="120"/>
      <c r="AC14" s="121"/>
    </row>
    <row r="15" spans="3:29" s="74" customFormat="1" ht="85" customHeight="1" x14ac:dyDescent="0.35">
      <c r="C15" s="283" t="str">
        <f>IF(ISBLANK('5. Pp (3 años)'!B47),"",'5. Pp (3 años)'!B47)</f>
        <v>SIRESOL CANCUN</v>
      </c>
      <c r="D15" s="259" t="str">
        <f>IF(ISBLANK('5. Pp (3 años)'!C47),"",'5. Pp (3 años)'!C47)</f>
        <v>Propósito</v>
      </c>
      <c r="E15" s="260" t="str">
        <f>IF(ISBLANK('5. Pp (3 años)'!D47),"",'5. Pp (3 años)'!D47)</f>
        <v>2.4.1  Mejorar el servicio de recolección y gestión de residuos eficiente y responsable, minimizando el impacto ambiental y fomentando la cultura de la separación en la fuente.</v>
      </c>
      <c r="F15" s="288" t="str">
        <f>IF(ISBLANK('5. Pp (3 años)'!E47),"",'5. Pp (3 años)'!E47)</f>
        <v>RSUG (t,t-1) = Tasa de variación de los Residuos Sólidos Urbanos que se generan mensualmente e ingresan al relleno sanitario, parcela 175</v>
      </c>
      <c r="G15" s="289" t="str">
        <f>IF(ISBLANK('5. Pp (3 años)'!H47),"",'5. Pp (3 años)'!H47)</f>
        <v>Trimestral</v>
      </c>
      <c r="H15" s="284" t="str">
        <f>IF(ISBLANK('5. Pp (3 años)'!J47),"",'5. Pp (3 años)'!J47)</f>
        <v>Unidad de medida del indicador:  Porcentaje 
Unidad de medida de la variable: 
Verificaciones de recolección de RSU</v>
      </c>
      <c r="I15" s="75">
        <f>IF(ISBLANK('9. METAS'!K21),"",'9. METAS'!K21)</f>
        <v>534431.55000000005</v>
      </c>
      <c r="J15" s="76">
        <f>IF(ISBLANK('9. METAS'!Q21),"",'9. METAS'!Q21)</f>
        <v>114840.14</v>
      </c>
      <c r="K15" s="70">
        <f>IF(ISBLANK('9. METAS'!R21),"",'9. METAS'!R21)</f>
        <v>117578.39</v>
      </c>
      <c r="L15" s="70">
        <f>IF(ISBLANK('9. METAS'!S21),"",'9. METAS'!S21)</f>
        <v>140959.89000000001</v>
      </c>
      <c r="M15" s="71">
        <f>IF(ISBLANK('9. METAS'!T21),"",'9. METAS'!T21)</f>
        <v>161053.12</v>
      </c>
      <c r="N15" s="342">
        <v>174809</v>
      </c>
      <c r="O15" s="292"/>
      <c r="P15" s="292"/>
      <c r="Q15" s="293"/>
      <c r="R15" s="117">
        <f t="shared" ref="R15:U36" si="0">IFERROR((N15/J15),"100%")</f>
        <v>1.522194243232375</v>
      </c>
      <c r="S15" s="118">
        <f t="shared" si="0"/>
        <v>0</v>
      </c>
      <c r="T15" s="118">
        <f t="shared" si="0"/>
        <v>0</v>
      </c>
      <c r="U15" s="119">
        <f t="shared" si="0"/>
        <v>0</v>
      </c>
      <c r="V15" s="72">
        <f t="shared" ref="V15:V36" si="1">IFERROR((N15/I15),"No Programado")</f>
        <v>0.32709333870726753</v>
      </c>
      <c r="W15" s="69">
        <f t="shared" ref="W15:W36" si="2">IFERROR((N15+O15)/I15, "No Programado")</f>
        <v>0.32709333870726753</v>
      </c>
      <c r="X15" s="69">
        <f t="shared" ref="X15:X36" si="3">IFERROR((O15+P15)/I15, "No Programado")</f>
        <v>0</v>
      </c>
      <c r="Y15" s="85">
        <f t="shared" ref="Y15:Y36" si="4">IFERROR((P15+Q15)/I15, "No Programado")</f>
        <v>0</v>
      </c>
      <c r="Z15" s="374" t="s">
        <v>381</v>
      </c>
      <c r="AA15" s="151"/>
      <c r="AB15" s="152"/>
      <c r="AC15" s="153"/>
    </row>
    <row r="16" spans="3:29" ht="102" x14ac:dyDescent="0.35">
      <c r="C16" s="285" t="str">
        <f>IF(ISBLANK('5. Pp (3 años)'!B48),"",'5. Pp (3 años)'!B48)</f>
        <v>Dirección de Recolección</v>
      </c>
      <c r="D16" s="286" t="str">
        <f>IF(ISBLANK('5. Pp (3 años)'!C48),"",'5. Pp (3 años)'!C48)</f>
        <v>Componente</v>
      </c>
      <c r="E16" s="274" t="str">
        <f>IF(ISBLANK('5. Pp (3 años)'!D48),"",'5. Pp (3 años)'!D48)</f>
        <v>2.4.1.1. Supervisión del cumplimiento de la recolección de residuos sólidos urbanos realizadas.</v>
      </c>
      <c r="F16" s="274" t="str">
        <f>IF(ISBLANK('5. Pp (3 años)'!E48),"",'5. Pp (3 años)'!E48)</f>
        <v>PRSU: Porcentaje de verificaciones de la recolección de RSU realizadas.</v>
      </c>
      <c r="G16" s="266" t="str">
        <f>IF(ISBLANK('5. Pp (3 años)'!H48),"",'5. Pp (3 años)'!H48)</f>
        <v>Trimestral</v>
      </c>
      <c r="H16" s="287" t="str">
        <f>IF(ISBLANK('5. Pp (3 años)'!J48),"",'5. Pp (3 años)'!J48)</f>
        <v>Unidad de medida del indicador: 
Porcentaje
Unidad de medida de la Variable:
Verificaciones de recolección de RSU.</v>
      </c>
      <c r="I16" s="75">
        <f>IF(ISBLANK('9. METAS'!K22),"",'9. METAS'!K22)</f>
        <v>2200</v>
      </c>
      <c r="J16" s="76">
        <f>IF(ISBLANK('9. METAS'!Q22),"",'9. METAS'!Q22)</f>
        <v>550</v>
      </c>
      <c r="K16" s="70">
        <f>IF(ISBLANK('9. METAS'!R22),"",'9. METAS'!R22)</f>
        <v>550</v>
      </c>
      <c r="L16" s="70">
        <f>IF(ISBLANK('9. METAS'!S22),"",'9. METAS'!S22)</f>
        <v>550</v>
      </c>
      <c r="M16" s="71">
        <f>IF(ISBLANK('9. METAS'!T22),"",'9. METAS'!T22)</f>
        <v>550</v>
      </c>
      <c r="N16" s="294">
        <v>550</v>
      </c>
      <c r="O16" s="295"/>
      <c r="P16" s="295"/>
      <c r="Q16" s="296"/>
      <c r="R16" s="68">
        <f t="shared" si="0"/>
        <v>1</v>
      </c>
      <c r="S16" s="69">
        <f t="shared" si="0"/>
        <v>0</v>
      </c>
      <c r="T16" s="69">
        <f t="shared" si="0"/>
        <v>0</v>
      </c>
      <c r="U16" s="80">
        <f t="shared" si="0"/>
        <v>0</v>
      </c>
      <c r="V16" s="72">
        <f t="shared" si="1"/>
        <v>0.25</v>
      </c>
      <c r="W16" s="69">
        <f t="shared" si="2"/>
        <v>0.25</v>
      </c>
      <c r="X16" s="69">
        <f t="shared" si="3"/>
        <v>0</v>
      </c>
      <c r="Y16" s="85">
        <f t="shared" si="4"/>
        <v>0</v>
      </c>
      <c r="Z16" s="374" t="s">
        <v>346</v>
      </c>
      <c r="AA16" s="368"/>
      <c r="AB16" s="148"/>
      <c r="AC16" s="149"/>
    </row>
    <row r="17" spans="3:29" ht="85" customHeight="1" x14ac:dyDescent="0.35">
      <c r="C17" s="111" t="str">
        <f>IF(ISBLANK('5. Pp (3 años)'!B49),"",'5. Pp (3 años)'!B49)</f>
        <v/>
      </c>
      <c r="D17" s="60" t="str">
        <f>IF(ISBLANK('5. Pp (3 años)'!C49),"",'5. Pp (3 años)'!C49)</f>
        <v>Actividad</v>
      </c>
      <c r="E17" s="108" t="str">
        <f>IF(ISBLANK('5. Pp (3 años)'!D49),"",'5. Pp (3 años)'!D49)</f>
        <v>3.4.1.1.Supervisar rutas de recolección de los Residuos Sólidos Urbanos realizadas.</v>
      </c>
      <c r="F17" s="290" t="str">
        <f>IF(ISBLANK('5. Pp (3 años)'!E49),"",'5. Pp (3 años)'!E49)</f>
        <v xml:space="preserve">PRS: Porcentaje de supervisión de  rutas de recolección de RSU realizadas </v>
      </c>
      <c r="G17" s="291" t="str">
        <f>IF(ISBLANK('5. Pp (3 años)'!H49),"",'5. Pp (3 años)'!H49)</f>
        <v>Trimestral</v>
      </c>
      <c r="H17" s="47" t="str">
        <f>IF(ISBLANK('5. Pp (3 años)'!J49),"",'5. Pp (3 años)'!J49)</f>
        <v>Unidad de medida del indicador:  
Porcentaje              
Unidad de medida de la Variable:
Rutas de recolección</v>
      </c>
      <c r="I17" s="75">
        <f>IF(ISBLANK('9. METAS'!K23),"",'9. METAS'!K23)</f>
        <v>40515</v>
      </c>
      <c r="J17" s="76">
        <f>IF(ISBLANK('9. METAS'!Q23),"",'9. METAS'!Q23)</f>
        <v>9990</v>
      </c>
      <c r="K17" s="70">
        <f>IF(ISBLANK('9. METAS'!R23),"",'9. METAS'!R23)</f>
        <v>10101</v>
      </c>
      <c r="L17" s="70">
        <f>IF(ISBLANK('9. METAS'!S23),"",'9. METAS'!S23)</f>
        <v>10212</v>
      </c>
      <c r="M17" s="71">
        <f>IF(ISBLANK('9. METAS'!T23),"",'9. METAS'!T23)</f>
        <v>10212</v>
      </c>
      <c r="N17" s="294">
        <v>9990</v>
      </c>
      <c r="O17" s="295"/>
      <c r="P17" s="295"/>
      <c r="Q17" s="296"/>
      <c r="R17" s="68">
        <f t="shared" si="0"/>
        <v>1</v>
      </c>
      <c r="S17" s="69">
        <f t="shared" si="0"/>
        <v>0</v>
      </c>
      <c r="T17" s="69">
        <f t="shared" si="0"/>
        <v>0</v>
      </c>
      <c r="U17" s="80">
        <f t="shared" si="0"/>
        <v>0</v>
      </c>
      <c r="V17" s="72">
        <f t="shared" si="1"/>
        <v>0.24657534246575341</v>
      </c>
      <c r="W17" s="69">
        <f t="shared" si="2"/>
        <v>0.24657534246575341</v>
      </c>
      <c r="X17" s="69">
        <f t="shared" si="3"/>
        <v>0</v>
      </c>
      <c r="Y17" s="85">
        <f>IFERROR((P17+Q17)/I17, "No Programado")</f>
        <v>0</v>
      </c>
      <c r="Z17" s="374" t="s">
        <v>347</v>
      </c>
      <c r="AA17" s="368"/>
      <c r="AB17" s="148"/>
      <c r="AC17" s="149"/>
    </row>
    <row r="18" spans="3:29" ht="85" x14ac:dyDescent="0.35">
      <c r="C18" s="111" t="str">
        <f>IF(ISBLANK('5. Pp (3 años)'!B50),"",'5. Pp (3 años)'!B50)</f>
        <v/>
      </c>
      <c r="D18" s="60" t="str">
        <f>IF(ISBLANK('5. Pp (3 años)'!C50),"",'5. Pp (3 años)'!C50)</f>
        <v>Actividad</v>
      </c>
      <c r="E18" s="108" t="str">
        <f>IF(ISBLANK('5. Pp (3 años)'!D50),"",'5. Pp (3 años)'!D50)</f>
        <v>2.4.1.2. Atender quejas ciudadanas respecto a la recolección de RSU con el propósito de mejorar el servicio.</v>
      </c>
      <c r="F18" s="108" t="str">
        <f>IF(ISBLANK('5. Pp (3 años)'!E50),"",'5. Pp (3 años)'!E50)</f>
        <v>PQCA: Porcentaje de quejas ciudadanas atendidas.</v>
      </c>
      <c r="G18" s="114" t="str">
        <f>IF(ISBLANK('5. Pp (3 años)'!H50),"",'5. Pp (3 años)'!H50)</f>
        <v>Trimestral</v>
      </c>
      <c r="H18" s="47" t="str">
        <f>IF(ISBLANK('5. Pp (3 años)'!J50),"",'5. Pp (3 años)'!J50)</f>
        <v>Unidad de medida del indicador: 
Porcentaje
Unidad de medida de la Variable:    
Quejas ciudadanas</v>
      </c>
      <c r="I18" s="75">
        <f>IF(ISBLANK('9. METAS'!K24),"",'9. METAS'!K24)</f>
        <v>987</v>
      </c>
      <c r="J18" s="76">
        <f>IF(ISBLANK('9. METAS'!Q24),"",'9. METAS'!Q24)</f>
        <v>299</v>
      </c>
      <c r="K18" s="70">
        <f>IF(ISBLANK('9. METAS'!R24),"",'9. METAS'!R24)</f>
        <v>306</v>
      </c>
      <c r="L18" s="70">
        <f>IF(ISBLANK('9. METAS'!S24),"",'9. METAS'!S24)</f>
        <v>273</v>
      </c>
      <c r="M18" s="71">
        <f>IF(ISBLANK('9. METAS'!T24),"",'9. METAS'!T24)</f>
        <v>109</v>
      </c>
      <c r="N18" s="294">
        <v>47</v>
      </c>
      <c r="O18" s="295"/>
      <c r="P18" s="295"/>
      <c r="Q18" s="296"/>
      <c r="R18" s="68">
        <f t="shared" si="0"/>
        <v>0.15719063545150502</v>
      </c>
      <c r="S18" s="69">
        <f t="shared" si="0"/>
        <v>0</v>
      </c>
      <c r="T18" s="69">
        <f t="shared" si="0"/>
        <v>0</v>
      </c>
      <c r="U18" s="80">
        <f t="shared" si="0"/>
        <v>0</v>
      </c>
      <c r="V18" s="72">
        <f t="shared" si="1"/>
        <v>4.7619047619047616E-2</v>
      </c>
      <c r="W18" s="69">
        <f t="shared" si="2"/>
        <v>4.7619047619047616E-2</v>
      </c>
      <c r="X18" s="69">
        <f t="shared" si="3"/>
        <v>0</v>
      </c>
      <c r="Y18" s="85">
        <f t="shared" si="4"/>
        <v>0</v>
      </c>
      <c r="Z18" s="374" t="s">
        <v>349</v>
      </c>
      <c r="AA18" s="368"/>
      <c r="AB18" s="148"/>
      <c r="AC18" s="149"/>
    </row>
    <row r="19" spans="3:29" ht="111" customHeight="1" x14ac:dyDescent="0.35">
      <c r="C19" s="111" t="str">
        <f>IF(ISBLANK('5. Pp (3 años)'!B51),"",'5. Pp (3 años)'!B51)</f>
        <v/>
      </c>
      <c r="D19" s="60" t="str">
        <f>IF(ISBLANK('5. Pp (3 años)'!C51),"",'5. Pp (3 años)'!C51)</f>
        <v>Actividad</v>
      </c>
      <c r="E19" s="108" t="str">
        <f>IF(ISBLANK('5. Pp (3 años)'!D51),"",'5. Pp (3 años)'!D51)</f>
        <v>2.4.1.3. Colocación de lonas de la empieza  de tiraderos clandestinos realizados</v>
      </c>
      <c r="F19" s="108" t="str">
        <f>IF(ISBLANK('5. Pp (3 años)'!E51),"",'5. Pp (3 años)'!E51)</f>
        <v>PCLLTC: Porcentaje de colocación de lonas de la limpieza de tiraderos clandestinos realizados.</v>
      </c>
      <c r="G19" s="114" t="str">
        <f>IF(ISBLANK('5. Pp (3 años)'!H51),"",'5. Pp (3 años)'!H51)</f>
        <v>Trimestral</v>
      </c>
      <c r="H19" s="47" t="str">
        <f>IF(ISBLANK('5. Pp (3 años)'!J51),"",'5. Pp (3 años)'!J51)</f>
        <v>Unidad de medida del indicador: 
Porcentaje
Unidad de medida de la Variable:
Colocacion de lonas</v>
      </c>
      <c r="I19" s="75">
        <f>IF(ISBLANK('9. METAS'!K25),"",'9. METAS'!K25)</f>
        <v>698</v>
      </c>
      <c r="J19" s="76">
        <f>IF(ISBLANK('9. METAS'!Q25),"",'9. METAS'!Q25)</f>
        <v>170</v>
      </c>
      <c r="K19" s="70">
        <f>IF(ISBLANK('9. METAS'!R25),"",'9. METAS'!R25)</f>
        <v>150</v>
      </c>
      <c r="L19" s="70">
        <f>IF(ISBLANK('9. METAS'!S25),"",'9. METAS'!S25)</f>
        <v>224</v>
      </c>
      <c r="M19" s="71">
        <f>IF(ISBLANK('9. METAS'!T25),"",'9. METAS'!T25)</f>
        <v>154</v>
      </c>
      <c r="N19" s="294">
        <v>149</v>
      </c>
      <c r="O19" s="295"/>
      <c r="P19" s="295"/>
      <c r="Q19" s="296"/>
      <c r="R19" s="68">
        <f t="shared" si="0"/>
        <v>0.87647058823529411</v>
      </c>
      <c r="S19" s="69">
        <f t="shared" si="0"/>
        <v>0</v>
      </c>
      <c r="T19" s="69">
        <f t="shared" si="0"/>
        <v>0</v>
      </c>
      <c r="U19" s="80">
        <f t="shared" si="0"/>
        <v>0</v>
      </c>
      <c r="V19" s="72">
        <f t="shared" si="1"/>
        <v>0.21346704871060171</v>
      </c>
      <c r="W19" s="69">
        <f t="shared" si="2"/>
        <v>0.21346704871060171</v>
      </c>
      <c r="X19" s="69">
        <f t="shared" si="3"/>
        <v>0</v>
      </c>
      <c r="Y19" s="85">
        <f t="shared" si="4"/>
        <v>0</v>
      </c>
      <c r="Z19" s="374" t="s">
        <v>351</v>
      </c>
      <c r="AA19" s="368"/>
      <c r="AB19" s="148"/>
      <c r="AC19" s="149"/>
    </row>
    <row r="20" spans="3:29" ht="102" x14ac:dyDescent="0.35">
      <c r="C20" s="111" t="str">
        <f>IF(ISBLANK('5. Pp (3 años)'!B52),"",'5. Pp (3 años)'!B52)</f>
        <v/>
      </c>
      <c r="D20" s="60" t="str">
        <f>IF(ISBLANK('5. Pp (3 años)'!C52),"",'5. Pp (3 años)'!C52)</f>
        <v>Actividad</v>
      </c>
      <c r="E20" s="108" t="str">
        <f>IF(ISBLANK('5. Pp (3 años)'!D52),"",'5. Pp (3 años)'!D52)</f>
        <v>2.4.1.4 Supervisar el  servicio de barrido mecánico y manual de calles y avenidas realizadas.</v>
      </c>
      <c r="F20" s="108" t="str">
        <f>IF(ISBLANK('5. Pp (3 años)'!E52),"",'5. Pp (3 años)'!E52)</f>
        <v>PSBMM: Porcentaje de supervisión del de barrido   mecánico y manuales.</v>
      </c>
      <c r="G20" s="114" t="str">
        <f>IF(ISBLANK('5. Pp (3 años)'!H52),"",'5. Pp (3 años)'!H52)</f>
        <v>Trimestral</v>
      </c>
      <c r="H20" s="47" t="str">
        <f>IF(ISBLANK('5. Pp (3 años)'!J52),"",'5. Pp (3 años)'!J52)</f>
        <v>Unidad de medida del indicador:  
Porcentaje              
Unidad de medida de la Variable:
Supervisiones Barrido mecánico y Manual</v>
      </c>
      <c r="I20" s="75">
        <f>IF(ISBLANK('9. METAS'!K26),"",'9. METAS'!K26)</f>
        <v>71700</v>
      </c>
      <c r="J20" s="76">
        <f>IF(ISBLANK('9. METAS'!Q26),"",'9. METAS'!Q26)</f>
        <v>12600</v>
      </c>
      <c r="K20" s="70">
        <f>IF(ISBLANK('9. METAS'!R26),"",'9. METAS'!R26)</f>
        <v>19500</v>
      </c>
      <c r="L20" s="70">
        <f>IF(ISBLANK('9. METAS'!S26),"",'9. METAS'!S26)</f>
        <v>19800</v>
      </c>
      <c r="M20" s="71">
        <f>IF(ISBLANK('9. METAS'!T26),"",'9. METAS'!T26)</f>
        <v>19800</v>
      </c>
      <c r="N20" s="294">
        <v>12600</v>
      </c>
      <c r="O20" s="295"/>
      <c r="P20" s="295"/>
      <c r="Q20" s="296"/>
      <c r="R20" s="68">
        <f t="shared" si="0"/>
        <v>1</v>
      </c>
      <c r="S20" s="69">
        <f t="shared" si="0"/>
        <v>0</v>
      </c>
      <c r="T20" s="69">
        <f t="shared" si="0"/>
        <v>0</v>
      </c>
      <c r="U20" s="80">
        <f t="shared" si="0"/>
        <v>0</v>
      </c>
      <c r="V20" s="72">
        <f t="shared" si="1"/>
        <v>0.17573221757322174</v>
      </c>
      <c r="W20" s="69">
        <f t="shared" si="2"/>
        <v>0.17573221757322174</v>
      </c>
      <c r="X20" s="69">
        <f t="shared" si="3"/>
        <v>0</v>
      </c>
      <c r="Y20" s="85">
        <f t="shared" si="4"/>
        <v>0</v>
      </c>
      <c r="Z20" s="374" t="s">
        <v>353</v>
      </c>
      <c r="AA20" s="368"/>
      <c r="AB20" s="148"/>
      <c r="AC20" s="149"/>
    </row>
    <row r="21" spans="3:29" ht="139" customHeight="1" x14ac:dyDescent="0.35">
      <c r="C21" s="285" t="str">
        <f>IF(ISBLANK('5. Pp (3 años)'!B53),"",'5. Pp (3 años)'!B53)</f>
        <v>Dirección de Disposición Final</v>
      </c>
      <c r="D21" s="286" t="str">
        <f>IF(ISBLANK('5. Pp (3 años)'!C53),"",'5. Pp (3 años)'!C53)</f>
        <v>Componente</v>
      </c>
      <c r="E21" s="274" t="str">
        <f>IF(ISBLANK('5. Pp (3 años)'!D53),"",'5. Pp (3 años)'!D53)</f>
        <v>2.4.2. Supervisar las actividades de la operación de los sitios de la disposición final realizados.</v>
      </c>
      <c r="F21" s="274" t="str">
        <f>IF(ISBLANK('5. Pp (3 años)'!E53),"",'5. Pp (3 años)'!E53)</f>
        <v xml:space="preserve">PROR: Porcentaje de reportes de Operación realizados. </v>
      </c>
      <c r="G21" s="266" t="str">
        <f>IF(ISBLANK('5. Pp (3 años)'!H53),"",'5. Pp (3 años)'!H53)</f>
        <v>Semestral</v>
      </c>
      <c r="H21" s="287" t="str">
        <f>IF(ISBLANK('5. Pp (3 años)'!J53),"",'5. Pp (3 años)'!J53)</f>
        <v>Unidad de medida del indicador: 
Porcentaje              
Unidad de medida de la Variable:
Reportes de Operación</v>
      </c>
      <c r="I21" s="75">
        <f>IF(ISBLANK('9. METAS'!K27),"",'9. METAS'!K27)</f>
        <v>2</v>
      </c>
      <c r="J21" s="76">
        <f>IF(ISBLANK('9. METAS'!Q27),"",'9. METAS'!Q27)</f>
        <v>0</v>
      </c>
      <c r="K21" s="70">
        <f>IF(ISBLANK('9. METAS'!R27),"",'9. METAS'!R27)</f>
        <v>1</v>
      </c>
      <c r="L21" s="70">
        <f>IF(ISBLANK('9. METAS'!S27),"",'9. METAS'!S27)</f>
        <v>0</v>
      </c>
      <c r="M21" s="71">
        <f>IF(ISBLANK('9. METAS'!T27),"",'9. METAS'!T27)</f>
        <v>1</v>
      </c>
      <c r="N21" s="294">
        <v>0</v>
      </c>
      <c r="O21" s="295"/>
      <c r="P21" s="295"/>
      <c r="Q21" s="296"/>
      <c r="R21" s="68" t="str">
        <f t="shared" si="0"/>
        <v>100%</v>
      </c>
      <c r="S21" s="69">
        <f t="shared" si="0"/>
        <v>0</v>
      </c>
      <c r="T21" s="69" t="str">
        <f t="shared" si="0"/>
        <v>100%</v>
      </c>
      <c r="U21" s="80">
        <f t="shared" si="0"/>
        <v>0</v>
      </c>
      <c r="V21" s="72">
        <f t="shared" si="1"/>
        <v>0</v>
      </c>
      <c r="W21" s="69">
        <f t="shared" si="2"/>
        <v>0</v>
      </c>
      <c r="X21" s="69">
        <f t="shared" si="3"/>
        <v>0</v>
      </c>
      <c r="Y21" s="85">
        <f t="shared" si="4"/>
        <v>0</v>
      </c>
      <c r="Z21" s="374" t="s">
        <v>354</v>
      </c>
      <c r="AA21" s="368"/>
      <c r="AB21" s="148"/>
      <c r="AC21" s="149"/>
    </row>
    <row r="22" spans="3:29" ht="85" x14ac:dyDescent="0.35">
      <c r="C22" s="111" t="str">
        <f>IF(ISBLANK('5. Pp (3 años)'!B54),"",'5. Pp (3 años)'!B54)</f>
        <v/>
      </c>
      <c r="D22" s="60" t="str">
        <f>IF(ISBLANK('5. Pp (3 años)'!C54),"",'5. Pp (3 años)'!C54)</f>
        <v>Actividad</v>
      </c>
      <c r="E22" s="108" t="str">
        <f>IF(ISBLANK('5. Pp (3 años)'!D54),"",'5. Pp (3 años)'!D54)</f>
        <v>2.4.2.1. Supervisar y realizar mantenimiento y saneamiento del sitio clausurado de la parcela 1113 realizadas.</v>
      </c>
      <c r="F22" s="290" t="str">
        <f>IF(ISBLANK('5. Pp (3 años)'!E54),"",'5. Pp (3 años)'!E54)</f>
        <v xml:space="preserve">PRPA1: Porcentaje de Reportes de la Parcela 1113 atendidos         </v>
      </c>
      <c r="G22" s="291" t="str">
        <f>IF(ISBLANK('5. Pp (3 años)'!H54),"",'5. Pp (3 años)'!H54)</f>
        <v>Trimestral</v>
      </c>
      <c r="H22" s="47" t="str">
        <f>IF(ISBLANK('5. Pp (3 años)'!J54),"",'5. Pp (3 años)'!J54)</f>
        <v>Unidad de medida del indicador: 
Porcentaje
Unidad de medida de la Variable: 
Reportes de la Parcela 1113</v>
      </c>
      <c r="I22" s="75">
        <f>IF(ISBLANK('9. METAS'!K28),"",'9. METAS'!K28)</f>
        <v>12</v>
      </c>
      <c r="J22" s="76">
        <f>IF(ISBLANK('9. METAS'!Q28),"",'9. METAS'!Q28)</f>
        <v>3</v>
      </c>
      <c r="K22" s="70">
        <f>IF(ISBLANK('9. METAS'!R28),"",'9. METAS'!R28)</f>
        <v>3</v>
      </c>
      <c r="L22" s="70">
        <f>IF(ISBLANK('9. METAS'!S28),"",'9. METAS'!S28)</f>
        <v>3</v>
      </c>
      <c r="M22" s="71">
        <f>IF(ISBLANK('9. METAS'!T28),"",'9. METAS'!T28)</f>
        <v>3</v>
      </c>
      <c r="N22" s="294">
        <v>3</v>
      </c>
      <c r="O22" s="295"/>
      <c r="P22" s="295"/>
      <c r="Q22" s="296"/>
      <c r="R22" s="68">
        <f t="shared" si="0"/>
        <v>1</v>
      </c>
      <c r="S22" s="69">
        <f t="shared" si="0"/>
        <v>0</v>
      </c>
      <c r="T22" s="69">
        <f t="shared" si="0"/>
        <v>0</v>
      </c>
      <c r="U22" s="80">
        <f t="shared" si="0"/>
        <v>0</v>
      </c>
      <c r="V22" s="72">
        <f t="shared" si="1"/>
        <v>0.25</v>
      </c>
      <c r="W22" s="69">
        <f t="shared" si="2"/>
        <v>0.25</v>
      </c>
      <c r="X22" s="69">
        <f t="shared" si="3"/>
        <v>0</v>
      </c>
      <c r="Y22" s="85">
        <f t="shared" si="4"/>
        <v>0</v>
      </c>
      <c r="Z22" s="374" t="s">
        <v>356</v>
      </c>
      <c r="AA22" s="368"/>
      <c r="AB22" s="148"/>
      <c r="AC22" s="149"/>
    </row>
    <row r="23" spans="3:29" ht="85" customHeight="1" x14ac:dyDescent="0.35">
      <c r="C23" s="111" t="str">
        <f>IF(ISBLANK('5. Pp (3 años)'!B55),"",'5. Pp (3 años)'!B55)</f>
        <v/>
      </c>
      <c r="D23" s="60" t="str">
        <f>IF(ISBLANK('5. Pp (3 años)'!C55),"",'5. Pp (3 años)'!C55)</f>
        <v>Actividad</v>
      </c>
      <c r="E23" s="108" t="str">
        <f>IF(ISBLANK('5. Pp (3 años)'!D55),"",'5. Pp (3 años)'!D55)</f>
        <v>2.4.2.2. Supervisar y realizar mantenimiento, equipamiento, saneamiento y programa posclausura en la parcela 196.</v>
      </c>
      <c r="F23" s="108" t="str">
        <f>IF(ISBLANK('5. Pp (3 años)'!E55),"",'5. Pp (3 años)'!E55)</f>
        <v>PRPA2: Porcentaje de Reportes de la Parcela 196 atendidos</v>
      </c>
      <c r="G23" s="114" t="str">
        <f>IF(ISBLANK('5. Pp (3 años)'!H55),"",'5. Pp (3 años)'!H55)</f>
        <v>Trimestral</v>
      </c>
      <c r="H23" s="47" t="str">
        <f>IF(ISBLANK('5. Pp (3 años)'!J55),"",'5. Pp (3 años)'!J55)</f>
        <v>Unidad de medida del indicador: 
Porcentaje
Unidad de medida de la Variable:
Reportes de la Parcela 196</v>
      </c>
      <c r="I23" s="75">
        <f>IF(ISBLANK('9. METAS'!K29),"",'9. METAS'!K29)</f>
        <v>12</v>
      </c>
      <c r="J23" s="76">
        <f>IF(ISBLANK('9. METAS'!Q29),"",'9. METAS'!Q29)</f>
        <v>3</v>
      </c>
      <c r="K23" s="70">
        <f>IF(ISBLANK('9. METAS'!R29),"",'9. METAS'!R29)</f>
        <v>3</v>
      </c>
      <c r="L23" s="70">
        <f>IF(ISBLANK('9. METAS'!S29),"",'9. METAS'!S29)</f>
        <v>3</v>
      </c>
      <c r="M23" s="71">
        <f>IF(ISBLANK('9. METAS'!T29),"",'9. METAS'!T29)</f>
        <v>3</v>
      </c>
      <c r="N23" s="294">
        <v>3</v>
      </c>
      <c r="O23" s="295"/>
      <c r="P23" s="295"/>
      <c r="Q23" s="296"/>
      <c r="R23" s="68">
        <f t="shared" si="0"/>
        <v>1</v>
      </c>
      <c r="S23" s="69">
        <f t="shared" si="0"/>
        <v>0</v>
      </c>
      <c r="T23" s="69">
        <f t="shared" si="0"/>
        <v>0</v>
      </c>
      <c r="U23" s="80">
        <f t="shared" si="0"/>
        <v>0</v>
      </c>
      <c r="V23" s="72">
        <f t="shared" si="1"/>
        <v>0.25</v>
      </c>
      <c r="W23" s="69">
        <f t="shared" si="2"/>
        <v>0.25</v>
      </c>
      <c r="X23" s="69">
        <f t="shared" si="3"/>
        <v>0</v>
      </c>
      <c r="Y23" s="85">
        <f t="shared" si="4"/>
        <v>0</v>
      </c>
      <c r="Z23" s="374" t="s">
        <v>357</v>
      </c>
      <c r="AA23" s="368"/>
      <c r="AB23" s="148"/>
      <c r="AC23" s="149"/>
    </row>
    <row r="24" spans="3:29" ht="85" x14ac:dyDescent="0.35">
      <c r="C24" s="111" t="str">
        <f>IF(ISBLANK('5. Pp (3 años)'!B56),"",'5. Pp (3 años)'!B56)</f>
        <v/>
      </c>
      <c r="D24" s="60" t="str">
        <f>IF(ISBLANK('5. Pp (3 años)'!C56),"",'5. Pp (3 años)'!C56)</f>
        <v>Actividad</v>
      </c>
      <c r="E24" s="108" t="str">
        <f>IF(ISBLANK('5. Pp (3 años)'!D56),"",'5. Pp (3 años)'!D56)</f>
        <v>2.4.2.3. Supervisar y realizar mantenimiento, equipamiento, saneamiento y estudios ambientales del sitio de disposición final en la parcela 175 realizados.</v>
      </c>
      <c r="F24" s="108" t="str">
        <f>IF(ISBLANK('5. Pp (3 años)'!E56),"",'5. Pp (3 años)'!E56)</f>
        <v>PRPA3: Porcentaje de Reportes de la Parcela 196 realizados.</v>
      </c>
      <c r="G24" s="114" t="str">
        <f>IF(ISBLANK('5. Pp (3 años)'!H56),"",'5. Pp (3 años)'!H56)</f>
        <v>Trimestral</v>
      </c>
      <c r="H24" s="47" t="str">
        <f>IF(ISBLANK('5. Pp (3 años)'!J56),"",'5. Pp (3 años)'!J56)</f>
        <v>Unidad de medida del indicador: 
Porcentaje
Unidad de medida de la Variable:
Reportes de la Parcela 175</v>
      </c>
      <c r="I24" s="75">
        <f>IF(ISBLANK('9. METAS'!K30),"",'9. METAS'!K30)</f>
        <v>12</v>
      </c>
      <c r="J24" s="76">
        <f>IF(ISBLANK('9. METAS'!Q30),"",'9. METAS'!Q30)</f>
        <v>3</v>
      </c>
      <c r="K24" s="70">
        <f>IF(ISBLANK('9. METAS'!R30),"",'9. METAS'!R30)</f>
        <v>3</v>
      </c>
      <c r="L24" s="70">
        <f>IF(ISBLANK('9. METAS'!S30),"",'9. METAS'!S30)</f>
        <v>3</v>
      </c>
      <c r="M24" s="71">
        <f>IF(ISBLANK('9. METAS'!T30),"",'9. METAS'!T30)</f>
        <v>3</v>
      </c>
      <c r="N24" s="294">
        <v>3</v>
      </c>
      <c r="O24" s="295"/>
      <c r="P24" s="295"/>
      <c r="Q24" s="296"/>
      <c r="R24" s="68">
        <f t="shared" si="0"/>
        <v>1</v>
      </c>
      <c r="S24" s="69">
        <f t="shared" si="0"/>
        <v>0</v>
      </c>
      <c r="T24" s="69">
        <f t="shared" si="0"/>
        <v>0</v>
      </c>
      <c r="U24" s="80">
        <f t="shared" si="0"/>
        <v>0</v>
      </c>
      <c r="V24" s="72">
        <f t="shared" si="1"/>
        <v>0.25</v>
      </c>
      <c r="W24" s="69">
        <f t="shared" si="2"/>
        <v>0.25</v>
      </c>
      <c r="X24" s="69">
        <f t="shared" si="3"/>
        <v>0</v>
      </c>
      <c r="Y24" s="85">
        <f t="shared" si="4"/>
        <v>0</v>
      </c>
      <c r="Z24" s="374" t="s">
        <v>358</v>
      </c>
      <c r="AA24" s="368"/>
      <c r="AB24" s="148"/>
      <c r="AC24" s="149"/>
    </row>
    <row r="25" spans="3:29" ht="85" customHeight="1" x14ac:dyDescent="0.35">
      <c r="C25" s="285" t="str">
        <f>IF(ISBLANK('5. Pp (3 años)'!B57),"",'5. Pp (3 años)'!B57)</f>
        <v>Dirección de Aprovechamiento</v>
      </c>
      <c r="D25" s="286" t="str">
        <f>IF(ISBLANK('5. Pp (3 años)'!C57),"",'5. Pp (3 años)'!C57)</f>
        <v>Componente</v>
      </c>
      <c r="E25" s="274" t="str">
        <f>IF(ISBLANK('5. Pp (3 años)'!D57),"",'5. Pp (3 años)'!D57)</f>
        <v>2.4.1.3.  Solicitudes de los contribuyentes en materia de recolección de residuos sólidos urbanos, atendidas y resueltas conforme a la normativa vigente.</v>
      </c>
      <c r="F25" s="274" t="str">
        <f>IF(ISBLANK('5. Pp (3 años)'!E57),"",'5. Pp (3 años)'!E57)</f>
        <v>PSAR: Porcentaje de solicitudes atendidas y resueltas.</v>
      </c>
      <c r="G25" s="266" t="str">
        <f>IF(ISBLANK('5. Pp (3 años)'!H57),"",'5. Pp (3 años)'!H57)</f>
        <v>Trimestral</v>
      </c>
      <c r="H25" s="287" t="str">
        <f>IF(ISBLANK('5. Pp (3 años)'!J57),"",'5. Pp (3 años)'!J57)</f>
        <v>Unidad de medida del indicador: 
Porcentaje             
Unidad de medida de la Variable:
Contribuyentes</v>
      </c>
      <c r="I25" s="75">
        <f>IF(ISBLANK('9. METAS'!K31),"",'9. METAS'!K31)</f>
        <v>1603</v>
      </c>
      <c r="J25" s="76">
        <f>IF(ISBLANK('9. METAS'!Q31),"",'9. METAS'!Q31)</f>
        <v>1300</v>
      </c>
      <c r="K25" s="70">
        <f>IF(ISBLANK('9. METAS'!R31),"",'9. METAS'!R31)</f>
        <v>202</v>
      </c>
      <c r="L25" s="70">
        <f>IF(ISBLANK('9. METAS'!S31),"",'9. METAS'!S31)</f>
        <v>51</v>
      </c>
      <c r="M25" s="71">
        <f>IF(ISBLANK('9. METAS'!T31),"",'9. METAS'!T31)</f>
        <v>50</v>
      </c>
      <c r="N25" s="294">
        <v>936</v>
      </c>
      <c r="O25" s="295"/>
      <c r="P25" s="295"/>
      <c r="Q25" s="296"/>
      <c r="R25" s="68">
        <f t="shared" si="0"/>
        <v>0.72</v>
      </c>
      <c r="S25" s="69">
        <f t="shared" si="0"/>
        <v>0</v>
      </c>
      <c r="T25" s="69">
        <f t="shared" si="0"/>
        <v>0</v>
      </c>
      <c r="U25" s="80">
        <f t="shared" si="0"/>
        <v>0</v>
      </c>
      <c r="V25" s="72">
        <f t="shared" si="1"/>
        <v>0.58390517779164064</v>
      </c>
      <c r="W25" s="69">
        <f t="shared" si="2"/>
        <v>0.58390517779164064</v>
      </c>
      <c r="X25" s="69">
        <f t="shared" si="3"/>
        <v>0</v>
      </c>
      <c r="Y25" s="85">
        <f t="shared" si="4"/>
        <v>0</v>
      </c>
      <c r="Z25" s="374" t="s">
        <v>360</v>
      </c>
      <c r="AA25" s="368"/>
      <c r="AB25" s="148"/>
      <c r="AC25" s="149"/>
    </row>
    <row r="26" spans="3:29" ht="87" x14ac:dyDescent="0.35">
      <c r="C26" s="111" t="str">
        <f>IF(ISBLANK('5. Pp (3 años)'!B58),"",'5. Pp (3 años)'!B58)</f>
        <v/>
      </c>
      <c r="D26" s="60" t="str">
        <f>IF(ISBLANK('5. Pp (3 años)'!C58),"",'5. Pp (3 años)'!C58)</f>
        <v>Actividad</v>
      </c>
      <c r="E26" s="108" t="str">
        <f>IF(ISBLANK('5. Pp (3 años)'!D58),"",'5. Pp (3 años)'!D58)</f>
        <v>2.4.3.1. Emisión de pases de caja al contribuyente para el pago de los derechos de la recolección de residuos registrados.</v>
      </c>
      <c r="F26" s="290" t="str">
        <f>IF(ISBLANK('5. Pp (3 años)'!E58),"",'5. Pp (3 años)'!E58)</f>
        <v xml:space="preserve">PEPCR: Porcentaje de emisión de  pases de caja registrados </v>
      </c>
      <c r="G26" s="291" t="str">
        <f>IF(ISBLANK('5. Pp (3 años)'!H58),"",'5. Pp (3 años)'!H58)</f>
        <v>Trimestral</v>
      </c>
      <c r="H26" s="47" t="str">
        <f>IF(ISBLANK('5. Pp (3 años)'!J58),"",'5. Pp (3 años)'!J58)</f>
        <v>Unidad de medida del indicador:  
Porcentaje
Unidad de medida de la Variable:
Contribuyente</v>
      </c>
      <c r="I26" s="75">
        <f>IF(ISBLANK('9. METAS'!K32),"",'9. METAS'!K32)</f>
        <v>63321</v>
      </c>
      <c r="J26" s="76">
        <f>IF(ISBLANK('9. METAS'!Q32),"",'9. METAS'!Q32)</f>
        <v>50000</v>
      </c>
      <c r="K26" s="70">
        <f>IF(ISBLANK('9. METAS'!R32),"",'9. METAS'!R32)</f>
        <v>6065</v>
      </c>
      <c r="L26" s="70">
        <f>IF(ISBLANK('9. METAS'!S32),"",'9. METAS'!S32)</f>
        <v>4221</v>
      </c>
      <c r="M26" s="71">
        <f>IF(ISBLANK('9. METAS'!T32),"",'9. METAS'!T32)</f>
        <v>3035</v>
      </c>
      <c r="N26" s="294">
        <v>70991</v>
      </c>
      <c r="O26" s="295"/>
      <c r="P26" s="295"/>
      <c r="Q26" s="296"/>
      <c r="R26" s="68">
        <f t="shared" si="0"/>
        <v>1.4198200000000001</v>
      </c>
      <c r="S26" s="69">
        <f t="shared" si="0"/>
        <v>0</v>
      </c>
      <c r="T26" s="69">
        <f t="shared" si="0"/>
        <v>0</v>
      </c>
      <c r="U26" s="80">
        <f t="shared" si="0"/>
        <v>0</v>
      </c>
      <c r="V26" s="72">
        <f t="shared" si="1"/>
        <v>1.1211288514079059</v>
      </c>
      <c r="W26" s="69">
        <f t="shared" si="2"/>
        <v>1.1211288514079059</v>
      </c>
      <c r="X26" s="69">
        <f t="shared" si="3"/>
        <v>0</v>
      </c>
      <c r="Y26" s="85">
        <f t="shared" si="4"/>
        <v>0</v>
      </c>
      <c r="Z26" s="374" t="s">
        <v>361</v>
      </c>
      <c r="AA26" s="368"/>
      <c r="AB26" s="148"/>
      <c r="AC26" s="149"/>
    </row>
    <row r="27" spans="3:29" ht="102" customHeight="1" x14ac:dyDescent="0.35">
      <c r="C27" s="111" t="str">
        <f>IF(ISBLANK('5. Pp (3 años)'!B59),"",'5. Pp (3 años)'!B59)</f>
        <v/>
      </c>
      <c r="D27" s="60" t="str">
        <f>IF(ISBLANK('5. Pp (3 años)'!C59),"",'5. Pp (3 años)'!C59)</f>
        <v>Actividad</v>
      </c>
      <c r="E27" s="108" t="str">
        <f>IF(ISBLANK('5. Pp (3 años)'!D59),"",'5. Pp (3 años)'!D59)</f>
        <v>2.4.3.2. Elaboración  de  Constancias de registro de Planes de manejo de residuos sólidos a grandes Generadores verificados.</v>
      </c>
      <c r="F27" s="108" t="str">
        <f>IF(ISBLANK('5. Pp (3 años)'!E59),"",'5. Pp (3 años)'!E59)</f>
        <v>PCRPM: Porcentaje de  elaboración de Constancia de Registro Planes de Manejo verificados</v>
      </c>
      <c r="G27" s="114" t="str">
        <f>IF(ISBLANK('5. Pp (3 años)'!H59),"",'5. Pp (3 años)'!H59)</f>
        <v>Trimestral</v>
      </c>
      <c r="H27" s="47" t="str">
        <f>IF(ISBLANK('5. Pp (3 años)'!J59),"",'5. Pp (3 años)'!J59)</f>
        <v>Unidad de medida del indicador:  
Porcentaje
Unidad de medida de la Variable:  
Registro de Constancia de Planes de Manejo</v>
      </c>
      <c r="I27" s="75">
        <f>IF(ISBLANK('9. METAS'!K33),"",'9. METAS'!K33)</f>
        <v>1603</v>
      </c>
      <c r="J27" s="76">
        <f>IF(ISBLANK('9. METAS'!Q33),"",'9. METAS'!Q33)</f>
        <v>1300</v>
      </c>
      <c r="K27" s="70">
        <f>IF(ISBLANK('9. METAS'!R33),"",'9. METAS'!R33)</f>
        <v>202</v>
      </c>
      <c r="L27" s="70">
        <f>IF(ISBLANK('9. METAS'!S33),"",'9. METAS'!S33)</f>
        <v>51</v>
      </c>
      <c r="M27" s="71">
        <f>IF(ISBLANK('9. METAS'!T33),"",'9. METAS'!T33)</f>
        <v>50</v>
      </c>
      <c r="N27" s="294">
        <v>936</v>
      </c>
      <c r="O27" s="295"/>
      <c r="P27" s="295"/>
      <c r="Q27" s="296"/>
      <c r="R27" s="68">
        <f t="shared" si="0"/>
        <v>0.72</v>
      </c>
      <c r="S27" s="69">
        <f t="shared" si="0"/>
        <v>0</v>
      </c>
      <c r="T27" s="69">
        <f t="shared" si="0"/>
        <v>0</v>
      </c>
      <c r="U27" s="80">
        <f t="shared" si="0"/>
        <v>0</v>
      </c>
      <c r="V27" s="72">
        <f t="shared" si="1"/>
        <v>0.58390517779164064</v>
      </c>
      <c r="W27" s="69">
        <f t="shared" si="2"/>
        <v>0.58390517779164064</v>
      </c>
      <c r="X27" s="69">
        <f t="shared" si="3"/>
        <v>0</v>
      </c>
      <c r="Y27" s="85">
        <f t="shared" si="4"/>
        <v>0</v>
      </c>
      <c r="Z27" s="374" t="s">
        <v>363</v>
      </c>
      <c r="AA27" s="368"/>
      <c r="AB27" s="148"/>
      <c r="AC27" s="149"/>
    </row>
    <row r="28" spans="3:29" ht="87" x14ac:dyDescent="0.35">
      <c r="C28" s="111" t="str">
        <f>IF(ISBLANK('5. Pp (3 años)'!B60),"",'5. Pp (3 años)'!B60)</f>
        <v/>
      </c>
      <c r="D28" s="60" t="str">
        <f>IF(ISBLANK('5. Pp (3 años)'!C60),"",'5. Pp (3 años)'!C60)</f>
        <v>Actividad</v>
      </c>
      <c r="E28" s="108" t="str">
        <f>IF(ISBLANK('5. Pp (3 años)'!D60),"",'5. Pp (3 años)'!D60)</f>
        <v>2.4.3.3.  Supervisar los pesajes de residuos declarados por los contribuyentes.</v>
      </c>
      <c r="F28" s="108" t="str">
        <f>IF(ISBLANK('5. Pp (3 años)'!E60),"",'5. Pp (3 años)'!E60)</f>
        <v>PVEC:   Porcentaje de visitas empresas contribuyentes realizadas</v>
      </c>
      <c r="G28" s="114" t="str">
        <f>IF(ISBLANK('5. Pp (3 años)'!H60),"",'5. Pp (3 años)'!H60)</f>
        <v>Trimestral</v>
      </c>
      <c r="H28" s="47" t="str">
        <f>IF(ISBLANK('5. Pp (3 años)'!J60),"",'5. Pp (3 años)'!J60)</f>
        <v>Unidad de medida del indicador: 
Porcentaje               
Unidad de medida de la Variable:
Visitas a empresas contribuyentes</v>
      </c>
      <c r="I28" s="75">
        <f>IF(ISBLANK('9. METAS'!K34),"",'9. METAS'!K34)</f>
        <v>80</v>
      </c>
      <c r="J28" s="76">
        <f>IF(ISBLANK('9. METAS'!Q34),"",'9. METAS'!Q34)</f>
        <v>5</v>
      </c>
      <c r="K28" s="70">
        <f>IF(ISBLANK('9. METAS'!R34),"",'9. METAS'!R34)</f>
        <v>20</v>
      </c>
      <c r="L28" s="70">
        <f>IF(ISBLANK('9. METAS'!S34),"",'9. METAS'!S34)</f>
        <v>25</v>
      </c>
      <c r="M28" s="71">
        <f>IF(ISBLANK('9. METAS'!T34),"",'9. METAS'!T34)</f>
        <v>30</v>
      </c>
      <c r="N28" s="294">
        <v>5</v>
      </c>
      <c r="O28" s="295"/>
      <c r="P28" s="295"/>
      <c r="Q28" s="296"/>
      <c r="R28" s="68">
        <f t="shared" si="0"/>
        <v>1</v>
      </c>
      <c r="S28" s="69">
        <f t="shared" si="0"/>
        <v>0</v>
      </c>
      <c r="T28" s="69">
        <f t="shared" si="0"/>
        <v>0</v>
      </c>
      <c r="U28" s="80">
        <f t="shared" si="0"/>
        <v>0</v>
      </c>
      <c r="V28" s="72">
        <f t="shared" si="1"/>
        <v>6.25E-2</v>
      </c>
      <c r="W28" s="69">
        <f t="shared" si="2"/>
        <v>6.25E-2</v>
      </c>
      <c r="X28" s="69">
        <f t="shared" si="3"/>
        <v>0</v>
      </c>
      <c r="Y28" s="85">
        <f t="shared" si="4"/>
        <v>0</v>
      </c>
      <c r="Z28" s="374" t="s">
        <v>364</v>
      </c>
      <c r="AA28" s="369"/>
      <c r="AB28" s="154"/>
      <c r="AC28" s="155"/>
    </row>
    <row r="29" spans="3:29" ht="102.65" customHeight="1" x14ac:dyDescent="0.35">
      <c r="C29" s="285" t="str">
        <f>IF(ISBLANK('5. Pp (3 años)'!B61),"",'5. Pp (3 años)'!B61)</f>
        <v>Dirección de Generación</v>
      </c>
      <c r="D29" s="286" t="str">
        <f>IF(ISBLANK('5. Pp (3 años)'!C61),"",'5. Pp (3 años)'!C61)</f>
        <v>Componente</v>
      </c>
      <c r="E29" s="274" t="str">
        <f>IF(ISBLANK('5. Pp (3 años)'!D61),"",'5. Pp (3 años)'!D61)</f>
        <v>2.4.4. Actividades de concientización sobre el manejo de residuos sólidos urbanos con la participación ciudadana registrados.</v>
      </c>
      <c r="F29" s="274" t="str">
        <f>IF(ISBLANK('5. Pp (3 años)'!E61),"",'5. Pp (3 años)'!E61)</f>
        <v>PPCR: Porcentaje de participación ciudadana  registradas</v>
      </c>
      <c r="G29" s="266" t="str">
        <f>IF(ISBLANK('5. Pp (3 años)'!H61),"",'5. Pp (3 años)'!H61)</f>
        <v>Trimestral</v>
      </c>
      <c r="H29" s="287" t="str">
        <f>IF(ISBLANK('5. Pp (3 años)'!J61),"",'5. Pp (3 años)'!J61)</f>
        <v xml:space="preserve">Unidad de medida del indicador:      
 Porcentaje            
Unidad de medida de la Variable:  
Participantes </v>
      </c>
      <c r="I29" s="75">
        <f>IF(ISBLANK('9. METAS'!K35),"",'9. METAS'!K35)</f>
        <v>612110</v>
      </c>
      <c r="J29" s="76">
        <f>IF(ISBLANK('9. METAS'!Q35),"",'9. METAS'!Q35)</f>
        <v>153027</v>
      </c>
      <c r="K29" s="70">
        <f>IF(ISBLANK('9. METAS'!R35),"",'9. METAS'!R35)</f>
        <v>153027</v>
      </c>
      <c r="L29" s="70">
        <f>IF(ISBLANK('9. METAS'!S35),"",'9. METAS'!S35)</f>
        <v>153028</v>
      </c>
      <c r="M29" s="71">
        <f>IF(ISBLANK('9. METAS'!T35),"",'9. METAS'!T35)</f>
        <v>153028</v>
      </c>
      <c r="N29" s="294">
        <v>135511</v>
      </c>
      <c r="O29" s="295"/>
      <c r="P29" s="295"/>
      <c r="Q29" s="296"/>
      <c r="R29" s="68">
        <f t="shared" si="0"/>
        <v>0.88553653930352161</v>
      </c>
      <c r="S29" s="69">
        <f t="shared" si="0"/>
        <v>0</v>
      </c>
      <c r="T29" s="69">
        <f t="shared" si="0"/>
        <v>0</v>
      </c>
      <c r="U29" s="80">
        <f t="shared" si="0"/>
        <v>0</v>
      </c>
      <c r="V29" s="72">
        <f t="shared" si="1"/>
        <v>0.22138341147832905</v>
      </c>
      <c r="W29" s="69">
        <f t="shared" si="2"/>
        <v>0.22138341147832905</v>
      </c>
      <c r="X29" s="69">
        <f t="shared" si="3"/>
        <v>0</v>
      </c>
      <c r="Y29" s="85">
        <f t="shared" si="4"/>
        <v>0</v>
      </c>
      <c r="Z29" s="374" t="s">
        <v>365</v>
      </c>
      <c r="AA29" s="370"/>
      <c r="AB29" s="87"/>
      <c r="AC29" s="88"/>
    </row>
    <row r="30" spans="3:29" ht="101.5" x14ac:dyDescent="0.35">
      <c r="C30" s="111" t="str">
        <f>IF(ISBLANK('5. Pp (3 años)'!B62),"",'5. Pp (3 años)'!B62)</f>
        <v/>
      </c>
      <c r="D30" s="60" t="str">
        <f>IF(ISBLANK('5. Pp (3 años)'!C62),"",'5. Pp (3 años)'!C62)</f>
        <v>Actividad</v>
      </c>
      <c r="E30" s="108" t="str">
        <f>IF(ISBLANK('5. Pp (3 años)'!D62),"",'5. Pp (3 años)'!D62)</f>
        <v>2.4.4.1.  Impartir pláticas de capacitación y concientización enfocadas en la separación, clasificación y buen manejo de los RSU en los sectores empresarial y educativo realizado.</v>
      </c>
      <c r="F30" s="290" t="str">
        <f>IF(ISBLANK('5. Pp (3 años)'!E62),"",'5. Pp (3 años)'!E62)</f>
        <v>PEIEC: Porcentaje de empresas e instituciones educativas capacitadas</v>
      </c>
      <c r="G30" s="291" t="str">
        <f>IF(ISBLANK('5. Pp (3 años)'!H62),"",'5. Pp (3 años)'!H62)</f>
        <v>Trimestral</v>
      </c>
      <c r="H30" s="47" t="str">
        <f>IF(ISBLANK('5. Pp (3 años)'!J62),"",'5. Pp (3 años)'!J62)</f>
        <v>Unidad de medida del indicador:       
Porcentaje
Unidad de medida de la Variable:
plásticas impartidas.</v>
      </c>
      <c r="I30" s="75">
        <f>IF(ISBLANK('9. METAS'!K36),"",'9. METAS'!K36)</f>
        <v>695</v>
      </c>
      <c r="J30" s="76">
        <f>IF(ISBLANK('9. METAS'!Q36),"",'9. METAS'!Q36)</f>
        <v>150</v>
      </c>
      <c r="K30" s="70">
        <f>IF(ISBLANK('9. METAS'!R36),"",'9. METAS'!R36)</f>
        <v>220</v>
      </c>
      <c r="L30" s="70">
        <f>IF(ISBLANK('9. METAS'!S36),"",'9. METAS'!S36)</f>
        <v>165</v>
      </c>
      <c r="M30" s="71">
        <f>IF(ISBLANK('9. METAS'!T36),"",'9. METAS'!T36)</f>
        <v>160</v>
      </c>
      <c r="N30" s="294">
        <v>143</v>
      </c>
      <c r="O30" s="295"/>
      <c r="P30" s="295"/>
      <c r="Q30" s="296"/>
      <c r="R30" s="68">
        <f t="shared" si="0"/>
        <v>0.95333333333333337</v>
      </c>
      <c r="S30" s="69">
        <f t="shared" si="0"/>
        <v>0</v>
      </c>
      <c r="T30" s="69">
        <f t="shared" si="0"/>
        <v>0</v>
      </c>
      <c r="U30" s="80">
        <f t="shared" si="0"/>
        <v>0</v>
      </c>
      <c r="V30" s="72">
        <f t="shared" si="1"/>
        <v>0.20575539568345325</v>
      </c>
      <c r="W30" s="69">
        <f t="shared" si="2"/>
        <v>0.20575539568345325</v>
      </c>
      <c r="X30" s="69">
        <f t="shared" si="3"/>
        <v>0</v>
      </c>
      <c r="Y30" s="85">
        <f t="shared" si="4"/>
        <v>0</v>
      </c>
      <c r="Z30" s="374" t="s">
        <v>367</v>
      </c>
      <c r="AA30" s="370"/>
      <c r="AB30" s="87"/>
      <c r="AC30" s="88"/>
    </row>
    <row r="31" spans="3:29" ht="112.5" customHeight="1" x14ac:dyDescent="0.35">
      <c r="C31" s="111" t="str">
        <f>IF(ISBLANK('5. Pp (3 años)'!B63),"",'5. Pp (3 años)'!B63)</f>
        <v/>
      </c>
      <c r="D31" s="60" t="str">
        <f>IF(ISBLANK('5. Pp (3 años)'!C63),"",'5. Pp (3 años)'!C63)</f>
        <v>Actividad</v>
      </c>
      <c r="E31" s="108" t="str">
        <f>IF(ISBLANK('5. Pp (3 años)'!D63),"",'5. Pp (3 años)'!D63)</f>
        <v>2.4.4.3.  Colocar botes en préstamo y/o donación para la clasificación y separación de los residuos sólidos en beneficio de la ciudadanía, realizados.</v>
      </c>
      <c r="F31" s="108" t="str">
        <f>IF(ISBLANK('5. Pp (3 años)'!E63),"",'5. Pp (3 años)'!E63)</f>
        <v>PBBP: Porcentaje de botes de basura prestados</v>
      </c>
      <c r="G31" s="114" t="str">
        <f>IF(ISBLANK('5. Pp (3 años)'!H63),"",'5. Pp (3 años)'!H63)</f>
        <v>Trimestral</v>
      </c>
      <c r="H31" s="47" t="str">
        <f>IF(ISBLANK('5. Pp (3 años)'!J63),"",'5. Pp (3 años)'!J63)</f>
        <v>Unidad de medida del indicador:      
Porcentaje               
UNIDAD DE MEDIDA DE LA VARIABLE:          
Botes de Basura</v>
      </c>
      <c r="I31" s="75">
        <f>IF(ISBLANK('9. METAS'!K37),"",'9. METAS'!K37)</f>
        <v>4650</v>
      </c>
      <c r="J31" s="76">
        <f>IF(ISBLANK('9. METAS'!Q37),"",'9. METAS'!Q37)</f>
        <v>1650</v>
      </c>
      <c r="K31" s="70">
        <f>IF(ISBLANK('9. METAS'!R37),"",'9. METAS'!R37)</f>
        <v>600</v>
      </c>
      <c r="L31" s="70">
        <f>IF(ISBLANK('9. METAS'!S37),"",'9. METAS'!S37)</f>
        <v>600</v>
      </c>
      <c r="M31" s="71">
        <f>IF(ISBLANK('9. METAS'!T37),"",'9. METAS'!T37)</f>
        <v>1800</v>
      </c>
      <c r="N31" s="294">
        <v>2305</v>
      </c>
      <c r="O31" s="295"/>
      <c r="P31" s="295"/>
      <c r="Q31" s="296"/>
      <c r="R31" s="68">
        <f t="shared" si="0"/>
        <v>1.396969696969697</v>
      </c>
      <c r="S31" s="69">
        <f t="shared" si="0"/>
        <v>0</v>
      </c>
      <c r="T31" s="69">
        <f t="shared" si="0"/>
        <v>0</v>
      </c>
      <c r="U31" s="80">
        <f t="shared" si="0"/>
        <v>0</v>
      </c>
      <c r="V31" s="72">
        <f t="shared" si="1"/>
        <v>0.49569892473118282</v>
      </c>
      <c r="W31" s="69">
        <f t="shared" si="2"/>
        <v>0.49569892473118282</v>
      </c>
      <c r="X31" s="69">
        <f t="shared" si="3"/>
        <v>0</v>
      </c>
      <c r="Y31" s="85">
        <f t="shared" si="4"/>
        <v>0</v>
      </c>
      <c r="Z31" s="374" t="s">
        <v>369</v>
      </c>
      <c r="AA31" s="370"/>
      <c r="AB31" s="87"/>
      <c r="AC31" s="88"/>
    </row>
    <row r="32" spans="3:29" ht="85" x14ac:dyDescent="0.35">
      <c r="C32" s="285" t="str">
        <f>IF(ISBLANK('5. Pp (3 años)'!B64),"",'5. Pp (3 años)'!B64)</f>
        <v>Dirección Administrativa</v>
      </c>
      <c r="D32" s="286" t="str">
        <f>IF(ISBLANK('5. Pp (3 años)'!C64),"",'5. Pp (3 años)'!C64)</f>
        <v>Componente</v>
      </c>
      <c r="E32" s="274" t="str">
        <f>IF(ISBLANK('5. Pp (3 años)'!D64),"",'5. Pp (3 años)'!D64)</f>
        <v>2.4.5. Verificación de una cuenta pública optimizada</v>
      </c>
      <c r="F32" s="274" t="str">
        <f>IF(ISBLANK('5. Pp (3 años)'!E64),"",'5. Pp (3 años)'!E64)</f>
        <v>PRCP: Porcentaje de reportes del presupuesto aprobado.</v>
      </c>
      <c r="G32" s="266" t="str">
        <f>IF(ISBLANK('5. Pp (3 años)'!H64),"",'5. Pp (3 años)'!H64)</f>
        <v>Trimestral</v>
      </c>
      <c r="H32" s="287" t="str">
        <f>IF(ISBLANK('5. Pp (3 años)'!J64),"",'5. Pp (3 años)'!J64)</f>
        <v xml:space="preserve">Unidad de medida del indicador:  
Porcentaje
Unidad de medida de la Variable:   
Reportes </v>
      </c>
      <c r="I32" s="75">
        <f>IF(ISBLANK('9. METAS'!K38),"",'9. METAS'!K38)</f>
        <v>12</v>
      </c>
      <c r="J32" s="76">
        <f>IF(ISBLANK('9. METAS'!Q38),"",'9. METAS'!Q38)</f>
        <v>3</v>
      </c>
      <c r="K32" s="70">
        <f>IF(ISBLANK('9. METAS'!R38),"",'9. METAS'!R38)</f>
        <v>3</v>
      </c>
      <c r="L32" s="70">
        <f>IF(ISBLANK('9. METAS'!S38),"",'9. METAS'!S38)</f>
        <v>3</v>
      </c>
      <c r="M32" s="71">
        <f>IF(ISBLANK('9. METAS'!T38),"",'9. METAS'!T38)</f>
        <v>3</v>
      </c>
      <c r="N32" s="294">
        <v>3</v>
      </c>
      <c r="O32" s="295"/>
      <c r="P32" s="295"/>
      <c r="Q32" s="296"/>
      <c r="R32" s="68">
        <f t="shared" si="0"/>
        <v>1</v>
      </c>
      <c r="S32" s="69">
        <f t="shared" si="0"/>
        <v>0</v>
      </c>
      <c r="T32" s="69">
        <f t="shared" si="0"/>
        <v>0</v>
      </c>
      <c r="U32" s="80">
        <f t="shared" si="0"/>
        <v>0</v>
      </c>
      <c r="V32" s="72">
        <f t="shared" si="1"/>
        <v>0.25</v>
      </c>
      <c r="W32" s="69">
        <f t="shared" si="2"/>
        <v>0.25</v>
      </c>
      <c r="X32" s="69">
        <f t="shared" si="3"/>
        <v>0</v>
      </c>
      <c r="Y32" s="85">
        <f t="shared" si="4"/>
        <v>0</v>
      </c>
      <c r="Z32" s="374" t="s">
        <v>371</v>
      </c>
      <c r="AA32" s="370"/>
      <c r="AB32" s="87"/>
      <c r="AC32" s="88"/>
    </row>
    <row r="33" spans="3:29" ht="85" customHeight="1" x14ac:dyDescent="0.35">
      <c r="C33" s="111" t="str">
        <f>IF(ISBLANK('5. Pp (3 años)'!B65),"",'5. Pp (3 años)'!B65)</f>
        <v/>
      </c>
      <c r="D33" s="60" t="str">
        <f>IF(ISBLANK('5. Pp (3 años)'!C65),"",'5. Pp (3 años)'!C65)</f>
        <v>Actividad</v>
      </c>
      <c r="E33" s="108" t="str">
        <f>IF(ISBLANK('5. Pp (3 años)'!D65),"",'5. Pp (3 años)'!D65)</f>
        <v>2.4.5.1. Elaboración de la información  administrativa para la rendición de cuentas del organismo. Realizados.</v>
      </c>
      <c r="F33" s="290" t="str">
        <f>IF(ISBLANK('5. Pp (3 años)'!E65),"",'5. Pp (3 años)'!E65)</f>
        <v xml:space="preserve">PIPP: Porcentaje de informes de rendición de cuentas   realizadas. </v>
      </c>
      <c r="G33" s="291" t="str">
        <f>IF(ISBLANK('5. Pp (3 años)'!H65),"",'5. Pp (3 años)'!H65)</f>
        <v>Trimestral</v>
      </c>
      <c r="H33" s="47" t="str">
        <f>IF(ISBLANK('5. Pp (3 años)'!J65),"",'5. Pp (3 años)'!J65)</f>
        <v xml:space="preserve">Unidad de medida del indicador:  
Porcentaje
Unidad de medida de la Variable:   
Reportes </v>
      </c>
      <c r="I33" s="75">
        <f>IF(ISBLANK('9. METAS'!K39),"",'9. METAS'!K39)</f>
        <v>4</v>
      </c>
      <c r="J33" s="76">
        <f>IF(ISBLANK('9. METAS'!Q39),"",'9. METAS'!Q39)</f>
        <v>1</v>
      </c>
      <c r="K33" s="70">
        <f>IF(ISBLANK('9. METAS'!R39),"",'9. METAS'!R39)</f>
        <v>1</v>
      </c>
      <c r="L33" s="70">
        <f>IF(ISBLANK('9. METAS'!S39),"",'9. METAS'!S39)</f>
        <v>1</v>
      </c>
      <c r="M33" s="71">
        <f>IF(ISBLANK('9. METAS'!T39),"",'9. METAS'!T39)</f>
        <v>1</v>
      </c>
      <c r="N33" s="294">
        <v>1</v>
      </c>
      <c r="O33" s="295"/>
      <c r="P33" s="295"/>
      <c r="Q33" s="296"/>
      <c r="R33" s="68">
        <f t="shared" si="0"/>
        <v>1</v>
      </c>
      <c r="S33" s="69">
        <f t="shared" si="0"/>
        <v>0</v>
      </c>
      <c r="T33" s="69">
        <f t="shared" si="0"/>
        <v>0</v>
      </c>
      <c r="U33" s="80">
        <f t="shared" si="0"/>
        <v>0</v>
      </c>
      <c r="V33" s="72">
        <f t="shared" si="1"/>
        <v>0.25</v>
      </c>
      <c r="W33" s="69">
        <f t="shared" si="2"/>
        <v>0.25</v>
      </c>
      <c r="X33" s="69">
        <f t="shared" si="3"/>
        <v>0</v>
      </c>
      <c r="Y33" s="85">
        <f t="shared" si="4"/>
        <v>0</v>
      </c>
      <c r="Z33" s="374" t="s">
        <v>373</v>
      </c>
      <c r="AA33" s="370"/>
      <c r="AB33" s="87"/>
      <c r="AC33" s="88"/>
    </row>
    <row r="34" spans="3:29" ht="87" x14ac:dyDescent="0.35">
      <c r="C34" s="285" t="str">
        <f>IF(ISBLANK('5. Pp (3 años)'!B66),"",'5. Pp (3 años)'!B66)</f>
        <v>Dirección de Prevención</v>
      </c>
      <c r="D34" s="286" t="str">
        <f>IF(ISBLANK('5. Pp (3 años)'!C66),"",'5. Pp (3 años)'!C66)</f>
        <v>Componente</v>
      </c>
      <c r="E34" s="274" t="str">
        <f>IF(ISBLANK('5. Pp (3 años)'!D66),"",'5. Pp (3 años)'!D66)</f>
        <v>2.4.6. Implementación de acciones para prevenir malas prácticas en la gestión integral de residuos, coordinándose con las autoridades municipales competentes y asegurando el cumplimiento del marco legal vigente, realizados.</v>
      </c>
      <c r="F34" s="274" t="str">
        <f>IF(ISBLANK('5. Pp (3 años)'!E66),"",'5. Pp (3 años)'!E66)</f>
        <v>PRR: Porcentaje de reportes registrados.</v>
      </c>
      <c r="G34" s="266" t="str">
        <f>IF(ISBLANK('5. Pp (3 años)'!H66),"",'5. Pp (3 años)'!H66)</f>
        <v>Trimestral</v>
      </c>
      <c r="H34" s="287" t="str">
        <f>IF(ISBLANK('5. Pp (3 años)'!J66),"",'5. Pp (3 años)'!J66)</f>
        <v xml:space="preserve">Unidad de medida del indicador:  
Porcentaje
Unidad de medida de la Variable:   
Reportes </v>
      </c>
      <c r="I34" s="75">
        <f>IF(ISBLANK('9. METAS'!K40),"",'9. METAS'!K40)</f>
        <v>12</v>
      </c>
      <c r="J34" s="76">
        <f>IF(ISBLANK('9. METAS'!Q40),"",'9. METAS'!Q40)</f>
        <v>3</v>
      </c>
      <c r="K34" s="70">
        <f>IF(ISBLANK('9. METAS'!R40),"",'9. METAS'!R40)</f>
        <v>3</v>
      </c>
      <c r="L34" s="70">
        <f>IF(ISBLANK('9. METAS'!S40),"",'9. METAS'!S40)</f>
        <v>3</v>
      </c>
      <c r="M34" s="71">
        <f>IF(ISBLANK('9. METAS'!T40),"",'9. METAS'!T40)</f>
        <v>3</v>
      </c>
      <c r="N34" s="294">
        <v>3</v>
      </c>
      <c r="O34" s="295"/>
      <c r="P34" s="295"/>
      <c r="Q34" s="296"/>
      <c r="R34" s="68">
        <f t="shared" si="0"/>
        <v>1</v>
      </c>
      <c r="S34" s="69">
        <f t="shared" si="0"/>
        <v>0</v>
      </c>
      <c r="T34" s="69">
        <f t="shared" si="0"/>
        <v>0</v>
      </c>
      <c r="U34" s="80">
        <f t="shared" si="0"/>
        <v>0</v>
      </c>
      <c r="V34" s="72">
        <f t="shared" si="1"/>
        <v>0.25</v>
      </c>
      <c r="W34" s="69">
        <f t="shared" si="2"/>
        <v>0.25</v>
      </c>
      <c r="X34" s="69">
        <f t="shared" si="3"/>
        <v>0</v>
      </c>
      <c r="Y34" s="85">
        <f t="shared" si="4"/>
        <v>0</v>
      </c>
      <c r="Z34" s="374" t="s">
        <v>375</v>
      </c>
      <c r="AA34" s="370"/>
      <c r="AB34" s="87"/>
      <c r="AC34" s="88"/>
    </row>
    <row r="35" spans="3:29" ht="85" customHeight="1" x14ac:dyDescent="0.35">
      <c r="C35" s="111" t="str">
        <f>IF(ISBLANK('5. Pp (3 años)'!B67),"",'5. Pp (3 años)'!B67)</f>
        <v/>
      </c>
      <c r="D35" s="60" t="str">
        <f>IF(ISBLANK('5. Pp (3 años)'!C67),"",'5. Pp (3 años)'!C67)</f>
        <v>Actividad</v>
      </c>
      <c r="E35" s="108" t="str">
        <f>IF(ISBLANK('5. Pp (3 años)'!D67),"",'5. Pp (3 años)'!D67)</f>
        <v>2.4.6.1 Implementar un sistema de vigilancia con  las Unidades Verdes para prevenir y detectar infracciones en la gestión de residuos sólidos por parte de empresas y particulares, realizados.</v>
      </c>
      <c r="F35" s="290" t="str">
        <f>IF(ISBLANK('5. Pp (3 años)'!E67),"",'5. Pp (3 años)'!E67)</f>
        <v>PEAR: Porcentaje de personas atendidas por las unidades verdes  registradas.</v>
      </c>
      <c r="G35" s="291" t="str">
        <f>IF(ISBLANK('5. Pp (3 años)'!H67),"",'5. Pp (3 años)'!H67)</f>
        <v>Trimestral</v>
      </c>
      <c r="H35" s="47" t="str">
        <f>IF(ISBLANK('5. Pp (3 años)'!J67),"",'5. Pp (3 años)'!J67)</f>
        <v>Unidad de medida del indicador:  
Porcentaje
Unidad de medida de la Variable:   
Personas atendidas</v>
      </c>
      <c r="I35" s="75">
        <f>IF(ISBLANK('9. METAS'!K41),"",'9. METAS'!K41)</f>
        <v>2400</v>
      </c>
      <c r="J35" s="76">
        <f>IF(ISBLANK('9. METAS'!Q41),"",'9. METAS'!Q41)</f>
        <v>600</v>
      </c>
      <c r="K35" s="70">
        <f>IF(ISBLANK('9. METAS'!R41),"",'9. METAS'!R41)</f>
        <v>600</v>
      </c>
      <c r="L35" s="70">
        <f>IF(ISBLANK('9. METAS'!S41),"",'9. METAS'!S41)</f>
        <v>600</v>
      </c>
      <c r="M35" s="71">
        <f>IF(ISBLANK('9. METAS'!T41),"",'9. METAS'!T41)</f>
        <v>600</v>
      </c>
      <c r="N35" s="294">
        <v>773</v>
      </c>
      <c r="O35" s="295"/>
      <c r="P35" s="295"/>
      <c r="Q35" s="296"/>
      <c r="R35" s="68">
        <f t="shared" si="0"/>
        <v>1.2883333333333333</v>
      </c>
      <c r="S35" s="69">
        <f t="shared" si="0"/>
        <v>0</v>
      </c>
      <c r="T35" s="69">
        <f t="shared" si="0"/>
        <v>0</v>
      </c>
      <c r="U35" s="80">
        <f t="shared" si="0"/>
        <v>0</v>
      </c>
      <c r="V35" s="72">
        <f t="shared" si="1"/>
        <v>0.32208333333333333</v>
      </c>
      <c r="W35" s="69">
        <f t="shared" si="2"/>
        <v>0.32208333333333333</v>
      </c>
      <c r="X35" s="69">
        <f t="shared" si="3"/>
        <v>0</v>
      </c>
      <c r="Y35" s="85">
        <f t="shared" si="4"/>
        <v>0</v>
      </c>
      <c r="Z35" s="374" t="s">
        <v>376</v>
      </c>
      <c r="AA35" s="370"/>
      <c r="AB35" s="87"/>
      <c r="AC35" s="88"/>
    </row>
    <row r="36" spans="3:29" ht="85" x14ac:dyDescent="0.35">
      <c r="C36" s="285" t="str">
        <f>IF(ISBLANK('5. Pp (3 años)'!B68),"",'5. Pp (3 años)'!B68)</f>
        <v>Dirección de la Unidad Jurídica y Sanciones</v>
      </c>
      <c r="D36" s="286" t="str">
        <f>IF(ISBLANK('5. Pp (3 años)'!C68),"",'5. Pp (3 años)'!C68)</f>
        <v>Componente</v>
      </c>
      <c r="E36" s="274" t="str">
        <f>IF(ISBLANK('5. Pp (3 años)'!D68),"",'5. Pp (3 años)'!D68)</f>
        <v>.4.1.7.. Informes de procedimientos administrativos sancionadores emitidos.</v>
      </c>
      <c r="F36" s="274" t="str">
        <f>IF(ISBLANK('5. Pp (3 años)'!E68),"",'5. Pp (3 años)'!E68)</f>
        <v>PIJR: Porcentaje de informes de  jurídicos realizadas.</v>
      </c>
      <c r="G36" s="266" t="str">
        <f>IF(ISBLANK('5. Pp (3 años)'!H68),"",'5. Pp (3 años)'!H68)</f>
        <v>Trimestral</v>
      </c>
      <c r="H36" s="287" t="str">
        <f>IF(ISBLANK('5. Pp (3 años)'!J68),"",'5. Pp (3 años)'!J68)</f>
        <v xml:space="preserve">Unidad de medida del indicador:  
Porcentaje
Unidad de medida de la Variable:   
Informes </v>
      </c>
      <c r="I36" s="75">
        <f>IF(ISBLANK('9. METAS'!K42),"",'9. METAS'!K42)</f>
        <v>12</v>
      </c>
      <c r="J36" s="76">
        <f>IF(ISBLANK('9. METAS'!Q42),"",'9. METAS'!Q42)</f>
        <v>3</v>
      </c>
      <c r="K36" s="70">
        <f>IF(ISBLANK('9. METAS'!R42),"",'9. METAS'!R42)</f>
        <v>3</v>
      </c>
      <c r="L36" s="70">
        <f>IF(ISBLANK('9. METAS'!S42),"",'9. METAS'!S42)</f>
        <v>3</v>
      </c>
      <c r="M36" s="71">
        <f>IF(ISBLANK('9. METAS'!T42),"",'9. METAS'!T42)</f>
        <v>3</v>
      </c>
      <c r="N36" s="294">
        <v>3</v>
      </c>
      <c r="O36" s="295"/>
      <c r="P36" s="295"/>
      <c r="Q36" s="296"/>
      <c r="R36" s="68">
        <f t="shared" si="0"/>
        <v>1</v>
      </c>
      <c r="S36" s="69">
        <f t="shared" si="0"/>
        <v>0</v>
      </c>
      <c r="T36" s="69">
        <f t="shared" si="0"/>
        <v>0</v>
      </c>
      <c r="U36" s="80">
        <f t="shared" si="0"/>
        <v>0</v>
      </c>
      <c r="V36" s="72">
        <f t="shared" si="1"/>
        <v>0.25</v>
      </c>
      <c r="W36" s="69">
        <f t="shared" si="2"/>
        <v>0.25</v>
      </c>
      <c r="X36" s="69">
        <f t="shared" si="3"/>
        <v>0</v>
      </c>
      <c r="Y36" s="85">
        <f t="shared" si="4"/>
        <v>0</v>
      </c>
      <c r="Z36" s="374" t="s">
        <v>378</v>
      </c>
      <c r="AA36" s="370"/>
      <c r="AB36" s="87"/>
      <c r="AC36" s="88"/>
    </row>
    <row r="37" spans="3:29" ht="101.15" customHeight="1" thickBot="1" x14ac:dyDescent="0.4">
      <c r="C37" s="122" t="str">
        <f>IF(ISBLANK('5. Pp (3 años)'!B69),"",'5. Pp (3 años)'!B69)</f>
        <v/>
      </c>
      <c r="D37" s="123" t="str">
        <f>IF(ISBLANK('5. Pp (3 años)'!C69),"",'5. Pp (3 años)'!C69)</f>
        <v>Actividad</v>
      </c>
      <c r="E37" s="110" t="str">
        <f>IF(ISBLANK('5. Pp (3 años)'!D69),"",'5. Pp (3 años)'!D69)</f>
        <v>2.4.7.1. Integración y seguimiento de informes de procedimientos administrativos realizados.</v>
      </c>
      <c r="F37" s="110" t="str">
        <f>IF(ISBLANK('5. Pp (3 años)'!E69),"",'5. Pp (3 años)'!E69)</f>
        <v>PIPAR: Porcentaje de informes procedimientos administrativos, realizados.</v>
      </c>
      <c r="G37" s="124" t="str">
        <f>IF(ISBLANK('5. Pp (3 años)'!H69),"",'5. Pp (3 años)'!H69)</f>
        <v>Trimestral</v>
      </c>
      <c r="H37" s="49" t="str">
        <f>IF(ISBLANK('5. Pp (3 años)'!J69),"",'5. Pp (3 años)'!J69)</f>
        <v xml:space="preserve">Unidad de medida del indicador:  
Porcentaje
Unidad de medida de la Variable:   
Informes </v>
      </c>
      <c r="I37" s="125">
        <f>IF(ISBLANK('9. METAS'!K43),"",'9. METAS'!K43)</f>
        <v>60</v>
      </c>
      <c r="J37" s="77">
        <f>IF(ISBLANK('9. METAS'!Q43),"",'9. METAS'!Q43)</f>
        <v>15</v>
      </c>
      <c r="K37" s="78">
        <f>IF(ISBLANK('9. METAS'!R43),"",'9. METAS'!R43)</f>
        <v>15</v>
      </c>
      <c r="L37" s="78">
        <f>IF(ISBLANK('9. METAS'!S43),"",'9. METAS'!S43)</f>
        <v>15</v>
      </c>
      <c r="M37" s="79">
        <f>IF(ISBLANK('9. METAS'!T43),"",'9. METAS'!T43)</f>
        <v>15</v>
      </c>
      <c r="N37" s="297">
        <v>15</v>
      </c>
      <c r="O37" s="295"/>
      <c r="P37" s="295"/>
      <c r="Q37" s="296"/>
      <c r="R37" s="81">
        <f t="shared" ref="R37:U37" si="5">IFERROR((N37/J37),"100%")</f>
        <v>1</v>
      </c>
      <c r="S37" s="82">
        <f t="shared" si="5"/>
        <v>0</v>
      </c>
      <c r="T37" s="82">
        <f t="shared" si="5"/>
        <v>0</v>
      </c>
      <c r="U37" s="83">
        <f t="shared" si="5"/>
        <v>0</v>
      </c>
      <c r="V37" s="84">
        <f t="shared" ref="V37" si="6">IFERROR((N37/I37),"No Programado")</f>
        <v>0.25</v>
      </c>
      <c r="W37" s="82">
        <f t="shared" ref="W37" si="7">IFERROR((N37+O37)/I37, "No Programado")</f>
        <v>0.25</v>
      </c>
      <c r="X37" s="82">
        <f t="shared" ref="X37" si="8">IFERROR((O37+P37)/I37, "No Programado")</f>
        <v>0</v>
      </c>
      <c r="Y37" s="86">
        <f t="shared" ref="Y37" si="9">IFERROR((P37+Q37)/I37, "No Programado")</f>
        <v>0</v>
      </c>
      <c r="Z37" s="375" t="s">
        <v>380</v>
      </c>
      <c r="AA37" s="371"/>
      <c r="AB37" s="89"/>
      <c r="AC37" s="90"/>
    </row>
  </sheetData>
  <protectedRanges>
    <protectedRange algorithmName="SHA-512" hashValue="VSDpUfYaSu2o1GNz/dNG0/zdAR2SyjQ4x4E+I/O817AEKyLH+9hkU426TeaW1NebwBiHlEu/vd5f18TkOfpfxw==" saltValue="bop94IANOsb3/TmZjo7hbg==" spinCount="100000" sqref="Z14:AC37" name="JUSTIFICACION"/>
  </protectedRanges>
  <autoFilter ref="C13:AC37"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37">
    <cfRule type="containsBlanks" dxfId="12" priority="1">
      <formula>LEN(TRIM(J14))=0</formula>
    </cfRule>
  </conditionalFormatting>
  <conditionalFormatting sqref="N14:Q37">
    <cfRule type="containsBlanks" dxfId="11" priority="2">
      <formula>LEN(TRIM(N14))=0</formula>
    </cfRule>
  </conditionalFormatting>
  <conditionalFormatting sqref="R14:U37">
    <cfRule type="cellIs" dxfId="10" priority="3" stopIfTrue="1" operator="equal">
      <formula>"100%"</formula>
    </cfRule>
    <cfRule type="cellIs" dxfId="9" priority="4" stopIfTrue="1" operator="lessThan">
      <formula>0.5</formula>
    </cfRule>
    <cfRule type="cellIs" dxfId="8" priority="5" stopIfTrue="1" operator="between">
      <formula>0.5</formula>
      <formula>0.7</formula>
    </cfRule>
    <cfRule type="cellIs" dxfId="7" priority="6" stopIfTrue="1" operator="between">
      <formula>0.7</formula>
      <formula>1.2</formula>
    </cfRule>
    <cfRule type="cellIs" dxfId="6" priority="7" stopIfTrue="1" operator="greaterThanOrEqual">
      <formula>1.2</formula>
    </cfRule>
    <cfRule type="containsBlanks" dxfId="5" priority="8" stopIfTrue="1">
      <formula>LEN(TRIM(R14))=0</formula>
    </cfRule>
  </conditionalFormatting>
  <printOptions horizontalCentered="1" verticalCentered="1"/>
  <pageMargins left="0.23622047244094491" right="0.23622047244094491" top="0.74803149606299213" bottom="0.74803149606299213" header="0.31496062992125984" footer="0.31496062992125984"/>
  <pageSetup paperSize="5" scale="4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61"/>
  <sheetViews>
    <sheetView tabSelected="1" topLeftCell="F10" zoomScaleNormal="100" workbookViewId="0">
      <selection activeCell="O13" sqref="O13:O14"/>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0" width="16.26953125" style="1" customWidth="1"/>
    <col min="11" max="11" width="12.7265625" style="1" hidden="1" customWidth="1"/>
    <col min="12" max="13" width="12.7265625" style="20" hidden="1" customWidth="1"/>
    <col min="14" max="15" width="12.36328125" style="20" customWidth="1"/>
    <col min="16" max="16" width="58.4531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85</v>
      </c>
      <c r="E7" s="520"/>
      <c r="F7" s="520"/>
      <c r="G7" s="520"/>
      <c r="H7" s="520"/>
      <c r="I7" s="520"/>
      <c r="J7" s="520"/>
      <c r="K7" s="520"/>
      <c r="L7" s="520"/>
      <c r="M7" s="520"/>
      <c r="P7" s="127"/>
    </row>
    <row r="8" spans="3:16" ht="26.5" thickBot="1" x14ac:dyDescent="0.4">
      <c r="C8" s="131"/>
      <c r="D8" s="520" t="s">
        <v>207</v>
      </c>
      <c r="E8" s="520"/>
      <c r="F8" s="520"/>
      <c r="G8" s="520"/>
      <c r="H8" s="520"/>
      <c r="I8" s="520"/>
      <c r="J8" s="520"/>
      <c r="K8" s="520"/>
      <c r="L8" s="520"/>
      <c r="M8" s="520"/>
      <c r="P8" s="127"/>
    </row>
    <row r="9" spans="3:16" ht="22.5" customHeight="1" thickBot="1" x14ac:dyDescent="0.4">
      <c r="C9" s="521" t="s">
        <v>84</v>
      </c>
      <c r="D9" s="522"/>
      <c r="E9" s="523"/>
      <c r="F9" s="524" t="s">
        <v>120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27" t="s">
        <v>281</v>
      </c>
    </row>
    <row r="11" spans="3:16" ht="42" customHeight="1" thickBot="1" x14ac:dyDescent="0.4">
      <c r="C11" s="516"/>
      <c r="D11" s="518"/>
      <c r="E11" s="518"/>
      <c r="F11" s="518"/>
      <c r="G11" s="518"/>
      <c r="H11" s="518" t="s">
        <v>74</v>
      </c>
      <c r="I11" s="530" t="s">
        <v>75</v>
      </c>
      <c r="J11" s="518" t="s">
        <v>83</v>
      </c>
      <c r="K11" s="518"/>
      <c r="L11" s="518"/>
      <c r="M11" s="518"/>
      <c r="N11" s="518" t="s">
        <v>80</v>
      </c>
      <c r="O11" s="518"/>
      <c r="P11" s="528"/>
    </row>
    <row r="12" spans="3:16" ht="42" customHeight="1" thickBot="1" x14ac:dyDescent="0.4">
      <c r="C12" s="516"/>
      <c r="D12" s="518"/>
      <c r="E12" s="518"/>
      <c r="F12" s="518"/>
      <c r="G12" s="518"/>
      <c r="H12" s="518"/>
      <c r="I12" s="530"/>
      <c r="J12" s="126" t="s">
        <v>79</v>
      </c>
      <c r="K12" s="126" t="s">
        <v>76</v>
      </c>
      <c r="L12" s="126" t="s">
        <v>77</v>
      </c>
      <c r="M12" s="126" t="s">
        <v>78</v>
      </c>
      <c r="N12" s="126" t="s">
        <v>82</v>
      </c>
      <c r="O12" s="126" t="s">
        <v>57</v>
      </c>
      <c r="P12" s="529"/>
    </row>
    <row r="13" spans="3:16" ht="166" customHeight="1"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04">
        <v>0.2429</v>
      </c>
      <c r="I13" s="505" t="s">
        <v>86</v>
      </c>
      <c r="J13" s="386">
        <v>6.0699999999999997E-2</v>
      </c>
      <c r="K13" s="133" t="str">
        <f ca="1">IF(MOD(ROW()-13,2)=0,IF(ISBLANK(OFFSET('11. SEGUIMIENTO 2026'!$O$14,INT((ROW()-13)/2),0)),"",OFFSET('11. SEGUIMIENTO 2026'!$O$14,INT((ROW()-13)/2),0)),IF(ISBLANK(OFFSET('9. METAS'!$R$20,INT((ROW()-14)/2),0)),"",OFFSET('9. METAS'!$R$20,INT((ROW()-14)/2),0)))</f>
        <v/>
      </c>
      <c r="L13" s="133" t="str">
        <f ca="1">IF(MOD(ROW()-13,2)=0,IF(ISBLANK(OFFSET('11. SEGUIMIENTO 2026'!$P$14,INT((ROW()-13)/2),0)),"",OFFSET('11. SEGUIMIENTO 2026'!$P$14,INT((ROW()-13)/2),0)),IF(ISBLANK(OFFSET('9. METAS'!$S$20,INT((ROW()-14)/2),0)),"",OFFSET('9. METAS'!$S$20,INT((ROW()-14)/2),0)))</f>
        <v/>
      </c>
      <c r="M13" s="134" t="str">
        <f ca="1">IF(MOD(ROW()-13,2)=0,IF(ISBLANK(OFFSET('11. SEGUIMIENTO 2026'!$Q$14,INT((ROW()-13)/2),0)),"",OFFSET('11. SEGUIMIENTO 2026'!$Q$14,INT((ROW()-13)/2),0)),IF(ISBLANK(OFFSET('9. METAS'!$T$20,INT((ROW()-14)/2),0)),"",OFFSET('9. METAS'!$T$20,INT((ROW()-14)/2),0)))</f>
        <v/>
      </c>
      <c r="N13" s="481">
        <f>IFERROR(J13/J14,"ND")</f>
        <v>1</v>
      </c>
      <c r="O13" s="507">
        <f>IFERROR(((J13)/H13),"ND")</f>
        <v>0.24989707698641414</v>
      </c>
      <c r="P13" s="509" t="s">
        <v>431</v>
      </c>
    </row>
    <row r="14" spans="3:16" ht="269.14999999999998" customHeight="1" x14ac:dyDescent="0.35">
      <c r="C14" s="498"/>
      <c r="D14" s="488"/>
      <c r="E14" s="488"/>
      <c r="F14" s="490"/>
      <c r="G14" s="492"/>
      <c r="H14" s="478"/>
      <c r="I14" s="506"/>
      <c r="J14" s="387">
        <v>6.0699999999999997E-2</v>
      </c>
      <c r="K14" s="136">
        <f ca="1">IF(MOD(ROW()-13,2)=0,IF(ISBLANK(OFFSET('11. SEGUIMIENTO 2026'!$O$14,INT((ROW()-13)/2),0)),"",OFFSET('11. SEGUIMIENTO 2026'!$O$14,INT((ROW()-13)/2),0)),IF(ISBLANK(OFFSET('9. METAS'!$R$20,INT((ROW()-14)/2),0)),"",OFFSET('9. METAS'!$R$20,INT((ROW()-14)/2),0)))</f>
        <v>6.0699999999999997E-2</v>
      </c>
      <c r="L14" s="136">
        <f ca="1">IF(MOD(ROW()-13,2)=0,IF(ISBLANK(OFFSET('11. SEGUIMIENTO 2026'!$P$14,INT((ROW()-13)/2),0)),"",OFFSET('11. SEGUIMIENTO 2026'!$P$14,INT((ROW()-13)/2),0)),IF(ISBLANK(OFFSET('9. METAS'!$S$20,INT((ROW()-14)/2),0)),"",OFFSET('9. METAS'!$S$20,INT((ROW()-14)/2),0)))</f>
        <v>6.0699999999999997E-2</v>
      </c>
      <c r="M14" s="137">
        <f ca="1">IF(MOD(ROW()-13,2)=0,IF(ISBLANK(OFFSET('11. SEGUIMIENTO 2026'!$Q$14,INT((ROW()-13)/2),0)),"",OFFSET('11. SEGUIMIENTO 2026'!$Q$14,INT((ROW()-13)/2),0)),IF(ISBLANK(OFFSET('9. METAS'!$T$20,INT((ROW()-14)/2),0)),"",OFFSET('9. METAS'!$T$20,INT((ROW()-14)/2),0)))</f>
        <v>6.08E-2</v>
      </c>
      <c r="N14" s="482"/>
      <c r="O14" s="508"/>
      <c r="P14" s="509"/>
    </row>
    <row r="15" spans="3:16" ht="63" customHeight="1"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10">
        <f ca="1">IF(ISBLANK(OFFSET('9. METAS'!$K$20,INT((ROW()-13)/2),0)),"",OFFSET('9. METAS'!$K$20,INT((ROW()-13)/2),0))</f>
        <v>534431.55000000005</v>
      </c>
      <c r="I15" s="479" t="s">
        <v>145</v>
      </c>
      <c r="J15" s="135">
        <f ca="1">IF(MOD(ROW()-13,2)=0,IF(ISBLANK(OFFSET('11. SEGUIMIENTO 2026'!$N$14,INT((ROW()-13)/2),0)),"",OFFSET('11. SEGUIMIENTO 2026'!$N$14,INT((ROW()-13)/2),0)),IF(ISBLANK(OFFSET('9. METAS'!$Q$20,INT((ROW()-14)/2),0)),"",OFFSET('9. METAS'!$Q$20,INT((ROW()-14)/2),0)))</f>
        <v>174809</v>
      </c>
      <c r="K15" s="136" t="str">
        <f ca="1">IF(MOD(ROW()-13,2)=0,IF(ISBLANK(OFFSET('11. SEGUIMIENTO 2026'!$O$14,INT((ROW()-13)/2),0)),"",OFFSET('11. SEGUIMIENTO 2026'!$O$14,INT((ROW()-13)/2),0)),IF(ISBLANK(OFFSET('9. METAS'!$R$20,INT((ROW()-14)/2),0)),"",OFFSET('9. METAS'!$R$20,INT((ROW()-14)/2),0)))</f>
        <v/>
      </c>
      <c r="L15" s="136" t="str">
        <f ca="1">IF(MOD(ROW()-13,2)=0,IF(ISBLANK(OFFSET('11. SEGUIMIENTO 2026'!$P$14,INT((ROW()-13)/2),0)),"",OFFSET('11. SEGUIMIENTO 2026'!$P$14,INT((ROW()-13)/2),0)),IF(ISBLANK(OFFSET('9. METAS'!$S$20,INT((ROW()-14)/2),0)),"",OFFSET('9. METAS'!$S$20,INT((ROW()-14)/2),0)))</f>
        <v/>
      </c>
      <c r="M15" s="137" t="str">
        <f ca="1">IF(MOD(ROW()-13,2)=0,IF(ISBLANK(OFFSET('11. SEGUIMIENTO 2026'!$Q$14,INT((ROW()-13)/2),0)),"",OFFSET('11. SEGUIMIENTO 2026'!$Q$14,INT((ROW()-13)/2),0)),IF(ISBLANK(OFFSET('9. METAS'!$T$20,INT((ROW()-14)/2),0)),"",OFFSET('9. METAS'!$T$20,INT((ROW()-14)/2),0)))</f>
        <v/>
      </c>
      <c r="N15" s="481">
        <f ca="1">IFERROR(J15/J16,"ND")</f>
        <v>1.522194243232375</v>
      </c>
      <c r="O15" s="483">
        <f ca="1">IFERROR(((J15)/H15),"ND")</f>
        <v>0.32709333870726753</v>
      </c>
      <c r="P15" s="503" t="s">
        <v>283</v>
      </c>
    </row>
    <row r="16" spans="3:16" ht="152.15" customHeight="1" x14ac:dyDescent="0.35">
      <c r="C16" s="498"/>
      <c r="D16" s="488"/>
      <c r="E16" s="488"/>
      <c r="F16" s="490"/>
      <c r="G16" s="492"/>
      <c r="H16" s="510"/>
      <c r="I16" s="480"/>
      <c r="J16" s="135">
        <f ca="1">IF(MOD(ROW()-13,2)=0,IF(ISBLANK(OFFSET('11. SEGUIMIENTO 2026'!$N$14,INT((ROW()-13)/2),0)),"",OFFSET('11. SEGUIMIENTO 2026'!$N$14,INT((ROW()-13)/2),0)),IF(ISBLANK(OFFSET('9. METAS'!$Q$20,INT((ROW()-14)/2),0)),"",OFFSET('9. METAS'!$Q$20,INT((ROW()-14)/2),0)))</f>
        <v>114840.14</v>
      </c>
      <c r="K16" s="136">
        <f ca="1">IF(MOD(ROW()-13,2)=0,IF(ISBLANK(OFFSET('11. SEGUIMIENTO 2026'!$O$14,INT((ROW()-13)/2),0)),"",OFFSET('11. SEGUIMIENTO 2026'!$O$14,INT((ROW()-13)/2),0)),IF(ISBLANK(OFFSET('9. METAS'!$R$20,INT((ROW()-14)/2),0)),"",OFFSET('9. METAS'!$R$20,INT((ROW()-14)/2),0)))</f>
        <v>117578.39</v>
      </c>
      <c r="L16" s="136">
        <f ca="1">IF(MOD(ROW()-13,2)=0,IF(ISBLANK(OFFSET('11. SEGUIMIENTO 2026'!$P$14,INT((ROW()-13)/2),0)),"",OFFSET('11. SEGUIMIENTO 2026'!$P$14,INT((ROW()-13)/2),0)),IF(ISBLANK(OFFSET('9. METAS'!$S$20,INT((ROW()-14)/2),0)),"",OFFSET('9. METAS'!$S$20,INT((ROW()-14)/2),0)))</f>
        <v>140959.89000000001</v>
      </c>
      <c r="M16" s="137">
        <f ca="1">IF(MOD(ROW()-13,2)=0,IF(ISBLANK(OFFSET('11. SEGUIMIENTO 2026'!$Q$14,INT((ROW()-13)/2),0)),"",OFFSET('11. SEGUIMIENTO 2026'!$Q$14,INT((ROW()-13)/2),0)),IF(ISBLANK(OFFSET('9. METAS'!$T$20,INT((ROW()-14)/2),0)),"",OFFSET('9. METAS'!$T$20,INT((ROW()-14)/2),0)))</f>
        <v>161053.12</v>
      </c>
      <c r="N16" s="482"/>
      <c r="O16" s="484"/>
      <c r="P16" s="502"/>
    </row>
    <row r="17" spans="3:16" ht="74.5" customHeight="1"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478">
        <f ca="1">IF(ISBLANK(OFFSET('9. METAS'!$K$20,INT((ROW()-13)/2),0)),"",OFFSET('9. METAS'!$K$20,INT((ROW()-13)/2),0))</f>
        <v>2200</v>
      </c>
      <c r="I17" s="479" t="s">
        <v>145</v>
      </c>
      <c r="J17" s="135">
        <f ca="1">IF(MOD(ROW()-13,2)=0,IF(ISBLANK(OFFSET('11. SEGUIMIENTO 2026'!$N$14,INT((ROW()-13)/2),0)),"",OFFSET('11. SEGUIMIENTO 2026'!$N$14,INT((ROW()-13)/2),0)),IF(ISBLANK(OFFSET('9. METAS'!$Q$20,INT((ROW()-14)/2),0)),"",OFFSET('9. METAS'!$Q$20,INT((ROW()-14)/2),0)))</f>
        <v>550</v>
      </c>
      <c r="K17" s="136" t="str">
        <f ca="1">IF(MOD(ROW()-13,2)=0,IF(ISBLANK(OFFSET('11. SEGUIMIENTO 2026'!$O$14,INT((ROW()-13)/2),0)),"",OFFSET('11. SEGUIMIENTO 2026'!$O$14,INT((ROW()-13)/2),0)),IF(ISBLANK(OFFSET('9. METAS'!$R$20,INT((ROW()-14)/2),0)),"",OFFSET('9. METAS'!$R$20,INT((ROW()-14)/2),0)))</f>
        <v/>
      </c>
      <c r="L17" s="136" t="str">
        <f ca="1">IF(MOD(ROW()-13,2)=0,IF(ISBLANK(OFFSET('11. SEGUIMIENTO 2026'!$P$14,INT((ROW()-13)/2),0)),"",OFFSET('11. SEGUIMIENTO 2026'!$P$14,INT((ROW()-13)/2),0)),IF(ISBLANK(OFFSET('9. METAS'!$S$20,INT((ROW()-14)/2),0)),"",OFFSET('9. METAS'!$S$20,INT((ROW()-14)/2),0)))</f>
        <v/>
      </c>
      <c r="M17" s="137" t="str">
        <f ca="1">IF(MOD(ROW()-13,2)=0,IF(ISBLANK(OFFSET('11. SEGUIMIENTO 2026'!$Q$14,INT((ROW()-13)/2),0)),"",OFFSET('11. SEGUIMIENTO 2026'!$Q$14,INT((ROW()-13)/2),0)),IF(ISBLANK(OFFSET('9. METAS'!$T$20,INT((ROW()-14)/2),0)),"",OFFSET('9. METAS'!$T$20,INT((ROW()-14)/2),0)))</f>
        <v/>
      </c>
      <c r="N17" s="481">
        <f t="shared" ref="N17" ca="1" si="0">IFERROR(J17/J18,"ND")</f>
        <v>1</v>
      </c>
      <c r="O17" s="483">
        <f t="shared" ref="O17" ca="1" si="1">IFERROR(((J17)/H17),"ND")</f>
        <v>0.25</v>
      </c>
      <c r="P17" s="503" t="s">
        <v>282</v>
      </c>
    </row>
    <row r="18" spans="3:16" ht="68.5" customHeight="1" x14ac:dyDescent="0.35">
      <c r="C18" s="498"/>
      <c r="D18" s="488"/>
      <c r="E18" s="488"/>
      <c r="F18" s="490"/>
      <c r="G18" s="492"/>
      <c r="H18" s="478"/>
      <c r="I18" s="480"/>
      <c r="J18" s="135">
        <f ca="1">IF(MOD(ROW()-13,2)=0,IF(ISBLANK(OFFSET('11. SEGUIMIENTO 2026'!$N$14,INT((ROW()-13)/2),0)),"",OFFSET('11. SEGUIMIENTO 2026'!$N$14,INT((ROW()-13)/2),0)),IF(ISBLANK(OFFSET('9. METAS'!$Q$20,INT((ROW()-14)/2),0)),"",OFFSET('9. METAS'!$Q$20,INT((ROW()-14)/2),0)))</f>
        <v>550</v>
      </c>
      <c r="K18" s="136">
        <f ca="1">IF(MOD(ROW()-13,2)=0,IF(ISBLANK(OFFSET('11. SEGUIMIENTO 2026'!$O$14,INT((ROW()-13)/2),0)),"",OFFSET('11. SEGUIMIENTO 2026'!$O$14,INT((ROW()-13)/2),0)),IF(ISBLANK(OFFSET('9. METAS'!$R$20,INT((ROW()-14)/2),0)),"",OFFSET('9. METAS'!$R$20,INT((ROW()-14)/2),0)))</f>
        <v>550</v>
      </c>
      <c r="L18" s="136">
        <f ca="1">IF(MOD(ROW()-13,2)=0,IF(ISBLANK(OFFSET('11. SEGUIMIENTO 2026'!$P$14,INT((ROW()-13)/2),0)),"",OFFSET('11. SEGUIMIENTO 2026'!$P$14,INT((ROW()-13)/2),0)),IF(ISBLANK(OFFSET('9. METAS'!$S$20,INT((ROW()-14)/2),0)),"",OFFSET('9. METAS'!$S$20,INT((ROW()-14)/2),0)))</f>
        <v>550</v>
      </c>
      <c r="M18" s="137">
        <f ca="1">IF(MOD(ROW()-13,2)=0,IF(ISBLANK(OFFSET('11. SEGUIMIENTO 2026'!$Q$14,INT((ROW()-13)/2),0)),"",OFFSET('11. SEGUIMIENTO 2026'!$Q$14,INT((ROW()-13)/2),0)),IF(ISBLANK(OFFSET('9. METAS'!$T$20,INT((ROW()-14)/2),0)),"",OFFSET('9. METAS'!$T$20,INT((ROW()-14)/2),0)))</f>
        <v>550</v>
      </c>
      <c r="N18" s="482"/>
      <c r="O18" s="484"/>
      <c r="P18" s="502"/>
    </row>
    <row r="19" spans="3:16" ht="66.650000000000006" customHeight="1"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478">
        <f ca="1">IF(ISBLANK(OFFSET('9. METAS'!$K$20,INT((ROW()-13)/2),0)),"",OFFSET('9. METAS'!$K$20,INT((ROW()-13)/2),0))</f>
        <v>40515</v>
      </c>
      <c r="I19" s="479" t="s">
        <v>145</v>
      </c>
      <c r="J19" s="135">
        <f ca="1">IF(MOD(ROW()-13,2)=0,IF(ISBLANK(OFFSET('11. SEGUIMIENTO 2026'!$N$14,INT((ROW()-13)/2),0)),"",OFFSET('11. SEGUIMIENTO 2026'!$N$14,INT((ROW()-13)/2),0)),IF(ISBLANK(OFFSET('9. METAS'!$Q$20,INT((ROW()-14)/2),0)),"",OFFSET('9. METAS'!$Q$20,INT((ROW()-14)/2),0)))</f>
        <v>9990</v>
      </c>
      <c r="K19" s="136" t="str">
        <f ca="1">IF(MOD(ROW()-13,2)=0,IF(ISBLANK(OFFSET('11. SEGUIMIENTO 2026'!$O$14,INT((ROW()-13)/2),0)),"",OFFSET('11. SEGUIMIENTO 2026'!$O$14,INT((ROW()-13)/2),0)),IF(ISBLANK(OFFSET('9. METAS'!$R$20,INT((ROW()-14)/2),0)),"",OFFSET('9. METAS'!$R$20,INT((ROW()-14)/2),0)))</f>
        <v/>
      </c>
      <c r="L19" s="136" t="str">
        <f ca="1">IF(MOD(ROW()-13,2)=0,IF(ISBLANK(OFFSET('11. SEGUIMIENTO 2026'!$P$14,INT((ROW()-13)/2),0)),"",OFFSET('11. SEGUIMIENTO 2026'!$P$14,INT((ROW()-13)/2),0)),IF(ISBLANK(OFFSET('9. METAS'!$S$20,INT((ROW()-14)/2),0)),"",OFFSET('9. METAS'!$S$20,INT((ROW()-14)/2),0)))</f>
        <v/>
      </c>
      <c r="M19" s="137" t="str">
        <f ca="1">IF(MOD(ROW()-13,2)=0,IF(ISBLANK(OFFSET('11. SEGUIMIENTO 2026'!$Q$14,INT((ROW()-13)/2),0)),"",OFFSET('11. SEGUIMIENTO 2026'!$Q$14,INT((ROW()-13)/2),0)),IF(ISBLANK(OFFSET('9. METAS'!$T$20,INT((ROW()-14)/2),0)),"",OFFSET('9. METAS'!$T$20,INT((ROW()-14)/2),0)))</f>
        <v/>
      </c>
      <c r="N19" s="481">
        <f t="shared" ref="N19" ca="1" si="2">IFERROR(J19/J20,"ND")</f>
        <v>1</v>
      </c>
      <c r="O19" s="483">
        <f t="shared" ref="O19" ca="1" si="3">IFERROR(((J19)/H19),"ND")</f>
        <v>0.24657534246575341</v>
      </c>
      <c r="P19" s="503" t="s">
        <v>284</v>
      </c>
    </row>
    <row r="20" spans="3:16" ht="60" customHeight="1" x14ac:dyDescent="0.35">
      <c r="C20" s="498"/>
      <c r="D20" s="488"/>
      <c r="E20" s="488"/>
      <c r="F20" s="490"/>
      <c r="G20" s="492"/>
      <c r="H20" s="478"/>
      <c r="I20" s="480"/>
      <c r="J20" s="135">
        <f ca="1">IF(MOD(ROW()-13,2)=0,IF(ISBLANK(OFFSET('11. SEGUIMIENTO 2026'!$N$14,INT((ROW()-13)/2),0)),"",OFFSET('11. SEGUIMIENTO 2026'!$N$14,INT((ROW()-13)/2),0)),IF(ISBLANK(OFFSET('9. METAS'!$Q$20,INT((ROW()-14)/2),0)),"",OFFSET('9. METAS'!$Q$20,INT((ROW()-14)/2),0)))</f>
        <v>9990</v>
      </c>
      <c r="K20" s="136">
        <f ca="1">IF(MOD(ROW()-13,2)=0,IF(ISBLANK(OFFSET('11. SEGUIMIENTO 2026'!$O$14,INT((ROW()-13)/2),0)),"",OFFSET('11. SEGUIMIENTO 2026'!$O$14,INT((ROW()-13)/2),0)),IF(ISBLANK(OFFSET('9. METAS'!$R$20,INT((ROW()-14)/2),0)),"",OFFSET('9. METAS'!$R$20,INT((ROW()-14)/2),0)))</f>
        <v>10101</v>
      </c>
      <c r="L20" s="136">
        <f ca="1">IF(MOD(ROW()-13,2)=0,IF(ISBLANK(OFFSET('11. SEGUIMIENTO 2026'!$P$14,INT((ROW()-13)/2),0)),"",OFFSET('11. SEGUIMIENTO 2026'!$P$14,INT((ROW()-13)/2),0)),IF(ISBLANK(OFFSET('9. METAS'!$S$20,INT((ROW()-14)/2),0)),"",OFFSET('9. METAS'!$S$20,INT((ROW()-14)/2),0)))</f>
        <v>10212</v>
      </c>
      <c r="M20" s="137">
        <f ca="1">IF(MOD(ROW()-13,2)=0,IF(ISBLANK(OFFSET('11. SEGUIMIENTO 2026'!$Q$14,INT((ROW()-13)/2),0)),"",OFFSET('11. SEGUIMIENTO 2026'!$Q$14,INT((ROW()-13)/2),0)),IF(ISBLANK(OFFSET('9. METAS'!$T$20,INT((ROW()-14)/2),0)),"",OFFSET('9. METAS'!$T$20,INT((ROW()-14)/2),0)))</f>
        <v>10212</v>
      </c>
      <c r="N20" s="482"/>
      <c r="O20" s="484"/>
      <c r="P20" s="502"/>
    </row>
    <row r="21" spans="3:16" ht="53.15" customHeight="1"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478">
        <f ca="1">IF(ISBLANK(OFFSET('9. METAS'!$K$20,INT((ROW()-13)/2),0)),"",OFFSET('9. METAS'!$K$20,INT((ROW()-13)/2),0))</f>
        <v>987</v>
      </c>
      <c r="I21" s="479" t="s">
        <v>145</v>
      </c>
      <c r="J21" s="135">
        <f ca="1">IF(MOD(ROW()-13,2)=0,IF(ISBLANK(OFFSET('11. SEGUIMIENTO 2026'!$N$14,INT((ROW()-13)/2),0)),"",OFFSET('11. SEGUIMIENTO 2026'!$N$14,INT((ROW()-13)/2),0)),IF(ISBLANK(OFFSET('9. METAS'!$Q$20,INT((ROW()-14)/2),0)),"",OFFSET('9. METAS'!$Q$20,INT((ROW()-14)/2),0)))</f>
        <v>47</v>
      </c>
      <c r="K21" s="136" t="str">
        <f ca="1">IF(MOD(ROW()-13,2)=0,IF(ISBLANK(OFFSET('11. SEGUIMIENTO 2026'!$O$14,INT((ROW()-13)/2),0)),"",OFFSET('11. SEGUIMIENTO 2026'!$O$14,INT((ROW()-13)/2),0)),IF(ISBLANK(OFFSET('9. METAS'!$R$20,INT((ROW()-14)/2),0)),"",OFFSET('9. METAS'!$R$20,INT((ROW()-14)/2),0)))</f>
        <v/>
      </c>
      <c r="L21" s="136" t="str">
        <f ca="1">IF(MOD(ROW()-13,2)=0,IF(ISBLANK(OFFSET('11. SEGUIMIENTO 2026'!$P$14,INT((ROW()-13)/2),0)),"",OFFSET('11. SEGUIMIENTO 2026'!$P$14,INT((ROW()-13)/2),0)),IF(ISBLANK(OFFSET('9. METAS'!$S$20,INT((ROW()-14)/2),0)),"",OFFSET('9. METAS'!$S$20,INT((ROW()-14)/2),0)))</f>
        <v/>
      </c>
      <c r="M21" s="137" t="str">
        <f ca="1">IF(MOD(ROW()-13,2)=0,IF(ISBLANK(OFFSET('11. SEGUIMIENTO 2026'!$Q$14,INT((ROW()-13)/2),0)),"",OFFSET('11. SEGUIMIENTO 2026'!$Q$14,INT((ROW()-13)/2),0)),IF(ISBLANK(OFFSET('9. METAS'!$T$20,INT((ROW()-14)/2),0)),"",OFFSET('9. METAS'!$T$20,INT((ROW()-14)/2),0)))</f>
        <v/>
      </c>
      <c r="N21" s="481">
        <f t="shared" ref="N21" ca="1" si="4">IFERROR(J21/J22,"ND")</f>
        <v>0.15719063545150502</v>
      </c>
      <c r="O21" s="483">
        <f t="shared" ref="O21" ca="1" si="5">IFERROR(((J21)/H21),"ND")</f>
        <v>4.7619047619047616E-2</v>
      </c>
      <c r="P21" s="476" t="s">
        <v>348</v>
      </c>
    </row>
    <row r="22" spans="3:16" ht="54.65" customHeight="1" x14ac:dyDescent="0.35">
      <c r="C22" s="498"/>
      <c r="D22" s="488"/>
      <c r="E22" s="488"/>
      <c r="F22" s="490"/>
      <c r="G22" s="492"/>
      <c r="H22" s="478"/>
      <c r="I22" s="480"/>
      <c r="J22" s="135">
        <f ca="1">IF(MOD(ROW()-13,2)=0,IF(ISBLANK(OFFSET('11. SEGUIMIENTO 2026'!$N$14,INT((ROW()-13)/2),0)),"",OFFSET('11. SEGUIMIENTO 2026'!$N$14,INT((ROW()-13)/2),0)),IF(ISBLANK(OFFSET('9. METAS'!$Q$20,INT((ROW()-14)/2),0)),"",OFFSET('9. METAS'!$Q$20,INT((ROW()-14)/2),0)))</f>
        <v>299</v>
      </c>
      <c r="K22" s="136">
        <f ca="1">IF(MOD(ROW()-13,2)=0,IF(ISBLANK(OFFSET('11. SEGUIMIENTO 2026'!$O$14,INT((ROW()-13)/2),0)),"",OFFSET('11. SEGUIMIENTO 2026'!$O$14,INT((ROW()-13)/2),0)),IF(ISBLANK(OFFSET('9. METAS'!$R$20,INT((ROW()-14)/2),0)),"",OFFSET('9. METAS'!$R$20,INT((ROW()-14)/2),0)))</f>
        <v>306</v>
      </c>
      <c r="L22" s="136">
        <f ca="1">IF(MOD(ROW()-13,2)=0,IF(ISBLANK(OFFSET('11. SEGUIMIENTO 2026'!$P$14,INT((ROW()-13)/2),0)),"",OFFSET('11. SEGUIMIENTO 2026'!$P$14,INT((ROW()-13)/2),0)),IF(ISBLANK(OFFSET('9. METAS'!$S$20,INT((ROW()-14)/2),0)),"",OFFSET('9. METAS'!$S$20,INT((ROW()-14)/2),0)))</f>
        <v>273</v>
      </c>
      <c r="M22" s="137">
        <f ca="1">IF(MOD(ROW()-13,2)=0,IF(ISBLANK(OFFSET('11. SEGUIMIENTO 2026'!$Q$14,INT((ROW()-13)/2),0)),"",OFFSET('11. SEGUIMIENTO 2026'!$Q$14,INT((ROW()-13)/2),0)),IF(ISBLANK(OFFSET('9. METAS'!$T$20,INT((ROW()-14)/2),0)),"",OFFSET('9. METAS'!$T$20,INT((ROW()-14)/2),0)))</f>
        <v>109</v>
      </c>
      <c r="N22" s="482"/>
      <c r="O22" s="484"/>
      <c r="P22" s="502"/>
    </row>
    <row r="23" spans="3:16" ht="76" customHeight="1"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478">
        <f ca="1">IF(ISBLANK(OFFSET('9. METAS'!$K$20,INT((ROW()-13)/2),0)),"",OFFSET('9. METAS'!$K$20,INT((ROW()-13)/2),0))</f>
        <v>698</v>
      </c>
      <c r="I23" s="479" t="s">
        <v>145</v>
      </c>
      <c r="J23" s="135">
        <f ca="1">IF(MOD(ROW()-13,2)=0,IF(ISBLANK(OFFSET('11. SEGUIMIENTO 2026'!$N$14,INT((ROW()-13)/2),0)),"",OFFSET('11. SEGUIMIENTO 2026'!$N$14,INT((ROW()-13)/2),0)),IF(ISBLANK(OFFSET('9. METAS'!$Q$20,INT((ROW()-14)/2),0)),"",OFFSET('9. METAS'!$Q$20,INT((ROW()-14)/2),0)))</f>
        <v>149</v>
      </c>
      <c r="K23" s="136" t="str">
        <f ca="1">IF(MOD(ROW()-13,2)=0,IF(ISBLANK(OFFSET('11. SEGUIMIENTO 2026'!$O$14,INT((ROW()-13)/2),0)),"",OFFSET('11. SEGUIMIENTO 2026'!$O$14,INT((ROW()-13)/2),0)),IF(ISBLANK(OFFSET('9. METAS'!$R$20,INT((ROW()-14)/2),0)),"",OFFSET('9. METAS'!$R$20,INT((ROW()-14)/2),0)))</f>
        <v/>
      </c>
      <c r="L23" s="136" t="str">
        <f ca="1">IF(MOD(ROW()-13,2)=0,IF(ISBLANK(OFFSET('11. SEGUIMIENTO 2026'!$P$14,INT((ROW()-13)/2),0)),"",OFFSET('11. SEGUIMIENTO 2026'!$P$14,INT((ROW()-13)/2),0)),IF(ISBLANK(OFFSET('9. METAS'!$S$20,INT((ROW()-14)/2),0)),"",OFFSET('9. METAS'!$S$20,INT((ROW()-14)/2),0)))</f>
        <v/>
      </c>
      <c r="M23" s="137" t="str">
        <f ca="1">IF(MOD(ROW()-13,2)=0,IF(ISBLANK(OFFSET('11. SEGUIMIENTO 2026'!$Q$14,INT((ROW()-13)/2),0)),"",OFFSET('11. SEGUIMIENTO 2026'!$Q$14,INT((ROW()-13)/2),0)),IF(ISBLANK(OFFSET('9. METAS'!$T$20,INT((ROW()-14)/2),0)),"",OFFSET('9. METAS'!$T$20,INT((ROW()-14)/2),0)))</f>
        <v/>
      </c>
      <c r="N23" s="481">
        <f t="shared" ref="N23" ca="1" si="6">IFERROR(J23/J24,"ND")</f>
        <v>0.87647058823529411</v>
      </c>
      <c r="O23" s="483">
        <f t="shared" ref="O23" ca="1" si="7">IFERROR(((J23)/H23),"ND")</f>
        <v>0.21346704871060171</v>
      </c>
      <c r="P23" s="476" t="s">
        <v>350</v>
      </c>
    </row>
    <row r="24" spans="3:16" ht="66" customHeight="1" x14ac:dyDescent="0.35">
      <c r="C24" s="498"/>
      <c r="D24" s="488"/>
      <c r="E24" s="488"/>
      <c r="F24" s="490"/>
      <c r="G24" s="492"/>
      <c r="H24" s="478"/>
      <c r="I24" s="480"/>
      <c r="J24" s="135">
        <f ca="1">IF(MOD(ROW()-13,2)=0,IF(ISBLANK(OFFSET('11. SEGUIMIENTO 2026'!$N$14,INT((ROW()-13)/2),0)),"",OFFSET('11. SEGUIMIENTO 2026'!$N$14,INT((ROW()-13)/2),0)),IF(ISBLANK(OFFSET('9. METAS'!$Q$20,INT((ROW()-14)/2),0)),"",OFFSET('9. METAS'!$Q$20,INT((ROW()-14)/2),0)))</f>
        <v>170</v>
      </c>
      <c r="K24" s="136">
        <f ca="1">IF(MOD(ROW()-13,2)=0,IF(ISBLANK(OFFSET('11. SEGUIMIENTO 2026'!$O$14,INT((ROW()-13)/2),0)),"",OFFSET('11. SEGUIMIENTO 2026'!$O$14,INT((ROW()-13)/2),0)),IF(ISBLANK(OFFSET('9. METAS'!$R$20,INT((ROW()-14)/2),0)),"",OFFSET('9. METAS'!$R$20,INT((ROW()-14)/2),0)))</f>
        <v>150</v>
      </c>
      <c r="L24" s="136">
        <f ca="1">IF(MOD(ROW()-13,2)=0,IF(ISBLANK(OFFSET('11. SEGUIMIENTO 2026'!$P$14,INT((ROW()-13)/2),0)),"",OFFSET('11. SEGUIMIENTO 2026'!$P$14,INT((ROW()-13)/2),0)),IF(ISBLANK(OFFSET('9. METAS'!$S$20,INT((ROW()-14)/2),0)),"",OFFSET('9. METAS'!$S$20,INT((ROW()-14)/2),0)))</f>
        <v>224</v>
      </c>
      <c r="M24" s="137">
        <f ca="1">IF(MOD(ROW()-13,2)=0,IF(ISBLANK(OFFSET('11. SEGUIMIENTO 2026'!$Q$14,INT((ROW()-13)/2),0)),"",OFFSET('11. SEGUIMIENTO 2026'!$Q$14,INT((ROW()-13)/2),0)),IF(ISBLANK(OFFSET('9. METAS'!$T$20,INT((ROW()-14)/2),0)),"",OFFSET('9. METAS'!$T$20,INT((ROW()-14)/2),0)))</f>
        <v>154</v>
      </c>
      <c r="N24" s="482"/>
      <c r="O24" s="484"/>
      <c r="P24" s="485"/>
    </row>
    <row r="25" spans="3:16" ht="57" customHeight="1"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478">
        <f ca="1">IF(ISBLANK(OFFSET('9. METAS'!$K$20,INT((ROW()-13)/2),0)),"",OFFSET('9. METAS'!$K$20,INT((ROW()-13)/2),0))</f>
        <v>71700</v>
      </c>
      <c r="I25" s="479" t="s">
        <v>145</v>
      </c>
      <c r="J25" s="135">
        <f ca="1">IF(MOD(ROW()-13,2)=0,IF(ISBLANK(OFFSET('11. SEGUIMIENTO 2026'!$N$14,INT((ROW()-13)/2),0)),"",OFFSET('11. SEGUIMIENTO 2026'!$N$14,INT((ROW()-13)/2),0)),IF(ISBLANK(OFFSET('9. METAS'!$Q$20,INT((ROW()-14)/2),0)),"",OFFSET('9. METAS'!$Q$20,INT((ROW()-14)/2),0)))</f>
        <v>12600</v>
      </c>
      <c r="K25" s="136" t="str">
        <f ca="1">IF(MOD(ROW()-13,2)=0,IF(ISBLANK(OFFSET('11. SEGUIMIENTO 2026'!$O$14,INT((ROW()-13)/2),0)),"",OFFSET('11. SEGUIMIENTO 2026'!$O$14,INT((ROW()-13)/2),0)),IF(ISBLANK(OFFSET('9. METAS'!$R$20,INT((ROW()-14)/2),0)),"",OFFSET('9. METAS'!$R$20,INT((ROW()-14)/2),0)))</f>
        <v/>
      </c>
      <c r="L25" s="136" t="str">
        <f ca="1">IF(MOD(ROW()-13,2)=0,IF(ISBLANK(OFFSET('11. SEGUIMIENTO 2026'!$P$14,INT((ROW()-13)/2),0)),"",OFFSET('11. SEGUIMIENTO 2026'!$P$14,INT((ROW()-13)/2),0)),IF(ISBLANK(OFFSET('9. METAS'!$S$20,INT((ROW()-14)/2),0)),"",OFFSET('9. METAS'!$S$20,INT((ROW()-14)/2),0)))</f>
        <v/>
      </c>
      <c r="M25" s="137" t="str">
        <f ca="1">IF(MOD(ROW()-13,2)=0,IF(ISBLANK(OFFSET('11. SEGUIMIENTO 2026'!$Q$14,INT((ROW()-13)/2),0)),"",OFFSET('11. SEGUIMIENTO 2026'!$Q$14,INT((ROW()-13)/2),0)),IF(ISBLANK(OFFSET('9. METAS'!$T$20,INT((ROW()-14)/2),0)),"",OFFSET('9. METAS'!$T$20,INT((ROW()-14)/2),0)))</f>
        <v/>
      </c>
      <c r="N25" s="481">
        <f t="shared" ref="N25" ca="1" si="8">IFERROR(J25/J26,"ND")</f>
        <v>1</v>
      </c>
      <c r="O25" s="483">
        <f t="shared" ref="O25" ca="1" si="9">IFERROR(((J25)/H25),"ND")</f>
        <v>0.17573221757322174</v>
      </c>
      <c r="P25" s="476" t="s">
        <v>352</v>
      </c>
    </row>
    <row r="26" spans="3:16" ht="69.650000000000006" customHeight="1" x14ac:dyDescent="0.35">
      <c r="C26" s="498"/>
      <c r="D26" s="488"/>
      <c r="E26" s="488"/>
      <c r="F26" s="490"/>
      <c r="G26" s="492"/>
      <c r="H26" s="478"/>
      <c r="I26" s="480"/>
      <c r="J26" s="135">
        <f ca="1">IF(MOD(ROW()-13,2)=0,IF(ISBLANK(OFFSET('11. SEGUIMIENTO 2026'!$N$14,INT((ROW()-13)/2),0)),"",OFFSET('11. SEGUIMIENTO 2026'!$N$14,INT((ROW()-13)/2),0)),IF(ISBLANK(OFFSET('9. METAS'!$Q$20,INT((ROW()-14)/2),0)),"",OFFSET('9. METAS'!$Q$20,INT((ROW()-14)/2),0)))</f>
        <v>12600</v>
      </c>
      <c r="K26" s="136">
        <f ca="1">IF(MOD(ROW()-13,2)=0,IF(ISBLANK(OFFSET('11. SEGUIMIENTO 2026'!$O$14,INT((ROW()-13)/2),0)),"",OFFSET('11. SEGUIMIENTO 2026'!$O$14,INT((ROW()-13)/2),0)),IF(ISBLANK(OFFSET('9. METAS'!$R$20,INT((ROW()-14)/2),0)),"",OFFSET('9. METAS'!$R$20,INT((ROW()-14)/2),0)))</f>
        <v>19500</v>
      </c>
      <c r="L26" s="136">
        <f ca="1">IF(MOD(ROW()-13,2)=0,IF(ISBLANK(OFFSET('11. SEGUIMIENTO 2026'!$P$14,INT((ROW()-13)/2),0)),"",OFFSET('11. SEGUIMIENTO 2026'!$P$14,INT((ROW()-13)/2),0)),IF(ISBLANK(OFFSET('9. METAS'!$S$20,INT((ROW()-14)/2),0)),"",OFFSET('9. METAS'!$S$20,INT((ROW()-14)/2),0)))</f>
        <v>19800</v>
      </c>
      <c r="M26" s="137">
        <f ca="1">IF(MOD(ROW()-13,2)=0,IF(ISBLANK(OFFSET('11. SEGUIMIENTO 2026'!$Q$14,INT((ROW()-13)/2),0)),"",OFFSET('11. SEGUIMIENTO 2026'!$Q$14,INT((ROW()-13)/2),0)),IF(ISBLANK(OFFSET('9. METAS'!$T$20,INT((ROW()-14)/2),0)),"",OFFSET('9. METAS'!$T$20,INT((ROW()-14)/2),0)))</f>
        <v>19800</v>
      </c>
      <c r="N26" s="482"/>
      <c r="O26" s="484"/>
      <c r="P26" s="485"/>
    </row>
    <row r="27" spans="3:16" ht="96" customHeight="1"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478">
        <f ca="1">IF(ISBLANK(OFFSET('9. METAS'!$K$20,INT((ROW()-13)/2),0)),"",OFFSET('9. METAS'!$K$20,INT((ROW()-13)/2),0))</f>
        <v>2</v>
      </c>
      <c r="I27" s="479" t="s">
        <v>145</v>
      </c>
      <c r="J27" s="135">
        <f ca="1">IF(MOD(ROW()-13,2)=0,IF(ISBLANK(OFFSET('11. SEGUIMIENTO 2026'!$N$14,INT((ROW()-13)/2),0)),"",OFFSET('11. SEGUIMIENTO 2026'!$N$14,INT((ROW()-13)/2),0)),IF(ISBLANK(OFFSET('9. METAS'!$Q$20,INT((ROW()-14)/2),0)),"",OFFSET('9. METAS'!$Q$20,INT((ROW()-14)/2),0)))</f>
        <v>0</v>
      </c>
      <c r="K27" s="136" t="str">
        <f ca="1">IF(MOD(ROW()-13,2)=0,IF(ISBLANK(OFFSET('11. SEGUIMIENTO 2026'!$O$14,INT((ROW()-13)/2),0)),"",OFFSET('11. SEGUIMIENTO 2026'!$O$14,INT((ROW()-13)/2),0)),IF(ISBLANK(OFFSET('9. METAS'!$R$20,INT((ROW()-14)/2),0)),"",OFFSET('9. METAS'!$R$20,INT((ROW()-14)/2),0)))</f>
        <v/>
      </c>
      <c r="L27" s="136" t="str">
        <f ca="1">IF(MOD(ROW()-13,2)=0,IF(ISBLANK(OFFSET('11. SEGUIMIENTO 2026'!$P$14,INT((ROW()-13)/2),0)),"",OFFSET('11. SEGUIMIENTO 2026'!$P$14,INT((ROW()-13)/2),0)),IF(ISBLANK(OFFSET('9. METAS'!$S$20,INT((ROW()-14)/2),0)),"",OFFSET('9. METAS'!$S$20,INT((ROW()-14)/2),0)))</f>
        <v/>
      </c>
      <c r="M27" s="137" t="str">
        <f ca="1">IF(MOD(ROW()-13,2)=0,IF(ISBLANK(OFFSET('11. SEGUIMIENTO 2026'!$Q$14,INT((ROW()-13)/2),0)),"",OFFSET('11. SEGUIMIENTO 2026'!$Q$14,INT((ROW()-13)/2),0)),IF(ISBLANK(OFFSET('9. METAS'!$T$20,INT((ROW()-14)/2),0)),"",OFFSET('9. METAS'!$T$20,INT((ROW()-14)/2),0)))</f>
        <v/>
      </c>
      <c r="N27" s="481">
        <v>0</v>
      </c>
      <c r="O27" s="483">
        <f t="shared" ref="O27" ca="1" si="10">IFERROR(((J27)/H27),"ND")</f>
        <v>0</v>
      </c>
      <c r="P27" s="476" t="s">
        <v>355</v>
      </c>
    </row>
    <row r="28" spans="3:16" ht="82" customHeight="1" x14ac:dyDescent="0.35">
      <c r="C28" s="498"/>
      <c r="D28" s="488"/>
      <c r="E28" s="488"/>
      <c r="F28" s="490"/>
      <c r="G28" s="492"/>
      <c r="H28" s="478"/>
      <c r="I28" s="480"/>
      <c r="J28" s="135">
        <f ca="1">IF(MOD(ROW()-13,2)=0,IF(ISBLANK(OFFSET('11. SEGUIMIENTO 2026'!$N$14,INT((ROW()-13)/2),0)),"",OFFSET('11. SEGUIMIENTO 2026'!$N$14,INT((ROW()-13)/2),0)),IF(ISBLANK(OFFSET('9. METAS'!$Q$20,INT((ROW()-14)/2),0)),"",OFFSET('9. METAS'!$Q$20,INT((ROW()-14)/2),0)))</f>
        <v>0</v>
      </c>
      <c r="K28" s="136">
        <f ca="1">IF(MOD(ROW()-13,2)=0,IF(ISBLANK(OFFSET('11. SEGUIMIENTO 2026'!$O$14,INT((ROW()-13)/2),0)),"",OFFSET('11. SEGUIMIENTO 2026'!$O$14,INT((ROW()-13)/2),0)),IF(ISBLANK(OFFSET('9. METAS'!$R$20,INT((ROW()-14)/2),0)),"",OFFSET('9. METAS'!$R$20,INT((ROW()-14)/2),0)))</f>
        <v>1</v>
      </c>
      <c r="L28" s="136">
        <f ca="1">IF(MOD(ROW()-13,2)=0,IF(ISBLANK(OFFSET('11. SEGUIMIENTO 2026'!$P$14,INT((ROW()-13)/2),0)),"",OFFSET('11. SEGUIMIENTO 2026'!$P$14,INT((ROW()-13)/2),0)),IF(ISBLANK(OFFSET('9. METAS'!$S$20,INT((ROW()-14)/2),0)),"",OFFSET('9. METAS'!$S$20,INT((ROW()-14)/2),0)))</f>
        <v>0</v>
      </c>
      <c r="M28" s="137">
        <f ca="1">IF(MOD(ROW()-13,2)=0,IF(ISBLANK(OFFSET('11. SEGUIMIENTO 2026'!$Q$14,INT((ROW()-13)/2),0)),"",OFFSET('11. SEGUIMIENTO 2026'!$Q$14,INT((ROW()-13)/2),0)),IF(ISBLANK(OFFSET('9. METAS'!$T$20,INT((ROW()-14)/2),0)),"",OFFSET('9. METAS'!$T$20,INT((ROW()-14)/2),0)))</f>
        <v>1</v>
      </c>
      <c r="N28" s="482"/>
      <c r="O28" s="484"/>
      <c r="P28" s="485"/>
    </row>
    <row r="29" spans="3:16" ht="141" customHeight="1" x14ac:dyDescent="0.35">
      <c r="C29" s="486" t="str">
        <f ca="1">IF(ISBLANK(OFFSET('5. Pp (3 años)'!$C$46,INT((ROW()-13)/2),0)),"",OFFSET('5. Pp (3 años)'!$C$46,INT((ROW()-13)/2),0))</f>
        <v>Actividad</v>
      </c>
      <c r="D29" s="501"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478">
        <f ca="1">IF(ISBLANK(OFFSET('9. METAS'!$K$20,INT((ROW()-13)/2),0)),"",OFFSET('9. METAS'!$K$20,INT((ROW()-13)/2),0))</f>
        <v>12</v>
      </c>
      <c r="I29" s="479" t="s">
        <v>145</v>
      </c>
      <c r="J29" s="135">
        <f ca="1">IF(MOD(ROW()-13,2)=0,IF(ISBLANK(OFFSET('11. SEGUIMIENTO 2026'!$N$14,INT((ROW()-13)/2),0)),"",OFFSET('11. SEGUIMIENTO 2026'!$N$14,INT((ROW()-13)/2),0)),IF(ISBLANK(OFFSET('9. METAS'!$Q$20,INT((ROW()-14)/2),0)),"",OFFSET('9. METAS'!$Q$20,INT((ROW()-14)/2),0)))</f>
        <v>3</v>
      </c>
      <c r="K29" s="136" t="str">
        <f ca="1">IF(MOD(ROW()-13,2)=0,IF(ISBLANK(OFFSET('11. SEGUIMIENTO 2026'!$O$14,INT((ROW()-13)/2),0)),"",OFFSET('11. SEGUIMIENTO 2026'!$O$14,INT((ROW()-13)/2),0)),IF(ISBLANK(OFFSET('9. METAS'!$R$20,INT((ROW()-14)/2),0)),"",OFFSET('9. METAS'!$R$20,INT((ROW()-14)/2),0)))</f>
        <v/>
      </c>
      <c r="L29" s="136" t="str">
        <f ca="1">IF(MOD(ROW()-13,2)=0,IF(ISBLANK(OFFSET('11. SEGUIMIENTO 2026'!$P$14,INT((ROW()-13)/2),0)),"",OFFSET('11. SEGUIMIENTO 2026'!$P$14,INT((ROW()-13)/2),0)),IF(ISBLANK(OFFSET('9. METAS'!$S$20,INT((ROW()-14)/2),0)),"",OFFSET('9. METAS'!$S$20,INT((ROW()-14)/2),0)))</f>
        <v/>
      </c>
      <c r="M29" s="137" t="str">
        <f ca="1">IF(MOD(ROW()-13,2)=0,IF(ISBLANK(OFFSET('11. SEGUIMIENTO 2026'!$Q$14,INT((ROW()-13)/2),0)),"",OFFSET('11. SEGUIMIENTO 2026'!$Q$14,INT((ROW()-13)/2),0)),IF(ISBLANK(OFFSET('9. METAS'!$T$20,INT((ROW()-14)/2),0)),"",OFFSET('9. METAS'!$T$20,INT((ROW()-14)/2),0)))</f>
        <v/>
      </c>
      <c r="N29" s="481">
        <f t="shared" ref="N29" ca="1" si="11">IFERROR(J29/J30,"ND")</f>
        <v>1</v>
      </c>
      <c r="O29" s="483">
        <f t="shared" ref="O29" ca="1" si="12">IFERROR(((J29)/H29),"ND")</f>
        <v>0.25</v>
      </c>
      <c r="P29" s="476" t="s">
        <v>341</v>
      </c>
    </row>
    <row r="30" spans="3:16" ht="0.65" customHeight="1" x14ac:dyDescent="0.35">
      <c r="C30" s="498"/>
      <c r="D30" s="501"/>
      <c r="E30" s="488"/>
      <c r="F30" s="490"/>
      <c r="G30" s="492"/>
      <c r="H30" s="478"/>
      <c r="I30" s="480"/>
      <c r="J30" s="135">
        <f ca="1">IF(MOD(ROW()-13,2)=0,IF(ISBLANK(OFFSET('11. SEGUIMIENTO 2026'!$N$14,INT((ROW()-13)/2),0)),"",OFFSET('11. SEGUIMIENTO 2026'!$N$14,INT((ROW()-13)/2),0)),IF(ISBLANK(OFFSET('9. METAS'!$Q$20,INT((ROW()-14)/2),0)),"",OFFSET('9. METAS'!$Q$20,INT((ROW()-14)/2),0)))</f>
        <v>3</v>
      </c>
      <c r="K30" s="136">
        <f ca="1">IF(MOD(ROW()-13,2)=0,IF(ISBLANK(OFFSET('11. SEGUIMIENTO 2026'!$O$14,INT((ROW()-13)/2),0)),"",OFFSET('11. SEGUIMIENTO 2026'!$O$14,INT((ROW()-13)/2),0)),IF(ISBLANK(OFFSET('9. METAS'!$R$20,INT((ROW()-14)/2),0)),"",OFFSET('9. METAS'!$R$20,INT((ROW()-14)/2),0)))</f>
        <v>3</v>
      </c>
      <c r="L30" s="136">
        <f ca="1">IF(MOD(ROW()-13,2)=0,IF(ISBLANK(OFFSET('11. SEGUIMIENTO 2026'!$P$14,INT((ROW()-13)/2),0)),"",OFFSET('11. SEGUIMIENTO 2026'!$P$14,INT((ROW()-13)/2),0)),IF(ISBLANK(OFFSET('9. METAS'!$S$20,INT((ROW()-14)/2),0)),"",OFFSET('9. METAS'!$S$20,INT((ROW()-14)/2),0)))</f>
        <v>3</v>
      </c>
      <c r="M30" s="137">
        <f ca="1">IF(MOD(ROW()-13,2)=0,IF(ISBLANK(OFFSET('11. SEGUIMIENTO 2026'!$Q$14,INT((ROW()-13)/2),0)),"",OFFSET('11. SEGUIMIENTO 2026'!$Q$14,INT((ROW()-13)/2),0)),IF(ISBLANK(OFFSET('9. METAS'!$T$20,INT((ROW()-14)/2),0)),"",OFFSET('9. METAS'!$T$20,INT((ROW()-14)/2),0)))</f>
        <v>3</v>
      </c>
      <c r="N30" s="482"/>
      <c r="O30" s="484"/>
      <c r="P30" s="485"/>
    </row>
    <row r="31" spans="3:16" ht="71.150000000000006" customHeight="1"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478">
        <f ca="1">IF(ISBLANK(OFFSET('9. METAS'!$K$20,INT((ROW()-13)/2),0)),"",OFFSET('9. METAS'!$K$20,INT((ROW()-13)/2),0))</f>
        <v>12</v>
      </c>
      <c r="I31" s="479" t="s">
        <v>145</v>
      </c>
      <c r="J31" s="135">
        <f ca="1">IF(MOD(ROW()-13,2)=0,IF(ISBLANK(OFFSET('11. SEGUIMIENTO 2026'!$N$14,INT((ROW()-13)/2),0)),"",OFFSET('11. SEGUIMIENTO 2026'!$N$14,INT((ROW()-13)/2),0)),IF(ISBLANK(OFFSET('9. METAS'!$Q$20,INT((ROW()-14)/2),0)),"",OFFSET('9. METAS'!$Q$20,INT((ROW()-14)/2),0)))</f>
        <v>3</v>
      </c>
      <c r="K31" s="136" t="str">
        <f ca="1">IF(MOD(ROW()-13,2)=0,IF(ISBLANK(OFFSET('11. SEGUIMIENTO 2026'!$O$14,INT((ROW()-13)/2),0)),"",OFFSET('11. SEGUIMIENTO 2026'!$O$14,INT((ROW()-13)/2),0)),IF(ISBLANK(OFFSET('9. METAS'!$R$20,INT((ROW()-14)/2),0)),"",OFFSET('9. METAS'!$R$20,INT((ROW()-14)/2),0)))</f>
        <v/>
      </c>
      <c r="L31" s="136" t="str">
        <f ca="1">IF(MOD(ROW()-13,2)=0,IF(ISBLANK(OFFSET('11. SEGUIMIENTO 2026'!$P$14,INT((ROW()-13)/2),0)),"",OFFSET('11. SEGUIMIENTO 2026'!$P$14,INT((ROW()-13)/2),0)),IF(ISBLANK(OFFSET('9. METAS'!$S$20,INT((ROW()-14)/2),0)),"",OFFSET('9. METAS'!$S$20,INT((ROW()-14)/2),0)))</f>
        <v/>
      </c>
      <c r="M31" s="137" t="str">
        <f ca="1">IF(MOD(ROW()-13,2)=0,IF(ISBLANK(OFFSET('11. SEGUIMIENTO 2026'!$Q$14,INT((ROW()-13)/2),0)),"",OFFSET('11. SEGUIMIENTO 2026'!$Q$14,INT((ROW()-13)/2),0)),IF(ISBLANK(OFFSET('9. METAS'!$T$20,INT((ROW()-14)/2),0)),"",OFFSET('9. METAS'!$T$20,INT((ROW()-14)/2),0)))</f>
        <v/>
      </c>
      <c r="N31" s="481">
        <f t="shared" ref="N31" ca="1" si="13">IFERROR(J31/J32,"ND")</f>
        <v>1</v>
      </c>
      <c r="O31" s="483">
        <f t="shared" ref="O31" ca="1" si="14">IFERROR(((J31)/H31),"ND")</f>
        <v>0.25</v>
      </c>
      <c r="P31" s="476" t="s">
        <v>342</v>
      </c>
    </row>
    <row r="32" spans="3:16" ht="80.5" customHeight="1" x14ac:dyDescent="0.35">
      <c r="C32" s="498"/>
      <c r="D32" s="488"/>
      <c r="E32" s="488"/>
      <c r="F32" s="490"/>
      <c r="G32" s="492"/>
      <c r="H32" s="478"/>
      <c r="I32" s="480"/>
      <c r="J32" s="135">
        <f ca="1">IF(MOD(ROW()-13,2)=0,IF(ISBLANK(OFFSET('11. SEGUIMIENTO 2026'!$N$14,INT((ROW()-13)/2),0)),"",OFFSET('11. SEGUIMIENTO 2026'!$N$14,INT((ROW()-13)/2),0)),IF(ISBLANK(OFFSET('9. METAS'!$Q$20,INT((ROW()-14)/2),0)),"",OFFSET('9. METAS'!$Q$20,INT((ROW()-14)/2),0)))</f>
        <v>3</v>
      </c>
      <c r="K32" s="136">
        <f ca="1">IF(MOD(ROW()-13,2)=0,IF(ISBLANK(OFFSET('11. SEGUIMIENTO 2026'!$O$14,INT((ROW()-13)/2),0)),"",OFFSET('11. SEGUIMIENTO 2026'!$O$14,INT((ROW()-13)/2),0)),IF(ISBLANK(OFFSET('9. METAS'!$R$20,INT((ROW()-14)/2),0)),"",OFFSET('9. METAS'!$R$20,INT((ROW()-14)/2),0)))</f>
        <v>3</v>
      </c>
      <c r="L32" s="136">
        <f ca="1">IF(MOD(ROW()-13,2)=0,IF(ISBLANK(OFFSET('11. SEGUIMIENTO 2026'!$P$14,INT((ROW()-13)/2),0)),"",OFFSET('11. SEGUIMIENTO 2026'!$P$14,INT((ROW()-13)/2),0)),IF(ISBLANK(OFFSET('9. METAS'!$S$20,INT((ROW()-14)/2),0)),"",OFFSET('9. METAS'!$S$20,INT((ROW()-14)/2),0)))</f>
        <v>3</v>
      </c>
      <c r="M32" s="137">
        <f ca="1">IF(MOD(ROW()-13,2)=0,IF(ISBLANK(OFFSET('11. SEGUIMIENTO 2026'!$Q$14,INT((ROW()-13)/2),0)),"",OFFSET('11. SEGUIMIENTO 2026'!$Q$14,INT((ROW()-13)/2),0)),IF(ISBLANK(OFFSET('9. METAS'!$T$20,INT((ROW()-14)/2),0)),"",OFFSET('9. METAS'!$T$20,INT((ROW()-14)/2),0)))</f>
        <v>3</v>
      </c>
      <c r="N32" s="482"/>
      <c r="O32" s="484"/>
      <c r="P32" s="485"/>
    </row>
    <row r="33" spans="3:16" ht="72" customHeight="1"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478">
        <f ca="1">IF(ISBLANK(OFFSET('9. METAS'!$K$20,INT((ROW()-13)/2),0)),"",OFFSET('9. METAS'!$K$20,INT((ROW()-13)/2),0))</f>
        <v>12</v>
      </c>
      <c r="I33" s="479" t="s">
        <v>145</v>
      </c>
      <c r="J33" s="135">
        <f ca="1">IF(MOD(ROW()-13,2)=0,IF(ISBLANK(OFFSET('11. SEGUIMIENTO 2026'!$N$14,INT((ROW()-13)/2),0)),"",OFFSET('11. SEGUIMIENTO 2026'!$N$14,INT((ROW()-13)/2),0)),IF(ISBLANK(OFFSET('9. METAS'!$Q$20,INT((ROW()-14)/2),0)),"",OFFSET('9. METAS'!$Q$20,INT((ROW()-14)/2),0)))</f>
        <v>3</v>
      </c>
      <c r="K33" s="136" t="str">
        <f ca="1">IF(MOD(ROW()-13,2)=0,IF(ISBLANK(OFFSET('11. SEGUIMIENTO 2026'!$O$14,INT((ROW()-13)/2),0)),"",OFFSET('11. SEGUIMIENTO 2026'!$O$14,INT((ROW()-13)/2),0)),IF(ISBLANK(OFFSET('9. METAS'!$R$20,INT((ROW()-14)/2),0)),"",OFFSET('9. METAS'!$R$20,INT((ROW()-14)/2),0)))</f>
        <v/>
      </c>
      <c r="L33" s="136" t="str">
        <f ca="1">IF(MOD(ROW()-13,2)=0,IF(ISBLANK(OFFSET('11. SEGUIMIENTO 2026'!$P$14,INT((ROW()-13)/2),0)),"",OFFSET('11. SEGUIMIENTO 2026'!$P$14,INT((ROW()-13)/2),0)),IF(ISBLANK(OFFSET('9. METAS'!$S$20,INT((ROW()-14)/2),0)),"",OFFSET('9. METAS'!$S$20,INT((ROW()-14)/2),0)))</f>
        <v/>
      </c>
      <c r="M33" s="137" t="str">
        <f ca="1">IF(MOD(ROW()-13,2)=0,IF(ISBLANK(OFFSET('11. SEGUIMIENTO 2026'!$Q$14,INT((ROW()-13)/2),0)),"",OFFSET('11. SEGUIMIENTO 2026'!$Q$14,INT((ROW()-13)/2),0)),IF(ISBLANK(OFFSET('9. METAS'!$T$20,INT((ROW()-14)/2),0)),"",OFFSET('9. METAS'!$T$20,INT((ROW()-14)/2),0)))</f>
        <v/>
      </c>
      <c r="N33" s="481">
        <f t="shared" ref="N33" ca="1" si="15">IFERROR(J33/J34,"ND")</f>
        <v>1</v>
      </c>
      <c r="O33" s="483">
        <f t="shared" ref="O33" ca="1" si="16">IFERROR(((J33)/H33),"ND")</f>
        <v>0.25</v>
      </c>
      <c r="P33" s="476" t="s">
        <v>343</v>
      </c>
    </row>
    <row r="34" spans="3:16" ht="70" customHeight="1" x14ac:dyDescent="0.35">
      <c r="C34" s="498"/>
      <c r="D34" s="488"/>
      <c r="E34" s="488"/>
      <c r="F34" s="490"/>
      <c r="G34" s="492"/>
      <c r="H34" s="478"/>
      <c r="I34" s="480"/>
      <c r="J34" s="135">
        <f ca="1">IF(MOD(ROW()-13,2)=0,IF(ISBLANK(OFFSET('11. SEGUIMIENTO 2026'!$N$14,INT((ROW()-13)/2),0)),"",OFFSET('11. SEGUIMIENTO 2026'!$N$14,INT((ROW()-13)/2),0)),IF(ISBLANK(OFFSET('9. METAS'!$Q$20,INT((ROW()-14)/2),0)),"",OFFSET('9. METAS'!$Q$20,INT((ROW()-14)/2),0)))</f>
        <v>3</v>
      </c>
      <c r="K34" s="136">
        <f ca="1">IF(MOD(ROW()-13,2)=0,IF(ISBLANK(OFFSET('11. SEGUIMIENTO 2026'!$O$14,INT((ROW()-13)/2),0)),"",OFFSET('11. SEGUIMIENTO 2026'!$O$14,INT((ROW()-13)/2),0)),IF(ISBLANK(OFFSET('9. METAS'!$R$20,INT((ROW()-14)/2),0)),"",OFFSET('9. METAS'!$R$20,INT((ROW()-14)/2),0)))</f>
        <v>3</v>
      </c>
      <c r="L34" s="136">
        <f ca="1">IF(MOD(ROW()-13,2)=0,IF(ISBLANK(OFFSET('11. SEGUIMIENTO 2026'!$P$14,INT((ROW()-13)/2),0)),"",OFFSET('11. SEGUIMIENTO 2026'!$P$14,INT((ROW()-13)/2),0)),IF(ISBLANK(OFFSET('9. METAS'!$S$20,INT((ROW()-14)/2),0)),"",OFFSET('9. METAS'!$S$20,INT((ROW()-14)/2),0)))</f>
        <v>3</v>
      </c>
      <c r="M34" s="137">
        <f ca="1">IF(MOD(ROW()-13,2)=0,IF(ISBLANK(OFFSET('11. SEGUIMIENTO 2026'!$Q$14,INT((ROW()-13)/2),0)),"",OFFSET('11. SEGUIMIENTO 2026'!$Q$14,INT((ROW()-13)/2),0)),IF(ISBLANK(OFFSET('9. METAS'!$T$20,INT((ROW()-14)/2),0)),"",OFFSET('9. METAS'!$T$20,INT((ROW()-14)/2),0)))</f>
        <v>3</v>
      </c>
      <c r="N34" s="482"/>
      <c r="O34" s="484"/>
      <c r="P34" s="485"/>
    </row>
    <row r="35" spans="3:16" ht="100.5" customHeight="1"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478">
        <f ca="1">IF(ISBLANK(OFFSET('9. METAS'!$K$20,INT((ROW()-13)/2),0)),"",OFFSET('9. METAS'!$K$20,INT((ROW()-13)/2),0))</f>
        <v>1603</v>
      </c>
      <c r="I35" s="479" t="s">
        <v>145</v>
      </c>
      <c r="J35" s="135">
        <f ca="1">IF(MOD(ROW()-13,2)=0,IF(ISBLANK(OFFSET('11. SEGUIMIENTO 2026'!$N$14,INT((ROW()-13)/2),0)),"",OFFSET('11. SEGUIMIENTO 2026'!$N$14,INT((ROW()-13)/2),0)),IF(ISBLANK(OFFSET('9. METAS'!$Q$20,INT((ROW()-14)/2),0)),"",OFFSET('9. METAS'!$Q$20,INT((ROW()-14)/2),0)))</f>
        <v>936</v>
      </c>
      <c r="K35" s="136" t="str">
        <f ca="1">IF(MOD(ROW()-13,2)=0,IF(ISBLANK(OFFSET('11. SEGUIMIENTO 2026'!$O$14,INT((ROW()-13)/2),0)),"",OFFSET('11. SEGUIMIENTO 2026'!$O$14,INT((ROW()-13)/2),0)),IF(ISBLANK(OFFSET('9. METAS'!$R$20,INT((ROW()-14)/2),0)),"",OFFSET('9. METAS'!$R$20,INT((ROW()-14)/2),0)))</f>
        <v/>
      </c>
      <c r="L35" s="136" t="str">
        <f ca="1">IF(MOD(ROW()-13,2)=0,IF(ISBLANK(OFFSET('11. SEGUIMIENTO 2026'!$P$14,INT((ROW()-13)/2),0)),"",OFFSET('11. SEGUIMIENTO 2026'!$P$14,INT((ROW()-13)/2),0)),IF(ISBLANK(OFFSET('9. METAS'!$S$20,INT((ROW()-14)/2),0)),"",OFFSET('9. METAS'!$S$20,INT((ROW()-14)/2),0)))</f>
        <v/>
      </c>
      <c r="M35" s="137" t="str">
        <f ca="1">IF(MOD(ROW()-13,2)=0,IF(ISBLANK(OFFSET('11. SEGUIMIENTO 2026'!$Q$14,INT((ROW()-13)/2),0)),"",OFFSET('11. SEGUIMIENTO 2026'!$Q$14,INT((ROW()-13)/2),0)),IF(ISBLANK(OFFSET('9. METAS'!$T$20,INT((ROW()-14)/2),0)),"",OFFSET('9. METAS'!$T$20,INT((ROW()-14)/2),0)))</f>
        <v/>
      </c>
      <c r="N35" s="481">
        <f t="shared" ref="N35" ca="1" si="17">IFERROR(J35/J36,"ND")</f>
        <v>0.72</v>
      </c>
      <c r="O35" s="483">
        <f t="shared" ref="O35" ca="1" si="18">IFERROR(((J35)/H35),"ND")</f>
        <v>0.58390517779164064</v>
      </c>
      <c r="P35" s="476" t="s">
        <v>359</v>
      </c>
    </row>
    <row r="36" spans="3:16" ht="118.5" customHeight="1" x14ac:dyDescent="0.35">
      <c r="C36" s="498"/>
      <c r="D36" s="488"/>
      <c r="E36" s="488"/>
      <c r="F36" s="490"/>
      <c r="G36" s="492"/>
      <c r="H36" s="478"/>
      <c r="I36" s="480"/>
      <c r="J36" s="135">
        <f ca="1">IF(MOD(ROW()-13,2)=0,IF(ISBLANK(OFFSET('11. SEGUIMIENTO 2026'!$N$14,INT((ROW()-13)/2),0)),"",OFFSET('11. SEGUIMIENTO 2026'!$N$14,INT((ROW()-13)/2),0)),IF(ISBLANK(OFFSET('9. METAS'!$Q$20,INT((ROW()-14)/2),0)),"",OFFSET('9. METAS'!$Q$20,INT((ROW()-14)/2),0)))</f>
        <v>1300</v>
      </c>
      <c r="K36" s="136">
        <f ca="1">IF(MOD(ROW()-13,2)=0,IF(ISBLANK(OFFSET('11. SEGUIMIENTO 2026'!$O$14,INT((ROW()-13)/2),0)),"",OFFSET('11. SEGUIMIENTO 2026'!$O$14,INT((ROW()-13)/2),0)),IF(ISBLANK(OFFSET('9. METAS'!$R$20,INT((ROW()-14)/2),0)),"",OFFSET('9. METAS'!$R$20,INT((ROW()-14)/2),0)))</f>
        <v>202</v>
      </c>
      <c r="L36" s="136">
        <f ca="1">IF(MOD(ROW()-13,2)=0,IF(ISBLANK(OFFSET('11. SEGUIMIENTO 2026'!$P$14,INT((ROW()-13)/2),0)),"",OFFSET('11. SEGUIMIENTO 2026'!$P$14,INT((ROW()-13)/2),0)),IF(ISBLANK(OFFSET('9. METAS'!$S$20,INT((ROW()-14)/2),0)),"",OFFSET('9. METAS'!$S$20,INT((ROW()-14)/2),0)))</f>
        <v>51</v>
      </c>
      <c r="M36" s="137">
        <f ca="1">IF(MOD(ROW()-13,2)=0,IF(ISBLANK(OFFSET('11. SEGUIMIENTO 2026'!$Q$14,INT((ROW()-13)/2),0)),"",OFFSET('11. SEGUIMIENTO 2026'!$Q$14,INT((ROW()-13)/2),0)),IF(ISBLANK(OFFSET('9. METAS'!$T$20,INT((ROW()-14)/2),0)),"",OFFSET('9. METAS'!$T$20,INT((ROW()-14)/2),0)))</f>
        <v>50</v>
      </c>
      <c r="N36" s="482"/>
      <c r="O36" s="484"/>
      <c r="P36" s="485"/>
    </row>
    <row r="37" spans="3:16" ht="102.65" customHeight="1"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478">
        <f ca="1">IF(ISBLANK(OFFSET('9. METAS'!$K$20,INT((ROW()-13)/2),0)),"",OFFSET('9. METAS'!$K$20,INT((ROW()-13)/2),0))</f>
        <v>63321</v>
      </c>
      <c r="I37" s="479" t="s">
        <v>145</v>
      </c>
      <c r="J37" s="135">
        <f ca="1">IF(MOD(ROW()-13,2)=0,IF(ISBLANK(OFFSET('11. SEGUIMIENTO 2026'!$N$14,INT((ROW()-13)/2),0)),"",OFFSET('11. SEGUIMIENTO 2026'!$N$14,INT((ROW()-13)/2),0)),IF(ISBLANK(OFFSET('9. METAS'!$Q$20,INT((ROW()-14)/2),0)),"",OFFSET('9. METAS'!$Q$20,INT((ROW()-14)/2),0)))</f>
        <v>70991</v>
      </c>
      <c r="K37" s="136" t="str">
        <f ca="1">IF(MOD(ROW()-13,2)=0,IF(ISBLANK(OFFSET('11. SEGUIMIENTO 2026'!$O$14,INT((ROW()-13)/2),0)),"",OFFSET('11. SEGUIMIENTO 2026'!$O$14,INT((ROW()-13)/2),0)),IF(ISBLANK(OFFSET('9. METAS'!$R$20,INT((ROW()-14)/2),0)),"",OFFSET('9. METAS'!$R$20,INT((ROW()-14)/2),0)))</f>
        <v/>
      </c>
      <c r="L37" s="136" t="str">
        <f ca="1">IF(MOD(ROW()-13,2)=0,IF(ISBLANK(OFFSET('11. SEGUIMIENTO 2026'!$P$14,INT((ROW()-13)/2),0)),"",OFFSET('11. SEGUIMIENTO 2026'!$P$14,INT((ROW()-13)/2),0)),IF(ISBLANK(OFFSET('9. METAS'!$S$20,INT((ROW()-14)/2),0)),"",OFFSET('9. METAS'!$S$20,INT((ROW()-14)/2),0)))</f>
        <v/>
      </c>
      <c r="M37" s="137" t="str">
        <f ca="1">IF(MOD(ROW()-13,2)=0,IF(ISBLANK(OFFSET('11. SEGUIMIENTO 2026'!$Q$14,INT((ROW()-13)/2),0)),"",OFFSET('11. SEGUIMIENTO 2026'!$Q$14,INT((ROW()-13)/2),0)),IF(ISBLANK(OFFSET('9. METAS'!$T$20,INT((ROW()-14)/2),0)),"",OFFSET('9. METAS'!$T$20,INT((ROW()-14)/2),0)))</f>
        <v/>
      </c>
      <c r="N37" s="481">
        <f t="shared" ref="N37" ca="1" si="19">IFERROR(J37/J38,"ND")</f>
        <v>1.4198200000000001</v>
      </c>
      <c r="O37" s="483">
        <f t="shared" ref="O37" ca="1" si="20">IFERROR(((J37)/H37),"ND")</f>
        <v>1.1211288514079059</v>
      </c>
      <c r="P37" s="476" t="s">
        <v>455</v>
      </c>
    </row>
    <row r="38" spans="3:16" ht="116.5" customHeight="1" x14ac:dyDescent="0.35">
      <c r="C38" s="498"/>
      <c r="D38" s="488"/>
      <c r="E38" s="488"/>
      <c r="F38" s="490"/>
      <c r="G38" s="492"/>
      <c r="H38" s="478"/>
      <c r="I38" s="480"/>
      <c r="J38" s="135">
        <f ca="1">IF(MOD(ROW()-13,2)=0,IF(ISBLANK(OFFSET('11. SEGUIMIENTO 2026'!$N$14,INT((ROW()-13)/2),0)),"",OFFSET('11. SEGUIMIENTO 2026'!$N$14,INT((ROW()-13)/2),0)),IF(ISBLANK(OFFSET('9. METAS'!$Q$20,INT((ROW()-14)/2),0)),"",OFFSET('9. METAS'!$Q$20,INT((ROW()-14)/2),0)))</f>
        <v>50000</v>
      </c>
      <c r="K38" s="136">
        <f ca="1">IF(MOD(ROW()-13,2)=0,IF(ISBLANK(OFFSET('11. SEGUIMIENTO 2026'!$O$14,INT((ROW()-13)/2),0)),"",OFFSET('11. SEGUIMIENTO 2026'!$O$14,INT((ROW()-13)/2),0)),IF(ISBLANK(OFFSET('9. METAS'!$R$20,INT((ROW()-14)/2),0)),"",OFFSET('9. METAS'!$R$20,INT((ROW()-14)/2),0)))</f>
        <v>6065</v>
      </c>
      <c r="L38" s="136">
        <f ca="1">IF(MOD(ROW()-13,2)=0,IF(ISBLANK(OFFSET('11. SEGUIMIENTO 2026'!$P$14,INT((ROW()-13)/2),0)),"",OFFSET('11. SEGUIMIENTO 2026'!$P$14,INT((ROW()-13)/2),0)),IF(ISBLANK(OFFSET('9. METAS'!$S$20,INT((ROW()-14)/2),0)),"",OFFSET('9. METAS'!$S$20,INT((ROW()-14)/2),0)))</f>
        <v>4221</v>
      </c>
      <c r="M38" s="137">
        <f ca="1">IF(MOD(ROW()-13,2)=0,IF(ISBLANK(OFFSET('11. SEGUIMIENTO 2026'!$Q$14,INT((ROW()-13)/2),0)),"",OFFSET('11. SEGUIMIENTO 2026'!$Q$14,INT((ROW()-13)/2),0)),IF(ISBLANK(OFFSET('9. METAS'!$T$20,INT((ROW()-14)/2),0)),"",OFFSET('9. METAS'!$T$20,INT((ROW()-14)/2),0)))</f>
        <v>3035</v>
      </c>
      <c r="N38" s="482"/>
      <c r="O38" s="484"/>
      <c r="P38" s="500"/>
    </row>
    <row r="39" spans="3:16" ht="103" customHeight="1"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478">
        <f ca="1">IF(ISBLANK(OFFSET('9. METAS'!$K$20,INT((ROW()-13)/2),0)),"",OFFSET('9. METAS'!$K$20,INT((ROW()-13)/2),0))</f>
        <v>1603</v>
      </c>
      <c r="I39" s="479" t="s">
        <v>145</v>
      </c>
      <c r="J39" s="135">
        <f ca="1">IF(MOD(ROW()-13,2)=0,IF(ISBLANK(OFFSET('11. SEGUIMIENTO 2026'!$N$14,INT((ROW()-13)/2),0)),"",OFFSET('11. SEGUIMIENTO 2026'!$N$14,INT((ROW()-13)/2),0)),IF(ISBLANK(OFFSET('9. METAS'!$Q$20,INT((ROW()-14)/2),0)),"",OFFSET('9. METAS'!$Q$20,INT((ROW()-14)/2),0)))</f>
        <v>936</v>
      </c>
      <c r="K39" s="136" t="str">
        <f ca="1">IF(MOD(ROW()-13,2)=0,IF(ISBLANK(OFFSET('11. SEGUIMIENTO 2026'!$O$14,INT((ROW()-13)/2),0)),"",OFFSET('11. SEGUIMIENTO 2026'!$O$14,INT((ROW()-13)/2),0)),IF(ISBLANK(OFFSET('9. METAS'!$R$20,INT((ROW()-14)/2),0)),"",OFFSET('9. METAS'!$R$20,INT((ROW()-14)/2),0)))</f>
        <v/>
      </c>
      <c r="L39" s="136" t="str">
        <f ca="1">IF(MOD(ROW()-13,2)=0,IF(ISBLANK(OFFSET('11. SEGUIMIENTO 2026'!$P$14,INT((ROW()-13)/2),0)),"",OFFSET('11. SEGUIMIENTO 2026'!$P$14,INT((ROW()-13)/2),0)),IF(ISBLANK(OFFSET('9. METAS'!$S$20,INT((ROW()-14)/2),0)),"",OFFSET('9. METAS'!$S$20,INT((ROW()-14)/2),0)))</f>
        <v/>
      </c>
      <c r="M39" s="137" t="str">
        <f ca="1">IF(MOD(ROW()-13,2)=0,IF(ISBLANK(OFFSET('11. SEGUIMIENTO 2026'!$Q$14,INT((ROW()-13)/2),0)),"",OFFSET('11. SEGUIMIENTO 2026'!$Q$14,INT((ROW()-13)/2),0)),IF(ISBLANK(OFFSET('9. METAS'!$T$20,INT((ROW()-14)/2),0)),"",OFFSET('9. METAS'!$T$20,INT((ROW()-14)/2),0)))</f>
        <v/>
      </c>
      <c r="N39" s="481">
        <f t="shared" ref="N39" ca="1" si="21">IFERROR(J39/J40,"ND")</f>
        <v>0.72</v>
      </c>
      <c r="O39" s="483">
        <f t="shared" ref="O39" ca="1" si="22">IFERROR(((J39)/H39),"ND")</f>
        <v>0.58390517779164064</v>
      </c>
      <c r="P39" s="476" t="s">
        <v>362</v>
      </c>
    </row>
    <row r="40" spans="3:16" ht="139.5" customHeight="1" x14ac:dyDescent="0.35">
      <c r="C40" s="498"/>
      <c r="D40" s="488"/>
      <c r="E40" s="488"/>
      <c r="F40" s="490"/>
      <c r="G40" s="492"/>
      <c r="H40" s="478"/>
      <c r="I40" s="480"/>
      <c r="J40" s="135">
        <f ca="1">IF(MOD(ROW()-13,2)=0,IF(ISBLANK(OFFSET('11. SEGUIMIENTO 2026'!$N$14,INT((ROW()-13)/2),0)),"",OFFSET('11. SEGUIMIENTO 2026'!$N$14,INT((ROW()-13)/2),0)),IF(ISBLANK(OFFSET('9. METAS'!$Q$20,INT((ROW()-14)/2),0)),"",OFFSET('9. METAS'!$Q$20,INT((ROW()-14)/2),0)))</f>
        <v>1300</v>
      </c>
      <c r="K40" s="136">
        <f ca="1">IF(MOD(ROW()-13,2)=0,IF(ISBLANK(OFFSET('11. SEGUIMIENTO 2026'!$O$14,INT((ROW()-13)/2),0)),"",OFFSET('11. SEGUIMIENTO 2026'!$O$14,INT((ROW()-13)/2),0)),IF(ISBLANK(OFFSET('9. METAS'!$R$20,INT((ROW()-14)/2),0)),"",OFFSET('9. METAS'!$R$20,INT((ROW()-14)/2),0)))</f>
        <v>202</v>
      </c>
      <c r="L40" s="136">
        <f ca="1">IF(MOD(ROW()-13,2)=0,IF(ISBLANK(OFFSET('11. SEGUIMIENTO 2026'!$P$14,INT((ROW()-13)/2),0)),"",OFFSET('11. SEGUIMIENTO 2026'!$P$14,INT((ROW()-13)/2),0)),IF(ISBLANK(OFFSET('9. METAS'!$S$20,INT((ROW()-14)/2),0)),"",OFFSET('9. METAS'!$S$20,INT((ROW()-14)/2),0)))</f>
        <v>51</v>
      </c>
      <c r="M40" s="137">
        <f ca="1">IF(MOD(ROW()-13,2)=0,IF(ISBLANK(OFFSET('11. SEGUIMIENTO 2026'!$Q$14,INT((ROW()-13)/2),0)),"",OFFSET('11. SEGUIMIENTO 2026'!$Q$14,INT((ROW()-13)/2),0)),IF(ISBLANK(OFFSET('9. METAS'!$T$20,INT((ROW()-14)/2),0)),"",OFFSET('9. METAS'!$T$20,INT((ROW()-14)/2),0)))</f>
        <v>50</v>
      </c>
      <c r="N40" s="482"/>
      <c r="O40" s="484"/>
      <c r="P40" s="485"/>
    </row>
    <row r="41" spans="3:16" ht="80.150000000000006" customHeight="1"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478">
        <f ca="1">IF(ISBLANK(OFFSET('9. METAS'!$K$20,INT((ROW()-13)/2),0)),"",OFFSET('9. METAS'!$K$20,INT((ROW()-13)/2),0))</f>
        <v>80</v>
      </c>
      <c r="I41" s="479" t="s">
        <v>145</v>
      </c>
      <c r="J41" s="135">
        <f ca="1">IF(MOD(ROW()-13,2)=0,IF(ISBLANK(OFFSET('11. SEGUIMIENTO 2026'!$N$14,INT((ROW()-13)/2),0)),"",OFFSET('11. SEGUIMIENTO 2026'!$N$14,INT((ROW()-13)/2),0)),IF(ISBLANK(OFFSET('9. METAS'!$Q$20,INT((ROW()-14)/2),0)),"",OFFSET('9. METAS'!$Q$20,INT((ROW()-14)/2),0)))</f>
        <v>5</v>
      </c>
      <c r="K41" s="136" t="str">
        <f ca="1">IF(MOD(ROW()-13,2)=0,IF(ISBLANK(OFFSET('11. SEGUIMIENTO 2026'!$O$14,INT((ROW()-13)/2),0)),"",OFFSET('11. SEGUIMIENTO 2026'!$O$14,INT((ROW()-13)/2),0)),IF(ISBLANK(OFFSET('9. METAS'!$R$20,INT((ROW()-14)/2),0)),"",OFFSET('9. METAS'!$R$20,INT((ROW()-14)/2),0)))</f>
        <v/>
      </c>
      <c r="L41" s="136" t="str">
        <f ca="1">IF(MOD(ROW()-13,2)=0,IF(ISBLANK(OFFSET('11. SEGUIMIENTO 2026'!$P$14,INT((ROW()-13)/2),0)),"",OFFSET('11. SEGUIMIENTO 2026'!$P$14,INT((ROW()-13)/2),0)),IF(ISBLANK(OFFSET('9. METAS'!$S$20,INT((ROW()-14)/2),0)),"",OFFSET('9. METAS'!$S$20,INT((ROW()-14)/2),0)))</f>
        <v/>
      </c>
      <c r="M41" s="137" t="str">
        <f ca="1">IF(MOD(ROW()-13,2)=0,IF(ISBLANK(OFFSET('11. SEGUIMIENTO 2026'!$Q$14,INT((ROW()-13)/2),0)),"",OFFSET('11. SEGUIMIENTO 2026'!$Q$14,INT((ROW()-13)/2),0)),IF(ISBLANK(OFFSET('9. METAS'!$T$20,INT((ROW()-14)/2),0)),"",OFFSET('9. METAS'!$T$20,INT((ROW()-14)/2),0)))</f>
        <v/>
      </c>
      <c r="N41" s="481">
        <f t="shared" ref="N41" ca="1" si="23">IFERROR(J41/J42,"ND")</f>
        <v>1</v>
      </c>
      <c r="O41" s="483">
        <f t="shared" ref="O41" ca="1" si="24">IFERROR(((J41)/H41),"ND")</f>
        <v>6.25E-2</v>
      </c>
      <c r="P41" s="499" t="s">
        <v>344</v>
      </c>
    </row>
    <row r="42" spans="3:16" ht="128.5" customHeight="1" x14ac:dyDescent="0.35">
      <c r="C42" s="498"/>
      <c r="D42" s="488"/>
      <c r="E42" s="488"/>
      <c r="F42" s="490"/>
      <c r="G42" s="492"/>
      <c r="H42" s="478"/>
      <c r="I42" s="480"/>
      <c r="J42" s="135">
        <f ca="1">IF(MOD(ROW()-13,2)=0,IF(ISBLANK(OFFSET('11. SEGUIMIENTO 2026'!$N$14,INT((ROW()-13)/2),0)),"",OFFSET('11. SEGUIMIENTO 2026'!$N$14,INT((ROW()-13)/2),0)),IF(ISBLANK(OFFSET('9. METAS'!$Q$20,INT((ROW()-14)/2),0)),"",OFFSET('9. METAS'!$Q$20,INT((ROW()-14)/2),0)))</f>
        <v>5</v>
      </c>
      <c r="K42" s="136">
        <f ca="1">IF(MOD(ROW()-13,2)=0,IF(ISBLANK(OFFSET('11. SEGUIMIENTO 2026'!$O$14,INT((ROW()-13)/2),0)),"",OFFSET('11. SEGUIMIENTO 2026'!$O$14,INT((ROW()-13)/2),0)),IF(ISBLANK(OFFSET('9. METAS'!$R$20,INT((ROW()-14)/2),0)),"",OFFSET('9. METAS'!$R$20,INT((ROW()-14)/2),0)))</f>
        <v>20</v>
      </c>
      <c r="L42" s="136">
        <f ca="1">IF(MOD(ROW()-13,2)=0,IF(ISBLANK(OFFSET('11. SEGUIMIENTO 2026'!$P$14,INT((ROW()-13)/2),0)),"",OFFSET('11. SEGUIMIENTO 2026'!$P$14,INT((ROW()-13)/2),0)),IF(ISBLANK(OFFSET('9. METAS'!$S$20,INT((ROW()-14)/2),0)),"",OFFSET('9. METAS'!$S$20,INT((ROW()-14)/2),0)))</f>
        <v>25</v>
      </c>
      <c r="M42" s="137">
        <f ca="1">IF(MOD(ROW()-13,2)=0,IF(ISBLANK(OFFSET('11. SEGUIMIENTO 2026'!$Q$14,INT((ROW()-13)/2),0)),"",OFFSET('11. SEGUIMIENTO 2026'!$Q$14,INT((ROW()-13)/2),0)),IF(ISBLANK(OFFSET('9. METAS'!$T$20,INT((ROW()-14)/2),0)),"",OFFSET('9. METAS'!$T$20,INT((ROW()-14)/2),0)))</f>
        <v>30</v>
      </c>
      <c r="N42" s="482"/>
      <c r="O42" s="484"/>
      <c r="P42" s="485"/>
    </row>
    <row r="43" spans="3:16" ht="63" customHeight="1"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478">
        <f ca="1">IF(ISBLANK(OFFSET('9. METAS'!$K$20,INT((ROW()-13)/2),0)),"",OFFSET('9. METAS'!$K$20,INT((ROW()-13)/2),0))</f>
        <v>612110</v>
      </c>
      <c r="I43" s="479" t="s">
        <v>145</v>
      </c>
      <c r="J43" s="135">
        <f ca="1">IF(MOD(ROW()-13,2)=0,IF(ISBLANK(OFFSET('11. SEGUIMIENTO 2026'!$N$14,INT((ROW()-13)/2),0)),"",OFFSET('11. SEGUIMIENTO 2026'!$N$14,INT((ROW()-13)/2),0)),IF(ISBLANK(OFFSET('9. METAS'!$Q$20,INT((ROW()-14)/2),0)),"",OFFSET('9. METAS'!$Q$20,INT((ROW()-14)/2),0)))</f>
        <v>135511</v>
      </c>
      <c r="K43" s="136" t="str">
        <f ca="1">IF(MOD(ROW()-13,2)=0,IF(ISBLANK(OFFSET('11. SEGUIMIENTO 2026'!$O$14,INT((ROW()-13)/2),0)),"",OFFSET('11. SEGUIMIENTO 2026'!$O$14,INT((ROW()-13)/2),0)),IF(ISBLANK(OFFSET('9. METAS'!$R$20,INT((ROW()-14)/2),0)),"",OFFSET('9. METAS'!$R$20,INT((ROW()-14)/2),0)))</f>
        <v/>
      </c>
      <c r="L43" s="136" t="str">
        <f ca="1">IF(MOD(ROW()-13,2)=0,IF(ISBLANK(OFFSET('11. SEGUIMIENTO 2026'!$P$14,INT((ROW()-13)/2),0)),"",OFFSET('11. SEGUIMIENTO 2026'!$P$14,INT((ROW()-13)/2),0)),IF(ISBLANK(OFFSET('9. METAS'!$S$20,INT((ROW()-14)/2),0)),"",OFFSET('9. METAS'!$S$20,INT((ROW()-14)/2),0)))</f>
        <v/>
      </c>
      <c r="M43" s="137" t="str">
        <f ca="1">IF(MOD(ROW()-13,2)=0,IF(ISBLANK(OFFSET('11. SEGUIMIENTO 2026'!$Q$14,INT((ROW()-13)/2),0)),"",OFFSET('11. SEGUIMIENTO 2026'!$Q$14,INT((ROW()-13)/2),0)),IF(ISBLANK(OFFSET('9. METAS'!$T$20,INT((ROW()-14)/2),0)),"",OFFSET('9. METAS'!$T$20,INT((ROW()-14)/2),0)))</f>
        <v/>
      </c>
      <c r="N43" s="481">
        <f t="shared" ref="N43" ca="1" si="25">IFERROR(J43/J44,"ND")</f>
        <v>0.88553653930352161</v>
      </c>
      <c r="O43" s="483">
        <f t="shared" ref="O43" ca="1" si="26">IFERROR(((J43)/H43),"ND")</f>
        <v>0.22138341147832905</v>
      </c>
      <c r="P43" s="499" t="s">
        <v>345</v>
      </c>
    </row>
    <row r="44" spans="3:16" ht="102" customHeight="1" x14ac:dyDescent="0.35">
      <c r="C44" s="498"/>
      <c r="D44" s="488"/>
      <c r="E44" s="488"/>
      <c r="F44" s="490"/>
      <c r="G44" s="492"/>
      <c r="H44" s="478"/>
      <c r="I44" s="480"/>
      <c r="J44" s="135">
        <f ca="1">IF(MOD(ROW()-13,2)=0,IF(ISBLANK(OFFSET('11. SEGUIMIENTO 2026'!$N$14,INT((ROW()-13)/2),0)),"",OFFSET('11. SEGUIMIENTO 2026'!$N$14,INT((ROW()-13)/2),0)),IF(ISBLANK(OFFSET('9. METAS'!$Q$20,INT((ROW()-14)/2),0)),"",OFFSET('9. METAS'!$Q$20,INT((ROW()-14)/2),0)))</f>
        <v>153027</v>
      </c>
      <c r="K44" s="136">
        <f ca="1">IF(MOD(ROW()-13,2)=0,IF(ISBLANK(OFFSET('11. SEGUIMIENTO 2026'!$O$14,INT((ROW()-13)/2),0)),"",OFFSET('11. SEGUIMIENTO 2026'!$O$14,INT((ROW()-13)/2),0)),IF(ISBLANK(OFFSET('9. METAS'!$R$20,INT((ROW()-14)/2),0)),"",OFFSET('9. METAS'!$R$20,INT((ROW()-14)/2),0)))</f>
        <v>153027</v>
      </c>
      <c r="L44" s="136">
        <f ca="1">IF(MOD(ROW()-13,2)=0,IF(ISBLANK(OFFSET('11. SEGUIMIENTO 2026'!$P$14,INT((ROW()-13)/2),0)),"",OFFSET('11. SEGUIMIENTO 2026'!$P$14,INT((ROW()-13)/2),0)),IF(ISBLANK(OFFSET('9. METAS'!$S$20,INT((ROW()-14)/2),0)),"",OFFSET('9. METAS'!$S$20,INT((ROW()-14)/2),0)))</f>
        <v>153028</v>
      </c>
      <c r="M44" s="137">
        <f ca="1">IF(MOD(ROW()-13,2)=0,IF(ISBLANK(OFFSET('11. SEGUIMIENTO 2026'!$Q$14,INT((ROW()-13)/2),0)),"",OFFSET('11. SEGUIMIENTO 2026'!$Q$14,INT((ROW()-13)/2),0)),IF(ISBLANK(OFFSET('9. METAS'!$T$20,INT((ROW()-14)/2),0)),"",OFFSET('9. METAS'!$T$20,INT((ROW()-14)/2),0)))</f>
        <v>153028</v>
      </c>
      <c r="N44" s="482"/>
      <c r="O44" s="484"/>
      <c r="P44" s="485"/>
    </row>
    <row r="45" spans="3:16" ht="76.5" customHeight="1"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478">
        <f ca="1">IF(ISBLANK(OFFSET('9. METAS'!$K$20,INT((ROW()-13)/2),0)),"",OFFSET('9. METAS'!$K$20,INT((ROW()-13)/2),0))</f>
        <v>695</v>
      </c>
      <c r="I45" s="479" t="s">
        <v>145</v>
      </c>
      <c r="J45" s="135">
        <f ca="1">IF(MOD(ROW()-13,2)=0,IF(ISBLANK(OFFSET('11. SEGUIMIENTO 2026'!$N$14,INT((ROW()-13)/2),0)),"",OFFSET('11. SEGUIMIENTO 2026'!$N$14,INT((ROW()-13)/2),0)),IF(ISBLANK(OFFSET('9. METAS'!$Q$20,INT((ROW()-14)/2),0)),"",OFFSET('9. METAS'!$Q$20,INT((ROW()-14)/2),0)))</f>
        <v>143</v>
      </c>
      <c r="K45" s="136" t="str">
        <f ca="1">IF(MOD(ROW()-13,2)=0,IF(ISBLANK(OFFSET('11. SEGUIMIENTO 2026'!$O$14,INT((ROW()-13)/2),0)),"",OFFSET('11. SEGUIMIENTO 2026'!$O$14,INT((ROW()-13)/2),0)),IF(ISBLANK(OFFSET('9. METAS'!$R$20,INT((ROW()-14)/2),0)),"",OFFSET('9. METAS'!$R$20,INT((ROW()-14)/2),0)))</f>
        <v/>
      </c>
      <c r="L45" s="136" t="str">
        <f ca="1">IF(MOD(ROW()-13,2)=0,IF(ISBLANK(OFFSET('11. SEGUIMIENTO 2026'!$P$14,INT((ROW()-13)/2),0)),"",OFFSET('11. SEGUIMIENTO 2026'!$P$14,INT((ROW()-13)/2),0)),IF(ISBLANK(OFFSET('9. METAS'!$S$20,INT((ROW()-14)/2),0)),"",OFFSET('9. METAS'!$S$20,INT((ROW()-14)/2),0)))</f>
        <v/>
      </c>
      <c r="M45" s="137" t="str">
        <f ca="1">IF(MOD(ROW()-13,2)=0,IF(ISBLANK(OFFSET('11. SEGUIMIENTO 2026'!$Q$14,INT((ROW()-13)/2),0)),"",OFFSET('11. SEGUIMIENTO 2026'!$Q$14,INT((ROW()-13)/2),0)),IF(ISBLANK(OFFSET('9. METAS'!$T$20,INT((ROW()-14)/2),0)),"",OFFSET('9. METAS'!$T$20,INT((ROW()-14)/2),0)))</f>
        <v/>
      </c>
      <c r="N45" s="481">
        <f t="shared" ref="N45" ca="1" si="27">IFERROR(J45/J46,"ND")</f>
        <v>0.95333333333333337</v>
      </c>
      <c r="O45" s="483">
        <f t="shared" ref="O45" ca="1" si="28">IFERROR(((J45)/H45),"ND")</f>
        <v>0.20575539568345325</v>
      </c>
      <c r="P45" s="476" t="s">
        <v>366</v>
      </c>
    </row>
    <row r="46" spans="3:16" ht="105.65" customHeight="1" x14ac:dyDescent="0.35">
      <c r="C46" s="498"/>
      <c r="D46" s="488"/>
      <c r="E46" s="488"/>
      <c r="F46" s="490"/>
      <c r="G46" s="492"/>
      <c r="H46" s="478"/>
      <c r="I46" s="480"/>
      <c r="J46" s="135">
        <f ca="1">IF(MOD(ROW()-13,2)=0,IF(ISBLANK(OFFSET('11. SEGUIMIENTO 2026'!$N$14,INT((ROW()-13)/2),0)),"",OFFSET('11. SEGUIMIENTO 2026'!$N$14,INT((ROW()-13)/2),0)),IF(ISBLANK(OFFSET('9. METAS'!$Q$20,INT((ROW()-14)/2),0)),"",OFFSET('9. METAS'!$Q$20,INT((ROW()-14)/2),0)))</f>
        <v>150</v>
      </c>
      <c r="K46" s="136">
        <f ca="1">IF(MOD(ROW()-13,2)=0,IF(ISBLANK(OFFSET('11. SEGUIMIENTO 2026'!$O$14,INT((ROW()-13)/2),0)),"",OFFSET('11. SEGUIMIENTO 2026'!$O$14,INT((ROW()-13)/2),0)),IF(ISBLANK(OFFSET('9. METAS'!$R$20,INT((ROW()-14)/2),0)),"",OFFSET('9. METAS'!$R$20,INT((ROW()-14)/2),0)))</f>
        <v>220</v>
      </c>
      <c r="L46" s="136">
        <f ca="1">IF(MOD(ROW()-13,2)=0,IF(ISBLANK(OFFSET('11. SEGUIMIENTO 2026'!$P$14,INT((ROW()-13)/2),0)),"",OFFSET('11. SEGUIMIENTO 2026'!$P$14,INT((ROW()-13)/2),0)),IF(ISBLANK(OFFSET('9. METAS'!$S$20,INT((ROW()-14)/2),0)),"",OFFSET('9. METAS'!$S$20,INT((ROW()-14)/2),0)))</f>
        <v>165</v>
      </c>
      <c r="M46" s="137">
        <f ca="1">IF(MOD(ROW()-13,2)=0,IF(ISBLANK(OFFSET('11. SEGUIMIENTO 2026'!$Q$14,INT((ROW()-13)/2),0)),"",OFFSET('11. SEGUIMIENTO 2026'!$Q$14,INT((ROW()-13)/2),0)),IF(ISBLANK(OFFSET('9. METAS'!$T$20,INT((ROW()-14)/2),0)),"",OFFSET('9. METAS'!$T$20,INT((ROW()-14)/2),0)))</f>
        <v>160</v>
      </c>
      <c r="N46" s="482"/>
      <c r="O46" s="484"/>
      <c r="P46" s="485"/>
    </row>
    <row r="47" spans="3:16" ht="74.5" customHeight="1"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478">
        <f ca="1">IF(ISBLANK(OFFSET('9. METAS'!$K$20,INT((ROW()-13)/2),0)),"",OFFSET('9. METAS'!$K$20,INT((ROW()-13)/2),0))</f>
        <v>4650</v>
      </c>
      <c r="I47" s="479" t="s">
        <v>145</v>
      </c>
      <c r="J47" s="135">
        <f ca="1">IF(MOD(ROW()-13,2)=0,IF(ISBLANK(OFFSET('11. SEGUIMIENTO 2026'!$N$14,INT((ROW()-13)/2),0)),"",OFFSET('11. SEGUIMIENTO 2026'!$N$14,INT((ROW()-13)/2),0)),IF(ISBLANK(OFFSET('9. METAS'!$Q$20,INT((ROW()-14)/2),0)),"",OFFSET('9. METAS'!$Q$20,INT((ROW()-14)/2),0)))</f>
        <v>2305</v>
      </c>
      <c r="K47" s="136" t="str">
        <f ca="1">IF(MOD(ROW()-13,2)=0,IF(ISBLANK(OFFSET('11. SEGUIMIENTO 2026'!$O$14,INT((ROW()-13)/2),0)),"",OFFSET('11. SEGUIMIENTO 2026'!$O$14,INT((ROW()-13)/2),0)),IF(ISBLANK(OFFSET('9. METAS'!$R$20,INT((ROW()-14)/2),0)),"",OFFSET('9. METAS'!$R$20,INT((ROW()-14)/2),0)))</f>
        <v/>
      </c>
      <c r="L47" s="136" t="str">
        <f ca="1">IF(MOD(ROW()-13,2)=0,IF(ISBLANK(OFFSET('11. SEGUIMIENTO 2026'!$P$14,INT((ROW()-13)/2),0)),"",OFFSET('11. SEGUIMIENTO 2026'!$P$14,INT((ROW()-13)/2),0)),IF(ISBLANK(OFFSET('9. METAS'!$S$20,INT((ROW()-14)/2),0)),"",OFFSET('9. METAS'!$S$20,INT((ROW()-14)/2),0)))</f>
        <v/>
      </c>
      <c r="M47" s="137" t="str">
        <f ca="1">IF(MOD(ROW()-13,2)=0,IF(ISBLANK(OFFSET('11. SEGUIMIENTO 2026'!$Q$14,INT((ROW()-13)/2),0)),"",OFFSET('11. SEGUIMIENTO 2026'!$Q$14,INT((ROW()-13)/2),0)),IF(ISBLANK(OFFSET('9. METAS'!$T$20,INT((ROW()-14)/2),0)),"",OFFSET('9. METAS'!$T$20,INT((ROW()-14)/2),0)))</f>
        <v/>
      </c>
      <c r="N47" s="481">
        <f t="shared" ref="N47" ca="1" si="29">IFERROR(J47/J48,"ND")</f>
        <v>1.396969696969697</v>
      </c>
      <c r="O47" s="483">
        <f t="shared" ref="O47" ca="1" si="30">IFERROR(((J47)/H47),"ND")</f>
        <v>0.49569892473118282</v>
      </c>
      <c r="P47" s="476" t="s">
        <v>368</v>
      </c>
    </row>
    <row r="48" spans="3:16" ht="67" customHeight="1" x14ac:dyDescent="0.35">
      <c r="C48" s="498"/>
      <c r="D48" s="488"/>
      <c r="E48" s="488"/>
      <c r="F48" s="490"/>
      <c r="G48" s="492"/>
      <c r="H48" s="478"/>
      <c r="I48" s="480"/>
      <c r="J48" s="135">
        <f ca="1">IF(MOD(ROW()-13,2)=0,IF(ISBLANK(OFFSET('11. SEGUIMIENTO 2026'!$N$14,INT((ROW()-13)/2),0)),"",OFFSET('11. SEGUIMIENTO 2026'!$N$14,INT((ROW()-13)/2),0)),IF(ISBLANK(OFFSET('9. METAS'!$Q$20,INT((ROW()-14)/2),0)),"",OFFSET('9. METAS'!$Q$20,INT((ROW()-14)/2),0)))</f>
        <v>1650</v>
      </c>
      <c r="K48" s="136">
        <f ca="1">IF(MOD(ROW()-13,2)=0,IF(ISBLANK(OFFSET('11. SEGUIMIENTO 2026'!$O$14,INT((ROW()-13)/2),0)),"",OFFSET('11. SEGUIMIENTO 2026'!$O$14,INT((ROW()-13)/2),0)),IF(ISBLANK(OFFSET('9. METAS'!$R$20,INT((ROW()-14)/2),0)),"",OFFSET('9. METAS'!$R$20,INT((ROW()-14)/2),0)))</f>
        <v>600</v>
      </c>
      <c r="L48" s="136">
        <f ca="1">IF(MOD(ROW()-13,2)=0,IF(ISBLANK(OFFSET('11. SEGUIMIENTO 2026'!$P$14,INT((ROW()-13)/2),0)),"",OFFSET('11. SEGUIMIENTO 2026'!$P$14,INT((ROW()-13)/2),0)),IF(ISBLANK(OFFSET('9. METAS'!$S$20,INT((ROW()-14)/2),0)),"",OFFSET('9. METAS'!$S$20,INT((ROW()-14)/2),0)))</f>
        <v>600</v>
      </c>
      <c r="M48" s="137">
        <f ca="1">IF(MOD(ROW()-13,2)=0,IF(ISBLANK(OFFSET('11. SEGUIMIENTO 2026'!$Q$14,INT((ROW()-13)/2),0)),"",OFFSET('11. SEGUIMIENTO 2026'!$Q$14,INT((ROW()-13)/2),0)),IF(ISBLANK(OFFSET('9. METAS'!$T$20,INT((ROW()-14)/2),0)),"",OFFSET('9. METAS'!$T$20,INT((ROW()-14)/2),0)))</f>
        <v>1800</v>
      </c>
      <c r="N48" s="482"/>
      <c r="O48" s="484"/>
      <c r="P48" s="485"/>
    </row>
    <row r="49" spans="3:16" ht="58.5" customHeight="1"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478">
        <f ca="1">IF(ISBLANK(OFFSET('9. METAS'!$K$20,INT((ROW()-13)/2),0)),"",OFFSET('9. METAS'!$K$20,INT((ROW()-13)/2),0))</f>
        <v>12</v>
      </c>
      <c r="I49" s="479" t="s">
        <v>145</v>
      </c>
      <c r="J49" s="135">
        <f ca="1">IF(MOD(ROW()-13,2)=0,IF(ISBLANK(OFFSET('11. SEGUIMIENTO 2026'!$N$14,INT((ROW()-13)/2),0)),"",OFFSET('11. SEGUIMIENTO 2026'!$N$14,INT((ROW()-13)/2),0)),IF(ISBLANK(OFFSET('9. METAS'!$Q$20,INT((ROW()-14)/2),0)),"",OFFSET('9. METAS'!$Q$20,INT((ROW()-14)/2),0)))</f>
        <v>3</v>
      </c>
      <c r="K49" s="136" t="str">
        <f ca="1">IF(MOD(ROW()-13,2)=0,IF(ISBLANK(OFFSET('11. SEGUIMIENTO 2026'!$O$14,INT((ROW()-13)/2),0)),"",OFFSET('11. SEGUIMIENTO 2026'!$O$14,INT((ROW()-13)/2),0)),IF(ISBLANK(OFFSET('9. METAS'!$R$20,INT((ROW()-14)/2),0)),"",OFFSET('9. METAS'!$R$20,INT((ROW()-14)/2),0)))</f>
        <v/>
      </c>
      <c r="L49" s="136" t="str">
        <f ca="1">IF(MOD(ROW()-13,2)=0,IF(ISBLANK(OFFSET('11. SEGUIMIENTO 2026'!$P$14,INT((ROW()-13)/2),0)),"",OFFSET('11. SEGUIMIENTO 2026'!$P$14,INT((ROW()-13)/2),0)),IF(ISBLANK(OFFSET('9. METAS'!$S$20,INT((ROW()-14)/2),0)),"",OFFSET('9. METAS'!$S$20,INT((ROW()-14)/2),0)))</f>
        <v/>
      </c>
      <c r="M49" s="137" t="str">
        <f ca="1">IF(MOD(ROW()-13,2)=0,IF(ISBLANK(OFFSET('11. SEGUIMIENTO 2026'!$Q$14,INT((ROW()-13)/2),0)),"",OFFSET('11. SEGUIMIENTO 2026'!$Q$14,INT((ROW()-13)/2),0)),IF(ISBLANK(OFFSET('9. METAS'!$T$20,INT((ROW()-14)/2),0)),"",OFFSET('9. METAS'!$T$20,INT((ROW()-14)/2),0)))</f>
        <v/>
      </c>
      <c r="N49" s="481">
        <f t="shared" ref="N49" ca="1" si="31">IFERROR(J49/J50,"ND")</f>
        <v>1</v>
      </c>
      <c r="O49" s="483">
        <f t="shared" ref="O49" ca="1" si="32">IFERROR(((J49)/H49),"ND")</f>
        <v>0.25</v>
      </c>
      <c r="P49" s="476" t="s">
        <v>370</v>
      </c>
    </row>
    <row r="50" spans="3:16" ht="57.65" customHeight="1" x14ac:dyDescent="0.35">
      <c r="C50" s="498"/>
      <c r="D50" s="488"/>
      <c r="E50" s="488"/>
      <c r="F50" s="490"/>
      <c r="G50" s="492"/>
      <c r="H50" s="478"/>
      <c r="I50" s="480"/>
      <c r="J50" s="135">
        <f ca="1">IF(MOD(ROW()-13,2)=0,IF(ISBLANK(OFFSET('11. SEGUIMIENTO 2026'!$N$14,INT((ROW()-13)/2),0)),"",OFFSET('11. SEGUIMIENTO 2026'!$N$14,INT((ROW()-13)/2),0)),IF(ISBLANK(OFFSET('9. METAS'!$Q$20,INT((ROW()-14)/2),0)),"",OFFSET('9. METAS'!$Q$20,INT((ROW()-14)/2),0)))</f>
        <v>3</v>
      </c>
      <c r="K50" s="136">
        <f ca="1">IF(MOD(ROW()-13,2)=0,IF(ISBLANK(OFFSET('11. SEGUIMIENTO 2026'!$O$14,INT((ROW()-13)/2),0)),"",OFFSET('11. SEGUIMIENTO 2026'!$O$14,INT((ROW()-13)/2),0)),IF(ISBLANK(OFFSET('9. METAS'!$R$20,INT((ROW()-14)/2),0)),"",OFFSET('9. METAS'!$R$20,INT((ROW()-14)/2),0)))</f>
        <v>3</v>
      </c>
      <c r="L50" s="136">
        <f ca="1">IF(MOD(ROW()-13,2)=0,IF(ISBLANK(OFFSET('11. SEGUIMIENTO 2026'!$P$14,INT((ROW()-13)/2),0)),"",OFFSET('11. SEGUIMIENTO 2026'!$P$14,INT((ROW()-13)/2),0)),IF(ISBLANK(OFFSET('9. METAS'!$S$20,INT((ROW()-14)/2),0)),"",OFFSET('9. METAS'!$S$20,INT((ROW()-14)/2),0)))</f>
        <v>3</v>
      </c>
      <c r="M50" s="137">
        <f ca="1">IF(MOD(ROW()-13,2)=0,IF(ISBLANK(OFFSET('11. SEGUIMIENTO 2026'!$Q$14,INT((ROW()-13)/2),0)),"",OFFSET('11. SEGUIMIENTO 2026'!$Q$14,INT((ROW()-13)/2),0)),IF(ISBLANK(OFFSET('9. METAS'!$T$20,INT((ROW()-14)/2),0)),"",OFFSET('9. METAS'!$T$20,INT((ROW()-14)/2),0)))</f>
        <v>3</v>
      </c>
      <c r="N50" s="482"/>
      <c r="O50" s="484"/>
      <c r="P50" s="485"/>
    </row>
    <row r="51" spans="3:16" ht="72.650000000000006" customHeight="1"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478">
        <f ca="1">IF(ISBLANK(OFFSET('9. METAS'!$K$20,INT((ROW()-13)/2),0)),"",OFFSET('9. METAS'!$K$20,INT((ROW()-13)/2),0))</f>
        <v>4</v>
      </c>
      <c r="I51" s="479" t="s">
        <v>145</v>
      </c>
      <c r="J51" s="135">
        <f ca="1">IF(MOD(ROW()-13,2)=0,IF(ISBLANK(OFFSET('11. SEGUIMIENTO 2026'!$N$14,INT((ROW()-13)/2),0)),"",OFFSET('11. SEGUIMIENTO 2026'!$N$14,INT((ROW()-13)/2),0)),IF(ISBLANK(OFFSET('9. METAS'!$Q$20,INT((ROW()-14)/2),0)),"",OFFSET('9. METAS'!$Q$20,INT((ROW()-14)/2),0)))</f>
        <v>1</v>
      </c>
      <c r="K51" s="136" t="str">
        <f ca="1">IF(MOD(ROW()-13,2)=0,IF(ISBLANK(OFFSET('11. SEGUIMIENTO 2026'!$O$14,INT((ROW()-13)/2),0)),"",OFFSET('11. SEGUIMIENTO 2026'!$O$14,INT((ROW()-13)/2),0)),IF(ISBLANK(OFFSET('9. METAS'!$R$20,INT((ROW()-14)/2),0)),"",OFFSET('9. METAS'!$R$20,INT((ROW()-14)/2),0)))</f>
        <v/>
      </c>
      <c r="L51" s="136" t="str">
        <f ca="1">IF(MOD(ROW()-13,2)=0,IF(ISBLANK(OFFSET('11. SEGUIMIENTO 2026'!$P$14,INT((ROW()-13)/2),0)),"",OFFSET('11. SEGUIMIENTO 2026'!$P$14,INT((ROW()-13)/2),0)),IF(ISBLANK(OFFSET('9. METAS'!$S$20,INT((ROW()-14)/2),0)),"",OFFSET('9. METAS'!$S$20,INT((ROW()-14)/2),0)))</f>
        <v/>
      </c>
      <c r="M51" s="137" t="str">
        <f ca="1">IF(MOD(ROW()-13,2)=0,IF(ISBLANK(OFFSET('11. SEGUIMIENTO 2026'!$Q$14,INT((ROW()-13)/2),0)),"",OFFSET('11. SEGUIMIENTO 2026'!$Q$14,INT((ROW()-13)/2),0)),IF(ISBLANK(OFFSET('9. METAS'!$T$20,INT((ROW()-14)/2),0)),"",OFFSET('9. METAS'!$T$20,INT((ROW()-14)/2),0)))</f>
        <v/>
      </c>
      <c r="N51" s="481">
        <f t="shared" ref="N51" ca="1" si="33">IFERROR(J51/J52,"ND")</f>
        <v>1</v>
      </c>
      <c r="O51" s="483">
        <f t="shared" ref="O51" ca="1" si="34">IFERROR(((J51)/H51),"ND")</f>
        <v>0.25</v>
      </c>
      <c r="P51" s="476" t="s">
        <v>372</v>
      </c>
    </row>
    <row r="52" spans="3:16" ht="36.65" customHeight="1" x14ac:dyDescent="0.35">
      <c r="C52" s="498"/>
      <c r="D52" s="488"/>
      <c r="E52" s="488"/>
      <c r="F52" s="490"/>
      <c r="G52" s="492"/>
      <c r="H52" s="478"/>
      <c r="I52" s="480"/>
      <c r="J52" s="135">
        <f ca="1">IF(MOD(ROW()-13,2)=0,IF(ISBLANK(OFFSET('11. SEGUIMIENTO 2026'!$N$14,INT((ROW()-13)/2),0)),"",OFFSET('11. SEGUIMIENTO 2026'!$N$14,INT((ROW()-13)/2),0)),IF(ISBLANK(OFFSET('9. METAS'!$Q$20,INT((ROW()-14)/2),0)),"",OFFSET('9. METAS'!$Q$20,INT((ROW()-14)/2),0)))</f>
        <v>1</v>
      </c>
      <c r="K52" s="136">
        <f ca="1">IF(MOD(ROW()-13,2)=0,IF(ISBLANK(OFFSET('11. SEGUIMIENTO 2026'!$O$14,INT((ROW()-13)/2),0)),"",OFFSET('11. SEGUIMIENTO 2026'!$O$14,INT((ROW()-13)/2),0)),IF(ISBLANK(OFFSET('9. METAS'!$R$20,INT((ROW()-14)/2),0)),"",OFFSET('9. METAS'!$R$20,INT((ROW()-14)/2),0)))</f>
        <v>1</v>
      </c>
      <c r="L52" s="136">
        <f ca="1">IF(MOD(ROW()-13,2)=0,IF(ISBLANK(OFFSET('11. SEGUIMIENTO 2026'!$P$14,INT((ROW()-13)/2),0)),"",OFFSET('11. SEGUIMIENTO 2026'!$P$14,INT((ROW()-13)/2),0)),IF(ISBLANK(OFFSET('9. METAS'!$S$20,INT((ROW()-14)/2),0)),"",OFFSET('9. METAS'!$S$20,INT((ROW()-14)/2),0)))</f>
        <v>1</v>
      </c>
      <c r="M52" s="137">
        <f ca="1">IF(MOD(ROW()-13,2)=0,IF(ISBLANK(OFFSET('11. SEGUIMIENTO 2026'!$Q$14,INT((ROW()-13)/2),0)),"",OFFSET('11. SEGUIMIENTO 2026'!$Q$14,INT((ROW()-13)/2),0)),IF(ISBLANK(OFFSET('9. METAS'!$T$20,INT((ROW()-14)/2),0)),"",OFFSET('9. METAS'!$T$20,INT((ROW()-14)/2),0)))</f>
        <v>1</v>
      </c>
      <c r="N52" s="482"/>
      <c r="O52" s="484"/>
      <c r="P52" s="485"/>
    </row>
    <row r="53" spans="3:16" ht="80.150000000000006" customHeight="1"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478">
        <f ca="1">IF(ISBLANK(OFFSET('9. METAS'!$K$20,INT((ROW()-13)/2),0)),"",OFFSET('9. METAS'!$K$20,INT((ROW()-13)/2),0))</f>
        <v>12</v>
      </c>
      <c r="I53" s="479" t="s">
        <v>145</v>
      </c>
      <c r="J53" s="135">
        <f ca="1">IF(MOD(ROW()-13,2)=0,IF(ISBLANK(OFFSET('11. SEGUIMIENTO 2026'!$N$14,INT((ROW()-13)/2),0)),"",OFFSET('11. SEGUIMIENTO 2026'!$N$14,INT((ROW()-13)/2),0)),IF(ISBLANK(OFFSET('9. METAS'!$Q$20,INT((ROW()-14)/2),0)),"",OFFSET('9. METAS'!$Q$20,INT((ROW()-14)/2),0)))</f>
        <v>3</v>
      </c>
      <c r="K53" s="136" t="str">
        <f ca="1">IF(MOD(ROW()-13,2)=0,IF(ISBLANK(OFFSET('11. SEGUIMIENTO 2026'!$O$14,INT((ROW()-13)/2),0)),"",OFFSET('11. SEGUIMIENTO 2026'!$O$14,INT((ROW()-13)/2),0)),IF(ISBLANK(OFFSET('9. METAS'!$R$20,INT((ROW()-14)/2),0)),"",OFFSET('9. METAS'!$R$20,INT((ROW()-14)/2),0)))</f>
        <v/>
      </c>
      <c r="L53" s="136" t="str">
        <f ca="1">IF(MOD(ROW()-13,2)=0,IF(ISBLANK(OFFSET('11. SEGUIMIENTO 2026'!$P$14,INT((ROW()-13)/2),0)),"",OFFSET('11. SEGUIMIENTO 2026'!$P$14,INT((ROW()-13)/2),0)),IF(ISBLANK(OFFSET('9. METAS'!$S$20,INT((ROW()-14)/2),0)),"",OFFSET('9. METAS'!$S$20,INT((ROW()-14)/2),0)))</f>
        <v/>
      </c>
      <c r="M53" s="137" t="str">
        <f ca="1">IF(MOD(ROW()-13,2)=0,IF(ISBLANK(OFFSET('11. SEGUIMIENTO 2026'!$Q$14,INT((ROW()-13)/2),0)),"",OFFSET('11. SEGUIMIENTO 2026'!$Q$14,INT((ROW()-13)/2),0)),IF(ISBLANK(OFFSET('9. METAS'!$T$20,INT((ROW()-14)/2),0)),"",OFFSET('9. METAS'!$T$20,INT((ROW()-14)/2),0)))</f>
        <v/>
      </c>
      <c r="N53" s="481">
        <f t="shared" ref="N53" ca="1" si="35">IFERROR(J53/J54,"ND")</f>
        <v>1</v>
      </c>
      <c r="O53" s="483">
        <f t="shared" ref="O53" ca="1" si="36">IFERROR(((J53)/H53),"ND")</f>
        <v>0.25</v>
      </c>
      <c r="P53" s="476" t="s">
        <v>374</v>
      </c>
    </row>
    <row r="54" spans="3:16" ht="86.5" customHeight="1" x14ac:dyDescent="0.35">
      <c r="C54" s="498"/>
      <c r="D54" s="488"/>
      <c r="E54" s="488"/>
      <c r="F54" s="490"/>
      <c r="G54" s="492"/>
      <c r="H54" s="478"/>
      <c r="I54" s="480"/>
      <c r="J54" s="135">
        <f ca="1">IF(MOD(ROW()-13,2)=0,IF(ISBLANK(OFFSET('11. SEGUIMIENTO 2026'!$N$14,INT((ROW()-13)/2),0)),"",OFFSET('11. SEGUIMIENTO 2026'!$N$14,INT((ROW()-13)/2),0)),IF(ISBLANK(OFFSET('9. METAS'!$Q$20,INT((ROW()-14)/2),0)),"",OFFSET('9. METAS'!$Q$20,INT((ROW()-14)/2),0)))</f>
        <v>3</v>
      </c>
      <c r="K54" s="136">
        <f ca="1">IF(MOD(ROW()-13,2)=0,IF(ISBLANK(OFFSET('11. SEGUIMIENTO 2026'!$O$14,INT((ROW()-13)/2),0)),"",OFFSET('11. SEGUIMIENTO 2026'!$O$14,INT((ROW()-13)/2),0)),IF(ISBLANK(OFFSET('9. METAS'!$R$20,INT((ROW()-14)/2),0)),"",OFFSET('9. METAS'!$R$20,INT((ROW()-14)/2),0)))</f>
        <v>3</v>
      </c>
      <c r="L54" s="136">
        <f ca="1">IF(MOD(ROW()-13,2)=0,IF(ISBLANK(OFFSET('11. SEGUIMIENTO 2026'!$P$14,INT((ROW()-13)/2),0)),"",OFFSET('11. SEGUIMIENTO 2026'!$P$14,INT((ROW()-13)/2),0)),IF(ISBLANK(OFFSET('9. METAS'!$S$20,INT((ROW()-14)/2),0)),"",OFFSET('9. METAS'!$S$20,INT((ROW()-14)/2),0)))</f>
        <v>3</v>
      </c>
      <c r="M54" s="137">
        <f ca="1">IF(MOD(ROW()-13,2)=0,IF(ISBLANK(OFFSET('11. SEGUIMIENTO 2026'!$Q$14,INT((ROW()-13)/2),0)),"",OFFSET('11. SEGUIMIENTO 2026'!$Q$14,INT((ROW()-13)/2),0)),IF(ISBLANK(OFFSET('9. METAS'!$T$20,INT((ROW()-14)/2),0)),"",OFFSET('9. METAS'!$T$20,INT((ROW()-14)/2),0)))</f>
        <v>3</v>
      </c>
      <c r="N54" s="482"/>
      <c r="O54" s="484"/>
      <c r="P54" s="485"/>
    </row>
    <row r="55" spans="3:16" ht="81" customHeight="1"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478">
        <f ca="1">IF(ISBLANK(OFFSET('9. METAS'!$K$20,INT((ROW()-13)/2),0)),"",OFFSET('9. METAS'!$K$20,INT((ROW()-13)/2),0))</f>
        <v>2400</v>
      </c>
      <c r="I55" s="479" t="s">
        <v>145</v>
      </c>
      <c r="J55" s="135">
        <f ca="1">IF(MOD(ROW()-13,2)=0,IF(ISBLANK(OFFSET('11. SEGUIMIENTO 2026'!$N$14,INT((ROW()-13)/2),0)),"",OFFSET('11. SEGUIMIENTO 2026'!$N$14,INT((ROW()-13)/2),0)),IF(ISBLANK(OFFSET('9. METAS'!$Q$20,INT((ROW()-14)/2),0)),"",OFFSET('9. METAS'!$Q$20,INT((ROW()-14)/2),0)))</f>
        <v>773</v>
      </c>
      <c r="K55" s="136" t="str">
        <f ca="1">IF(MOD(ROW()-13,2)=0,IF(ISBLANK(OFFSET('11. SEGUIMIENTO 2026'!$O$14,INT((ROW()-13)/2),0)),"",OFFSET('11. SEGUIMIENTO 2026'!$O$14,INT((ROW()-13)/2),0)),IF(ISBLANK(OFFSET('9. METAS'!$R$20,INT((ROW()-14)/2),0)),"",OFFSET('9. METAS'!$R$20,INT((ROW()-14)/2),0)))</f>
        <v/>
      </c>
      <c r="L55" s="136" t="str">
        <f ca="1">IF(MOD(ROW()-13,2)=0,IF(ISBLANK(OFFSET('11. SEGUIMIENTO 2026'!$P$14,INT((ROW()-13)/2),0)),"",OFFSET('11. SEGUIMIENTO 2026'!$P$14,INT((ROW()-13)/2),0)),IF(ISBLANK(OFFSET('9. METAS'!$S$20,INT((ROW()-14)/2),0)),"",OFFSET('9. METAS'!$S$20,INT((ROW()-14)/2),0)))</f>
        <v/>
      </c>
      <c r="M55" s="137" t="str">
        <f ca="1">IF(MOD(ROW()-13,2)=0,IF(ISBLANK(OFFSET('11. SEGUIMIENTO 2026'!$Q$14,INT((ROW()-13)/2),0)),"",OFFSET('11. SEGUIMIENTO 2026'!$Q$14,INT((ROW()-13)/2),0)),IF(ISBLANK(OFFSET('9. METAS'!$T$20,INT((ROW()-14)/2),0)),"",OFFSET('9. METAS'!$T$20,INT((ROW()-14)/2),0)))</f>
        <v/>
      </c>
      <c r="N55" s="481">
        <f t="shared" ref="N55" ca="1" si="37">IFERROR(J55/J56,"ND")</f>
        <v>1.2883333333333333</v>
      </c>
      <c r="O55" s="483">
        <f t="shared" ref="O55" ca="1" si="38">IFERROR(((J55)/H55),"ND")</f>
        <v>0.32208333333333333</v>
      </c>
      <c r="P55" s="476" t="s">
        <v>456</v>
      </c>
    </row>
    <row r="56" spans="3:16" ht="65.150000000000006" customHeight="1" x14ac:dyDescent="0.35">
      <c r="C56" s="498"/>
      <c r="D56" s="488"/>
      <c r="E56" s="488"/>
      <c r="F56" s="490"/>
      <c r="G56" s="492"/>
      <c r="H56" s="478"/>
      <c r="I56" s="480"/>
      <c r="J56" s="135">
        <f ca="1">IF(MOD(ROW()-13,2)=0,IF(ISBLANK(OFFSET('11. SEGUIMIENTO 2026'!$N$14,INT((ROW()-13)/2),0)),"",OFFSET('11. SEGUIMIENTO 2026'!$N$14,INT((ROW()-13)/2),0)),IF(ISBLANK(OFFSET('9. METAS'!$Q$20,INT((ROW()-14)/2),0)),"",OFFSET('9. METAS'!$Q$20,INT((ROW()-14)/2),0)))</f>
        <v>600</v>
      </c>
      <c r="K56" s="136">
        <f ca="1">IF(MOD(ROW()-13,2)=0,IF(ISBLANK(OFFSET('11. SEGUIMIENTO 2026'!$O$14,INT((ROW()-13)/2),0)),"",OFFSET('11. SEGUIMIENTO 2026'!$O$14,INT((ROW()-13)/2),0)),IF(ISBLANK(OFFSET('9. METAS'!$R$20,INT((ROW()-14)/2),0)),"",OFFSET('9. METAS'!$R$20,INT((ROW()-14)/2),0)))</f>
        <v>600</v>
      </c>
      <c r="L56" s="136">
        <f ca="1">IF(MOD(ROW()-13,2)=0,IF(ISBLANK(OFFSET('11. SEGUIMIENTO 2026'!$P$14,INT((ROW()-13)/2),0)),"",OFFSET('11. SEGUIMIENTO 2026'!$P$14,INT((ROW()-13)/2),0)),IF(ISBLANK(OFFSET('9. METAS'!$S$20,INT((ROW()-14)/2),0)),"",OFFSET('9. METAS'!$S$20,INT((ROW()-14)/2),0)))</f>
        <v>600</v>
      </c>
      <c r="M56" s="137">
        <f ca="1">IF(MOD(ROW()-13,2)=0,IF(ISBLANK(OFFSET('11. SEGUIMIENTO 2026'!$Q$14,INT((ROW()-13)/2),0)),"",OFFSET('11. SEGUIMIENTO 2026'!$Q$14,INT((ROW()-13)/2),0)),IF(ISBLANK(OFFSET('9. METAS'!$T$20,INT((ROW()-14)/2),0)),"",OFFSET('9. METAS'!$T$20,INT((ROW()-14)/2),0)))</f>
        <v>600</v>
      </c>
      <c r="N56" s="482"/>
      <c r="O56" s="484"/>
      <c r="P56" s="485"/>
    </row>
    <row r="57" spans="3:16" ht="69" customHeight="1"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478">
        <f ca="1">IF(ISBLANK(OFFSET('9. METAS'!$K$20,INT((ROW()-13)/2),0)),"",OFFSET('9. METAS'!$K$20,INT((ROW()-13)/2),0))</f>
        <v>12</v>
      </c>
      <c r="I57" s="479" t="s">
        <v>145</v>
      </c>
      <c r="J57" s="135">
        <f ca="1">IF(MOD(ROW()-13,2)=0,IF(ISBLANK(OFFSET('11. SEGUIMIENTO 2026'!$N$14,INT((ROW()-13)/2),0)),"",OFFSET('11. SEGUIMIENTO 2026'!$N$14,INT((ROW()-13)/2),0)),IF(ISBLANK(OFFSET('9. METAS'!$Q$20,INT((ROW()-14)/2),0)),"",OFFSET('9. METAS'!$Q$20,INT((ROW()-14)/2),0)))</f>
        <v>3</v>
      </c>
      <c r="K57" s="136" t="str">
        <f ca="1">IF(MOD(ROW()-13,2)=0,IF(ISBLANK(OFFSET('11. SEGUIMIENTO 2026'!$O$14,INT((ROW()-13)/2),0)),"",OFFSET('11. SEGUIMIENTO 2026'!$O$14,INT((ROW()-13)/2),0)),IF(ISBLANK(OFFSET('9. METAS'!$R$20,INT((ROW()-14)/2),0)),"",OFFSET('9. METAS'!$R$20,INT((ROW()-14)/2),0)))</f>
        <v/>
      </c>
      <c r="L57" s="136" t="str">
        <f ca="1">IF(MOD(ROW()-13,2)=0,IF(ISBLANK(OFFSET('11. SEGUIMIENTO 2026'!$P$14,INT((ROW()-13)/2),0)),"",OFFSET('11. SEGUIMIENTO 2026'!$P$14,INT((ROW()-13)/2),0)),IF(ISBLANK(OFFSET('9. METAS'!$S$20,INT((ROW()-14)/2),0)),"",OFFSET('9. METAS'!$S$20,INT((ROW()-14)/2),0)))</f>
        <v/>
      </c>
      <c r="M57" s="137" t="str">
        <f ca="1">IF(MOD(ROW()-13,2)=0,IF(ISBLANK(OFFSET('11. SEGUIMIENTO 2026'!$Q$14,INT((ROW()-13)/2),0)),"",OFFSET('11. SEGUIMIENTO 2026'!$Q$14,INT((ROW()-13)/2),0)),IF(ISBLANK(OFFSET('9. METAS'!$T$20,INT((ROW()-14)/2),0)),"",OFFSET('9. METAS'!$T$20,INT((ROW()-14)/2),0)))</f>
        <v/>
      </c>
      <c r="N57" s="481">
        <f t="shared" ref="N57" ca="1" si="39">IFERROR(J57/J58,"ND")</f>
        <v>1</v>
      </c>
      <c r="O57" s="483">
        <f t="shared" ref="O57" ca="1" si="40">IFERROR(((J57)/H57),"ND")</f>
        <v>0.25</v>
      </c>
      <c r="P57" s="476" t="s">
        <v>377</v>
      </c>
    </row>
    <row r="58" spans="3:16" ht="70.5" customHeight="1" x14ac:dyDescent="0.35">
      <c r="C58" s="498"/>
      <c r="D58" s="488"/>
      <c r="E58" s="488"/>
      <c r="F58" s="490"/>
      <c r="G58" s="492"/>
      <c r="H58" s="478"/>
      <c r="I58" s="480"/>
      <c r="J58" s="135">
        <f ca="1">IF(MOD(ROW()-13,2)=0,IF(ISBLANK(OFFSET('11. SEGUIMIENTO 2026'!$N$14,INT((ROW()-13)/2),0)),"",OFFSET('11. SEGUIMIENTO 2026'!$N$14,INT((ROW()-13)/2),0)),IF(ISBLANK(OFFSET('9. METAS'!$Q$20,INT((ROW()-14)/2),0)),"",OFFSET('9. METAS'!$Q$20,INT((ROW()-14)/2),0)))</f>
        <v>3</v>
      </c>
      <c r="K58" s="136">
        <f ca="1">IF(MOD(ROW()-13,2)=0,IF(ISBLANK(OFFSET('11. SEGUIMIENTO 2026'!$O$14,INT((ROW()-13)/2),0)),"",OFFSET('11. SEGUIMIENTO 2026'!$O$14,INT((ROW()-13)/2),0)),IF(ISBLANK(OFFSET('9. METAS'!$R$20,INT((ROW()-14)/2),0)),"",OFFSET('9. METAS'!$R$20,INT((ROW()-14)/2),0)))</f>
        <v>3</v>
      </c>
      <c r="L58" s="136">
        <f ca="1">IF(MOD(ROW()-13,2)=0,IF(ISBLANK(OFFSET('11. SEGUIMIENTO 2026'!$P$14,INT((ROW()-13)/2),0)),"",OFFSET('11. SEGUIMIENTO 2026'!$P$14,INT((ROW()-13)/2),0)),IF(ISBLANK(OFFSET('9. METAS'!$S$20,INT((ROW()-14)/2),0)),"",OFFSET('9. METAS'!$S$20,INT((ROW()-14)/2),0)))</f>
        <v>3</v>
      </c>
      <c r="M58" s="137">
        <f ca="1">IF(MOD(ROW()-13,2)=0,IF(ISBLANK(OFFSET('11. SEGUIMIENTO 2026'!$Q$14,INT((ROW()-13)/2),0)),"",OFFSET('11. SEGUIMIENTO 2026'!$Q$14,INT((ROW()-13)/2),0)),IF(ISBLANK(OFFSET('9. METAS'!$T$20,INT((ROW()-14)/2),0)),"",OFFSET('9. METAS'!$T$20,INT((ROW()-14)/2),0)))</f>
        <v>3</v>
      </c>
      <c r="N58" s="482"/>
      <c r="O58" s="484"/>
      <c r="P58" s="485"/>
    </row>
    <row r="59" spans="3:16" ht="72" customHeight="1"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478">
        <f ca="1">IF(ISBLANK(OFFSET('9. METAS'!$K$20,INT((ROW()-13)/2),0)),"",OFFSET('9. METAS'!$K$20,INT((ROW()-13)/2),0))</f>
        <v>60</v>
      </c>
      <c r="I59" s="479" t="s">
        <v>145</v>
      </c>
      <c r="J59" s="135">
        <f ca="1">IF(MOD(ROW()-13,2)=0,IF(ISBLANK(OFFSET('11. SEGUIMIENTO 2026'!$N$14,INT((ROW()-13)/2),0)),"",OFFSET('11. SEGUIMIENTO 2026'!$N$14,INT((ROW()-13)/2),0)),IF(ISBLANK(OFFSET('9. METAS'!$Q$20,INT((ROW()-14)/2),0)),"",OFFSET('9. METAS'!$Q$20,INT((ROW()-14)/2),0)))</f>
        <v>15</v>
      </c>
      <c r="K59" s="136" t="str">
        <f ca="1">IF(MOD(ROW()-13,2)=0,IF(ISBLANK(OFFSET('11. SEGUIMIENTO 2026'!$O$14,INT((ROW()-13)/2),0)),"",OFFSET('11. SEGUIMIENTO 2026'!$O$14,INT((ROW()-13)/2),0)),IF(ISBLANK(OFFSET('9. METAS'!$R$20,INT((ROW()-14)/2),0)),"",OFFSET('9. METAS'!$R$20,INT((ROW()-14)/2),0)))</f>
        <v/>
      </c>
      <c r="L59" s="136" t="str">
        <f ca="1">IF(MOD(ROW()-13,2)=0,IF(ISBLANK(OFFSET('11. SEGUIMIENTO 2026'!$P$14,INT((ROW()-13)/2),0)),"",OFFSET('11. SEGUIMIENTO 2026'!$P$14,INT((ROW()-13)/2),0)),IF(ISBLANK(OFFSET('9. METAS'!$S$20,INT((ROW()-14)/2),0)),"",OFFSET('9. METAS'!$S$20,INT((ROW()-14)/2),0)))</f>
        <v/>
      </c>
      <c r="M59" s="137" t="str">
        <f ca="1">IF(MOD(ROW()-13,2)=0,IF(ISBLANK(OFFSET('11. SEGUIMIENTO 2026'!$Q$14,INT((ROW()-13)/2),0)),"",OFFSET('11. SEGUIMIENTO 2026'!$Q$14,INT((ROW()-13)/2),0)),IF(ISBLANK(OFFSET('9. METAS'!$T$20,INT((ROW()-14)/2),0)),"",OFFSET('9. METAS'!$T$20,INT((ROW()-14)/2),0)))</f>
        <v/>
      </c>
      <c r="N59" s="481">
        <f t="shared" ref="N59" ca="1" si="41">IFERROR(J59/J60,"ND")</f>
        <v>1</v>
      </c>
      <c r="O59" s="483">
        <f t="shared" ref="O59" ca="1" si="42">IFERROR(((J59)/H59),"ND")</f>
        <v>0.25</v>
      </c>
      <c r="P59" s="476" t="s">
        <v>379</v>
      </c>
    </row>
    <row r="60" spans="3:16" ht="68.25" customHeight="1" thickBot="1" x14ac:dyDescent="0.4">
      <c r="C60" s="487"/>
      <c r="D60" s="489"/>
      <c r="E60" s="489"/>
      <c r="F60" s="491"/>
      <c r="G60" s="493"/>
      <c r="H60" s="494"/>
      <c r="I60" s="495"/>
      <c r="J60" s="365">
        <f ca="1">IF(MOD(ROW()-13,2)=0,IF(ISBLANK(OFFSET('11. SEGUIMIENTO 2026'!$N$14,INT((ROW()-13)/2),0)),"",OFFSET('11. SEGUIMIENTO 2026'!$N$14,INT((ROW()-13)/2),0)),IF(ISBLANK(OFFSET('9. METAS'!$Q$20,INT((ROW()-14)/2),0)),"",OFFSET('9. METAS'!$Q$20,INT((ROW()-14)/2),0)))</f>
        <v>15</v>
      </c>
      <c r="K60" s="138">
        <f ca="1">IF(MOD(ROW()-13,2)=0,IF(ISBLANK(OFFSET('11. SEGUIMIENTO 2026'!$O$14,INT((ROW()-13)/2),0)),"",OFFSET('11. SEGUIMIENTO 2026'!$O$14,INT((ROW()-13)/2),0)),IF(ISBLANK(OFFSET('9. METAS'!$R$20,INT((ROW()-14)/2),0)),"",OFFSET('9. METAS'!$R$20,INT((ROW()-14)/2),0)))</f>
        <v>15</v>
      </c>
      <c r="L60" s="138">
        <f ca="1">IF(MOD(ROW()-13,2)=0,IF(ISBLANK(OFFSET('11. SEGUIMIENTO 2026'!$P$14,INT((ROW()-13)/2),0)),"",OFFSET('11. SEGUIMIENTO 2026'!$P$14,INT((ROW()-13)/2),0)),IF(ISBLANK(OFFSET('9. METAS'!$S$20,INT((ROW()-14)/2),0)),"",OFFSET('9. METAS'!$S$20,INT((ROW()-14)/2),0)))</f>
        <v>15</v>
      </c>
      <c r="M60" s="139">
        <f ca="1">IF(MOD(ROW()-13,2)=0,IF(ISBLANK(OFFSET('11. SEGUIMIENTO 2026'!$Q$14,INT((ROW()-13)/2),0)),"",OFFSET('11. SEGUIMIENTO 2026'!$Q$14,INT((ROW()-13)/2),0)),IF(ISBLANK(OFFSET('9. METAS'!$T$20,INT((ROW()-14)/2),0)),"",OFFSET('9. METAS'!$T$20,INT((ROW()-14)/2),0)))</f>
        <v>15</v>
      </c>
      <c r="N60" s="496"/>
      <c r="O60" s="497"/>
      <c r="P60" s="477"/>
    </row>
    <row r="61" spans="3:16" ht="15" hidden="1" customHeight="1" thickBot="1" x14ac:dyDescent="0.4">
      <c r="C61" s="353"/>
      <c r="D61" s="354"/>
      <c r="E61" s="354"/>
      <c r="F61" s="354"/>
      <c r="G61" s="355"/>
      <c r="H61" s="356"/>
      <c r="I61" s="357"/>
      <c r="J61" s="357"/>
      <c r="K61" s="363"/>
      <c r="L61" s="363"/>
      <c r="M61" s="364"/>
      <c r="N61" s="358"/>
      <c r="O61" s="359"/>
      <c r="P61" s="360"/>
    </row>
  </sheetData>
  <protectedRanges>
    <protectedRange sqref="I61:J61 I13:I60" name="SI.NO"/>
    <protectedRange algorithmName="SHA-512" hashValue="VSDpUfYaSu2o1GNz/dNG0/zdAR2SyjQ4x4E+I/O817AEKyLH+9hkU426TeaW1NebwBiHlEu/vd5f18TkOfpfxw==" saltValue="bop94IANOsb3/TmZjo7hbg==" spinCount="100000" sqref="P61 P13:P60" name="JUSTIFICACION"/>
  </protectedRanges>
  <mergeCells count="257">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E53:E54"/>
    <mergeCell ref="P45:P46"/>
    <mergeCell ref="C47:C48"/>
    <mergeCell ref="D47:D48"/>
    <mergeCell ref="E47:E48"/>
    <mergeCell ref="F47:F48"/>
    <mergeCell ref="G47:G48"/>
    <mergeCell ref="H47:H48"/>
    <mergeCell ref="I47:I48"/>
    <mergeCell ref="N47:N48"/>
    <mergeCell ref="O47:O48"/>
    <mergeCell ref="P47:P48"/>
    <mergeCell ref="C45:C46"/>
    <mergeCell ref="D45:D46"/>
    <mergeCell ref="E45:E46"/>
    <mergeCell ref="F45:F46"/>
    <mergeCell ref="G45:G46"/>
    <mergeCell ref="H45:H46"/>
    <mergeCell ref="I45:I46"/>
    <mergeCell ref="N45:N46"/>
    <mergeCell ref="O45:O46"/>
    <mergeCell ref="P49:P50"/>
    <mergeCell ref="C51:C52"/>
    <mergeCell ref="D51:D52"/>
    <mergeCell ref="E51:E52"/>
    <mergeCell ref="F51:F52"/>
    <mergeCell ref="G51:G52"/>
    <mergeCell ref="H51:H52"/>
    <mergeCell ref="I51:I52"/>
    <mergeCell ref="N51:N52"/>
    <mergeCell ref="O51:O52"/>
    <mergeCell ref="P51:P52"/>
    <mergeCell ref="C49:C50"/>
    <mergeCell ref="D49:D50"/>
    <mergeCell ref="E49:E50"/>
    <mergeCell ref="F49:F50"/>
    <mergeCell ref="G49:G50"/>
    <mergeCell ref="H49:H50"/>
    <mergeCell ref="I49:I50"/>
    <mergeCell ref="N49:N50"/>
    <mergeCell ref="O49:O50"/>
    <mergeCell ref="F53:F54"/>
    <mergeCell ref="G53:G54"/>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5:H56"/>
    <mergeCell ref="I55:I56"/>
    <mergeCell ref="N55:N56"/>
    <mergeCell ref="O55:O56"/>
    <mergeCell ref="C53:C54"/>
    <mergeCell ref="D53:D54"/>
    <mergeCell ref="P59:P60"/>
    <mergeCell ref="H57:H58"/>
    <mergeCell ref="I57:I58"/>
    <mergeCell ref="N57:N58"/>
    <mergeCell ref="O57:O58"/>
    <mergeCell ref="P57:P58"/>
    <mergeCell ref="C59:C60"/>
    <mergeCell ref="D59:D60"/>
    <mergeCell ref="E59:E60"/>
    <mergeCell ref="F59:F60"/>
    <mergeCell ref="G59:G60"/>
    <mergeCell ref="H59:H60"/>
    <mergeCell ref="I59:I60"/>
    <mergeCell ref="N59:N60"/>
    <mergeCell ref="O59:O60"/>
  </mergeCells>
  <conditionalFormatting sqref="J13:M60 K61:M61">
    <cfRule type="containsBlanks" dxfId="4" priority="1">
      <formula>LEN(TRIM(J13))=0</formula>
    </cfRule>
  </conditionalFormatting>
  <printOptions horizontalCentered="1" verticalCentered="1"/>
  <pageMargins left="0.23622047244094491" right="0.23622047244094491" top="0.74803149606299213" bottom="0.74803149606299213" header="0.31496062992125984" footer="0.31496062992125984"/>
  <pageSetup paperSize="5" scale="50" fitToWidth="0" fitToHeight="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0" width="15.08984375" style="1" customWidth="1"/>
    <col min="11" max="11" width="12.7265625" style="1" hidden="1" customWidth="1"/>
    <col min="12" max="13" width="12.7265625" style="20" hidden="1"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87</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32" t="s">
        <v>105</v>
      </c>
    </row>
    <row r="11" spans="3:16" ht="42" customHeight="1" thickBot="1" x14ac:dyDescent="0.4">
      <c r="C11" s="516"/>
      <c r="D11" s="518"/>
      <c r="E11" s="518"/>
      <c r="F11" s="518"/>
      <c r="G11" s="518"/>
      <c r="H11" s="518" t="s">
        <v>74</v>
      </c>
      <c r="I11" s="518" t="s">
        <v>75</v>
      </c>
      <c r="J11" s="518" t="s">
        <v>83</v>
      </c>
      <c r="K11" s="518"/>
      <c r="L11" s="518"/>
      <c r="M11" s="518"/>
      <c r="N11" s="518" t="s">
        <v>80</v>
      </c>
      <c r="O11" s="518"/>
      <c r="P11" s="533"/>
    </row>
    <row r="12" spans="3:16" ht="42" customHeight="1" thickBot="1" x14ac:dyDescent="0.4">
      <c r="C12" s="516"/>
      <c r="D12" s="518"/>
      <c r="E12" s="518"/>
      <c r="F12" s="518"/>
      <c r="G12" s="518"/>
      <c r="H12" s="518"/>
      <c r="I12" s="518"/>
      <c r="J12" s="126" t="s">
        <v>79</v>
      </c>
      <c r="K12" s="126" t="s">
        <v>76</v>
      </c>
      <c r="L12" s="126" t="s">
        <v>77</v>
      </c>
      <c r="M12" s="126" t="s">
        <v>78</v>
      </c>
      <c r="N12" s="126" t="s">
        <v>82</v>
      </c>
      <c r="O12" s="126" t="s">
        <v>57</v>
      </c>
      <c r="P12" s="53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t="shared" ref="O471" ca="1" si="455">IFERROR(((J471)/H471),"ND")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ca="1">IFERROR(((J473)/H473),"ND")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46"/>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1" width="12.7265625" style="1" customWidth="1"/>
    <col min="12" max="13" width="12.7265625" style="20" hidden="1"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88</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52" t="s">
        <v>105</v>
      </c>
    </row>
    <row r="11" spans="3:16" ht="42" customHeight="1" thickBot="1" x14ac:dyDescent="0.4">
      <c r="C11" s="516"/>
      <c r="D11" s="518"/>
      <c r="E11" s="518"/>
      <c r="F11" s="518"/>
      <c r="G11" s="518"/>
      <c r="H11" s="518" t="s">
        <v>74</v>
      </c>
      <c r="I11" s="555" t="s">
        <v>75</v>
      </c>
      <c r="J11" s="518" t="s">
        <v>83</v>
      </c>
      <c r="K11" s="518"/>
      <c r="L11" s="518"/>
      <c r="M11" s="518"/>
      <c r="N11" s="518" t="s">
        <v>80</v>
      </c>
      <c r="O11" s="518"/>
      <c r="P11" s="553"/>
    </row>
    <row r="12" spans="3:16" ht="42" customHeight="1" thickBot="1" x14ac:dyDescent="0.4">
      <c r="C12" s="516"/>
      <c r="D12" s="518"/>
      <c r="E12" s="518"/>
      <c r="F12" s="518"/>
      <c r="G12" s="518"/>
      <c r="H12" s="518"/>
      <c r="I12" s="555"/>
      <c r="J12" s="126" t="s">
        <v>79</v>
      </c>
      <c r="K12" s="126" t="s">
        <v>76</v>
      </c>
      <c r="L12" s="126" t="s">
        <v>77</v>
      </c>
      <c r="M12" s="126" t="s">
        <v>78</v>
      </c>
      <c r="N12" s="126" t="s">
        <v>82</v>
      </c>
      <c r="O12" s="126" t="s">
        <v>57</v>
      </c>
      <c r="P12" s="55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IFERROR(((J13+K13)/H13),"ND")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IFERROR(((J15+K15)/H15),"ND")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IFERROR(((J17+K17)/H17),"ND")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IFERROR(((J19+K19)/H19),"ND")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IFERROR(((J21+K21)/H21),"ND")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IFERROR(((J23+K23)/H23),"ND")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IFERROR(((J25+K25)/H25),"ND")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IFERROR(((J27+K27)/H27),"ND")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IFERROR(((J29+K29)/H29),"ND")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IFERROR(((J31+K31)/H31),"ND")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IFERROR(((J33+K33)/H33),"ND")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IFERROR(((J35+K35)/H35),"ND")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IFERROR(((J37+K37)/H37),"ND")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IFERROR(((J39+K39)/H39),"ND")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IFERROR(((J41+K41)/H41),"ND")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IFERROR(((J43+K43)/H43),"ND")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IFERROR(((J45+K45)/H45),"ND")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IFERROR(((J47+K47)/H47),"ND")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IFERROR(((J49+K49)/H49),"ND")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IFERROR(((J51+K51)/H51),"ND")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IFERROR(((J53+K53)/H53),"ND")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IFERROR(((J55+K55)/H55),"ND")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IFERROR(((J57+K57)/H57),"ND")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IFERROR(((J59+K59)/H59),"ND")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IFERROR(((J61+K61)/H61),"ND")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IFERROR(((J63+K63)/H63),"ND")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IFERROR(((J65+K65)/H65),"ND")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IFERROR(((J67+K67)/H67),"ND")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IFERROR(((J69+K69)/H69),"ND")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IFERROR(((J71+K71)/H71),"ND")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IFERROR(((J73+K73)/H73),"ND")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IFERROR(((J75+K75)/H75),"ND")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IFERROR(((J77+K77)/H77),"ND")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IFERROR(((J79+K79)/H79),"ND")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IFERROR(((J81+K81)/H81),"ND")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IFERROR(((J83+K83)/H83),"ND")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IFERROR(((J85+K85)/H85),"ND")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IFERROR(((J87+K87)/H87),"ND")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IFERROR(((J89+K89)/H89),"ND")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IFERROR(((J91+K91)/H91),"ND")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IFERROR(((J93+K93)/H93),"ND")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IFERROR(((J95+K95)/H95),"ND")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IFERROR(((J97+K97)/H97),"ND")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IFERROR(((J99+K99)/H99),"ND")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IFERROR(((J101+K101)/H101),"ND")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IFERROR(((J103+K103)/H103),"ND")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IFERROR(((J105+K105)/H105),"ND")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IFERROR(((J107+K107)/H107),"ND")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IFERROR(((J109+K109)/H109),"ND")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IFERROR(((J111+K111)/H111),"ND")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IFERROR(((J113+K113)/H113),"ND")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IFERROR(((J115+K115)/H115),"ND")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IFERROR(((J117+K117)/H117),"ND")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IFERROR(((J119+K119)/H119),"ND")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IFERROR(((J121+K121)/H121),"ND")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IFERROR(((J123+K123)/H123),"ND")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IFERROR(((J125+K125)/H125),"ND")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IFERROR(((J127+K127)/H127),"ND")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IFERROR(((J129+K129)/H129),"ND")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IFERROR(((J131+K131)/H131),"ND")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IFERROR(((J133+K133)/H133),"ND")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IFERROR(((J135+K135)/H135),"ND")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IFERROR(((J137+K137)/H137),"ND")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IFERROR(((J139+K139)/H139),"ND")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IFERROR(((J141+K141)/H141),"ND")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IFERROR(((J143+K143)/H143),"ND")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IFERROR(((J145+K145)/H145),"ND")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IFERROR(((J147+K147)/H147),"ND")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IFERROR(((J149+K149)/H149),"ND")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IFERROR(((J151+K151)/H151),"ND")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IFERROR(((J153+K153)/H153),"ND")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IFERROR(((J155+K155)/H155),"ND")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IFERROR(((J157+K157)/H157),"ND")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IFERROR(((J159+K159)/H159),"ND")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IFERROR(((J161+K161)/H161),"ND")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IFERROR(((J163+K163)/H163),"ND")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IFERROR(((J165+K165)/H165),"ND")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IFERROR(((J167+K167)/H167),"ND")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IFERROR(((J169+K169)/H169),"ND")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IFERROR(((J171+K171)/H171),"ND")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IFERROR(((J173+K173)/H173),"ND")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IFERROR(((J175+K175)/H175),"ND")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IFERROR(((J177+K177)/H177),"ND")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IFERROR(((J179+K179)/H179),"ND")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IFERROR(((J181+K181)/H181),"ND")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IFERROR(((J183+K183)/H183),"ND")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IFERROR(((J185+K185)/H185),"ND")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IFERROR(((J187+K187)/H187),"ND")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IFERROR(((J189+K189)/H189),"ND")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IFERROR(((J191+K191)/H191),"ND")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IFERROR(((J193+K193)/H193),"ND")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IFERROR(((J195+K195)/H195),"ND")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IFERROR(((J197+K197)/H197),"ND")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IFERROR(((J199+K199)/H199),"ND")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IFERROR(((J201+K201)/H201),"ND")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IFERROR(((J203+K203)/H203),"ND")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IFERROR(((J205+K205)/H205),"ND")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IFERROR(((J207+K207)/H207),"ND")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IFERROR(((J209+K209)/H209),"ND")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IFERROR(((J211+K211)/H211),"ND")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IFERROR(((J213+K213)/H213),"ND")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IFERROR(((J215+K215)/H215),"ND")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IFERROR(((J217+K217)/H217),"ND")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IFERROR(((J219+K219)/H219),"ND")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IFERROR(((J221+K221)/H221),"ND")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IFERROR(((J223+K223)/H223),"ND")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IFERROR(((J225+K225)/H225),"ND")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IFERROR(((J227+K227)/H227),"ND")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IFERROR(((J229+K229)/H229),"ND")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IFERROR(((J231+K231)/H231),"ND")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IFERROR(((J233+K233)/H233),"ND")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IFERROR(((J235+K235)/H235),"ND")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IFERROR(((J237+K237)/H237),"ND")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IFERROR(((J239+K239)/H239),"ND")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IFERROR(((J241+K241)/H241),"ND")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IFERROR(((J243+K243)/H243),"ND")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IFERROR(((J245+K245)/H245),"ND")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IFERROR(((J247+K247)/H247),"ND")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IFERROR(((J249+K249)/H249),"ND")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IFERROR(((J251+K251)/H251),"ND")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IFERROR(((J253+K253)/H253),"ND")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IFERROR(((J255+K255)/H255),"ND")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IFERROR(((J257+K257)/H257),"ND")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IFERROR(((J259+K259)/H259),"ND")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IFERROR(((J261+K261)/H261),"ND")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IFERROR(((J263+K263)/H263),"ND")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IFERROR(((J265+K265)/H265),"ND")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IFERROR(((J267+K267)/H267),"ND")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IFERROR(((J269+K269)/H269),"ND")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IFERROR(((J271+K271)/H271),"ND")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IFERROR(((J273+K273)/H273),"ND")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IFERROR(((J275+K275)/H275),"ND")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IFERROR(((J277+K277)/H277),"ND")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IFERROR(((J279+K279)/H279),"ND")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IFERROR(((J281+K281)/H281),"ND")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IFERROR(((J283+K283)/H283),"ND")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IFERROR(((J285+K285)/H285),"ND")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IFERROR(((J287+K287)/H287),"ND")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IFERROR(((J289+K289)/H289),"ND")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IFERROR(((J291+K291)/H291),"ND")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IFERROR(((J293+K293)/H293),"ND")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IFERROR(((J295+K295)/H295),"ND")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IFERROR(((J297+K297)/H297),"ND")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IFERROR(((J299+K299)/H299),"ND")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IFERROR(((J301+K301)/H301),"ND")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IFERROR(((J303+K303)/H303),"ND")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IFERROR(((J305+K305)/H305),"ND")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IFERROR(((J307+K307)/H307),"ND")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IFERROR(((J309+K309)/H309),"ND")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IFERROR(((J311+K311)/H311),"ND")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IFERROR(((J313+K313)/H313),"ND")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IFERROR(((J315+K315)/H315),"ND")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IFERROR(((J317+K317)/H317),"ND")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IFERROR(((J319+K319)/H319),"ND")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IFERROR(((J321+K321)/H321),"ND")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IFERROR(((J323+K323)/H323),"ND")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IFERROR(((J325+K325)/H325),"ND")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IFERROR(((J327+K327)/H327),"ND")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IFERROR(((J329+K329)/H329),"ND")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IFERROR(((J331+K331)/H331),"ND")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IFERROR(((J333+K333)/H333),"ND")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IFERROR(((J335+K335)/H335),"ND")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IFERROR(((J337+K337)/H337),"ND")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IFERROR(((J339+K339)/H339),"ND")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IFERROR(((J341+K341)/H341),"ND")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IFERROR(((J343+K343)/H343),"ND")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IFERROR(((J345+K345)/H345),"ND")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IFERROR(((J347+K347)/H347),"ND")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IFERROR(((J349+K349)/H349),"ND")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IFERROR(((J351+K351)/H351),"ND")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IFERROR(((J353+K353)/H353),"ND")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IFERROR(((J355+K355)/H355),"ND")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IFERROR(((J357+K357)/H357),"ND")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IFERROR(((J359+K359)/H359),"ND")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IFERROR(((J361+K361)/H361),"ND")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IFERROR(((J363+K363)/H363),"ND")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IFERROR(((J365+K365)/H365),"ND")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IFERROR(((J367+K367)/H367),"ND")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IFERROR(((J369+K369)/H369),"ND")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IFERROR(((J371+K371)/H371),"ND")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IFERROR(((J373+K373)/H373),"ND")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IFERROR(((J375+K375)/H375),"ND")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IFERROR(((J377+K377)/H377),"ND")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IFERROR(((J379+K379)/H379),"ND")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IFERROR(((J381+K381)/H381),"ND")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IFERROR(((J383+K383)/H383),"ND")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IFERROR(((J385+K385)/H385),"ND")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IFERROR(((J387+K387)/H387),"ND")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IFERROR(((J389+K389)/H389),"ND")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IFERROR(((J391+K391)/H391),"ND")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IFERROR(((J393+K393)/H393),"ND")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IFERROR(((J395+K395)/H395),"ND")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IFERROR(((J397+K397)/H397),"ND")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IFERROR(((J399+K399)/H399),"ND")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IFERROR(((J401+K401)/H401),"ND")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IFERROR(((J403+K403)/H403),"ND")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IFERROR(((J405+K405)/H405),"ND")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IFERROR(((J407+K407)/H407),"ND")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IFERROR(((J409+K409)/H409),"ND")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IFERROR(((J411+K411)/H411),"ND")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IFERROR(((J413+K413)/H413),"ND")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IFERROR(((J415+K415)/H415),"ND")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IFERROR(((J417+K417)/H417),"ND")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IFERROR(((J419+K419)/H419),"ND")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IFERROR(((J421+K421)/H421),"ND")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IFERROR(((J423+K423)/H423),"ND")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IFERROR(((J425+K425)/H425),"ND")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IFERROR(((J427+K427)/H427),"ND")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IFERROR(((J429+K429)/H429),"ND")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IFERROR(((J431+K431)/H431),"ND")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IFERROR(((J433+K433)/H433),"ND")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IFERROR(((J435+K435)/H435),"ND")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IFERROR(((J437+K437)/H437),"ND")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IFERROR(((J439+K439)/H439),"ND")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IFERROR(((J441+K441)/H441),"ND")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IFERROR(((J443+K443)/H443),"ND")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IFERROR(((J445+K445)/H445),"ND")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IFERROR(((J447+K447)/H447),"ND")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IFERROR(((J449+K449)/H449),"ND")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IFERROR(((J451+K451)/H451),"ND")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IFERROR(((J453+K453)/H453),"ND")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IFERROR(((J455+K455)/H455),"ND")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IFERROR(((J457+K457)/H457),"ND")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IFERROR(((J459+K459)/H459),"ND")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IFERROR(((J461+K461)/H461),"ND")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IFERROR(((J463+K463)/H463),"ND")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IFERROR(((J465+K465)/H465),"ND")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IFERROR(((J467+K467)/H467),"ND")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IFERROR(((J469+K469)/H469),"ND")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ca="1">IFERROR(((J471+K471)/H471),"ND")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t="shared" ref="O473" ca="1" si="455">IFERROR(((J473+K473)/H473),"ND")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08"/>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1" width="12.7265625" style="1" customWidth="1"/>
    <col min="12" max="12" width="12.7265625" style="20" customWidth="1"/>
    <col min="13" max="13" width="12.7265625" style="20" hidden="1"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89</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32" t="s">
        <v>105</v>
      </c>
    </row>
    <row r="11" spans="3:16" ht="42" customHeight="1" thickBot="1" x14ac:dyDescent="0.4">
      <c r="C11" s="516"/>
      <c r="D11" s="518"/>
      <c r="E11" s="518"/>
      <c r="F11" s="518"/>
      <c r="G11" s="518"/>
      <c r="H11" s="518" t="s">
        <v>74</v>
      </c>
      <c r="I11" s="518" t="s">
        <v>75</v>
      </c>
      <c r="J11" s="518" t="s">
        <v>83</v>
      </c>
      <c r="K11" s="518"/>
      <c r="L11" s="518"/>
      <c r="M11" s="518"/>
      <c r="N11" s="518" t="s">
        <v>80</v>
      </c>
      <c r="O11" s="518"/>
      <c r="P11" s="533"/>
    </row>
    <row r="12" spans="3:16" ht="42" customHeight="1" thickBot="1" x14ac:dyDescent="0.4">
      <c r="C12" s="516"/>
      <c r="D12" s="518"/>
      <c r="E12" s="518"/>
      <c r="F12" s="518"/>
      <c r="G12" s="518"/>
      <c r="H12" s="518"/>
      <c r="I12" s="518"/>
      <c r="J12" s="126" t="s">
        <v>79</v>
      </c>
      <c r="K12" s="126" t="s">
        <v>76</v>
      </c>
      <c r="L12" s="126" t="s">
        <v>77</v>
      </c>
      <c r="M12" s="126" t="s">
        <v>78</v>
      </c>
      <c r="N12" s="126" t="s">
        <v>82</v>
      </c>
      <c r="O12" s="126" t="s">
        <v>57</v>
      </c>
      <c r="P12" s="53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IFERROR(((J13+K13+L13)/H13),"ND")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IFERROR(((J15+K15+L15)/H15),"ND")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IFERROR(((J17+K17+L17)/H17),"ND")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IFERROR(((J19+K19+L19)/H19),"ND")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IFERROR(((J21+K21+L21)/H21),"ND")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IFERROR(((J23+K23+L23)/H23),"ND")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IFERROR(((J25+K25+L25)/H25),"ND")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IFERROR(((J27+K27+L27)/H27),"ND")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IFERROR(((J29+K29+L29)/H29),"ND")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IFERROR(((J31+K31+L31)/H31),"ND")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IFERROR(((J33+K33+L33)/H33),"ND")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IFERROR(((J35+K35+L35)/H35),"ND")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IFERROR(((J37+K37+L37)/H37),"ND")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IFERROR(((J39+K39+L39)/H39),"ND")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IFERROR(((J41+K41+L41)/H41),"ND")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IFERROR(((J43+K43+L43)/H43),"ND")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IFERROR(((J45+K45+L45)/H45),"ND")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IFERROR(((J47+K47+L47)/H47),"ND")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IFERROR(((J49+K49+L49)/H49),"ND")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IFERROR(((J51+K51+L51)/H51),"ND")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IFERROR(((J53+K53+L53)/H53),"ND")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IFERROR(((J55+K55+L55)/H55),"ND")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IFERROR(((J57+K57+L57)/H57),"ND")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IFERROR(((J59+K59+L59)/H59),"ND")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IFERROR(((J61+K61+L61)/H61),"ND")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IFERROR(((J63+K63+L63)/H63),"ND")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IFERROR(((J65+K65+L65)/H65),"ND")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IFERROR(((J67+K67+L67)/H67),"ND")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IFERROR(((J69+K69+L69)/H69),"ND")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IFERROR(((J71+K71+L71)/H71),"ND")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IFERROR(((J73+K73+L73)/H73),"ND")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IFERROR(((J75+K75+L75)/H75),"ND")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IFERROR(((J77+K77+L77)/H77),"ND")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IFERROR(((J79+K79+L79)/H79),"ND")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IFERROR(((J81+K81+L81)/H81),"ND")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IFERROR(((J83+K83+L83)/H83),"ND")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IFERROR(((J85+K85+L85)/H85),"ND")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IFERROR(((J87+K87+L87)/H87),"ND")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IFERROR(((J89+K89+L89)/H89),"ND")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IFERROR(((J91+K91+L91)/H91),"ND")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IFERROR(((J93+K93+L93)/H93),"ND")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IFERROR(((J95+K95+L95)/H95),"ND")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IFERROR(((J97+K97+L97)/H97),"ND")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IFERROR(((J99+K99+L99)/H99),"ND")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IFERROR(((J101+K101+L101)/H101),"ND")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IFERROR(((J103+K103+L103)/H103),"ND")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IFERROR(((J105+K105+L105)/H105),"ND")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IFERROR(((J107+K107+L107)/H107),"ND")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IFERROR(((J109+K109+L109)/H109),"ND")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IFERROR(((J111+K111+L111)/H111),"ND")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IFERROR(((J113+K113+L113)/H113),"ND")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IFERROR(((J115+K115+L115)/H115),"ND")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IFERROR(((J117+K117+L117)/H117),"ND")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IFERROR(((J119+K119+L119)/H119),"ND")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IFERROR(((J121+K121+L121)/H121),"ND")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IFERROR(((J123+K123+L123)/H123),"ND")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IFERROR(((J125+K125+L125)/H125),"ND")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IFERROR(((J127+K127+L127)/H127),"ND")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IFERROR(((J129+K129+L129)/H129),"ND")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IFERROR(((J131+K131+L131)/H131),"ND")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IFERROR(((J133+K133+L133)/H133),"ND")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IFERROR(((J135+K135+L135)/H135),"ND")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IFERROR(((J137+K137+L137)/H137),"ND")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IFERROR(((J139+K139+L139)/H139),"ND")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IFERROR(((J141+K141+L141)/H141),"ND")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IFERROR(((J143+K143+L143)/H143),"ND")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IFERROR(((J145+K145+L145)/H145),"ND")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IFERROR(((J147+K147+L147)/H147),"ND")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IFERROR(((J149+K149+L149)/H149),"ND")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IFERROR(((J151+K151+L151)/H151),"ND")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IFERROR(((J153+K153+L153)/H153),"ND")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IFERROR(((J155+K155+L155)/H155),"ND")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IFERROR(((J157+K157+L157)/H157),"ND")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IFERROR(((J159+K159+L159)/H159),"ND")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IFERROR(((J161+K161+L161)/H161),"ND")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IFERROR(((J163+K163+L163)/H163),"ND")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IFERROR(((J165+K165+L165)/H165),"ND")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IFERROR(((J167+K167+L167)/H167),"ND")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IFERROR(((J169+K169+L169)/H169),"ND")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IFERROR(((J171+K171+L171)/H171),"ND")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IFERROR(((J173+K173+L173)/H173),"ND")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IFERROR(((J175+K175+L175)/H175),"ND")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IFERROR(((J177+K177+L177)/H177),"ND")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IFERROR(((J179+K179+L179)/H179),"ND")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IFERROR(((J181+K181+L181)/H181),"ND")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IFERROR(((J183+K183+L183)/H183),"ND")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IFERROR(((J185+K185+L185)/H185),"ND")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IFERROR(((J187+K187+L187)/H187),"ND")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IFERROR(((J189+K189+L189)/H189),"ND")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IFERROR(((J191+K191+L191)/H191),"ND")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IFERROR(((J193+K193+L193)/H193),"ND")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IFERROR(((J195+K195+L195)/H195),"ND")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IFERROR(((J197+K197+L197)/H197),"ND")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IFERROR(((J199+K199+L199)/H199),"ND")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IFERROR(((J201+K201+L201)/H201),"ND")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IFERROR(((J203+K203+L203)/H203),"ND")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IFERROR(((J205+K205+L205)/H205),"ND")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IFERROR(((J207+K207+L207)/H207),"ND")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IFERROR(((J209+K209+L209)/H209),"ND")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IFERROR(((J211+K211+L211)/H211),"ND")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IFERROR(((J213+K213+L213)/H213),"ND")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IFERROR(((J215+K215+L215)/H215),"ND")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IFERROR(((J217+K217+L217)/H217),"ND")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IFERROR(((J219+K219+L219)/H219),"ND")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IFERROR(((J221+K221+L221)/H221),"ND")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IFERROR(((J223+K223+L223)/H223),"ND")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IFERROR(((J225+K225+L225)/H225),"ND")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IFERROR(((J227+K227+L227)/H227),"ND")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IFERROR(((J229+K229+L229)/H229),"ND")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IFERROR(((J231+K231+L231)/H231),"ND")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IFERROR(((J233+K233+L233)/H233),"ND")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IFERROR(((J235+K235+L235)/H235),"ND")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IFERROR(((J237+K237+L237)/H237),"ND")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IFERROR(((J239+K239+L239)/H239),"ND")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IFERROR(((J241+K241+L241)/H241),"ND")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IFERROR(((J243+K243+L243)/H243),"ND")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IFERROR(((J245+K245+L245)/H245),"ND")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IFERROR(((J247+K247+L247)/H247),"ND")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IFERROR(((J249+K249+L249)/H249),"ND")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IFERROR(((J251+K251+L251)/H251),"ND")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IFERROR(((J253+K253+L253)/H253),"ND")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IFERROR(((J255+K255+L255)/H255),"ND")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IFERROR(((J257+K257+L257)/H257),"ND")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IFERROR(((J259+K259+L259)/H259),"ND")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IFERROR(((J261+K261+L261)/H261),"ND")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IFERROR(((J263+K263+L263)/H263),"ND")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IFERROR(((J265+K265+L265)/H265),"ND")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IFERROR(((J267+K267+L267)/H267),"ND")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IFERROR(((J269+K269+L269)/H269),"ND")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IFERROR(((J271+K271+L271)/H271),"ND")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IFERROR(((J273+K273+L273)/H273),"ND")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IFERROR(((J275+K275+L275)/H275),"ND")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IFERROR(((J277+K277+L277)/H277),"ND")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IFERROR(((J279+K279+L279)/H279),"ND")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IFERROR(((J281+K281+L281)/H281),"ND")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IFERROR(((J283+K283+L283)/H283),"ND")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IFERROR(((J285+K285+L285)/H285),"ND")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IFERROR(((J287+K287+L287)/H287),"ND")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IFERROR(((J289+K289+L289)/H289),"ND")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IFERROR(((J291+K291+L291)/H291),"ND")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IFERROR(((J293+K293+L293)/H293),"ND")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IFERROR(((J295+K295+L295)/H295),"ND")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IFERROR(((J297+K297+L297)/H297),"ND")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IFERROR(((J299+K299+L299)/H299),"ND")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IFERROR(((J301+K301+L301)/H301),"ND")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IFERROR(((J303+K303+L303)/H303),"ND")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IFERROR(((J305+K305+L305)/H305),"ND")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IFERROR(((J307+K307+L307)/H307),"ND")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IFERROR(((J309+K309+L309)/H309),"ND")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IFERROR(((J311+K311+L311)/H311),"ND")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IFERROR(((J313+K313+L313)/H313),"ND")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IFERROR(((J315+K315+L315)/H315),"ND")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IFERROR(((J317+K317+L317)/H317),"ND")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IFERROR(((J319+K319+L319)/H319),"ND")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IFERROR(((J321+K321+L321)/H321),"ND")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IFERROR(((J323+K323+L323)/H323),"ND")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IFERROR(((J325+K325+L325)/H325),"ND")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IFERROR(((J327+K327+L327)/H327),"ND")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IFERROR(((J329+K329+L329)/H329),"ND")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IFERROR(((J331+K331+L331)/H331),"ND")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IFERROR(((J333+K333+L333)/H333),"ND")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IFERROR(((J335+K335+L335)/H335),"ND")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IFERROR(((J337+K337+L337)/H337),"ND")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IFERROR(((J339+K339+L339)/H339),"ND")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IFERROR(((J341+K341+L341)/H341),"ND")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IFERROR(((J343+K343+L343)/H343),"ND")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IFERROR(((J345+K345+L345)/H345),"ND")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IFERROR(((J347+K347+L347)/H347),"ND")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IFERROR(((J349+K349+L349)/H349),"ND")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IFERROR(((J351+K351+L351)/H351),"ND")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IFERROR(((J353+K353+L353)/H353),"ND")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IFERROR(((J355+K355+L355)/H355),"ND")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IFERROR(((J357+K357+L357)/H357),"ND")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IFERROR(((J359+K359+L359)/H359),"ND")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IFERROR(((J361+K361+L361)/H361),"ND")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IFERROR(((J363+K363+L363)/H363),"ND")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IFERROR(((J365+K365+L365)/H365),"ND")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IFERROR(((J367+K367+L367)/H367),"ND")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IFERROR(((J369+K369+L369)/H369),"ND")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IFERROR(((J371+K371+L371)/H371),"ND")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IFERROR(((J373+K373+L373)/H373),"ND")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IFERROR(((J375+K375+L375)/H375),"ND")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IFERROR(((J377+K377+L377)/H377),"ND")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IFERROR(((J379+K379+L379)/H379),"ND")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IFERROR(((J381+K381+L381)/H381),"ND")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IFERROR(((J383+K383+L383)/H383),"ND")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IFERROR(((J385+K385+L385)/H385),"ND")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IFERROR(((J387+K387+L387)/H387),"ND")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IFERROR(((J389+K389+L389)/H389),"ND")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IFERROR(((J391+K391+L391)/H391),"ND")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IFERROR(((J393+K393+L393)/H393),"ND")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IFERROR(((J395+K395+L395)/H395),"ND")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IFERROR(((J397+K397+L397)/H397),"ND")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IFERROR(((J399+K399+L399)/H399),"ND")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IFERROR(((J401+K401+L401)/H401),"ND")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IFERROR(((J403+K403+L403)/H403),"ND")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IFERROR(((J405+K405+L405)/H405),"ND")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IFERROR(((J407+K407+L407)/H407),"ND")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IFERROR(((J409+K409+L409)/H409),"ND")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IFERROR(((J411+K411+L411)/H411),"ND")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IFERROR(((J413+K413+L413)/H413),"ND")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IFERROR(((J415+K415+L415)/H415),"ND")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IFERROR(((J417+K417+L417)/H417),"ND")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IFERROR(((J419+K419+L419)/H419),"ND")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IFERROR(((J421+K421+L421)/H421),"ND")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IFERROR(((J423+K423+L423)/H423),"ND")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IFERROR(((J425+K425+L425)/H425),"ND")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IFERROR(((J427+K427+L427)/H427),"ND")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IFERROR(((J429+K429+L429)/H429),"ND")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IFERROR(((J431+K431+L431)/H431),"ND")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IFERROR(((J433+K433+L433)/H433),"ND")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IFERROR(((J435+K435+L435)/H435),"ND")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IFERROR(((J437+K437+L437)/H437),"ND")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IFERROR(((J439+K439+L439)/H439),"ND")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IFERROR(((J441+K441+L441)/H441),"ND")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IFERROR(((J443+K443+L443)/H443),"ND")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IFERROR(((J445+K445+L445)/H445),"ND")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IFERROR(((J447+K447+L447)/H447),"ND")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IFERROR(((J449+K449+L449)/H449),"ND")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IFERROR(((J451+K451+L451)/H451),"ND")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IFERROR(((J453+K453+L453)/H453),"ND")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IFERROR(((J455+K455+L455)/H455),"ND")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IFERROR(((J457+K457+L457)/H457),"ND")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IFERROR(((J459+K459+L459)/H459),"ND")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IFERROR(((J461+K461+L461)/H461),"ND")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IFERROR(((J463+K463+L463)/H463),"ND")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IFERROR(((J465+K465+L465)/H465),"ND")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IFERROR(((J467+K467+L467)/H467),"ND")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IFERROR(((J469+K469+L469)/H469),"ND")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t="shared" ref="O471" ca="1" si="455">IFERROR(((J471+K471+L471)/H471),"ND")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t="shared" ref="O473" ca="1" si="456">IFERROR(((J473+K473+L473)/H473),"ND")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08"/>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1" width="12.7265625" style="1" customWidth="1"/>
    <col min="12" max="13" width="12.7265625" style="20"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90</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32" t="s">
        <v>105</v>
      </c>
    </row>
    <row r="11" spans="3:16" ht="42" customHeight="1" thickBot="1" x14ac:dyDescent="0.4">
      <c r="C11" s="516"/>
      <c r="D11" s="518"/>
      <c r="E11" s="518"/>
      <c r="F11" s="518"/>
      <c r="G11" s="518"/>
      <c r="H11" s="518" t="s">
        <v>74</v>
      </c>
      <c r="I11" s="518" t="s">
        <v>75</v>
      </c>
      <c r="J11" s="518" t="s">
        <v>83</v>
      </c>
      <c r="K11" s="518"/>
      <c r="L11" s="518"/>
      <c r="M11" s="518"/>
      <c r="N11" s="518" t="s">
        <v>80</v>
      </c>
      <c r="O11" s="518"/>
      <c r="P11" s="533"/>
    </row>
    <row r="12" spans="3:16" ht="42" customHeight="1" thickBot="1" x14ac:dyDescent="0.4">
      <c r="C12" s="516"/>
      <c r="D12" s="518"/>
      <c r="E12" s="518"/>
      <c r="F12" s="518"/>
      <c r="G12" s="518"/>
      <c r="H12" s="518"/>
      <c r="I12" s="518"/>
      <c r="J12" s="126" t="s">
        <v>79</v>
      </c>
      <c r="K12" s="126" t="s">
        <v>76</v>
      </c>
      <c r="L12" s="126" t="s">
        <v>77</v>
      </c>
      <c r="M12" s="126" t="s">
        <v>78</v>
      </c>
      <c r="N12" s="126" t="s">
        <v>82</v>
      </c>
      <c r="O12" s="126" t="s">
        <v>57</v>
      </c>
      <c r="P12" s="53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IFERROR(((J13+K13+L13+M13)/H13),"ND")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IFERROR(((J15+K15+L15+M15)/H15),"ND")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IFERROR(((J17+K17+L17+M17)/H17),"ND")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IFERROR(((J19+K19+L19+M19)/H19),"ND")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IFERROR(((J21+K21+L21+M21)/H21),"ND")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IFERROR(((J23+K23+L23+M23)/H23),"ND")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IFERROR(((J25+K25+L25+M25)/H25),"ND")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IFERROR(((J27+K27+L27+M27)/H27),"ND")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IFERROR(((J29+K29+L29+M29)/H29),"ND")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IFERROR(((J31+K31+L31+M31)/H31),"ND")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IFERROR(((J33+K33+L33+M33)/H33),"ND")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IFERROR(((J35+K35+L35+M35)/H35),"ND")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IFERROR(((J37+K37+L37+M37)/H37),"ND")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IFERROR(((J39+K39+L39+M39)/H39),"ND")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IFERROR(((J41+K41+L41+M41)/H41),"ND")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IFERROR(((J43+K43+L43+M43)/H43),"ND")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IFERROR(((J45+K45+L45+M45)/H45),"ND")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IFERROR(((J47+K47+L47+M47)/H47),"ND")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IFERROR(((J49+K49+L49+M49)/H49),"ND")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IFERROR(((J51+K51+L51+M51)/H51),"ND")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IFERROR(((J53+K53+L53+M53)/H53),"ND")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IFERROR(((J55+K55+L55+M55)/H55),"ND")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IFERROR(((J57+K57+L57+M57)/H57),"ND")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IFERROR(((J59+K59+L59+M59)/H59),"ND")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IFERROR(((J61+K61+L61+M61)/H61),"ND")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IFERROR(((J63+K63+L63+M63)/H63),"ND")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IFERROR(((J65+K65+L65+M65)/H65),"ND")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IFERROR(((J67+K67+L67+M67)/H67),"ND")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IFERROR(((J69+K69+L69+M69)/H69),"ND")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IFERROR(((J71+K71+L71+M71)/H71),"ND")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IFERROR(((J73+K73+L73+M73)/H73),"ND")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IFERROR(((J75+K75+L75+M75)/H75),"ND")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IFERROR(((J77+K77+L77+M77)/H77),"ND")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IFERROR(((J79+K79+L79+M79)/H79),"ND")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IFERROR(((J81+K81+L81+M81)/H81),"ND")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IFERROR(((J83+K83+L83+M83)/H83),"ND")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IFERROR(((J85+K85+L85+M85)/H85),"ND")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IFERROR(((J87+K87+L87+M87)/H87),"ND")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IFERROR(((J89+K89+L89+M89)/H89),"ND")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IFERROR(((J91+K91+L91+M91)/H91),"ND")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IFERROR(((J93+K93+L93+M93)/H93),"ND")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IFERROR(((J95+K95+L95+M95)/H95),"ND")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IFERROR(((J97+K97+L97+M97)/H97),"ND")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IFERROR(((J99+K99+L99+M99)/H99),"ND")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IFERROR(((J101+K101+L101+M101)/H101),"ND")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IFERROR(((J103+K103+L103+M103)/H103),"ND")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IFERROR(((J105+K105+L105+M105)/H105),"ND")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IFERROR(((J107+K107+L107+M107)/H107),"ND")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IFERROR(((J109+K109+L109+M109)/H109),"ND")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IFERROR(((J111+K111+L111+M111)/H111),"ND")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IFERROR(((J113+K113+L113+M113)/H113),"ND")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IFERROR(((J115+K115+L115+M115)/H115),"ND")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IFERROR(((J117+K117+L117+M117)/H117),"ND")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IFERROR(((J119+K119+L119+M119)/H119),"ND")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IFERROR(((J121+K121+L121+M121)/H121),"ND")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IFERROR(((J123+K123+L123+M123)/H123),"ND")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IFERROR(((J125+K125+L125+M125)/H125),"ND")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IFERROR(((J127+K127+L127+M127)/H127),"ND")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IFERROR(((J129+K129+L129+M129)/H129),"ND")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IFERROR(((J131+K131+L131+M131)/H131),"ND")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IFERROR(((J133+K133+L133+M133)/H133),"ND")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IFERROR(((J135+K135+L135+M135)/H135),"ND")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IFERROR(((J137+K137+L137+M137)/H137),"ND")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IFERROR(((J139+K139+L139+M139)/H139),"ND")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IFERROR(((J141+K141+L141+M141)/H141),"ND")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IFERROR(((J143+K143+L143+M143)/H143),"ND")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IFERROR(((J145+K145+L145+M145)/H145),"ND")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IFERROR(((J147+K147+L147+M147)/H147),"ND")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IFERROR(((J149+K149+L149+M149)/H149),"ND")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IFERROR(((J151+K151+L151+M151)/H151),"ND")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IFERROR(((J153+K153+L153+M153)/H153),"ND")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IFERROR(((J155+K155+L155+M155)/H155),"ND")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IFERROR(((J157+K157+L157+M157)/H157),"ND")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IFERROR(((J159+K159+L159+M159)/H159),"ND")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IFERROR(((J161+K161+L161+M161)/H161),"ND")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IFERROR(((J163+K163+L163+M163)/H163),"ND")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IFERROR(((J165+K165+L165+M165)/H165),"ND")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IFERROR(((J167+K167+L167+M167)/H167),"ND")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IFERROR(((J169+K169+L169+M169)/H169),"ND")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IFERROR(((J171+K171+L171+M171)/H171),"ND")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IFERROR(((J173+K173+L173+M173)/H173),"ND")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IFERROR(((J175+K175+L175+M175)/H175),"ND")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IFERROR(((J177+K177+L177+M177)/H177),"ND")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IFERROR(((J179+K179+L179+M179)/H179),"ND")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IFERROR(((J181+K181+L181+M181)/H181),"ND")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IFERROR(((J183+K183+L183+M183)/H183),"ND")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IFERROR(((J185+K185+L185+M185)/H185),"ND")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IFERROR(((J187+K187+L187+M187)/H187),"ND")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IFERROR(((J189+K189+L189+M189)/H189),"ND")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IFERROR(((J191+K191+L191+M191)/H191),"ND")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IFERROR(((J193+K193+L193+M193)/H193),"ND")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IFERROR(((J195+K195+L195+M195)/H195),"ND")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IFERROR(((J197+K197+L197+M197)/H197),"ND")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IFERROR(((J199+K199+L199+M199)/H199),"ND")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IFERROR(((J201+K201+L201+M201)/H201),"ND")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IFERROR(((J203+K203+L203+M203)/H203),"ND")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IFERROR(((J205+K205+L205+M205)/H205),"ND")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IFERROR(((J207+K207+L207+M207)/H207),"ND")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IFERROR(((J209+K209+L209+M209)/H209),"ND")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IFERROR(((J211+K211+L211+M211)/H211),"ND")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IFERROR(((J213+K213+L213+M213)/H213),"ND")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IFERROR(((J215+K215+L215+M215)/H215),"ND")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IFERROR(((J217+K217+L217+M217)/H217),"ND")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IFERROR(((J219+K219+L219+M219)/H219),"ND")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IFERROR(((J221+K221+L221+M221)/H221),"ND")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IFERROR(((J223+K223+L223+M223)/H223),"ND")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IFERROR(((J225+K225+L225+M225)/H225),"ND")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IFERROR(((J227+K227+L227+M227)/H227),"ND")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IFERROR(((J229+K229+L229+M229)/H229),"ND")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IFERROR(((J231+K231+L231+M231)/H231),"ND")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IFERROR(((J233+K233+L233+M233)/H233),"ND")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IFERROR(((J235+K235+L235+M235)/H235),"ND")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IFERROR(((J237+K237+L237+M237)/H237),"ND")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IFERROR(((J239+K239+L239+M239)/H239),"ND")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IFERROR(((J241+K241+L241+M241)/H241),"ND")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IFERROR(((J243+K243+L243+M243)/H243),"ND")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IFERROR(((J245+K245+L245+M245)/H245),"ND")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IFERROR(((J247+K247+L247+M247)/H247),"ND")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IFERROR(((J249+K249+L249+M249)/H249),"ND")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IFERROR(((J251+K251+L251+M251)/H251),"ND")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IFERROR(((J253+K253+L253+M253)/H253),"ND")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IFERROR(((J255+K255+L255+M255)/H255),"ND")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IFERROR(((J257+K257+L257+M257)/H257),"ND")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IFERROR(((J259+K259+L259+M259)/H259),"ND")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IFERROR(((J261+K261+L261+M261)/H261),"ND")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IFERROR(((J263+K263+L263+M263)/H263),"ND")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IFERROR(((J265+K265+L265+M265)/H265),"ND")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IFERROR(((J267+K267+L267+M267)/H267),"ND")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IFERROR(((J269+K269+L269+M269)/H269),"ND")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IFERROR(((J271+K271+L271+M271)/H271),"ND")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IFERROR(((J273+K273+L273+M273)/H273),"ND")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IFERROR(((J275+K275+L275+M275)/H275),"ND")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IFERROR(((J277+K277+L277+M277)/H277),"ND")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IFERROR(((J279+K279+L279+M279)/H279),"ND")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IFERROR(((J281+K281+L281+M281)/H281),"ND")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IFERROR(((J283+K283+L283+M283)/H283),"ND")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IFERROR(((J285+K285+L285+M285)/H285),"ND")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IFERROR(((J287+K287+L287+M287)/H287),"ND")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IFERROR(((J289+K289+L289+M289)/H289),"ND")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IFERROR(((J291+K291+L291+M291)/H291),"ND")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IFERROR(((J293+K293+L293+M293)/H293),"ND")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IFERROR(((J295+K295+L295+M295)/H295),"ND")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IFERROR(((J297+K297+L297+M297)/H297),"ND")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IFERROR(((J299+K299+L299+M299)/H299),"ND")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IFERROR(((J301+K301+L301+M301)/H301),"ND")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IFERROR(((J303+K303+L303+M303)/H303),"ND")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IFERROR(((J305+K305+L305+M305)/H305),"ND")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IFERROR(((J307+K307+L307+M307)/H307),"ND")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IFERROR(((J309+K309+L309+M309)/H309),"ND")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IFERROR(((J311+K311+L311+M311)/H311),"ND")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IFERROR(((J313+K313+L313+M313)/H313),"ND")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IFERROR(((J315+K315+L315+M315)/H315),"ND")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IFERROR(((J317+K317+L317+M317)/H317),"ND")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IFERROR(((J319+K319+L319+M319)/H319),"ND")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IFERROR(((J321+K321+L321+M321)/H321),"ND")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IFERROR(((J323+K323+L323+M323)/H323),"ND")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IFERROR(((J325+K325+L325+M325)/H325),"ND")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IFERROR(((J327+K327+L327+M327)/H327),"ND")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IFERROR(((J329+K329+L329+M329)/H329),"ND")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IFERROR(((J331+K331+L331+M331)/H331),"ND")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IFERROR(((J333+K333+L333+M333)/H333),"ND")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IFERROR(((J335+K335+L335+M335)/H335),"ND")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IFERROR(((J337+K337+L337+M337)/H337),"ND")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IFERROR(((J339+K339+L339+M339)/H339),"ND")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IFERROR(((J341+K341+L341+M341)/H341),"ND")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IFERROR(((J343+K343+L343+M343)/H343),"ND")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IFERROR(((J345+K345+L345+M345)/H345),"ND")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IFERROR(((J347+K347+L347+M347)/H347),"ND")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IFERROR(((J349+K349+L349+M349)/H349),"ND")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IFERROR(((J351+K351+L351+M351)/H351),"ND")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IFERROR(((J353+K353+L353+M353)/H353),"ND")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IFERROR(((J355+K355+L355+M355)/H355),"ND")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IFERROR(((J357+K357+L357+M357)/H357),"ND")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IFERROR(((J359+K359+L359+M359)/H359),"ND")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IFERROR(((J361+K361+L361+M361)/H361),"ND")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IFERROR(((J363+K363+L363+M363)/H363),"ND")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IFERROR(((J365+K365+L365+M365)/H365),"ND")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IFERROR(((J367+K367+L367+M367)/H367),"ND")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IFERROR(((J369+K369+L369+M369)/H369),"ND")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IFERROR(((J371+K371+L371+M371)/H371),"ND")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IFERROR(((J373+K373+L373+M373)/H373),"ND")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IFERROR(((J375+K375+L375+M375)/H375),"ND")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IFERROR(((J377+K377+L377+M377)/H377),"ND")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IFERROR(((J379+K379+L379+M379)/H379),"ND")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IFERROR(((J381+K381+L381+M381)/H381),"ND")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IFERROR(((J383+K383+L383+M383)/H383),"ND")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IFERROR(((J385+K385+L385+M385)/H385),"ND")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IFERROR(((J387+K387+L387+M387)/H387),"ND")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IFERROR(((J389+K389+L389+M389)/H389),"ND")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IFERROR(((J391+K391+L391+M391)/H391),"ND")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IFERROR(((J393+K393+L393+M393)/H393),"ND")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IFERROR(((J395+K395+L395+M395)/H395),"ND")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IFERROR(((J397+K397+L397+M397)/H397),"ND")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IFERROR(((J399+K399+L399+M399)/H399),"ND")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IFERROR(((J401+K401+L401+M401)/H401),"ND")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IFERROR(((J403+K403+L403+M403)/H403),"ND")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IFERROR(((J405+K405+L405+M405)/H405),"ND")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IFERROR(((J407+K407+L407+M407)/H407),"ND")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IFERROR(((J409+K409+L409+M409)/H409),"ND")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IFERROR(((J411+K411+L411+M411)/H411),"ND")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IFERROR(((J413+K413+L413+M413)/H413),"ND")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IFERROR(((J415+K415+L415+M415)/H415),"ND")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IFERROR(((J417+K417+L417+M417)/H417),"ND")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IFERROR(((J419+K419+L419+M419)/H419),"ND")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IFERROR(((J421+K421+L421+M421)/H421),"ND")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IFERROR(((J423+K423+L423+M423)/H423),"ND")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IFERROR(((J425+K425+L425+M425)/H425),"ND")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IFERROR(((J427+K427+L427+M427)/H427),"ND")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IFERROR(((J429+K429+L429+M429)/H429),"ND")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IFERROR(((J431+K431+L431+M431)/H431),"ND")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IFERROR(((J433+K433+L433+M433)/H433),"ND")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IFERROR(((J435+K435+L435+M435)/H435),"ND")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IFERROR(((J437+K437+L437+M437)/H437),"ND")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IFERROR(((J439+K439+L439+M439)/H439),"ND")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IFERROR(((J441+K441+L441+M441)/H441),"ND")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IFERROR(((J443+K443+L443+M443)/H443),"ND")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IFERROR(((J445+K445+L445+M445)/H445),"ND")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IFERROR(((J447+K447+L447+M447)/H447),"ND")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IFERROR(((J449+K449+L449+M449)/H449),"ND")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IFERROR(((J451+K451+L451+M451)/H451),"ND")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IFERROR(((J453+K453+L453+M453)/H453),"ND")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IFERROR(((J455+K455+L455+M455)/H455),"ND")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IFERROR(((J457+K457+L457+M457)/H457),"ND")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IFERROR(((J459+K459+L459+M459)/H459),"ND")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IFERROR(((J461+K461+L461+M461)/H461),"ND")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IFERROR(((J463+K463+L463+M463)/H463),"ND")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IFERROR(((J465+K465+L465+M465)/H465),"ND")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IFERROR(((J467+K467+L467+M467)/H467),"ND")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IFERROR(((J469+K469+L469+M469)/H469),"ND")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t="shared" ref="O471" ca="1" si="455">IFERROR(((J471+K471+L471+M471)/H471),"ND")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t="shared" ref="O473" ca="1" si="456">IFERROR(((J473+K473+L473+M473)/H473),"ND")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08"/>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18</vt:i4>
      </vt:variant>
    </vt:vector>
  </HeadingPairs>
  <TitlesOfParts>
    <vt:vector size="27" baseType="lpstr">
      <vt:lpstr>5. Pp (3 años)</vt:lpstr>
      <vt:lpstr> 7. Pp (2026)</vt:lpstr>
      <vt:lpstr>9. METAS</vt:lpstr>
      <vt:lpstr>11. SEGUIMIENTO 2026</vt:lpstr>
      <vt:lpstr>17. CEDULA0126</vt:lpstr>
      <vt:lpstr>21. CEDULA0127</vt:lpstr>
      <vt:lpstr>22. CEDULA0227</vt:lpstr>
      <vt:lpstr>23. CEDULA0327</vt:lpstr>
      <vt:lpstr>24. CEDULA0427</vt:lpstr>
      <vt:lpstr>' 7. Pp (2026)'!Área_de_impresión</vt:lpstr>
      <vt:lpstr>'11. SEGUIMIENTO 2026'!Área_de_impresión</vt:lpstr>
      <vt:lpstr>'17. CEDULA0126'!Área_de_impresión</vt:lpstr>
      <vt:lpstr>'21. CEDULA0127'!Área_de_impresión</vt:lpstr>
      <vt:lpstr>'22. CEDULA0227'!Área_de_impresión</vt:lpstr>
      <vt:lpstr>'23. CEDULA0327'!Área_de_impresión</vt:lpstr>
      <vt:lpstr>'24. CEDULA0427'!Área_de_impresión</vt:lpstr>
      <vt:lpstr>'5. Pp (3 años)'!Área_de_impresión</vt:lpstr>
      <vt:lpstr>'9. METAS'!Área_de_impresión</vt:lpstr>
      <vt:lpstr>' 7. Pp (2026)'!Títulos_a_imprimir</vt:lpstr>
      <vt:lpstr>'11. SEGUIMIENTO 2026'!Títulos_a_imprimir</vt:lpstr>
      <vt:lpstr>'17. CEDULA0126'!Títulos_a_imprimir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2026-04-16T18:19:01Z</cp:lastPrinted>
  <dcterms:created xsi:type="dcterms:W3CDTF">2025-11-17T14:09:10Z</dcterms:created>
  <dcterms:modified xsi:type="dcterms:W3CDTF">2026-04-30T16:27:06Z</dcterms:modified>
</cp:coreProperties>
</file>