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ownloads\"/>
    </mc:Choice>
  </mc:AlternateContent>
  <xr:revisionPtr revIDLastSave="0" documentId="13_ncr:1_{DA06396B-9158-4423-9A05-677AC22C4B8B}" xr6:coauthVersionLast="47" xr6:coauthVersionMax="47" xr10:uidLastSave="{00000000-0000-0000-0000-000000000000}"/>
  <bookViews>
    <workbookView xWindow="-120" yWindow="-120" windowWidth="29040" windowHeight="15720" xr2:uid="{00000000-000D-0000-FFFF-FFFF00000000}"/>
  </bookViews>
  <sheets>
    <sheet name="SEGUIMIENTO EJE 3 2024" sheetId="1" r:id="rId1"/>
    <sheet name="Instrucciones" sheetId="3" r:id="rId2"/>
    <sheet name="Hoja1" sheetId="2" r:id="rId3"/>
  </sheets>
  <definedNames>
    <definedName name="ADFASDF">#REF!</definedName>
    <definedName name="_xlnm.Print_Area" localSheetId="0">'SEGUIMIENTO EJE 3 2024'!$A$1:$W$63</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1" l="1"/>
  <c r="U15" i="1"/>
  <c r="T15" i="1"/>
  <c r="S15" i="1"/>
  <c r="R15" i="1"/>
  <c r="Q15" i="1"/>
  <c r="P15" i="1"/>
  <c r="P23" i="1" l="1"/>
  <c r="T16" i="1"/>
  <c r="T55" i="1" l="1"/>
  <c r="P17" i="1" l="1"/>
  <c r="P18" i="1"/>
  <c r="P19" i="1"/>
  <c r="P20" i="1"/>
  <c r="P21" i="1"/>
  <c r="P22"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S71" i="1"/>
  <c r="S72" i="1"/>
  <c r="S73" i="1"/>
  <c r="S74" i="1"/>
  <c r="S75" i="1"/>
  <c r="S76" i="1"/>
  <c r="S77" i="1"/>
  <c r="S78" i="1"/>
  <c r="S79" i="1"/>
  <c r="O71" i="1"/>
  <c r="O72" i="1"/>
  <c r="O73" i="1"/>
  <c r="O74" i="1"/>
  <c r="O75" i="1"/>
  <c r="O76" i="1"/>
  <c r="O77" i="1"/>
  <c r="O78" i="1"/>
  <c r="O79" i="1"/>
  <c r="Q55" i="1"/>
  <c r="R55" i="1"/>
  <c r="S55" i="1"/>
  <c r="U55" i="1"/>
  <c r="V55" i="1"/>
  <c r="O68" i="1"/>
  <c r="V68" i="1" s="1"/>
  <c r="P68" i="1"/>
  <c r="Q68" i="1"/>
  <c r="R68" i="1"/>
  <c r="S68" i="1"/>
  <c r="T68" i="1"/>
  <c r="U68" i="1"/>
  <c r="O69" i="1"/>
  <c r="S69" i="1"/>
  <c r="O70" i="1"/>
  <c r="S70" i="1"/>
  <c r="P55" i="1" l="1"/>
  <c r="V16" i="1"/>
  <c r="U16" i="1"/>
  <c r="S16" i="1"/>
  <c r="R16" i="1"/>
  <c r="Q16" i="1"/>
  <c r="P16"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<sst xmlns="http://schemas.openxmlformats.org/spreadsheetml/2006/main" count="334" uniqueCount="212">
  <si>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</si>
  <si>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</si>
  <si>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</si>
  <si>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</si>
  <si>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</si>
  <si>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</si>
  <si>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</si>
  <si>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</si>
  <si>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</si>
  <si>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</si>
  <si>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</si>
  <si>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</si>
  <si>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</si>
  <si>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PRESUPUESTO ANUAL AUTORIZADO</t>
  </si>
  <si>
    <t>PLANEACIÓN TRIMESTRAL DE EJECUCIÓN DEL PRESUPUESTO</t>
  </si>
  <si>
    <t>EJECUCIÓN  DEL PRESUPUESTO AUTORIZADO</t>
  </si>
  <si>
    <t>AVANCE TRIMESTRAL EN LA EJECUCIÓN DEL PRESUPUESTO</t>
  </si>
  <si>
    <t>AVANCE ACUMULADO ANUAL DE LA  EJECUCIÓN DEL PRESUPUESTO</t>
  </si>
  <si>
    <t>SEGUIMIENTO A LA EJECUCIÓN DEL PRESUPUESTO AUTORIZADO</t>
  </si>
  <si>
    <t>UNIDAD ADMINISTRATIVA</t>
  </si>
  <si>
    <t>JUSTIFICACION TRIMESTRAL Y ANUAL DE AVANCE DE RESULTADOS 2023</t>
  </si>
  <si>
    <t>TRIMESTRE 1 2023</t>
  </si>
  <si>
    <t>TRIMESTRE 2 2023</t>
  </si>
  <si>
    <t>TRIMESTRE 3 2023</t>
  </si>
  <si>
    <t>TRIMESTRE 4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</si>
  <si>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</si>
  <si>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</si>
  <si>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</si>
  <si>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</si>
  <si>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</si>
  <si>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t>
  </si>
  <si>
    <t>Propósito
(Secretaria de Ecología y Desarrollo Urbano)</t>
  </si>
  <si>
    <t>PPAA: Porcentaje de Acciones de Protección y Mitigación del Deterioro Ambiental</t>
  </si>
  <si>
    <t>Trimestral</t>
  </si>
  <si>
    <t>Unidad de medida del indicador: 
percentaje
Unidad de medida: 
Puntaje. Acciones</t>
  </si>
  <si>
    <t>Anual</t>
  </si>
  <si>
    <t>Componente
(Direccion de Manejo de Recursos Naturales)</t>
  </si>
  <si>
    <t>PAPRN:
Porcentaje de acciones de protección de los recursos naturales realizadas.</t>
  </si>
  <si>
    <t>UNIDAD DE MEDIDA DEL INDICADOR
Porcentaje 
UNIDAD DE MEDIDA DE LA VARIABLE:
acciones</t>
  </si>
  <si>
    <t>Actividad</t>
  </si>
  <si>
    <t>PDAAR:
Porcentaje de Dictamen de afectación de arbolado realizados.</t>
  </si>
  <si>
    <t>UNIDAD DE MEDIDA DEL INDICADOR:
Porcentaje.
UNIDAD DE MEDIDA DE LA VARIABLE:
 (Dictamenes de Afectación de Arbolado)</t>
  </si>
  <si>
    <t>PPPE:
Porcentaje de Permiso de Poda emitidos.</t>
  </si>
  <si>
    <t>UNIDAD DE MEDIDA DEL INDICADOR:
Porcentaje 
UNIDAD DE MEDIDA DE LA VARIABLE:
 (Permisos de poda)</t>
  </si>
  <si>
    <t>PPDAE:
Porcentaje de Permiso de Derribo de Arbolado emitidos.</t>
  </si>
  <si>
    <t>UNIDAD DE MEDIDA DEL INDICADOR:
Porcentaje 
UNIDAD DE MEDIDA DE LA VARIABLE:
 (Permisos de Derribo de Arbolado)</t>
  </si>
  <si>
    <t>PPTE:
Porcentaje de Permiso de Traspante emitidos.</t>
  </si>
  <si>
    <t>UNIDAD DE MEDIDA DEL INDICADOR:
Porcentaje 
UNIDAD DE MEDIDA DE LA VARIABLE:
 (Permisos de Trasplante de Arbolado)</t>
  </si>
  <si>
    <t>PAPTM:
Porcentaje de actividades de proteccion de la turtuga marina realizadas.</t>
  </si>
  <si>
    <t>UNIDAD DE MEDIDA DEL INDICADOR:
Porcentaje
UNIDAD DE MEDIDA DE LA VARIABLE:
(Actividades realizadas.)</t>
  </si>
  <si>
    <t>PAPCA:
Porcentaje de actividades de protección del  cangrejo azul realizados.</t>
  </si>
  <si>
    <t>UNIDAD DE MEDIDA DEL INDICADOR:
Porcentaje
UNIDAD DE MEDIDA DE LA VARIABLE:
(Jornadas realizadas.)</t>
  </si>
  <si>
    <t>PJRR:
Porcentaje de Jornadas de reforestaciones realizadas.</t>
  </si>
  <si>
    <t>Componente
( Direccion de Normatividad y Evaluacion Ambiental)</t>
  </si>
  <si>
    <t xml:space="preserve">PPEE:
Porcentaje de Permisos ecológicos emitidos.
</t>
  </si>
  <si>
    <t>UNIDAD DE MEDIDA DEL INDICADOR:
Porcentaje 
UNIDAD DE MEDIDA DE LA VARIABLE:
(permisos ambientales)</t>
  </si>
  <si>
    <t xml:space="preserve">PCDE:
Porcentaje de Constancias potencial de desarrollo de predios emitidas. </t>
  </si>
  <si>
    <t>UNIDAD DE MEDIDA DEL INDICADOR:
Porcentaje  
UNIDAD DE MEDIDA DE LA VARIABLE:
(Constancia potencial de desarrollo)</t>
  </si>
  <si>
    <t>PFEE:
Porcentaje de  Factibilidades Ecológicas elaboradas.</t>
  </si>
  <si>
    <t>UNIDAD DE MEDIDA DEL INDICADOR:
Porcentaje 
UNIDAD DE MEDIDA DE LA VARIABLE:
(factibilidad ecológica)</t>
  </si>
  <si>
    <t>PAAE:
Porcentaje de Anuencias ambiental de obra civil y actividades elaboradas.</t>
  </si>
  <si>
    <t>UNIDAD DE MEDIDA DEL INDICADOR:
Porcentaje  
UNIDAD DE MEDIDA DE LA VARIABLE:
(Anuencia ambiental)</t>
  </si>
  <si>
    <t>Componente:
( Coordinacion de Inspección y Vigilancia /  Coordinación Juridica )</t>
  </si>
  <si>
    <t>PEV: 
Porcentaje de establecimientos verificados</t>
  </si>
  <si>
    <t>UNIDAD DE MEDIDA DEL INDICADOR:
Porcentaje
UNIDAD DE MEDIDA DE LA VARIABLE:
 (Acciones realizadas)</t>
  </si>
  <si>
    <t>PPOE:
Porcentaje de Permisos de Operación emitidos.</t>
  </si>
  <si>
    <t xml:space="preserve">UNIDAD DE MEDIDA DEL INDICADOR:
Porcentaje  
UNIDAD DE MEDIDA DE LA VARIABLE:
(permisos de operación emitidos) </t>
  </si>
  <si>
    <t>PVVR:
Porcentaje de Visitas de verificación realizadas.</t>
  </si>
  <si>
    <t>UNIDAD DE MEDIDA DEL INDICADOR:
Porcentaje 
UNIDAD DE MEDIDA DE LA VARIABLE:
(Visitas de verificación realizadas)</t>
  </si>
  <si>
    <t>PDCA:
Porcentaje de Denuncias Ciudadanas atendidas.</t>
  </si>
  <si>
    <t>UNIDAD DE MEDIDA DEL INDICADOR:
Porcentaje 
UNIDAD DE MEDIDA DE LA VARIABLE:
(Denuncias ciudadanas realizadas)</t>
  </si>
  <si>
    <t>PPF:
Porcentaje de procedimientos juridicos finalizados.</t>
  </si>
  <si>
    <t>UNIDAD DE MEDIDA DEL INDICADOR:
Porcentaje 
UNIDAD DE MEDIDA DE LA VARIABLE:
(Resolutivos finalizados)</t>
  </si>
  <si>
    <t>Componente
(Dirección de Divulgación y Educación Ambiental)</t>
  </si>
  <si>
    <t>UNIDAD DE MEDIDA DEL INDICADOR:
Porcentaje
UNIDAD DE MEDIDA DE LA VARIABLE:
(Acciones realizadas)</t>
  </si>
  <si>
    <t>PJRR:
Porcentaje de Jornadas Reciclatón realizadas.</t>
  </si>
  <si>
    <t>UNIDAD DE MEDIDA DEL INDICADOR:
Porcentaje
UNIDAD DE MEDIDA DE LA VARIABLE:
(Jornadas realizas.)</t>
  </si>
  <si>
    <t>PVSMAR:
Porcentaje de Visitas del Sistema de Manejo Ambiental realizadas.</t>
  </si>
  <si>
    <t>UNIDAD DE MEDIDA DEL INDICADOR:
Porcentaje 
UNIDAD DE MEDIDA DE LA VARIABLE:
(visitas realizadas).</t>
  </si>
  <si>
    <t>PTR:
Porcentaje de Pláticas y Talleres realizadas.</t>
  </si>
  <si>
    <t xml:space="preserve">UNIDAD DE MEDIDA DEL INDICADOR:
Porcentaje 
UNIDAD DE MEDIDA DE LA VARIABLE:
(pláticas y talleres realizadas). </t>
  </si>
  <si>
    <t>Componente
( Dirección de Planeación y Política Ambiental )</t>
  </si>
  <si>
    <t>PAAINR:
Porcentaje de acciones para la actualizaciónes de los Instrumentos Normativos realizado.</t>
  </si>
  <si>
    <t>UNIDAD DE MEDIDA DEL INDICADOR:
Porcentaje
UNIDAD DE MEDIDA DE LA VARIABLE:
Porcentaje de avance de actualización.</t>
  </si>
  <si>
    <t xml:space="preserve">PCCR:
Porcentaje de cursos de capacitación en materia normativa ambiental realizados.
</t>
  </si>
  <si>
    <t>UNIDAD DE MEDIDA DEL INDICADOR:
Porcentaje
UNIDAD DE MEDIDA DE LA VARIABLE:
Cursos de capacitación.</t>
  </si>
  <si>
    <t>PAAPOELR :
Porcentaje de acciones de actualización del Programa de Ordenamiento Ecológico Local realizadas.</t>
  </si>
  <si>
    <t>UNIDAD DE MEDIDA DEL INDICADOR:
Porcentaje
UNIDAD DE MEDIDA DE LA VARIABLE:
Acciones de actualización.</t>
  </si>
  <si>
    <t>PSCMER:
Porcentaje de Sesiones de la Comisión Municipal de Ecología realizadas.</t>
  </si>
  <si>
    <t>UNIDAD DE MEDIDA DEL INDICADOR:
Porcentaje
UNIDAD DE MEDIDA DE LA VARIABLE:
Seciones de trabajo.</t>
  </si>
  <si>
    <t>PJSCUR:
Porcentaje de Jornadas de Saneamiento de Cenotes Urbanos realizadas.</t>
  </si>
  <si>
    <t>UNIDAD DE MEDIDA DEL INDICADOR:
Porcentaje
UNIDAD DE MEDIDA DE LA VARIABLE:
Jornadas de saneamiento.</t>
  </si>
  <si>
    <t>Componente
(Dirección de Áreas Naturales Protegidas)</t>
  </si>
  <si>
    <t>PACR:
Porcentaje de acciones para el ciudado de las ANP realizadas</t>
  </si>
  <si>
    <t>UNIDAD DE MEDIDA DEL INDICADOR:
Porcentaje 
UNIDAD DE MEDIDA DE LA VARIABLE:
(Acciones ejecutadas)</t>
  </si>
  <si>
    <t>PCCI: Porcentaje de cursos de capacitación impartidos.</t>
  </si>
  <si>
    <t>UNIDAD DE MEDIDA DEL INDICADOR:
Porcentaje 
UNIDAD DE MEDIDA DE LA VARIABLE:
(Cursos)</t>
  </si>
  <si>
    <t>PRGR:
Porcentaje de Recorridos guiado en el Parque Ecológico Ombligo Verde realizados.</t>
  </si>
  <si>
    <t>NIDAD DE MEDIDA DEL INDICADOR:
 Porcentaje 
UNIDAD DE MEDIDA DE LA VARIABLE:
(Recorridos)</t>
  </si>
  <si>
    <t>PPECR:
Porcentaje  de platicas de educación y cultura en el Parque Ecológico Ombligo Verder realizados.</t>
  </si>
  <si>
    <t>UNIDAD DE MEDIDA DEL INDICADOR:
Porcentaje 
UNIDAD DE MEDIDA DE LA VARIABLE:
(Platicas)</t>
  </si>
  <si>
    <t>PCCR: 
Porcentaje de cursos de capacitación realizados.</t>
  </si>
  <si>
    <t>UNIDAD DE MEDIDA DEL INDICADOR:
Porcentaje 
UNIDAD DE MEDIDA DE LA VARIABLE:
(Cursos de capacitación)</t>
  </si>
  <si>
    <t>PRGR:
Porcentaje de recorridos guiados en el Parque Ecológica Estatal Kabah realizados.</t>
  </si>
  <si>
    <t>UNIDAD DE MEDIDA DEL INDICADOR:
Porcentaje 
UNIDAD DE MEDIDA DE LA VARIABLE:
(Recorridos guiados)</t>
  </si>
  <si>
    <t>PPECR:
Porcentaje  de platicas de educación y cultura en el Parque Ecológico Estatal Kabah realizados.</t>
  </si>
  <si>
    <t>UNIDAD DE MEDIDA DEL INDICADOR:
Porcentaje
UNIDAD DE MEDIDA DE LA VARIABLE:
 (Platicas y  exposiciones)</t>
  </si>
  <si>
    <t>Componente
(Dirección de Protección y Bienestar Animal)</t>
  </si>
  <si>
    <t>PACR:
Porcentaje de acciones para la protección y bienestar animal realizadas.</t>
  </si>
  <si>
    <t>UNIDAD DE MEDIDA DEL INDICADOR:
Porcentaje 
UNIDAD DE MEDIDA DE LA VARIABLE:
(Acciones realizadas)</t>
  </si>
  <si>
    <t>PDCA: Porcentaje de denuncias ciudadanas atendidas  en materia de protección y bienestar animal.</t>
  </si>
  <si>
    <t>UNIDAD DE MEDIDA DEL INDICADOR:
Porcentaje 
UNIDAD DE MEDIDA DE LA VARIABLE:
(Denuncias atendidas)</t>
  </si>
  <si>
    <t>PAVR: Porcentaje de Atenciones  Veterinarias realizadas</t>
  </si>
  <si>
    <t>PAPR: Porcentaje de acciones para la protección animal realizadas.</t>
  </si>
  <si>
    <t>UNIDAD DE MEDIDA DEL INDICADOR:
Porcentaje
UNIDAD DE MEDIDA DE LA VARIABLE:
 (Atenciones veterinarias realizadas)</t>
  </si>
  <si>
    <t>AUTORIZÓ
Lic. Nahielli Margarita Orozco Lozano
Secretaría Municipal de Ecología y Desarrollo Urbano</t>
  </si>
  <si>
    <t>ELABORÓ
Lic. Ursula Patricia Correa Castillo
Programas Especiales de la Secretaría Municipal de Ecología y Desarrollo Urbano</t>
  </si>
  <si>
    <t>SECRETARÍA MUNICIPAL DE ECOLOGÍA Y DESARROLLO URBANO</t>
  </si>
  <si>
    <t>OFICINA DEL SECRETARIO MUNICIPAL DE ECOLOGÍA Y DESARROLLO URBANO</t>
  </si>
  <si>
    <t>OFICINA DEL DIRECTOR GENERAL DE ECOLOGÍA</t>
  </si>
  <si>
    <t>DIRECCIÓN DE NORMATIVIDAD Y EVALUACIÓN AMBIENTAL</t>
  </si>
  <si>
    <t>DIRECCIÓN DE MANEJO DE RECURSOS NATURALES</t>
  </si>
  <si>
    <t>DIRECCIÓN DE DIVULGACIÓN Y EDUCACIÓN AMBIENTAL</t>
  </si>
  <si>
    <t>DIRECCIÓN DE PLANEACIÓN Y POLÍTICA AMBIENTAL</t>
  </si>
  <si>
    <t>DIRECCIÓN DE ÁREAS NATURALES PROTEGIDAS</t>
  </si>
  <si>
    <t>DIRECCIÓN DE PROTECCIÓN Y BIENESTAR ANIMAL</t>
  </si>
  <si>
    <t>Justificacion Trimestral:Derivado de la reactivación económica y comercial, se logró superar la meta proyectada.</t>
  </si>
  <si>
    <t>Justificacion Trimestral: Derivado de la reactivación económica y comercial, se logró superar la meta proyectada.</t>
  </si>
  <si>
    <t>Justificacion Trimestral: Durante este trimestre no ingresaron solicitudes para expedición de este permiso como se esperaba en la meta proyectada.</t>
  </si>
  <si>
    <t>Justificacion Trimestral: Durante este trimestre se realizaron actividades adicionales debido al interés de la ciudadanía y hoteleros por implementar acciones para la protección de los organismos que anidan en las costas del municipio.</t>
  </si>
  <si>
    <t>Justificacion Trimestral:Durante este trimestre se logro superar la meta proyectada derivado a jornadas extraordinarias por solicitud de la ciudadanía.</t>
  </si>
  <si>
    <t>Justificacion Trimestral: Durante este trimestre se logro superar la meta proyectada derivado a jornadas extraordinarias por solicitud de la ciudadanía.</t>
  </si>
  <si>
    <t>Justificacion Trimestral: Durante este trimestre no se logro superar la meta proyectada.</t>
  </si>
  <si>
    <t>Justificacion Trimestral: Durante este trimestre se supero la meta programada derivado a la  fluencia de la ciudadano al el ANP.</t>
  </si>
  <si>
    <t>Justificacion Trimestral: Durante este trimestre se supero la meta programada derivado a la  fluencia de solicitudes de servicios en materia de protección animal.</t>
  </si>
  <si>
    <t>Justificacion Trimestral: Durante este trimestre se supero la meta programada derivado a la fluencia de denuncias emitidas por los ciudadanos en materia de protección animal.</t>
  </si>
  <si>
    <t>Justificacion Trimestral: Durante este trimestre se supero la meta programada derivado a la fluencia de la ciudadano al el ANP.</t>
  </si>
  <si>
    <t>Justificacion Trimestral: Durante este trimestre no se logro alcanzar la meta proyectada dado a que no se recibieron  solicitudes de platicas por parte de la ciudadanía.</t>
  </si>
  <si>
    <t>Justificacion Trimestral: Derivado de la reactivación económica y comercial,  así como el ingreso de solicitudes para permisos de operación se logro superar la meta proyectada.</t>
  </si>
  <si>
    <t>Justificacion Trimestral: Se rebaso la meta planeada, ya que e implementaron muchas actividades este año las cuales impulsan para sobrepasar las metas.</t>
  </si>
  <si>
    <t>ANUAL</t>
  </si>
  <si>
    <t xml:space="preserve">Meta Anual </t>
  </si>
  <si>
    <t>PADR: 
Porcentaje de acciones de difusión realizadas.</t>
  </si>
  <si>
    <t>Justificacion Trimestral: Durante este trimestre no se llego a superar la meta, porque no se recibieron tantos tramites de arbolado que este causando alguna afectación.</t>
  </si>
  <si>
    <t>Justificacion Trimestral: Durante este trimestre se proyectaron menos trámites de permiso de poda y debido al crecimiento de la maleza se solicitaron más de los programados por lo tanto se pudo superar la meta proyectada.</t>
  </si>
  <si>
    <t>Justificacion Trimestral: Durante este trimestre ingresaron más trámites de los programados por lo tanto se logro superar la meta programada.</t>
  </si>
  <si>
    <t>Justificacion Trimestral: Durante este trimestre se logro alcanzar la meta proyectada, gracias a las jornadas que se realizaron.</t>
  </si>
  <si>
    <t>Justificacion Trimestral: Durante este trimestre no se recibieron tantas denuncias por parte de la ciudadanía por lo tanto no se llego a la meta proyectada.</t>
  </si>
  <si>
    <t>Justificacion Trimestral:Durante este trimestre no se logro finalizar el número proyectado de denuncias ya que el  ingreso de las mismas fue menor.</t>
  </si>
  <si>
    <t>Justificacion Trimestral: En este trimestre si se logro superar la meta proyectada, ya que se lograorn llevar a cabo todas las jornadas programadas.</t>
  </si>
  <si>
    <t>Justificacion Trimestral: Durante este trimestre no se implementaron tantas visitas a las diferentes oficinas de las dependencias municipales por lo tanto no se llego a la meta proyectada.</t>
  </si>
  <si>
    <t>Justificacion Trimestral: Durante este trimestre no se logro superar la meta proyectada, ya que hubo menos platicas con los colaboradores debido a sus agendas.</t>
  </si>
  <si>
    <t>Justificacion Trimestral: Meta superada porque no estaba programada la actividad que se realizo.</t>
  </si>
  <si>
    <t>Justificacion Trimestral: Durante este trimestre se logro superar la meta proyectada, gracias a las platicas que se implementan para el cuidado de las areas protegidas.</t>
  </si>
  <si>
    <t>Justificacion Trimestral: Durante este trimestre no se logro realizar la programación de cursos por lo tanto no llegamos a la meta proyectada.</t>
  </si>
  <si>
    <t>Justificacion Trimestral: Durante este trimestre se logro superar la meta proyectada, ya que se llevaron acabo los recorridos programados y más de ellos.</t>
  </si>
  <si>
    <t>Justificacion Trimestral: Durante este trimestre no se logro superar la meta proyectada, muy por encima ya que las platicas programas tuvieron una gran aceptación por ello se tuvieron que hacer más de las programadas.</t>
  </si>
  <si>
    <t>Justificacion Trimestral: Durante este trimestre se logro superar la meta proyectada.</t>
  </si>
  <si>
    <t>SEGUIMIENTO DE AVANCE EN CUMPLIMIENTO DE METAS Y OBJETIVOS 2024</t>
  </si>
  <si>
    <t xml:space="preserve">CLAVE Y NOMBRE DEL PPA: E-PPA: 3.2 PROGRAMA DE DESARROLLO URBANO Y MEDIO AMBIENTE SUSTENTABLE </t>
  </si>
  <si>
    <r>
      <rPr>
        <b/>
        <sz val="11"/>
        <color theme="1"/>
        <rFont val="Arial"/>
        <family val="2"/>
      </rPr>
      <t xml:space="preserve">3.2.1. </t>
    </r>
    <r>
      <rPr>
        <sz val="11"/>
        <color theme="1"/>
        <rFont val="Arial"/>
        <family val="2"/>
      </rPr>
      <t xml:space="preserve">Contribuir a garantizar la preservación de la riqueza natural única que tiene nuestro municipio mediante un crecimiento ordenado, sostenible y con responsabilidad compartida mediante la la protección del medio ambiente y biodiversidad de las diferentes especies, que conllevaran a un equilibrio ecológico de acuerdo con el crecimiento de la ciudad, con la finalidad de preservar las riquezas naturales del municipio. </t>
    </r>
  </si>
  <si>
    <t xml:space="preserve">3.2.1.1. Procurar la protección del medio ambiente y biodiversidad de las diferentes especies, que conllevaran a un equilibrio ecológico de acuerdo con el crecimiento de la ciudad, con la finalidad de preservar las riquezas naturales del municipio. </t>
  </si>
  <si>
    <t>3.2.1.1.1. Acciones de protección del medio ambiente y biodiversidad de la flora y fauna y de especies protegidas realizados.</t>
  </si>
  <si>
    <t>3.2.1.1.1.1. Emisión de Dictamen de afectación de arbolado.</t>
  </si>
  <si>
    <t>3.2.1.1.1.2. Emisión Permiso de Poda para dar cumplimiento a la normatividad en materia de arbolado urbano realizados.</t>
  </si>
  <si>
    <t>3.2.1.1.1.3. Emisión Permiso de  Derribo de arbolado para dar cumplimiento a la normatividad en materia de arbolado urbano realizados.</t>
  </si>
  <si>
    <t>3.2.1.1.1.4. Emisión de Permiso de Trasplante de Arbolado para dar cumplimiento a la normatividad en materia de arbolado urbano realizados.</t>
  </si>
  <si>
    <t>3.2.1.1.1.5. Actividades de protección y cuidado de la Tortuga Marina realizadas durante su etapa reproductiva en la costa del municipio.</t>
  </si>
  <si>
    <t>3.2.1.1.1.6. Realización de acciones para la Protección del cangrejo azul  en la zona costera del territorio municipal.</t>
  </si>
  <si>
    <t>3.2.1.1.1.7. Realización de jornadas de Reforestación y/o restauración de la zona urbana del municipio con plantas nativas.</t>
  </si>
  <si>
    <t>3.2.1.1.2. Permisos Ecológicos con base en la normatividad ambiental establecida en los instrumentos legales vigentes emitidos.</t>
  </si>
  <si>
    <t xml:space="preserve">3.2.1.1.2.1. Emisión de Constancia potencial de desarrollo de predios. </t>
  </si>
  <si>
    <t>3.2.1.1.2.2. Elaboración de constancias deFactibilidad Ecológicas  a predios o proyectos de obras y/o actividades para que cumplan con los instrumentos de planeación en materia ambiental.</t>
  </si>
  <si>
    <t>3.2.1.1.2.3. Emisión de anuencia ambiental de obra civil y actividades.</t>
  </si>
  <si>
    <t>3.2.1.1.3.1. Elaboración de Permisos de Operación a los contribuyentes de MBJ.</t>
  </si>
  <si>
    <t>3.2.1.1.3.2. Verificacion de establecimientos comerciales que esten dando cumplimiento a la normatividad ambiental.</t>
  </si>
  <si>
    <t>3.2.1.1.3.3. Atención a  las denuncias ciudadanas.</t>
  </si>
  <si>
    <t>3.2.1.1.3.4. Atención, seguimiento y  conclusión a las denuncias y procedemientos juridicos.</t>
  </si>
  <si>
    <t>3.2.1.1.4. Acciones para dfunfir informacion sobre el cuidado del medio ambiente relizadas</t>
  </si>
  <si>
    <t>3.2.1.1.4.1. Implementación de  jornadas de entrega-recepción (entre ciudadanos y acopiadores), de residuos sólidos urbanos separados.</t>
  </si>
  <si>
    <t xml:space="preserve">3.2.1.1.4.2. Promoción de  las buenas prácticas ambientales entre los servidores públicos municipales. </t>
  </si>
  <si>
    <t>3.2.1.1.4.3. Aplicación del Programa de Educación Ambiental.</t>
  </si>
  <si>
    <t>3.2.1.1.5. Planeación y regulación de instrumentos normartivos en materia ambiental realizados</t>
  </si>
  <si>
    <t>3.2.1.1.5.1. cursos de capacitación, actualización y profesionalización al personal operativo y administrativo en materia normativa ambiental.</t>
  </si>
  <si>
    <t>3.2.1.1.5.2. Actualización del Programa de Ordenamiento Ecológico Local del Municipio de Benito Juárez</t>
  </si>
  <si>
    <t xml:space="preserve">3.2.1.1.5.3. Realización de  sesiones de la Comisión Municipal de Ecología. </t>
  </si>
  <si>
    <t>3.2.1.1.5.4. Realización de jornadas de contribución y recuperación ambiental de humedales de agua dulce,  en la zona urbana  de Cancún.</t>
  </si>
  <si>
    <t>3.2.1.1.6. Acciones para  el ciudado de las Areas Naturales Protegidas (ANP) realizadas</t>
  </si>
  <si>
    <t>3.2.1.1.6.1. Impartición de cursos de capacitación para el personal que labora en el Parque Ecologico Ombligo Verde.</t>
  </si>
  <si>
    <t>3.2.1.1.6.2. Realización de Recorridos guiados en el Parque Ecológico Ombligo Verde.</t>
  </si>
  <si>
    <t>3.2.1.1.6.3. Realizacion de platicas de Educación y cultura en el Parque Ecológico Ombligo Verde,  enfocados a la comunidad en general con temas sobre el cuidado del medio ambiente y de las ANP.</t>
  </si>
  <si>
    <t>3.2.1.1.6.4. Impartición de cursos de capacitación para el personal que labora en el Parque Ecologico Estatal Kabah.</t>
  </si>
  <si>
    <t>3.2.1.1.6.5. Realización de Recorridos guiados en el Parque Ecológico Estatal Kabah.</t>
  </si>
  <si>
    <t>3.2.1.1.6.6. Realizacion de platicas de Educación y cultura  en el Parque Ecológico Estatal Kabah enfocados a la comunidad en general con temas sobre el cuidado del medio ambiente y de las ANP.</t>
  </si>
  <si>
    <t>3.2.1.1.7. Acciones para  la protección y el bienestar animal en el territorio municipal realizadas.</t>
  </si>
  <si>
    <t>3.2.1.1.7.1. Implementación de acciones para la protección animal dentro del territorio municipal.</t>
  </si>
  <si>
    <t>3.2.1.1.7.2. Atención, seguimiento y  conclusión a las denuncias en materia de protección y el bienestar animal.</t>
  </si>
  <si>
    <t>3.2.1.1.7.3. Establece la aplicación de acciones para mantener la salud y bienestar de los animales que lo requieran dentro del territorio municipal.</t>
  </si>
  <si>
    <t>TRIMESTRE 1 2024</t>
  </si>
  <si>
    <t>TRIMESTRE 2 2024</t>
  </si>
  <si>
    <t>TRIMESTRE 3 2024</t>
  </si>
  <si>
    <t>TRIMESTRE 4 2024</t>
  </si>
  <si>
    <t>JUSTIFICACION TRIMESTRAL Y ANUAL DE AVANCE DE RESULTADOS 2024</t>
  </si>
  <si>
    <t>META ALCANZADA 2024</t>
  </si>
  <si>
    <t>META PROGRAMADA 2024</t>
  </si>
  <si>
    <t>PORCENTAJE DE AVANCE TRIMESTRAL 2024</t>
  </si>
  <si>
    <t>PORCENTAJE DE AVANCE TRIMESTRAL ACUMULADO 2024</t>
  </si>
  <si>
    <t>JUSTIFICACION TRIMESTRAL DE AVANCE DE RESULTADOS 2024</t>
  </si>
  <si>
    <r>
      <rPr>
        <b/>
        <sz val="11"/>
        <color theme="1"/>
        <rFont val="Arial"/>
        <family val="2"/>
      </rPr>
      <t xml:space="preserve">Unidad de medida del indicador: </t>
    </r>
    <r>
      <rPr>
        <sz val="11"/>
        <color theme="1"/>
        <rFont val="Arial"/>
        <family val="2"/>
      </rPr>
      <t xml:space="preserve">
Posición</t>
    </r>
  </si>
  <si>
    <t>NO DISPONIBLE</t>
  </si>
  <si>
    <r>
      <rPr>
        <b/>
        <sz val="11"/>
        <color theme="1"/>
        <rFont val="Arial"/>
        <family val="2"/>
      </rPr>
      <t>Este indicador se modificó en la actualización del Plan Municipal de Desarrollo 2021-2024.
Meta Trimestral</t>
    </r>
    <r>
      <rPr>
        <sz val="11"/>
        <color theme="1"/>
        <rFont val="Arial"/>
        <family val="2"/>
      </rPr>
      <t xml:space="preserve">: El Instituto Mexicano para la Competitividad A. C. IMCO actualiza y publica las posiciones que ocupa la ciudad de Cancún en Medio ambiente. En 2023 la posición que se logró fue la 22 superior a la esperada para el año. Queda la posibilidad de que en el 2024 se mejore esta posición.
</t>
    </r>
    <r>
      <rPr>
        <b/>
        <sz val="11"/>
        <color theme="1"/>
        <rFont val="Arial"/>
        <family val="2"/>
      </rPr>
      <t>Meta Anual</t>
    </r>
    <r>
      <rPr>
        <sz val="11"/>
        <color theme="1"/>
        <rFont val="Arial"/>
        <family val="2"/>
      </rPr>
      <t>: El avance anual se mantiene igual al avance trimestral ya que es un indicador ascendente no acumulativo.</t>
    </r>
  </si>
  <si>
    <t>AVANCE EN CUMPLIMIENTO DE METAS TRIMESTRAL Y ANUAL ACUMULADO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</si>
</sst>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4"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0" tint="-0.34998626667073579"/>
        <bgColor indexed="64"/>
      </patternFill>
    </fill>
  </fills>
  <borders count="156">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right style="medium">
        <color indexed="64"/>
      </right>
      <top/>
      <bottom/>
      <diagonal/>
    </border>
    <border>
      <left style="medium">
        <color indexed="64"/>
      </left>
      <right/>
      <top style="dotted">
        <color indexed="64"/>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ashed">
        <color theme="1"/>
      </right>
      <top style="dashed">
        <color theme="1"/>
      </top>
      <bottom style="dashed">
        <color theme="1"/>
      </bottom>
      <diagonal/>
    </border>
    <border>
      <left style="medium">
        <color theme="1"/>
      </left>
      <right style="dashed">
        <color theme="1"/>
      </right>
      <top/>
      <bottom style="dashed">
        <color theme="1"/>
      </bottom>
      <diagonal/>
    </border>
    <border>
      <left/>
      <right/>
      <top style="dashed">
        <color theme="1"/>
      </top>
      <bottom/>
      <diagonal/>
    </border>
    <border>
      <left/>
      <right style="dashed">
        <color theme="1"/>
      </right>
      <top style="medium">
        <color indexed="64"/>
      </top>
      <bottom style="dashed">
        <color theme="1"/>
      </bottom>
      <diagonal/>
    </border>
    <border>
      <left/>
      <right style="dashed">
        <color theme="1"/>
      </right>
      <top style="dashed">
        <color theme="1"/>
      </top>
      <bottom/>
      <diagonal/>
    </border>
    <border>
      <left/>
      <right style="dashed">
        <color theme="1"/>
      </right>
      <top style="dashed">
        <color theme="1"/>
      </top>
      <bottom style="medium">
        <color indexed="64"/>
      </bottom>
      <diagonal/>
    </border>
    <border>
      <left style="medium">
        <color indexed="64"/>
      </left>
      <right/>
      <top style="medium">
        <color indexed="64"/>
      </top>
      <bottom style="dashed">
        <color theme="1"/>
      </bottom>
      <diagonal/>
    </border>
    <border>
      <left style="medium">
        <color indexed="64"/>
      </left>
      <right/>
      <top style="dashed">
        <color theme="1"/>
      </top>
      <bottom style="dashed">
        <color theme="1"/>
      </bottom>
      <diagonal/>
    </border>
    <border>
      <left/>
      <right style="thin">
        <color indexed="64"/>
      </right>
      <top style="thin">
        <color indexed="64"/>
      </top>
      <bottom/>
      <diagonal/>
    </border>
    <border>
      <left/>
      <right style="medium">
        <color theme="1"/>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dotted">
        <color indexed="64"/>
      </top>
      <bottom style="medium">
        <color indexed="64"/>
      </bottom>
      <diagonal/>
    </border>
    <border>
      <left style="medium">
        <color indexed="64"/>
      </left>
      <right/>
      <top style="dashed">
        <color theme="1"/>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theme="1"/>
      </right>
      <top style="dashed">
        <color theme="1"/>
      </top>
      <bottom style="dashed">
        <color theme="1"/>
      </bottom>
      <diagonal/>
    </border>
    <border>
      <left/>
      <right style="medium">
        <color theme="1"/>
      </right>
      <top style="dashed">
        <color theme="1"/>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ashed">
        <color theme="1"/>
      </left>
      <right/>
      <top/>
      <bottom style="dotted">
        <color theme="1"/>
      </bottom>
      <diagonal/>
    </border>
    <border>
      <left style="dotted">
        <color indexed="64"/>
      </left>
      <right style="dotted">
        <color indexed="64"/>
      </right>
      <top/>
      <bottom style="dotted">
        <color indexed="64"/>
      </bottom>
      <diagonal/>
    </border>
    <border>
      <left style="medium">
        <color indexed="64"/>
      </left>
      <right style="dashed">
        <color indexed="64"/>
      </right>
      <top/>
      <bottom style="dashed">
        <color theme="1"/>
      </bottom>
      <diagonal/>
    </border>
    <border>
      <left style="dashed">
        <color indexed="64"/>
      </left>
      <right style="dashed">
        <color indexed="64"/>
      </right>
      <top/>
      <bottom style="dashed">
        <color theme="1"/>
      </bottom>
      <diagonal/>
    </border>
    <border>
      <left style="dashed">
        <color indexed="64"/>
      </left>
      <right/>
      <top/>
      <bottom style="dashed">
        <color theme="1"/>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theme="1"/>
      </right>
      <top/>
      <bottom/>
      <diagonal/>
    </border>
    <border>
      <left style="dashed">
        <color theme="1"/>
      </left>
      <right style="dashed">
        <color theme="1"/>
      </right>
      <top/>
      <bottom/>
      <diagonal/>
    </border>
    <border>
      <left style="medium">
        <color indexed="64"/>
      </left>
      <right style="medium">
        <color indexed="64"/>
      </right>
      <top style="thick">
        <color rgb="FF000000"/>
      </top>
      <bottom style="medium">
        <color indexed="64"/>
      </bottom>
      <diagonal/>
    </border>
    <border>
      <left/>
      <right style="medium">
        <color indexed="64"/>
      </right>
      <top/>
      <bottom style="medium">
        <color indexed="64"/>
      </bottom>
      <diagonal/>
    </border>
    <border>
      <left/>
      <right/>
      <top/>
      <bottom style="thin">
        <color indexed="64"/>
      </bottom>
      <diagonal/>
    </border>
    <border>
      <left style="dashed">
        <color theme="1"/>
      </left>
      <right style="medium">
        <color indexed="64"/>
      </right>
      <top style="medium">
        <color indexed="64"/>
      </top>
      <bottom style="dotted">
        <color indexed="64"/>
      </bottom>
      <diagonal/>
    </border>
    <border>
      <left style="dashed">
        <color theme="1"/>
      </left>
      <right style="medium">
        <color indexed="64"/>
      </right>
      <top style="dashed">
        <color indexed="64"/>
      </top>
      <bottom style="dashed">
        <color theme="1"/>
      </bottom>
      <diagonal/>
    </border>
    <border>
      <left style="dashed">
        <color theme="1"/>
      </left>
      <right style="dashed">
        <color theme="1"/>
      </right>
      <top style="dashed">
        <color indexed="64"/>
      </top>
      <bottom style="dashed">
        <color theme="1"/>
      </bottom>
      <diagonal/>
    </border>
    <border>
      <left style="dashed">
        <color theme="1"/>
      </left>
      <right style="dashed">
        <color theme="1"/>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theme="1"/>
      </left>
      <right style="medium">
        <color indexed="64"/>
      </right>
      <top/>
      <bottom style="medium">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theme="1"/>
      </left>
      <right style="medium">
        <color indexed="64"/>
      </right>
      <top style="dashed">
        <color theme="1"/>
      </top>
      <bottom style="dashed">
        <color indexed="64"/>
      </bottom>
      <diagonal/>
    </border>
    <border>
      <left/>
      <right style="dashed">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dashed">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bottom/>
      <diagonal/>
    </border>
    <border>
      <left style="thin">
        <color indexed="64"/>
      </left>
      <right style="thin">
        <color indexed="64"/>
      </right>
      <top/>
      <bottom/>
      <diagonal/>
    </border>
    <border>
      <left/>
      <right style="dashed">
        <color indexed="64"/>
      </right>
      <top style="dashed">
        <color indexed="64"/>
      </top>
      <bottom/>
      <diagonal/>
    </border>
    <border>
      <left style="thin">
        <color indexed="64"/>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thin">
        <color indexed="64"/>
      </left>
      <right style="medium">
        <color indexed="64"/>
      </right>
      <top style="dashed">
        <color indexed="64"/>
      </top>
      <bottom/>
      <diagonal/>
    </border>
    <border>
      <left style="thin">
        <color indexed="64"/>
      </left>
      <right style="medium">
        <color indexed="64"/>
      </right>
      <top/>
      <bottom style="dashed">
        <color indexed="64"/>
      </bottom>
      <diagonal/>
    </border>
    <border>
      <left style="thin">
        <color indexed="64"/>
      </left>
      <right style="medium">
        <color indexed="64"/>
      </right>
      <top/>
      <bottom style="medium">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264">
    <xf numFmtId="0" fontId="0" fillId="0" borderId="0" xfId="0"/>
    <xf numFmtId="10" fontId="0" fillId="0" borderId="0" xfId="0" applyNumberFormat="1" applyAlignment="1">
      <alignment horizontal="center" vertical="center" wrapText="1"/>
    </xf>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5"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7" borderId="2" xfId="0" applyFont="1" applyFill="1" applyBorder="1" applyAlignment="1">
      <alignment horizontal="left" vertical="center" wrapText="1"/>
    </xf>
    <xf numFmtId="10" fontId="0" fillId="4" borderId="21"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10" fontId="0" fillId="4" borderId="23" xfId="0" applyNumberFormat="1" applyFill="1" applyBorder="1" applyAlignment="1">
      <alignment horizontal="center" vertical="center" wrapText="1"/>
    </xf>
    <xf numFmtId="0" fontId="3" fillId="3" borderId="25" xfId="0" applyFont="1" applyFill="1" applyBorder="1" applyAlignment="1">
      <alignment horizontal="justify" vertical="center" wrapText="1"/>
    </xf>
    <xf numFmtId="0" fontId="4" fillId="3" borderId="25" xfId="0" applyFon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29" xfId="0" applyFont="1" applyFill="1" applyBorder="1" applyAlignment="1">
      <alignment horizontal="center" vertical="center" wrapText="1"/>
    </xf>
    <xf numFmtId="164" fontId="4" fillId="3" borderId="34" xfId="0" applyNumberFormat="1" applyFont="1" applyFill="1" applyBorder="1" applyAlignment="1">
      <alignment horizontal="center" vertical="center" wrapText="1"/>
    </xf>
    <xf numFmtId="10" fontId="0" fillId="4" borderId="37" xfId="0" applyNumberFormat="1" applyFill="1" applyBorder="1" applyAlignment="1">
      <alignment horizontal="center" vertical="center" wrapText="1"/>
    </xf>
    <xf numFmtId="10" fontId="0" fillId="4" borderId="38" xfId="0" applyNumberFormat="1" applyFill="1" applyBorder="1" applyAlignment="1">
      <alignment horizontal="center" vertical="center" wrapText="1"/>
    </xf>
    <xf numFmtId="10" fontId="0" fillId="4" borderId="39" xfId="0" applyNumberFormat="1" applyFill="1" applyBorder="1" applyAlignment="1">
      <alignment horizontal="center" vertical="center" wrapText="1"/>
    </xf>
    <xf numFmtId="0" fontId="3" fillId="0" borderId="40" xfId="0" applyFont="1" applyBorder="1" applyAlignment="1">
      <alignment horizontal="center" vertical="center" wrapText="1"/>
    </xf>
    <xf numFmtId="0" fontId="4" fillId="3" borderId="30" xfId="0" applyFont="1" applyFill="1" applyBorder="1" applyAlignment="1">
      <alignment horizontal="center" vertical="center" wrapText="1"/>
    </xf>
    <xf numFmtId="164" fontId="4" fillId="3" borderId="28" xfId="0" applyNumberFormat="1" applyFont="1" applyFill="1" applyBorder="1" applyAlignment="1">
      <alignment horizontal="center" vertical="center" wrapText="1"/>
    </xf>
    <xf numFmtId="0" fontId="3" fillId="0" borderId="28" xfId="0" applyFont="1" applyBorder="1" applyAlignment="1">
      <alignment horizontal="center" vertical="center" wrapText="1"/>
    </xf>
    <xf numFmtId="164" fontId="7" fillId="3" borderId="43" xfId="2" applyNumberFormat="1" applyFont="1" applyFill="1" applyBorder="1" applyAlignment="1">
      <alignment horizontal="center" vertical="center" wrapText="1"/>
    </xf>
    <xf numFmtId="164" fontId="4" fillId="3" borderId="44" xfId="0" applyNumberFormat="1" applyFont="1" applyFill="1" applyBorder="1" applyAlignment="1">
      <alignment horizontal="center" vertical="center" wrapText="1"/>
    </xf>
    <xf numFmtId="0" fontId="3" fillId="0" borderId="44" xfId="0" applyFont="1" applyBorder="1" applyAlignment="1">
      <alignment horizontal="center" vertical="center" wrapText="1"/>
    </xf>
    <xf numFmtId="0" fontId="7" fillId="3" borderId="7" xfId="0" applyFont="1" applyFill="1" applyBorder="1" applyAlignment="1">
      <alignment horizontal="center" vertical="center" wrapText="1"/>
    </xf>
    <xf numFmtId="2" fontId="3" fillId="7" borderId="31"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5" xfId="2" applyFont="1" applyFill="1" applyBorder="1" applyAlignment="1">
      <alignment horizontal="center" vertical="center" wrapText="1"/>
    </xf>
    <xf numFmtId="44" fontId="3" fillId="7" borderId="46" xfId="2" applyFont="1" applyFill="1" applyBorder="1" applyAlignment="1">
      <alignment horizontal="center" vertical="center" wrapText="1"/>
    </xf>
    <xf numFmtId="44" fontId="7" fillId="3" borderId="36" xfId="2" applyFont="1" applyFill="1" applyBorder="1" applyAlignment="1">
      <alignment horizontal="center" vertical="center" wrapText="1"/>
    </xf>
    <xf numFmtId="44" fontId="3" fillId="7" borderId="47" xfId="2" applyFont="1" applyFill="1" applyBorder="1" applyAlignment="1">
      <alignment horizontal="center" vertical="center" wrapText="1"/>
    </xf>
    <xf numFmtId="44" fontId="7" fillId="3" borderId="41" xfId="2" applyFont="1" applyFill="1" applyBorder="1" applyAlignment="1">
      <alignment horizontal="center" vertical="center" wrapText="1"/>
    </xf>
    <xf numFmtId="44" fontId="3" fillId="7" borderId="19" xfId="2" applyFont="1" applyFill="1" applyBorder="1" applyAlignment="1">
      <alignment horizontal="center" vertical="center" wrapText="1"/>
    </xf>
    <xf numFmtId="44" fontId="7" fillId="3" borderId="42" xfId="2" applyFont="1" applyFill="1" applyBorder="1" applyAlignment="1">
      <alignment horizontal="center" vertical="center" wrapText="1"/>
    </xf>
    <xf numFmtId="44" fontId="3" fillId="7" borderId="20" xfId="2" applyFont="1" applyFill="1" applyBorder="1" applyAlignment="1">
      <alignment horizontal="center" vertical="center" wrapText="1"/>
    </xf>
    <xf numFmtId="44" fontId="7" fillId="3" borderId="43" xfId="2" applyFont="1" applyFill="1" applyBorder="1" applyAlignment="1">
      <alignment horizontal="center" vertical="center" wrapText="1"/>
    </xf>
    <xf numFmtId="44" fontId="3" fillId="7" borderId="48"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27" xfId="2" applyFont="1" applyFill="1" applyBorder="1" applyAlignment="1">
      <alignment horizontal="center" vertical="center" wrapText="1"/>
    </xf>
    <xf numFmtId="0" fontId="4" fillId="6" borderId="2" xfId="0" applyFont="1" applyFill="1" applyBorder="1" applyAlignment="1">
      <alignment horizontal="left" vertical="center" wrapText="1"/>
    </xf>
    <xf numFmtId="3" fontId="3" fillId="2" borderId="5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52" xfId="0" applyNumberFormat="1" applyFont="1" applyFill="1" applyBorder="1" applyAlignment="1">
      <alignment horizontal="center" vertical="center" wrapText="1"/>
    </xf>
    <xf numFmtId="10" fontId="0" fillId="4" borderId="53" xfId="0" applyNumberFormat="1" applyFill="1" applyBorder="1" applyAlignment="1">
      <alignment horizontal="center" vertical="center" wrapText="1"/>
    </xf>
    <xf numFmtId="10" fontId="0" fillId="4" borderId="54" xfId="0" applyNumberFormat="1" applyFill="1" applyBorder="1" applyAlignment="1">
      <alignment horizontal="center" vertical="center" wrapText="1"/>
    </xf>
    <xf numFmtId="3" fontId="3" fillId="2" borderId="56" xfId="0" applyNumberFormat="1" applyFont="1" applyFill="1" applyBorder="1" applyAlignment="1">
      <alignment horizontal="center" vertical="center" wrapText="1"/>
    </xf>
    <xf numFmtId="3" fontId="3" fillId="2" borderId="25" xfId="0" applyNumberFormat="1" applyFont="1" applyFill="1" applyBorder="1" applyAlignment="1">
      <alignment horizontal="center" vertical="center" wrapText="1"/>
    </xf>
    <xf numFmtId="3" fontId="3" fillId="2" borderId="26" xfId="0" applyNumberFormat="1" applyFont="1" applyFill="1" applyBorder="1" applyAlignment="1">
      <alignment horizontal="center" vertical="center" wrapText="1"/>
    </xf>
    <xf numFmtId="44" fontId="3" fillId="2" borderId="60" xfId="2" applyFont="1" applyFill="1" applyBorder="1" applyAlignment="1">
      <alignment horizontal="center" vertical="center" wrapText="1"/>
    </xf>
    <xf numFmtId="44" fontId="3" fillId="2" borderId="61" xfId="2" applyFont="1" applyFill="1" applyBorder="1" applyAlignment="1">
      <alignment horizontal="center" vertical="center" wrapText="1"/>
    </xf>
    <xf numFmtId="44" fontId="3" fillId="2" borderId="62" xfId="2" applyFont="1" applyFill="1" applyBorder="1" applyAlignment="1">
      <alignment horizontal="center" vertical="center" wrapText="1"/>
    </xf>
    <xf numFmtId="44" fontId="3" fillId="2" borderId="63" xfId="2" applyFont="1" applyFill="1" applyBorder="1" applyAlignment="1">
      <alignment horizontal="center" vertical="center" wrapText="1"/>
    </xf>
    <xf numFmtId="44" fontId="3" fillId="2" borderId="64" xfId="2"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1" xfId="2" applyFont="1" applyFill="1" applyBorder="1" applyAlignment="1">
      <alignment horizontal="center" vertical="center" wrapText="1"/>
    </xf>
    <xf numFmtId="44" fontId="3" fillId="2" borderId="52" xfId="2"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66" xfId="2" applyFont="1" applyFill="1" applyBorder="1" applyAlignment="1">
      <alignment horizontal="center" vertical="center" wrapText="1"/>
    </xf>
    <xf numFmtId="3" fontId="3" fillId="2" borderId="55" xfId="0" applyNumberFormat="1" applyFont="1" applyFill="1" applyBorder="1" applyAlignment="1">
      <alignment horizontal="center" vertical="center" wrapText="1"/>
    </xf>
    <xf numFmtId="3" fontId="3" fillId="2" borderId="67" xfId="0" applyNumberFormat="1" applyFont="1" applyFill="1" applyBorder="1" applyAlignment="1">
      <alignment horizontal="center" vertical="center" wrapText="1"/>
    </xf>
    <xf numFmtId="44" fontId="3" fillId="2" borderId="24" xfId="2" applyFont="1" applyFill="1" applyBorder="1" applyAlignment="1">
      <alignment horizontal="center" vertical="center" wrapText="1"/>
    </xf>
    <xf numFmtId="44" fontId="3" fillId="2" borderId="25" xfId="2" applyFont="1" applyFill="1" applyBorder="1" applyAlignment="1">
      <alignment horizontal="center" vertical="center" wrapText="1"/>
    </xf>
    <xf numFmtId="44" fontId="3" fillId="2" borderId="57" xfId="2" applyFont="1" applyFill="1" applyBorder="1" applyAlignment="1">
      <alignment horizontal="center" vertical="center" wrapText="1"/>
    </xf>
    <xf numFmtId="44" fontId="3" fillId="2" borderId="68" xfId="2" applyFont="1" applyFill="1" applyBorder="1" applyAlignment="1">
      <alignment horizontal="center" vertical="center" wrapText="1"/>
    </xf>
    <xf numFmtId="44" fontId="3" fillId="2" borderId="69" xfId="2" applyFon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3" fontId="3" fillId="8" borderId="51"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3" fontId="3" fillId="8" borderId="52" xfId="0" applyNumberFormat="1" applyFont="1" applyFill="1" applyBorder="1" applyAlignment="1">
      <alignment horizontal="center" vertical="center" wrapText="1"/>
    </xf>
    <xf numFmtId="0" fontId="5" fillId="8" borderId="73" xfId="0" applyFont="1" applyFill="1" applyBorder="1" applyAlignment="1">
      <alignment horizontal="center" vertical="center" wrapText="1"/>
    </xf>
    <xf numFmtId="0" fontId="3" fillId="9" borderId="40" xfId="0" applyFont="1" applyFill="1" applyBorder="1" applyAlignment="1">
      <alignment horizontal="justify" vertical="center" wrapText="1"/>
    </xf>
    <xf numFmtId="0" fontId="3" fillId="3" borderId="75" xfId="0" applyFont="1" applyFill="1" applyBorder="1" applyAlignment="1">
      <alignment horizontal="justify" vertical="center" wrapText="1"/>
    </xf>
    <xf numFmtId="0" fontId="4" fillId="3" borderId="75" xfId="0" applyFont="1" applyFill="1" applyBorder="1" applyAlignment="1">
      <alignment horizontal="center" vertical="center" wrapText="1"/>
    </xf>
    <xf numFmtId="3" fontId="3" fillId="2" borderId="77" xfId="0" applyNumberFormat="1" applyFont="1" applyFill="1" applyBorder="1" applyAlignment="1">
      <alignment horizontal="center" vertical="center" wrapText="1"/>
    </xf>
    <xf numFmtId="3" fontId="3" fillId="2" borderId="75" xfId="0" applyNumberFormat="1" applyFont="1" applyFill="1" applyBorder="1" applyAlignment="1">
      <alignment horizontal="center" vertical="center" wrapText="1"/>
    </xf>
    <xf numFmtId="3" fontId="3" fillId="2" borderId="76" xfId="0" applyNumberFormat="1" applyFont="1" applyFill="1" applyBorder="1" applyAlignment="1">
      <alignment horizontal="center" vertical="center" wrapText="1"/>
    </xf>
    <xf numFmtId="3" fontId="3" fillId="2" borderId="78"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75"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1" xfId="0" applyFont="1" applyFill="1" applyBorder="1" applyAlignment="1">
      <alignment horizontal="left" vertical="center" wrapText="1"/>
    </xf>
    <xf numFmtId="164" fontId="4" fillId="3" borderId="79" xfId="0" applyNumberFormat="1" applyFont="1" applyFill="1" applyBorder="1" applyAlignment="1">
      <alignment horizontal="center" vertical="center" wrapText="1"/>
    </xf>
    <xf numFmtId="44" fontId="3" fillId="2" borderId="74" xfId="2" applyFont="1" applyFill="1" applyBorder="1" applyAlignment="1">
      <alignment horizontal="center" vertical="center" wrapText="1"/>
    </xf>
    <xf numFmtId="44" fontId="3" fillId="2" borderId="75" xfId="2" applyFont="1" applyFill="1" applyBorder="1" applyAlignment="1">
      <alignment horizontal="center" vertical="center" wrapText="1"/>
    </xf>
    <xf numFmtId="44" fontId="3" fillId="2" borderId="78" xfId="2" applyFont="1" applyFill="1" applyBorder="1" applyAlignment="1">
      <alignment horizontal="center" vertical="center" wrapText="1"/>
    </xf>
    <xf numFmtId="44" fontId="3" fillId="2" borderId="82" xfId="2" applyFont="1" applyFill="1" applyBorder="1" applyAlignment="1">
      <alignment horizontal="center" vertical="center" wrapText="1"/>
    </xf>
    <xf numFmtId="44" fontId="3" fillId="2" borderId="83" xfId="2" applyFont="1" applyFill="1" applyBorder="1" applyAlignment="1">
      <alignment horizontal="center" vertical="center" wrapText="1"/>
    </xf>
    <xf numFmtId="3" fontId="3" fillId="2" borderId="84"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0" fontId="3" fillId="0" borderId="79" xfId="0" applyFont="1" applyBorder="1" applyAlignment="1">
      <alignment horizontal="center" vertical="center" wrapText="1"/>
    </xf>
    <xf numFmtId="0" fontId="4" fillId="3" borderId="81" xfId="0" applyFont="1" applyFill="1" applyBorder="1" applyAlignment="1">
      <alignment horizontal="left" vertical="center" wrapText="1"/>
    </xf>
    <xf numFmtId="3" fontId="3" fillId="8" borderId="87" xfId="0" applyNumberFormat="1" applyFont="1" applyFill="1" applyBorder="1" applyAlignment="1">
      <alignment horizontal="center" vertical="center" wrapText="1"/>
    </xf>
    <xf numFmtId="0" fontId="3" fillId="6" borderId="88" xfId="0" applyFont="1" applyFill="1" applyBorder="1" applyAlignment="1">
      <alignment horizontal="center" vertical="center" wrapText="1"/>
    </xf>
    <xf numFmtId="0" fontId="4" fillId="6" borderId="88" xfId="0" applyFont="1" applyFill="1" applyBorder="1" applyAlignment="1">
      <alignment horizontal="center" vertical="center" wrapText="1"/>
    </xf>
    <xf numFmtId="3" fontId="3" fillId="13" borderId="51" xfId="0" applyNumberFormat="1" applyFont="1" applyFill="1" applyBorder="1" applyAlignment="1">
      <alignment horizontal="center" vertical="center" wrapText="1"/>
    </xf>
    <xf numFmtId="3" fontId="3" fillId="13" borderId="1" xfId="0" applyNumberFormat="1" applyFont="1" applyFill="1" applyBorder="1" applyAlignment="1">
      <alignment horizontal="center" vertical="center" wrapText="1"/>
    </xf>
    <xf numFmtId="3" fontId="3" fillId="13" borderId="10" xfId="0" applyNumberFormat="1" applyFont="1" applyFill="1" applyBorder="1" applyAlignment="1">
      <alignment horizontal="center" vertical="center" wrapText="1"/>
    </xf>
    <xf numFmtId="3" fontId="3" fillId="13" borderId="52" xfId="0" applyNumberFormat="1" applyFont="1" applyFill="1" applyBorder="1" applyAlignment="1">
      <alignment horizontal="center" vertical="center" wrapText="1"/>
    </xf>
    <xf numFmtId="3" fontId="3" fillId="13" borderId="77" xfId="0" applyNumberFormat="1" applyFont="1" applyFill="1" applyBorder="1" applyAlignment="1">
      <alignment horizontal="center" vertical="center" wrapText="1"/>
    </xf>
    <xf numFmtId="3" fontId="3" fillId="13" borderId="75" xfId="0" applyNumberFormat="1" applyFont="1" applyFill="1" applyBorder="1" applyAlignment="1">
      <alignment horizontal="center" vertical="center" wrapText="1"/>
    </xf>
    <xf numFmtId="3" fontId="3" fillId="13" borderId="76" xfId="0" applyNumberFormat="1" applyFont="1" applyFill="1" applyBorder="1" applyAlignment="1">
      <alignment horizontal="center" vertical="center" wrapText="1"/>
    </xf>
    <xf numFmtId="3" fontId="3" fillId="13" borderId="78" xfId="0" applyNumberFormat="1" applyFont="1" applyFill="1" applyBorder="1" applyAlignment="1">
      <alignment horizontal="center" vertical="center" wrapText="1"/>
    </xf>
    <xf numFmtId="0" fontId="5" fillId="8" borderId="72" xfId="0" applyFont="1" applyFill="1" applyBorder="1" applyAlignment="1">
      <alignment horizontal="center" vertical="center" wrapText="1"/>
    </xf>
    <xf numFmtId="0" fontId="10" fillId="5" borderId="7" xfId="0" applyFont="1" applyFill="1" applyBorder="1" applyAlignment="1">
      <alignment horizontal="center" vertical="center" wrapText="1"/>
    </xf>
    <xf numFmtId="10" fontId="0" fillId="4" borderId="94" xfId="0" applyNumberFormat="1" applyFill="1" applyBorder="1" applyAlignment="1">
      <alignment horizontal="center" vertical="center" wrapText="1"/>
    </xf>
    <xf numFmtId="3" fontId="3" fillId="8" borderId="77" xfId="0" applyNumberFormat="1" applyFont="1" applyFill="1" applyBorder="1" applyAlignment="1">
      <alignment horizontal="center" vertical="center" wrapText="1"/>
    </xf>
    <xf numFmtId="3" fontId="3" fillId="8" borderId="90" xfId="0" applyNumberFormat="1" applyFont="1" applyFill="1" applyBorder="1" applyAlignment="1">
      <alignment horizontal="center" vertical="center" wrapText="1"/>
    </xf>
    <xf numFmtId="3" fontId="3" fillId="8" borderId="75" xfId="0" applyNumberFormat="1" applyFont="1" applyFill="1" applyBorder="1" applyAlignment="1">
      <alignment horizontal="center" vertical="center" wrapText="1"/>
    </xf>
    <xf numFmtId="3" fontId="3" fillId="8" borderId="76" xfId="0" applyNumberFormat="1" applyFont="1" applyFill="1" applyBorder="1" applyAlignment="1">
      <alignment horizontal="center" vertical="center" wrapText="1"/>
    </xf>
    <xf numFmtId="3" fontId="3" fillId="8" borderId="78" xfId="0" applyNumberFormat="1" applyFont="1" applyFill="1" applyBorder="1" applyAlignment="1">
      <alignment horizontal="center" vertical="center" wrapText="1"/>
    </xf>
    <xf numFmtId="10" fontId="0" fillId="4" borderId="96" xfId="0" applyNumberFormat="1" applyFill="1" applyBorder="1" applyAlignment="1">
      <alignment horizontal="center" vertical="center" wrapText="1"/>
    </xf>
    <xf numFmtId="10" fontId="0" fillId="4" borderId="84" xfId="0" applyNumberFormat="1" applyFill="1" applyBorder="1" applyAlignment="1">
      <alignment horizontal="center" vertical="center" wrapText="1"/>
    </xf>
    <xf numFmtId="10" fontId="0" fillId="4" borderId="97" xfId="0" applyNumberFormat="1" applyFill="1" applyBorder="1" applyAlignment="1">
      <alignment horizontal="center" vertical="center" wrapText="1"/>
    </xf>
    <xf numFmtId="10" fontId="0" fillId="4" borderId="4" xfId="0" applyNumberFormat="1" applyFill="1" applyBorder="1" applyAlignment="1">
      <alignment horizontal="center" vertical="center" wrapText="1"/>
    </xf>
    <xf numFmtId="0" fontId="3" fillId="0" borderId="34" xfId="0" applyFont="1" applyBorder="1" applyAlignment="1">
      <alignment horizontal="center" vertical="center" wrapText="1"/>
    </xf>
    <xf numFmtId="0" fontId="4" fillId="3" borderId="98" xfId="0" applyFont="1" applyFill="1" applyBorder="1" applyAlignment="1">
      <alignment horizontal="left" vertical="center" wrapText="1"/>
    </xf>
    <xf numFmtId="10" fontId="0" fillId="4" borderId="100" xfId="0" applyNumberFormat="1" applyFill="1" applyBorder="1" applyAlignment="1">
      <alignment horizontal="center" vertical="center" wrapText="1"/>
    </xf>
    <xf numFmtId="10" fontId="0" fillId="4" borderId="58" xfId="0" applyNumberFormat="1" applyFill="1" applyBorder="1" applyAlignment="1">
      <alignment horizontal="center" vertical="center" wrapText="1"/>
    </xf>
    <xf numFmtId="10" fontId="13" fillId="12" borderId="102" xfId="0" applyNumberFormat="1" applyFont="1" applyFill="1" applyBorder="1" applyAlignment="1">
      <alignment horizontal="center" vertical="center"/>
    </xf>
    <xf numFmtId="0" fontId="3" fillId="0" borderId="34" xfId="0" applyFont="1" applyBorder="1" applyAlignment="1">
      <alignment horizontal="justify" vertical="center" wrapText="1"/>
    </xf>
    <xf numFmtId="3" fontId="5" fillId="6" borderId="103" xfId="0" applyNumberFormat="1" applyFont="1" applyFill="1" applyBorder="1" applyAlignment="1">
      <alignment horizontal="center" vertical="center" wrapText="1"/>
    </xf>
    <xf numFmtId="3" fontId="4" fillId="6" borderId="103" xfId="0" applyNumberFormat="1" applyFont="1" applyFill="1" applyBorder="1" applyAlignment="1">
      <alignment horizontal="center" vertical="center" wrapText="1"/>
    </xf>
    <xf numFmtId="0" fontId="3" fillId="6" borderId="103" xfId="0" applyFont="1" applyFill="1" applyBorder="1" applyAlignment="1">
      <alignment horizontal="center" vertical="center" wrapText="1"/>
    </xf>
    <xf numFmtId="3" fontId="3" fillId="6" borderId="103" xfId="0" applyNumberFormat="1" applyFont="1" applyFill="1" applyBorder="1" applyAlignment="1">
      <alignment horizontal="center" vertical="center" wrapText="1"/>
    </xf>
    <xf numFmtId="0" fontId="4" fillId="6" borderId="103" xfId="0" applyFont="1" applyFill="1" applyBorder="1" applyAlignment="1">
      <alignment horizontal="center" vertical="center" wrapText="1"/>
    </xf>
    <xf numFmtId="3" fontId="3" fillId="6" borderId="104" xfId="0" applyNumberFormat="1" applyFont="1" applyFill="1" applyBorder="1" applyAlignment="1">
      <alignment horizontal="center" vertical="center" wrapText="1"/>
    </xf>
    <xf numFmtId="0" fontId="4" fillId="7" borderId="52" xfId="0" applyFont="1" applyFill="1" applyBorder="1" applyAlignment="1">
      <alignment horizontal="justify" vertical="center" wrapText="1"/>
    </xf>
    <xf numFmtId="0" fontId="3" fillId="3" borderId="52" xfId="0" applyFont="1" applyFill="1" applyBorder="1" applyAlignment="1">
      <alignment horizontal="left" vertical="center" wrapText="1"/>
    </xf>
    <xf numFmtId="0" fontId="3" fillId="3" borderId="78"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10" fillId="5" borderId="31" xfId="0" applyFont="1" applyFill="1" applyBorder="1" applyAlignment="1">
      <alignment horizontal="center" vertical="center" wrapText="1"/>
    </xf>
    <xf numFmtId="0" fontId="3" fillId="0" borderId="106" xfId="0" applyFont="1" applyBorder="1" applyAlignment="1">
      <alignment horizontal="center" vertical="center" wrapText="1"/>
    </xf>
    <xf numFmtId="1" fontId="7" fillId="0" borderId="107" xfId="1" applyNumberFormat="1" applyFont="1" applyFill="1" applyBorder="1" applyAlignment="1">
      <alignment horizontal="center" vertical="center" wrapText="1"/>
    </xf>
    <xf numFmtId="1" fontId="3" fillId="0" borderId="108" xfId="1" applyNumberFormat="1" applyFont="1" applyFill="1" applyBorder="1" applyAlignment="1">
      <alignment horizontal="center" vertical="center" wrapText="1"/>
    </xf>
    <xf numFmtId="1" fontId="3" fillId="0" borderId="109" xfId="1" applyNumberFormat="1" applyFont="1" applyFill="1" applyBorder="1" applyAlignment="1">
      <alignment horizontal="center" vertical="center" wrapText="1"/>
    </xf>
    <xf numFmtId="1" fontId="7" fillId="0" borderId="110" xfId="1" applyNumberFormat="1" applyFont="1" applyFill="1" applyBorder="1" applyAlignment="1">
      <alignment horizontal="center" vertical="center" wrapText="1"/>
    </xf>
    <xf numFmtId="1" fontId="7" fillId="0" borderId="111" xfId="1" applyNumberFormat="1" applyFont="1" applyFill="1" applyBorder="1" applyAlignment="1">
      <alignment horizontal="center" vertical="center" wrapText="1"/>
    </xf>
    <xf numFmtId="1" fontId="7" fillId="3" borderId="112" xfId="1" applyNumberFormat="1" applyFont="1" applyFill="1" applyBorder="1" applyAlignment="1">
      <alignment horizontal="center" vertical="center" wrapText="1"/>
    </xf>
    <xf numFmtId="10" fontId="0" fillId="0" borderId="113" xfId="0" applyNumberFormat="1" applyBorder="1" applyAlignment="1">
      <alignment horizontal="center" vertical="center" wrapText="1"/>
    </xf>
    <xf numFmtId="0" fontId="1" fillId="3" borderId="105" xfId="0" applyFont="1" applyFill="1" applyBorder="1" applyAlignment="1">
      <alignment horizontal="center" vertical="center" wrapText="1"/>
    </xf>
    <xf numFmtId="0" fontId="4" fillId="7" borderId="114" xfId="0" applyFont="1" applyFill="1" applyBorder="1" applyAlignment="1">
      <alignment horizontal="center" vertical="center" wrapText="1"/>
    </xf>
    <xf numFmtId="0" fontId="1" fillId="3" borderId="114" xfId="0" applyFont="1" applyFill="1" applyBorder="1" applyAlignment="1">
      <alignment horizontal="center" vertical="center" wrapText="1"/>
    </xf>
    <xf numFmtId="0" fontId="4" fillId="7" borderId="115" xfId="0" applyFont="1" applyFill="1" applyBorder="1" applyAlignment="1">
      <alignment horizontal="center" vertical="center" wrapText="1"/>
    </xf>
    <xf numFmtId="0" fontId="1" fillId="2" borderId="105" xfId="0" applyFont="1" applyFill="1" applyBorder="1" applyAlignment="1">
      <alignment horizontal="center" vertical="center" wrapText="1"/>
    </xf>
    <xf numFmtId="0" fontId="1" fillId="8" borderId="114"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8" borderId="115" xfId="0" applyFont="1" applyFill="1" applyBorder="1" applyAlignment="1">
      <alignment horizontal="center" vertical="center" wrapText="1"/>
    </xf>
    <xf numFmtId="0" fontId="2" fillId="3" borderId="116" xfId="0" applyFont="1" applyFill="1" applyBorder="1" applyAlignment="1">
      <alignment horizontal="center" vertical="center" wrapText="1"/>
    </xf>
    <xf numFmtId="0" fontId="3" fillId="3" borderId="117" xfId="0" applyFont="1" applyFill="1" applyBorder="1" applyAlignment="1">
      <alignment horizontal="center" vertical="center" wrapText="1"/>
    </xf>
    <xf numFmtId="0" fontId="10" fillId="5" borderId="118" xfId="0" applyFont="1" applyFill="1" applyBorder="1" applyAlignment="1">
      <alignment horizontal="center" vertical="center" wrapText="1"/>
    </xf>
    <xf numFmtId="2" fontId="6" fillId="6" borderId="119" xfId="0" applyNumberFormat="1" applyFont="1" applyFill="1" applyBorder="1" applyAlignment="1">
      <alignment vertical="center" wrapText="1"/>
    </xf>
    <xf numFmtId="10" fontId="0" fillId="11" borderId="120" xfId="0" applyNumberFormat="1" applyFill="1" applyBorder="1" applyAlignment="1">
      <alignment horizontal="center" vertical="center" wrapText="1"/>
    </xf>
    <xf numFmtId="10" fontId="0" fillId="11" borderId="4" xfId="0" applyNumberFormat="1" applyFill="1" applyBorder="1" applyAlignment="1">
      <alignment horizontal="center" vertical="center" wrapText="1"/>
    </xf>
    <xf numFmtId="10" fontId="0" fillId="11" borderId="6" xfId="0" applyNumberFormat="1" applyFill="1" applyBorder="1" applyAlignment="1">
      <alignment horizontal="center" vertical="center" wrapText="1"/>
    </xf>
    <xf numFmtId="0" fontId="3" fillId="0" borderId="121" xfId="0" applyFont="1" applyBorder="1" applyAlignment="1">
      <alignment vertical="center" wrapText="1"/>
    </xf>
    <xf numFmtId="0" fontId="5" fillId="6" borderId="122" xfId="0" applyFont="1" applyFill="1" applyBorder="1" applyAlignment="1">
      <alignment horizontal="left" vertical="center" wrapText="1"/>
    </xf>
    <xf numFmtId="0" fontId="5" fillId="6" borderId="123" xfId="0" applyFont="1" applyFill="1" applyBorder="1" applyAlignment="1">
      <alignment horizontal="center" vertical="center" wrapText="1"/>
    </xf>
    <xf numFmtId="0" fontId="3" fillId="0" borderId="124" xfId="0" applyFont="1" applyBorder="1" applyAlignment="1">
      <alignment horizontal="justify" vertical="center" wrapText="1"/>
    </xf>
    <xf numFmtId="0" fontId="3" fillId="0" borderId="124" xfId="0" applyFont="1" applyBorder="1" applyAlignment="1">
      <alignment horizontal="center" vertical="center" wrapText="1"/>
    </xf>
    <xf numFmtId="0" fontId="3" fillId="7" borderId="126" xfId="0" applyFont="1" applyFill="1" applyBorder="1" applyAlignment="1">
      <alignment horizontal="left" vertical="center" wrapText="1"/>
    </xf>
    <xf numFmtId="10" fontId="0" fillId="4" borderId="17" xfId="0" applyNumberFormat="1" applyFill="1" applyBorder="1" applyAlignment="1">
      <alignment horizontal="center" vertical="center" wrapText="1"/>
    </xf>
    <xf numFmtId="10" fontId="0" fillId="11" borderId="127" xfId="0" applyNumberFormat="1" applyFill="1" applyBorder="1" applyAlignment="1">
      <alignment horizontal="center" vertical="center" wrapText="1"/>
    </xf>
    <xf numFmtId="10" fontId="0" fillId="11" borderId="128" xfId="0" applyNumberFormat="1" applyFill="1" applyBorder="1" applyAlignment="1">
      <alignment horizontal="center" vertical="center" wrapText="1"/>
    </xf>
    <xf numFmtId="10" fontId="0" fillId="4" borderId="129" xfId="0" applyNumberFormat="1" applyFill="1" applyBorder="1" applyAlignment="1">
      <alignment horizontal="center" vertical="center" wrapText="1"/>
    </xf>
    <xf numFmtId="10" fontId="0" fillId="11" borderId="130" xfId="0" applyNumberFormat="1" applyFill="1" applyBorder="1" applyAlignment="1">
      <alignment horizontal="center" vertical="center" wrapText="1"/>
    </xf>
    <xf numFmtId="10" fontId="0" fillId="11" borderId="131" xfId="0" applyNumberFormat="1" applyFill="1" applyBorder="1" applyAlignment="1">
      <alignment horizontal="center" vertical="center" wrapText="1"/>
    </xf>
    <xf numFmtId="10" fontId="0" fillId="0" borderId="133" xfId="0" applyNumberFormat="1" applyBorder="1" applyAlignment="1">
      <alignment horizontal="center" vertical="center" wrapText="1"/>
    </xf>
    <xf numFmtId="10" fontId="0" fillId="0" borderId="134" xfId="0" applyNumberFormat="1" applyBorder="1" applyAlignment="1">
      <alignment horizontal="center" vertical="center" wrapText="1"/>
    </xf>
    <xf numFmtId="10" fontId="0" fillId="0" borderId="135" xfId="0" applyNumberFormat="1" applyBorder="1" applyAlignment="1">
      <alignment horizontal="center" vertical="center" wrapText="1"/>
    </xf>
    <xf numFmtId="3" fontId="3" fillId="2" borderId="136" xfId="0" applyNumberFormat="1" applyFont="1" applyFill="1" applyBorder="1" applyAlignment="1">
      <alignment horizontal="center" vertical="center" wrapText="1"/>
    </xf>
    <xf numFmtId="10" fontId="0" fillId="4" borderId="137" xfId="0" applyNumberFormat="1" applyFill="1" applyBorder="1" applyAlignment="1">
      <alignment horizontal="center" vertical="center" wrapText="1"/>
    </xf>
    <xf numFmtId="10" fontId="0" fillId="11" borderId="138" xfId="0" applyNumberFormat="1" applyFill="1" applyBorder="1" applyAlignment="1">
      <alignment horizontal="center" vertical="center" wrapText="1"/>
    </xf>
    <xf numFmtId="3" fontId="3" fillId="2" borderId="139" xfId="0" applyNumberFormat="1" applyFont="1" applyFill="1" applyBorder="1" applyAlignment="1">
      <alignment horizontal="center" vertical="center" wrapText="1"/>
    </xf>
    <xf numFmtId="10" fontId="0" fillId="4" borderId="140" xfId="0" applyNumberFormat="1" applyFill="1" applyBorder="1" applyAlignment="1">
      <alignment horizontal="center" vertical="center" wrapText="1"/>
    </xf>
    <xf numFmtId="10" fontId="0" fillId="11" borderId="141" xfId="0" applyNumberFormat="1" applyFill="1" applyBorder="1" applyAlignment="1">
      <alignment horizontal="center" vertical="center" wrapText="1"/>
    </xf>
    <xf numFmtId="10" fontId="0" fillId="4" borderId="142" xfId="0" applyNumberFormat="1" applyFill="1" applyBorder="1" applyAlignment="1">
      <alignment horizontal="center" vertical="center" wrapText="1"/>
    </xf>
    <xf numFmtId="10" fontId="0" fillId="4" borderId="143" xfId="0" applyNumberFormat="1" applyFill="1" applyBorder="1" applyAlignment="1">
      <alignment horizontal="center" vertical="center" wrapText="1"/>
    </xf>
    <xf numFmtId="10" fontId="0" fillId="4" borderId="132" xfId="0" applyNumberFormat="1" applyFill="1" applyBorder="1" applyAlignment="1">
      <alignment horizontal="center" vertical="center" wrapText="1"/>
    </xf>
    <xf numFmtId="10" fontId="0" fillId="11" borderId="125" xfId="0" applyNumberFormat="1" applyFill="1" applyBorder="1" applyAlignment="1">
      <alignment horizontal="center" vertical="center" wrapText="1"/>
    </xf>
    <xf numFmtId="10" fontId="0" fillId="4" borderId="145" xfId="0" applyNumberFormat="1" applyFill="1" applyBorder="1" applyAlignment="1">
      <alignment horizontal="center" vertical="center" wrapText="1"/>
    </xf>
    <xf numFmtId="10" fontId="0" fillId="11" borderId="146" xfId="0" applyNumberFormat="1" applyFill="1" applyBorder="1" applyAlignment="1">
      <alignment horizontal="center" vertical="center" wrapText="1"/>
    </xf>
    <xf numFmtId="10" fontId="0" fillId="4" borderId="147" xfId="0" applyNumberFormat="1" applyFill="1" applyBorder="1" applyAlignment="1">
      <alignment horizontal="center" vertical="center" wrapText="1"/>
    </xf>
    <xf numFmtId="10" fontId="0" fillId="11" borderId="148" xfId="0" applyNumberFormat="1" applyFill="1" applyBorder="1" applyAlignment="1">
      <alignment horizontal="center" vertical="center" wrapText="1"/>
    </xf>
    <xf numFmtId="10" fontId="0" fillId="4" borderId="144" xfId="0" applyNumberFormat="1" applyFill="1" applyBorder="1" applyAlignment="1">
      <alignment horizontal="center" vertical="center" wrapText="1"/>
    </xf>
    <xf numFmtId="10" fontId="0" fillId="4" borderId="149" xfId="0" applyNumberFormat="1" applyFill="1" applyBorder="1" applyAlignment="1">
      <alignment horizontal="center" vertical="center" wrapText="1"/>
    </xf>
    <xf numFmtId="0" fontId="3" fillId="6" borderId="126" xfId="0" applyFont="1" applyFill="1" applyBorder="1" applyAlignment="1">
      <alignment horizontal="left" vertical="center" wrapText="1"/>
    </xf>
    <xf numFmtId="0" fontId="3" fillId="7" borderId="150" xfId="0" applyFont="1" applyFill="1" applyBorder="1" applyAlignment="1">
      <alignment horizontal="left" vertical="center" wrapText="1"/>
    </xf>
    <xf numFmtId="10" fontId="0" fillId="11" borderId="151" xfId="0" applyNumberFormat="1" applyFill="1" applyBorder="1" applyAlignment="1">
      <alignment horizontal="center" vertical="center" wrapText="1"/>
    </xf>
    <xf numFmtId="10" fontId="0" fillId="11" borderId="152" xfId="0" applyNumberFormat="1" applyFill="1" applyBorder="1" applyAlignment="1">
      <alignment horizontal="center" vertical="center" wrapText="1"/>
    </xf>
    <xf numFmtId="10" fontId="0" fillId="11" borderId="153" xfId="0" applyNumberFormat="1" applyFill="1" applyBorder="1" applyAlignment="1">
      <alignment horizontal="center" vertical="center" wrapText="1"/>
    </xf>
    <xf numFmtId="10" fontId="0" fillId="11" borderId="154" xfId="0" applyNumberFormat="1" applyFill="1" applyBorder="1" applyAlignment="1">
      <alignment horizontal="center" vertical="center" wrapText="1"/>
    </xf>
    <xf numFmtId="10" fontId="0" fillId="11" borderId="155" xfId="0" applyNumberFormat="1" applyFill="1" applyBorder="1" applyAlignment="1">
      <alignment horizontal="center" vertical="center" wrapText="1"/>
    </xf>
    <xf numFmtId="44" fontId="3" fillId="2" borderId="93" xfId="2" applyFont="1" applyFill="1" applyBorder="1" applyAlignment="1">
      <alignment horizontal="center" vertical="center" wrapText="1"/>
    </xf>
    <xf numFmtId="44" fontId="3" fillId="2" borderId="86" xfId="2" applyFont="1" applyFill="1" applyBorder="1" applyAlignment="1">
      <alignment horizontal="center" vertical="center" wrapText="1"/>
    </xf>
    <xf numFmtId="44" fontId="3" fillId="2" borderId="99" xfId="2" applyFont="1" applyFill="1" applyBorder="1" applyAlignment="1">
      <alignment horizontal="center" vertical="center" wrapText="1"/>
    </xf>
    <xf numFmtId="44" fontId="3" fillId="2" borderId="91" xfId="2"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44" fontId="3" fillId="2" borderId="92" xfId="2" applyFont="1" applyFill="1" applyBorder="1" applyAlignment="1">
      <alignment horizontal="center" vertical="center" wrapText="1"/>
    </xf>
    <xf numFmtId="44" fontId="3" fillId="2" borderId="89" xfId="2" applyFont="1" applyFill="1" applyBorder="1" applyAlignment="1">
      <alignment horizontal="center" vertical="center" wrapText="1"/>
    </xf>
    <xf numFmtId="8" fontId="3" fillId="2" borderId="93" xfId="2" applyNumberFormat="1" applyFont="1" applyFill="1" applyBorder="1" applyAlignment="1">
      <alignment horizontal="center" vertical="center" wrapText="1"/>
    </xf>
    <xf numFmtId="8" fontId="3" fillId="2" borderId="86" xfId="2" applyNumberFormat="1" applyFont="1" applyFill="1" applyBorder="1" applyAlignment="1">
      <alignment horizontal="center" vertical="center" wrapText="1"/>
    </xf>
    <xf numFmtId="0" fontId="9" fillId="0" borderId="50" xfId="0" applyFont="1" applyBorder="1" applyAlignment="1">
      <alignment horizontal="center" vertical="top" wrapText="1"/>
    </xf>
    <xf numFmtId="0" fontId="9" fillId="0" borderId="50" xfId="0" applyFont="1" applyBorder="1" applyAlignment="1">
      <alignment horizontal="center" vertical="center" wrapText="1"/>
    </xf>
    <xf numFmtId="0" fontId="9" fillId="0" borderId="50" xfId="0" applyFont="1" applyBorder="1" applyAlignment="1">
      <alignment horizontal="center" vertical="center"/>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101" xfId="0" applyNumberFormat="1" applyFont="1" applyFill="1" applyBorder="1" applyAlignment="1">
      <alignment horizontal="center" vertical="center" wrapText="1"/>
    </xf>
    <xf numFmtId="2" fontId="6" fillId="6" borderId="32"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2" fontId="6" fillId="6" borderId="80"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2" fontId="10" fillId="6" borderId="14" xfId="0" applyNumberFormat="1" applyFont="1" applyFill="1" applyBorder="1" applyAlignment="1">
      <alignment horizontal="center" vertical="center" wrapText="1"/>
    </xf>
    <xf numFmtId="2" fontId="10" fillId="6" borderId="3" xfId="0" applyNumberFormat="1" applyFont="1" applyFill="1" applyBorder="1" applyAlignment="1">
      <alignment horizontal="center" vertical="center" wrapText="1"/>
    </xf>
    <xf numFmtId="2" fontId="10" fillId="6" borderId="101"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80" xfId="0" applyBorder="1" applyAlignment="1">
      <alignment horizontal="center" vertical="top"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49" xfId="0" applyNumberFormat="1" applyFont="1" applyFill="1" applyBorder="1" applyAlignment="1">
      <alignment horizontal="center" vertical="center" wrapText="1"/>
    </xf>
    <xf numFmtId="2" fontId="5" fillId="6" borderId="33"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71" xfId="0" applyFont="1" applyFill="1" applyBorder="1" applyAlignment="1">
      <alignment horizontal="center" vertical="center" wrapText="1"/>
    </xf>
    <xf numFmtId="0" fontId="5" fillId="8" borderId="72"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80"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95" xfId="0" applyFont="1" applyFill="1" applyBorder="1" applyAlignment="1">
      <alignment horizontal="center" vertical="center" wrapText="1"/>
    </xf>
    <xf numFmtId="0" fontId="0" fillId="0" borderId="0" xfId="0" applyAlignment="1">
      <alignment horizontal="justify" vertical="center" wrapText="1"/>
    </xf>
  </cellXfs>
  <cellStyles count="4">
    <cellStyle name="Moneda" xfId="2" builtinId="4"/>
    <cellStyle name="Moneda 2" xfId="3" xr:uid="{00000000-0005-0000-0000-000001000000}"/>
    <cellStyle name="Normal" xfId="0" builtinId="0"/>
    <cellStyle name="Porcentaje" xfId="1" builtinId="5"/>
  </cellStyles>
  <dxfs count="48">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ill>
        <patternFill>
          <bgColor rgb="FFFFFF00"/>
        </patternFill>
      </fill>
    </dxf>
    <dxf>
      <fill>
        <patternFill>
          <bgColor theme="9" tint="0.39994506668294322"/>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patternType="none">
          <bgColor auto="1"/>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353"/>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1182640</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761580</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1185332</xdr:colOff>
      <xdr:row>2</xdr:row>
      <xdr:rowOff>116418</xdr:rowOff>
    </xdr:from>
    <xdr:to>
      <xdr:col>22</xdr:col>
      <xdr:colOff>3247756</xdr:colOff>
      <xdr:row>7</xdr:row>
      <xdr:rowOff>189685</xdr:rowOff>
    </xdr:to>
    <xdr:pic>
      <xdr:nvPicPr>
        <xdr:cNvPr id="6" name="Imagen 5">
          <a:extLst>
            <a:ext uri="{FF2B5EF4-FFF2-40B4-BE49-F238E27FC236}">
              <a16:creationId xmlns:a16="http://schemas.microsoft.com/office/drawing/2014/main" id="{2DC0A263-4C2E-4AB2-82C8-6F696A050A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236332" y="476251"/>
          <a:ext cx="4581257" cy="21052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79"/>
  <sheetViews>
    <sheetView tabSelected="1" zoomScale="55" zoomScaleNormal="55" zoomScaleSheetLayoutView="30" workbookViewId="0">
      <selection activeCell="H13" sqref="H13:K13"/>
    </sheetView>
  </sheetViews>
  <sheetFormatPr baseColWidth="10" defaultColWidth="11.42578125" defaultRowHeight="15" x14ac:dyDescent="0.25"/>
  <cols>
    <col min="2" max="2" width="27.7109375" customWidth="1"/>
    <col min="3" max="3" width="44.42578125" customWidth="1"/>
    <col min="4" max="5" width="31.42578125" customWidth="1"/>
    <col min="6" max="6" width="39.85546875" customWidth="1"/>
    <col min="7" max="7" width="16.7109375" customWidth="1"/>
    <col min="8" max="15" width="16.85546875" customWidth="1"/>
    <col min="16" max="22" width="18.140625" customWidth="1"/>
    <col min="23" max="23" width="61.85546875" customWidth="1"/>
  </cols>
  <sheetData>
    <row r="3" spans="2:23" ht="15.75" thickBot="1" x14ac:dyDescent="0.3"/>
    <row r="4" spans="2:23" ht="63" customHeight="1" x14ac:dyDescent="0.25">
      <c r="E4" s="222" t="s">
        <v>158</v>
      </c>
      <c r="F4" s="223"/>
      <c r="G4" s="223"/>
      <c r="H4" s="223"/>
      <c r="I4" s="223"/>
      <c r="J4" s="223"/>
      <c r="K4" s="223"/>
      <c r="L4" s="223"/>
      <c r="M4" s="223"/>
      <c r="N4" s="223"/>
      <c r="O4" s="223"/>
      <c r="P4" s="223"/>
      <c r="Q4" s="223"/>
      <c r="R4" s="223"/>
      <c r="S4" s="224"/>
    </row>
    <row r="5" spans="2:23" ht="30" customHeight="1" x14ac:dyDescent="0.25">
      <c r="E5" s="225" t="s">
        <v>0</v>
      </c>
      <c r="F5" s="226"/>
      <c r="G5" s="226"/>
      <c r="H5" s="226"/>
      <c r="I5" s="226"/>
      <c r="J5" s="226"/>
      <c r="K5" s="226"/>
      <c r="L5" s="226"/>
      <c r="M5" s="226"/>
      <c r="N5" s="226"/>
      <c r="O5" s="226"/>
      <c r="P5" s="226"/>
      <c r="Q5" s="226"/>
      <c r="R5" s="226"/>
      <c r="S5" s="227"/>
    </row>
    <row r="6" spans="2:23" ht="26.25" customHeight="1" x14ac:dyDescent="0.25">
      <c r="E6" s="225" t="s">
        <v>159</v>
      </c>
      <c r="F6" s="226"/>
      <c r="G6" s="226"/>
      <c r="H6" s="226"/>
      <c r="I6" s="226"/>
      <c r="J6" s="226"/>
      <c r="K6" s="226"/>
      <c r="L6" s="226"/>
      <c r="M6" s="226"/>
      <c r="N6" s="226"/>
      <c r="O6" s="226"/>
      <c r="P6" s="226"/>
      <c r="Q6" s="226"/>
      <c r="R6" s="226"/>
      <c r="S6" s="227"/>
    </row>
    <row r="7" spans="2:23" ht="26.25" customHeight="1" x14ac:dyDescent="0.25">
      <c r="E7" s="225" t="s">
        <v>117</v>
      </c>
      <c r="F7" s="226"/>
      <c r="G7" s="226"/>
      <c r="H7" s="226"/>
      <c r="I7" s="226"/>
      <c r="J7" s="226"/>
      <c r="K7" s="226"/>
      <c r="L7" s="226"/>
      <c r="M7" s="226"/>
      <c r="N7" s="226"/>
      <c r="O7" s="226"/>
      <c r="P7" s="226"/>
      <c r="Q7" s="226"/>
      <c r="R7" s="226"/>
      <c r="S7" s="227"/>
    </row>
    <row r="8" spans="2:23" ht="15.75" customHeight="1" thickBot="1" x14ac:dyDescent="0.3">
      <c r="E8" s="16"/>
      <c r="F8" s="17"/>
      <c r="G8" s="17"/>
      <c r="H8" s="17"/>
      <c r="I8" s="17"/>
      <c r="J8" s="17"/>
      <c r="K8" s="17"/>
      <c r="L8" s="17"/>
      <c r="M8" s="17"/>
      <c r="N8" s="17"/>
      <c r="O8" s="17"/>
      <c r="P8" s="17"/>
      <c r="Q8" s="17"/>
      <c r="R8" s="17"/>
      <c r="S8" s="167"/>
    </row>
    <row r="11" spans="2:23" ht="9" customHeight="1" thickBot="1" x14ac:dyDescent="0.3"/>
    <row r="12" spans="2:23" ht="26.25" customHeight="1" thickTop="1" thickBot="1" x14ac:dyDescent="0.3">
      <c r="G12" s="166"/>
      <c r="H12" s="236" t="s">
        <v>211</v>
      </c>
      <c r="I12" s="237"/>
      <c r="J12" s="237"/>
      <c r="K12" s="237"/>
      <c r="L12" s="237"/>
      <c r="M12" s="237"/>
      <c r="N12" s="237"/>
      <c r="O12" s="237"/>
      <c r="P12" s="237"/>
      <c r="Q12" s="237"/>
      <c r="R12" s="237"/>
      <c r="S12" s="237"/>
      <c r="T12" s="237"/>
      <c r="U12" s="237"/>
      <c r="V12" s="238"/>
    </row>
    <row r="13" spans="2:23" ht="57" customHeight="1" thickBot="1" x14ac:dyDescent="0.3">
      <c r="B13" s="243" t="s">
        <v>1</v>
      </c>
      <c r="C13" s="243" t="s">
        <v>2</v>
      </c>
      <c r="D13" s="228" t="s">
        <v>3</v>
      </c>
      <c r="E13" s="229"/>
      <c r="F13" s="230"/>
      <c r="G13" s="147" t="s">
        <v>140</v>
      </c>
      <c r="H13" s="231" t="s">
        <v>204</v>
      </c>
      <c r="I13" s="231"/>
      <c r="J13" s="231"/>
      <c r="K13" s="232"/>
      <c r="L13" s="228" t="s">
        <v>203</v>
      </c>
      <c r="M13" s="229"/>
      <c r="N13" s="229"/>
      <c r="O13" s="230"/>
      <c r="P13" s="233" t="s">
        <v>205</v>
      </c>
      <c r="Q13" s="234"/>
      <c r="R13" s="234"/>
      <c r="S13" s="235"/>
      <c r="T13" s="234" t="s">
        <v>206</v>
      </c>
      <c r="U13" s="234"/>
      <c r="V13" s="235"/>
      <c r="W13" s="241" t="s">
        <v>207</v>
      </c>
    </row>
    <row r="14" spans="2:23" ht="143.25" customHeight="1" thickBot="1" x14ac:dyDescent="0.3">
      <c r="B14" s="244"/>
      <c r="C14" s="244"/>
      <c r="D14" s="120" t="s">
        <v>4</v>
      </c>
      <c r="E14" s="120" t="s">
        <v>5</v>
      </c>
      <c r="F14" s="147" t="s">
        <v>6</v>
      </c>
      <c r="G14" s="147" t="s">
        <v>141</v>
      </c>
      <c r="H14" s="156" t="s">
        <v>7</v>
      </c>
      <c r="I14" s="157" t="s">
        <v>8</v>
      </c>
      <c r="J14" s="158" t="s">
        <v>9</v>
      </c>
      <c r="K14" s="159" t="s">
        <v>10</v>
      </c>
      <c r="L14" s="156" t="s">
        <v>7</v>
      </c>
      <c r="M14" s="157" t="s">
        <v>8</v>
      </c>
      <c r="N14" s="158" t="s">
        <v>9</v>
      </c>
      <c r="O14" s="159" t="s">
        <v>10</v>
      </c>
      <c r="P14" s="160" t="s">
        <v>7</v>
      </c>
      <c r="Q14" s="161" t="s">
        <v>8</v>
      </c>
      <c r="R14" s="162" t="s">
        <v>9</v>
      </c>
      <c r="S14" s="163" t="s">
        <v>10</v>
      </c>
      <c r="T14" s="161" t="s">
        <v>8</v>
      </c>
      <c r="U14" s="162" t="s">
        <v>9</v>
      </c>
      <c r="V14" s="163" t="s">
        <v>10</v>
      </c>
      <c r="W14" s="242"/>
    </row>
    <row r="15" spans="2:23" ht="165.75" customHeight="1" x14ac:dyDescent="0.25">
      <c r="B15" s="164" t="s">
        <v>11</v>
      </c>
      <c r="C15" s="165" t="s">
        <v>160</v>
      </c>
      <c r="D15" s="174" t="s">
        <v>12</v>
      </c>
      <c r="E15" s="175" t="s">
        <v>35</v>
      </c>
      <c r="F15" s="171" t="s">
        <v>208</v>
      </c>
      <c r="G15" s="148">
        <v>18</v>
      </c>
      <c r="H15" s="149">
        <v>18</v>
      </c>
      <c r="I15" s="150">
        <v>18</v>
      </c>
      <c r="J15" s="151">
        <v>18</v>
      </c>
      <c r="K15" s="150">
        <v>18</v>
      </c>
      <c r="L15" s="152">
        <v>23</v>
      </c>
      <c r="M15" s="153" t="s">
        <v>209</v>
      </c>
      <c r="N15" s="153" t="s">
        <v>209</v>
      </c>
      <c r="O15" s="154" t="s">
        <v>209</v>
      </c>
      <c r="P15" s="185">
        <f>IFERROR((L15-H15)/H15,"NO DISPONIBLE")</f>
        <v>0.27777777777777779</v>
      </c>
      <c r="Q15" s="184" t="str">
        <f>IFERROR((M15-I15)/I15,"NO DISPONIBLE")</f>
        <v>NO DISPONIBLE</v>
      </c>
      <c r="R15" s="183" t="str">
        <f>IFERROR((N15-J15)/J15,"NO DISPONIBLE")</f>
        <v>NO DISPONIBLE</v>
      </c>
      <c r="S15" s="155" t="str">
        <f>IFERROR((O15-K15)/K15,"NO DISPONIBLE")</f>
        <v>NO DISPONIBLE</v>
      </c>
      <c r="T15" s="169" t="str">
        <f>IFERROR((((L15+M15)-(H15+I15))/(H15+I15)),"NO DISPONIBLE")</f>
        <v>NO DISPONIBLE</v>
      </c>
      <c r="U15" s="168" t="str">
        <f>IFERROR((((L15+M15+N15)-(H15+I15+J15))/(H15+I15+J15)),"NO DISPONIBLE")</f>
        <v>NO DISPONIBLE</v>
      </c>
      <c r="V15" s="170" t="str">
        <f>IFERROR((((L15+M15+N15+O15)-(H15+I15+J15+K15))/(H15+I15+J15+K15)),"NO DISPONIBLE")</f>
        <v>NO DISPONIBLE</v>
      </c>
      <c r="W15" s="136" t="s">
        <v>210</v>
      </c>
    </row>
    <row r="16" spans="2:23" ht="23.45" hidden="1" customHeight="1" x14ac:dyDescent="0.25">
      <c r="B16" s="257"/>
      <c r="C16" s="258"/>
      <c r="D16" s="258"/>
      <c r="E16" s="259"/>
      <c r="F16" s="260"/>
      <c r="G16" s="119"/>
      <c r="H16" s="108"/>
      <c r="I16" s="81"/>
      <c r="J16" s="81"/>
      <c r="K16" s="82"/>
      <c r="L16" s="80"/>
      <c r="M16" s="81"/>
      <c r="N16" s="81"/>
      <c r="O16" s="83"/>
      <c r="P16" s="192" t="str">
        <f t="shared" ref="P16:S31" si="0">IFERROR((L16/H16),"100%")</f>
        <v>100%</v>
      </c>
      <c r="Q16" s="193" t="str">
        <f t="shared" si="0"/>
        <v>100%</v>
      </c>
      <c r="R16" s="200" t="str">
        <f t="shared" si="0"/>
        <v>100%</v>
      </c>
      <c r="S16" s="121" t="str">
        <f t="shared" si="0"/>
        <v>100%</v>
      </c>
      <c r="T16" s="127" t="str">
        <f t="shared" ref="T16" si="1">IFERROR(((L16+M16)/(H16+I16)),"100%")</f>
        <v>100%</v>
      </c>
      <c r="U16" s="128" t="str">
        <f>IFERROR(((L16+M16+N16)/(H16+I16+J16)),"100%")</f>
        <v>100%</v>
      </c>
      <c r="V16" s="121" t="str">
        <f>IFERROR(((L16+M16+N16+O16)/(H16+I16+J16+K16)),"100%")</f>
        <v>100%</v>
      </c>
      <c r="W16" s="85"/>
    </row>
    <row r="17" spans="2:23" ht="149.1" customHeight="1" x14ac:dyDescent="0.25">
      <c r="B17" s="45" t="s">
        <v>31</v>
      </c>
      <c r="C17" s="5" t="s">
        <v>161</v>
      </c>
      <c r="D17" s="5" t="s">
        <v>32</v>
      </c>
      <c r="E17" s="173" t="s">
        <v>35</v>
      </c>
      <c r="F17" s="172" t="s">
        <v>34</v>
      </c>
      <c r="G17" s="137">
        <v>120000</v>
      </c>
      <c r="H17" s="46">
        <v>31738</v>
      </c>
      <c r="I17" s="47">
        <v>31738</v>
      </c>
      <c r="J17" s="47">
        <v>28262</v>
      </c>
      <c r="K17" s="48">
        <v>28262</v>
      </c>
      <c r="L17" s="46">
        <v>41150</v>
      </c>
      <c r="M17" s="47"/>
      <c r="N17" s="81"/>
      <c r="O17" s="83"/>
      <c r="P17" s="201">
        <f t="shared" si="0"/>
        <v>1.2965530279160629</v>
      </c>
      <c r="Q17" s="195"/>
      <c r="R17" s="195"/>
      <c r="S17" s="182"/>
      <c r="T17" s="180"/>
      <c r="U17" s="181"/>
      <c r="V17" s="204"/>
      <c r="W17" s="202" t="s">
        <v>139</v>
      </c>
    </row>
    <row r="18" spans="2:23" ht="93" customHeight="1" x14ac:dyDescent="0.25">
      <c r="B18" s="10" t="s">
        <v>36</v>
      </c>
      <c r="C18" s="6" t="s">
        <v>162</v>
      </c>
      <c r="D18" s="6" t="s">
        <v>37</v>
      </c>
      <c r="E18" s="7" t="s">
        <v>33</v>
      </c>
      <c r="F18" s="143" t="s">
        <v>38</v>
      </c>
      <c r="G18" s="138">
        <v>1294</v>
      </c>
      <c r="H18" s="111">
        <v>263</v>
      </c>
      <c r="I18" s="112">
        <v>363</v>
      </c>
      <c r="J18" s="112">
        <v>334</v>
      </c>
      <c r="K18" s="113">
        <v>334</v>
      </c>
      <c r="L18" s="111">
        <v>310</v>
      </c>
      <c r="M18" s="112"/>
      <c r="N18" s="112"/>
      <c r="O18" s="114"/>
      <c r="P18" s="194">
        <f t="shared" si="0"/>
        <v>1.1787072243346008</v>
      </c>
      <c r="Q18" s="195"/>
      <c r="R18" s="195"/>
      <c r="S18" s="182"/>
      <c r="T18" s="180"/>
      <c r="U18" s="181"/>
      <c r="V18" s="204"/>
      <c r="W18" s="176" t="s">
        <v>127</v>
      </c>
    </row>
    <row r="19" spans="2:23" ht="101.1" customHeight="1" x14ac:dyDescent="0.25">
      <c r="B19" s="92" t="s">
        <v>39</v>
      </c>
      <c r="C19" s="97" t="s">
        <v>163</v>
      </c>
      <c r="D19" s="8" t="s">
        <v>40</v>
      </c>
      <c r="E19" s="9" t="s">
        <v>33</v>
      </c>
      <c r="F19" s="144" t="s">
        <v>41</v>
      </c>
      <c r="G19" s="139">
        <v>200</v>
      </c>
      <c r="H19" s="46">
        <v>50</v>
      </c>
      <c r="I19" s="47">
        <v>50</v>
      </c>
      <c r="J19" s="47">
        <v>50</v>
      </c>
      <c r="K19" s="48">
        <v>50</v>
      </c>
      <c r="L19" s="46">
        <v>85</v>
      </c>
      <c r="M19" s="47"/>
      <c r="N19" s="47"/>
      <c r="O19" s="49"/>
      <c r="P19" s="196">
        <f t="shared" si="0"/>
        <v>1.7</v>
      </c>
      <c r="Q19" s="195"/>
      <c r="R19" s="195"/>
      <c r="S19" s="182"/>
      <c r="T19" s="180"/>
      <c r="U19" s="197"/>
      <c r="V19" s="205"/>
      <c r="W19" s="176" t="s">
        <v>143</v>
      </c>
    </row>
    <row r="20" spans="2:23" ht="88.5" customHeight="1" x14ac:dyDescent="0.25">
      <c r="B20" s="93" t="s">
        <v>39</v>
      </c>
      <c r="C20" s="95" t="s">
        <v>164</v>
      </c>
      <c r="D20" s="86" t="s">
        <v>42</v>
      </c>
      <c r="E20" s="87" t="s">
        <v>33</v>
      </c>
      <c r="F20" s="144" t="s">
        <v>43</v>
      </c>
      <c r="G20" s="109">
        <v>200</v>
      </c>
      <c r="H20" s="88">
        <v>50</v>
      </c>
      <c r="I20" s="47">
        <v>50</v>
      </c>
      <c r="J20" s="89">
        <v>50</v>
      </c>
      <c r="K20" s="90">
        <v>50</v>
      </c>
      <c r="L20" s="88">
        <v>38</v>
      </c>
      <c r="M20" s="47"/>
      <c r="N20" s="89"/>
      <c r="O20" s="91"/>
      <c r="P20" s="194">
        <f t="shared" si="0"/>
        <v>0.76</v>
      </c>
      <c r="Q20" s="195"/>
      <c r="R20" s="195"/>
      <c r="S20" s="182"/>
      <c r="T20" s="180"/>
      <c r="U20" s="181"/>
      <c r="V20" s="204"/>
      <c r="W20" s="176" t="s">
        <v>144</v>
      </c>
    </row>
    <row r="21" spans="2:23" ht="88.5" customHeight="1" x14ac:dyDescent="0.25">
      <c r="B21" s="93" t="s">
        <v>39</v>
      </c>
      <c r="C21" s="95" t="s">
        <v>165</v>
      </c>
      <c r="D21" s="86" t="s">
        <v>44</v>
      </c>
      <c r="E21" s="87" t="s">
        <v>33</v>
      </c>
      <c r="F21" s="145" t="s">
        <v>45</v>
      </c>
      <c r="G21" s="139">
        <v>200</v>
      </c>
      <c r="H21" s="88">
        <v>50</v>
      </c>
      <c r="I21" s="47">
        <v>50</v>
      </c>
      <c r="J21" s="89">
        <v>50</v>
      </c>
      <c r="K21" s="90">
        <v>50</v>
      </c>
      <c r="L21" s="88">
        <v>53</v>
      </c>
      <c r="M21" s="47"/>
      <c r="N21" s="89"/>
      <c r="O21" s="91"/>
      <c r="P21" s="196">
        <f t="shared" si="0"/>
        <v>1.06</v>
      </c>
      <c r="Q21" s="195"/>
      <c r="R21" s="195"/>
      <c r="S21" s="182"/>
      <c r="T21" s="180"/>
      <c r="U21" s="197"/>
      <c r="V21" s="205"/>
      <c r="W21" s="176" t="s">
        <v>145</v>
      </c>
    </row>
    <row r="22" spans="2:23" ht="104.1" customHeight="1" x14ac:dyDescent="0.25">
      <c r="B22" s="93" t="s">
        <v>39</v>
      </c>
      <c r="C22" s="95" t="s">
        <v>166</v>
      </c>
      <c r="D22" s="86" t="s">
        <v>46</v>
      </c>
      <c r="E22" s="87" t="s">
        <v>33</v>
      </c>
      <c r="F22" s="145" t="s">
        <v>47</v>
      </c>
      <c r="G22" s="139">
        <v>40</v>
      </c>
      <c r="H22" s="88">
        <v>10</v>
      </c>
      <c r="I22" s="47">
        <v>10</v>
      </c>
      <c r="J22" s="89">
        <v>10</v>
      </c>
      <c r="K22" s="90">
        <v>10</v>
      </c>
      <c r="L22" s="88">
        <v>13</v>
      </c>
      <c r="M22" s="47"/>
      <c r="N22" s="89"/>
      <c r="O22" s="91"/>
      <c r="P22" s="194">
        <f t="shared" si="0"/>
        <v>1.3</v>
      </c>
      <c r="Q22" s="195"/>
      <c r="R22" s="195"/>
      <c r="S22" s="182"/>
      <c r="T22" s="180"/>
      <c r="U22" s="181"/>
      <c r="V22" s="204"/>
      <c r="W22" s="176" t="s">
        <v>128</v>
      </c>
    </row>
    <row r="23" spans="2:23" ht="88.5" customHeight="1" x14ac:dyDescent="0.25">
      <c r="B23" s="93" t="s">
        <v>39</v>
      </c>
      <c r="C23" s="95" t="s">
        <v>167</v>
      </c>
      <c r="D23" s="86" t="s">
        <v>48</v>
      </c>
      <c r="E23" s="87" t="s">
        <v>33</v>
      </c>
      <c r="F23" s="145" t="s">
        <v>49</v>
      </c>
      <c r="G23" s="140">
        <v>636</v>
      </c>
      <c r="H23" s="88">
        <v>100</v>
      </c>
      <c r="I23" s="47">
        <v>200</v>
      </c>
      <c r="J23" s="89">
        <v>168</v>
      </c>
      <c r="K23" s="90">
        <v>168</v>
      </c>
      <c r="L23" s="88">
        <v>118</v>
      </c>
      <c r="M23" s="47"/>
      <c r="N23" s="89"/>
      <c r="O23" s="91"/>
      <c r="P23" s="196">
        <f>IFERROR((L23/H23),"100%")</f>
        <v>1.18</v>
      </c>
      <c r="Q23" s="195"/>
      <c r="R23" s="195"/>
      <c r="S23" s="182"/>
      <c r="T23" s="180"/>
      <c r="U23" s="197"/>
      <c r="V23" s="205"/>
      <c r="W23" s="176" t="s">
        <v>129</v>
      </c>
    </row>
    <row r="24" spans="2:23" ht="88.5" customHeight="1" x14ac:dyDescent="0.25">
      <c r="B24" s="93" t="s">
        <v>39</v>
      </c>
      <c r="C24" s="95" t="s">
        <v>168</v>
      </c>
      <c r="D24" s="86" t="s">
        <v>50</v>
      </c>
      <c r="E24" s="87" t="s">
        <v>33</v>
      </c>
      <c r="F24" s="145" t="s">
        <v>51</v>
      </c>
      <c r="G24" s="139">
        <v>6</v>
      </c>
      <c r="H24" s="88">
        <v>0</v>
      </c>
      <c r="I24" s="47">
        <v>0</v>
      </c>
      <c r="J24" s="89">
        <v>3</v>
      </c>
      <c r="K24" s="90">
        <v>3</v>
      </c>
      <c r="L24" s="88">
        <v>0</v>
      </c>
      <c r="M24" s="47"/>
      <c r="N24" s="89"/>
      <c r="O24" s="91"/>
      <c r="P24" s="194" t="str">
        <f t="shared" si="0"/>
        <v>100%</v>
      </c>
      <c r="Q24" s="195"/>
      <c r="R24" s="195"/>
      <c r="S24" s="182"/>
      <c r="T24" s="180"/>
      <c r="U24" s="181"/>
      <c r="V24" s="204"/>
      <c r="W24" s="176" t="s">
        <v>30</v>
      </c>
    </row>
    <row r="25" spans="2:23" ht="88.5" customHeight="1" x14ac:dyDescent="0.25">
      <c r="B25" s="93" t="s">
        <v>39</v>
      </c>
      <c r="C25" s="95" t="s">
        <v>169</v>
      </c>
      <c r="D25" s="86" t="s">
        <v>52</v>
      </c>
      <c r="E25" s="87" t="s">
        <v>33</v>
      </c>
      <c r="F25" s="145" t="s">
        <v>51</v>
      </c>
      <c r="G25" s="139">
        <v>12</v>
      </c>
      <c r="H25" s="88">
        <v>3</v>
      </c>
      <c r="I25" s="47">
        <v>3</v>
      </c>
      <c r="J25" s="89">
        <v>3</v>
      </c>
      <c r="K25" s="90">
        <v>3</v>
      </c>
      <c r="L25" s="88">
        <v>3</v>
      </c>
      <c r="M25" s="47"/>
      <c r="N25" s="89"/>
      <c r="O25" s="91"/>
      <c r="P25" s="196">
        <f t="shared" si="0"/>
        <v>1</v>
      </c>
      <c r="Q25" s="195"/>
      <c r="R25" s="195"/>
      <c r="S25" s="182"/>
      <c r="T25" s="180"/>
      <c r="U25" s="197"/>
      <c r="V25" s="205"/>
      <c r="W25" s="176" t="s">
        <v>146</v>
      </c>
    </row>
    <row r="26" spans="2:23" ht="88.5" customHeight="1" x14ac:dyDescent="0.25">
      <c r="B26" s="10" t="s">
        <v>53</v>
      </c>
      <c r="C26" s="6" t="s">
        <v>170</v>
      </c>
      <c r="D26" s="6" t="s">
        <v>54</v>
      </c>
      <c r="E26" s="7" t="s">
        <v>33</v>
      </c>
      <c r="F26" s="143" t="s">
        <v>55</v>
      </c>
      <c r="G26" s="110">
        <v>489</v>
      </c>
      <c r="H26" s="115">
        <v>74</v>
      </c>
      <c r="I26" s="112">
        <v>184</v>
      </c>
      <c r="J26" s="116">
        <v>153</v>
      </c>
      <c r="K26" s="117">
        <v>78</v>
      </c>
      <c r="L26" s="115">
        <v>102</v>
      </c>
      <c r="M26" s="112"/>
      <c r="N26" s="116"/>
      <c r="O26" s="118"/>
      <c r="P26" s="194">
        <f t="shared" si="0"/>
        <v>1.3783783783783783</v>
      </c>
      <c r="Q26" s="195"/>
      <c r="R26" s="195"/>
      <c r="S26" s="182"/>
      <c r="T26" s="180"/>
      <c r="U26" s="181"/>
      <c r="V26" s="204"/>
      <c r="W26" s="176" t="s">
        <v>128</v>
      </c>
    </row>
    <row r="27" spans="2:23" ht="103.5" customHeight="1" x14ac:dyDescent="0.25">
      <c r="B27" s="93" t="s">
        <v>39</v>
      </c>
      <c r="C27" s="95" t="s">
        <v>171</v>
      </c>
      <c r="D27" s="86" t="s">
        <v>56</v>
      </c>
      <c r="E27" s="87" t="s">
        <v>33</v>
      </c>
      <c r="F27" s="144" t="s">
        <v>57</v>
      </c>
      <c r="G27" s="109">
        <v>74</v>
      </c>
      <c r="H27" s="88">
        <v>11</v>
      </c>
      <c r="I27" s="47">
        <v>31</v>
      </c>
      <c r="J27" s="89">
        <v>16</v>
      </c>
      <c r="K27" s="90">
        <v>16</v>
      </c>
      <c r="L27" s="88">
        <v>1</v>
      </c>
      <c r="M27" s="47"/>
      <c r="N27" s="89"/>
      <c r="O27" s="91"/>
      <c r="P27" s="196">
        <f t="shared" si="0"/>
        <v>9.0909090909090912E-2</v>
      </c>
      <c r="Q27" s="195"/>
      <c r="R27" s="195"/>
      <c r="S27" s="182"/>
      <c r="T27" s="180"/>
      <c r="U27" s="197"/>
      <c r="V27" s="205"/>
      <c r="W27" s="176" t="s">
        <v>128</v>
      </c>
    </row>
    <row r="28" spans="2:23" ht="88.5" customHeight="1" x14ac:dyDescent="0.25">
      <c r="B28" s="93" t="s">
        <v>39</v>
      </c>
      <c r="C28" s="95" t="s">
        <v>172</v>
      </c>
      <c r="D28" s="86" t="s">
        <v>58</v>
      </c>
      <c r="E28" s="87" t="s">
        <v>33</v>
      </c>
      <c r="F28" s="145" t="s">
        <v>59</v>
      </c>
      <c r="G28" s="139">
        <v>90</v>
      </c>
      <c r="H28" s="88">
        <v>11</v>
      </c>
      <c r="I28" s="47">
        <v>37</v>
      </c>
      <c r="J28" s="89">
        <v>31</v>
      </c>
      <c r="K28" s="90">
        <v>11</v>
      </c>
      <c r="L28" s="88">
        <v>0</v>
      </c>
      <c r="M28" s="47"/>
      <c r="N28" s="89"/>
      <c r="O28" s="91"/>
      <c r="P28" s="194">
        <f t="shared" si="0"/>
        <v>0</v>
      </c>
      <c r="Q28" s="195"/>
      <c r="R28" s="195"/>
      <c r="S28" s="182"/>
      <c r="T28" s="180"/>
      <c r="U28" s="181"/>
      <c r="V28" s="204"/>
      <c r="W28" s="176" t="s">
        <v>128</v>
      </c>
    </row>
    <row r="29" spans="2:23" ht="88.5" customHeight="1" x14ac:dyDescent="0.25">
      <c r="B29" s="93" t="s">
        <v>39</v>
      </c>
      <c r="C29" s="95" t="s">
        <v>173</v>
      </c>
      <c r="D29" s="86" t="s">
        <v>60</v>
      </c>
      <c r="E29" s="87" t="s">
        <v>33</v>
      </c>
      <c r="F29" s="144" t="s">
        <v>61</v>
      </c>
      <c r="G29" s="109">
        <v>324</v>
      </c>
      <c r="H29" s="88">
        <v>52</v>
      </c>
      <c r="I29" s="47">
        <v>115</v>
      </c>
      <c r="J29" s="89">
        <v>105</v>
      </c>
      <c r="K29" s="90">
        <v>52</v>
      </c>
      <c r="L29" s="88">
        <v>101</v>
      </c>
      <c r="M29" s="47"/>
      <c r="N29" s="89"/>
      <c r="O29" s="91"/>
      <c r="P29" s="196">
        <f t="shared" si="0"/>
        <v>1.9423076923076923</v>
      </c>
      <c r="Q29" s="195"/>
      <c r="R29" s="195"/>
      <c r="S29" s="182"/>
      <c r="T29" s="180"/>
      <c r="U29" s="197"/>
      <c r="V29" s="205"/>
      <c r="W29" s="176" t="s">
        <v>128</v>
      </c>
    </row>
    <row r="30" spans="2:23" ht="88.5" customHeight="1" x14ac:dyDescent="0.25">
      <c r="B30" s="10" t="s">
        <v>62</v>
      </c>
      <c r="C30" s="6" t="s">
        <v>170</v>
      </c>
      <c r="D30" s="6" t="s">
        <v>63</v>
      </c>
      <c r="E30" s="7" t="s">
        <v>33</v>
      </c>
      <c r="F30" s="143" t="s">
        <v>64</v>
      </c>
      <c r="G30" s="138">
        <v>6952</v>
      </c>
      <c r="H30" s="115">
        <v>1865</v>
      </c>
      <c r="I30" s="112">
        <v>1572</v>
      </c>
      <c r="J30" s="116">
        <v>1835</v>
      </c>
      <c r="K30" s="117">
        <v>1680</v>
      </c>
      <c r="L30" s="115">
        <v>1487</v>
      </c>
      <c r="M30" s="112"/>
      <c r="N30" s="116"/>
      <c r="O30" s="118"/>
      <c r="P30" s="198">
        <f t="shared" si="0"/>
        <v>0.79731903485254696</v>
      </c>
      <c r="Q30" s="195"/>
      <c r="R30" s="195"/>
      <c r="S30" s="182"/>
      <c r="T30" s="180"/>
      <c r="U30" s="199"/>
      <c r="V30" s="206"/>
      <c r="W30" s="176" t="s">
        <v>126</v>
      </c>
    </row>
    <row r="31" spans="2:23" ht="88.5" customHeight="1" x14ac:dyDescent="0.25">
      <c r="B31" s="93" t="s">
        <v>39</v>
      </c>
      <c r="C31" s="95" t="s">
        <v>174</v>
      </c>
      <c r="D31" s="86" t="s">
        <v>65</v>
      </c>
      <c r="E31" s="87" t="s">
        <v>33</v>
      </c>
      <c r="F31" s="145" t="s">
        <v>66</v>
      </c>
      <c r="G31" s="140">
        <v>3070</v>
      </c>
      <c r="H31" s="88">
        <v>780</v>
      </c>
      <c r="I31" s="47">
        <v>720</v>
      </c>
      <c r="J31" s="89">
        <v>650</v>
      </c>
      <c r="K31" s="90">
        <v>920</v>
      </c>
      <c r="L31" s="88">
        <v>549</v>
      </c>
      <c r="M31" s="47"/>
      <c r="N31" s="89"/>
      <c r="O31" s="91"/>
      <c r="P31" s="194">
        <f t="shared" si="0"/>
        <v>0.7038461538461539</v>
      </c>
      <c r="Q31" s="195"/>
      <c r="R31" s="195"/>
      <c r="S31" s="182"/>
      <c r="T31" s="180"/>
      <c r="U31" s="181"/>
      <c r="V31" s="204"/>
      <c r="W31" s="176" t="s">
        <v>127</v>
      </c>
    </row>
    <row r="32" spans="2:23" ht="88.5" customHeight="1" x14ac:dyDescent="0.25">
      <c r="B32" s="93" t="s">
        <v>39</v>
      </c>
      <c r="C32" s="95" t="s">
        <v>175</v>
      </c>
      <c r="D32" s="86" t="s">
        <v>67</v>
      </c>
      <c r="E32" s="87" t="s">
        <v>33</v>
      </c>
      <c r="F32" s="145" t="s">
        <v>68</v>
      </c>
      <c r="G32" s="140">
        <v>3190</v>
      </c>
      <c r="H32" s="88">
        <v>900</v>
      </c>
      <c r="I32" s="47">
        <v>700</v>
      </c>
      <c r="J32" s="89">
        <v>990</v>
      </c>
      <c r="K32" s="90">
        <v>600</v>
      </c>
      <c r="L32" s="88">
        <v>853</v>
      </c>
      <c r="M32" s="47"/>
      <c r="N32" s="89"/>
      <c r="O32" s="91"/>
      <c r="P32" s="198">
        <f t="shared" ref="P32:P54" si="2">IFERROR((L32/H32),"100%")</f>
        <v>0.94777777777777783</v>
      </c>
      <c r="Q32" s="195"/>
      <c r="R32" s="195"/>
      <c r="S32" s="182"/>
      <c r="T32" s="180"/>
      <c r="U32" s="199"/>
      <c r="V32" s="206"/>
      <c r="W32" s="176" t="s">
        <v>138</v>
      </c>
    </row>
    <row r="33" spans="2:23" ht="88.5" customHeight="1" x14ac:dyDescent="0.25">
      <c r="B33" s="93" t="s">
        <v>39</v>
      </c>
      <c r="C33" s="95" t="s">
        <v>176</v>
      </c>
      <c r="D33" s="86" t="s">
        <v>69</v>
      </c>
      <c r="E33" s="87" t="s">
        <v>33</v>
      </c>
      <c r="F33" s="144" t="s">
        <v>70</v>
      </c>
      <c r="G33" s="109">
        <v>527</v>
      </c>
      <c r="H33" s="88">
        <v>150</v>
      </c>
      <c r="I33" s="47">
        <v>107</v>
      </c>
      <c r="J33" s="89">
        <v>150</v>
      </c>
      <c r="K33" s="90">
        <v>120</v>
      </c>
      <c r="L33" s="88">
        <v>48</v>
      </c>
      <c r="M33" s="47"/>
      <c r="N33" s="89"/>
      <c r="O33" s="91"/>
      <c r="P33" s="194">
        <f t="shared" si="2"/>
        <v>0.32</v>
      </c>
      <c r="Q33" s="195"/>
      <c r="R33" s="195"/>
      <c r="S33" s="182"/>
      <c r="T33" s="180"/>
      <c r="U33" s="181"/>
      <c r="V33" s="204"/>
      <c r="W33" s="176" t="s">
        <v>147</v>
      </c>
    </row>
    <row r="34" spans="2:23" ht="88.5" customHeight="1" x14ac:dyDescent="0.25">
      <c r="B34" s="93" t="s">
        <v>39</v>
      </c>
      <c r="C34" s="95" t="s">
        <v>177</v>
      </c>
      <c r="D34" s="86" t="s">
        <v>71</v>
      </c>
      <c r="E34" s="87" t="s">
        <v>33</v>
      </c>
      <c r="F34" s="145" t="s">
        <v>72</v>
      </c>
      <c r="G34" s="139">
        <v>165</v>
      </c>
      <c r="H34" s="88">
        <v>35</v>
      </c>
      <c r="I34" s="47">
        <v>45</v>
      </c>
      <c r="J34" s="89">
        <v>45</v>
      </c>
      <c r="K34" s="90">
        <v>40</v>
      </c>
      <c r="L34" s="88">
        <v>37</v>
      </c>
      <c r="M34" s="47"/>
      <c r="N34" s="89"/>
      <c r="O34" s="91"/>
      <c r="P34" s="194">
        <f t="shared" si="2"/>
        <v>1.0571428571428572</v>
      </c>
      <c r="Q34" s="195"/>
      <c r="R34" s="195"/>
      <c r="S34" s="182"/>
      <c r="T34" s="180"/>
      <c r="U34" s="181"/>
      <c r="V34" s="204"/>
      <c r="W34" s="176" t="s">
        <v>148</v>
      </c>
    </row>
    <row r="35" spans="2:23" ht="88.5" customHeight="1" x14ac:dyDescent="0.25">
      <c r="B35" s="10" t="s">
        <v>73</v>
      </c>
      <c r="C35" s="6" t="s">
        <v>178</v>
      </c>
      <c r="D35" s="6" t="s">
        <v>142</v>
      </c>
      <c r="E35" s="7" t="s">
        <v>33</v>
      </c>
      <c r="F35" s="143" t="s">
        <v>74</v>
      </c>
      <c r="G35" s="141">
        <v>623</v>
      </c>
      <c r="H35" s="115">
        <v>181</v>
      </c>
      <c r="I35" s="112">
        <v>161</v>
      </c>
      <c r="J35" s="116">
        <v>136</v>
      </c>
      <c r="K35" s="117">
        <v>145</v>
      </c>
      <c r="L35" s="115">
        <v>71</v>
      </c>
      <c r="M35" s="112"/>
      <c r="N35" s="116"/>
      <c r="O35" s="118"/>
      <c r="P35" s="196">
        <f t="shared" si="2"/>
        <v>0.39226519337016574</v>
      </c>
      <c r="Q35" s="195"/>
      <c r="R35" s="195"/>
      <c r="S35" s="182"/>
      <c r="T35" s="180"/>
      <c r="U35" s="197"/>
      <c r="V35" s="205"/>
      <c r="W35" s="176" t="s">
        <v>132</v>
      </c>
    </row>
    <row r="36" spans="2:23" ht="88.5" customHeight="1" x14ac:dyDescent="0.25">
      <c r="B36" s="93" t="s">
        <v>39</v>
      </c>
      <c r="C36" s="95" t="s">
        <v>179</v>
      </c>
      <c r="D36" s="86" t="s">
        <v>75</v>
      </c>
      <c r="E36" s="87" t="s">
        <v>33</v>
      </c>
      <c r="F36" s="145" t="s">
        <v>76</v>
      </c>
      <c r="G36" s="139">
        <v>23</v>
      </c>
      <c r="H36" s="88">
        <v>6</v>
      </c>
      <c r="I36" s="47">
        <v>6</v>
      </c>
      <c r="J36" s="89">
        <v>6</v>
      </c>
      <c r="K36" s="90">
        <v>5</v>
      </c>
      <c r="L36" s="88">
        <v>6</v>
      </c>
      <c r="M36" s="47"/>
      <c r="N36" s="89"/>
      <c r="O36" s="91"/>
      <c r="P36" s="194">
        <f t="shared" si="2"/>
        <v>1</v>
      </c>
      <c r="Q36" s="195"/>
      <c r="R36" s="195"/>
      <c r="S36" s="182"/>
      <c r="T36" s="180"/>
      <c r="U36" s="181"/>
      <c r="V36" s="204"/>
      <c r="W36" s="176" t="s">
        <v>149</v>
      </c>
    </row>
    <row r="37" spans="2:23" ht="88.5" customHeight="1" x14ac:dyDescent="0.25">
      <c r="B37" s="93" t="s">
        <v>39</v>
      </c>
      <c r="C37" s="95" t="s">
        <v>180</v>
      </c>
      <c r="D37" s="86" t="s">
        <v>77</v>
      </c>
      <c r="E37" s="87" t="s">
        <v>33</v>
      </c>
      <c r="F37" s="145" t="s">
        <v>78</v>
      </c>
      <c r="G37" s="139">
        <v>480</v>
      </c>
      <c r="H37" s="88">
        <v>150</v>
      </c>
      <c r="I37" s="47">
        <v>130</v>
      </c>
      <c r="J37" s="89">
        <v>100</v>
      </c>
      <c r="K37" s="90">
        <v>100</v>
      </c>
      <c r="L37" s="88">
        <v>51</v>
      </c>
      <c r="M37" s="47"/>
      <c r="N37" s="89"/>
      <c r="O37" s="91"/>
      <c r="P37" s="196">
        <f t="shared" si="2"/>
        <v>0.34</v>
      </c>
      <c r="Q37" s="195"/>
      <c r="R37" s="195"/>
      <c r="S37" s="182"/>
      <c r="T37" s="180"/>
      <c r="U37" s="197"/>
      <c r="V37" s="205"/>
      <c r="W37" s="176" t="s">
        <v>150</v>
      </c>
    </row>
    <row r="38" spans="2:23" ht="88.5" customHeight="1" x14ac:dyDescent="0.25">
      <c r="B38" s="93" t="s">
        <v>39</v>
      </c>
      <c r="C38" s="95" t="s">
        <v>181</v>
      </c>
      <c r="D38" s="86" t="s">
        <v>79</v>
      </c>
      <c r="E38" s="87" t="s">
        <v>33</v>
      </c>
      <c r="F38" s="145" t="s">
        <v>80</v>
      </c>
      <c r="G38" s="139">
        <v>120</v>
      </c>
      <c r="H38" s="88">
        <v>25</v>
      </c>
      <c r="I38" s="47">
        <v>25</v>
      </c>
      <c r="J38" s="89">
        <v>30</v>
      </c>
      <c r="K38" s="90">
        <v>40</v>
      </c>
      <c r="L38" s="88">
        <v>14</v>
      </c>
      <c r="M38" s="47"/>
      <c r="N38" s="89"/>
      <c r="O38" s="91"/>
      <c r="P38" s="194">
        <f t="shared" si="2"/>
        <v>0.56000000000000005</v>
      </c>
      <c r="Q38" s="195"/>
      <c r="R38" s="195"/>
      <c r="S38" s="182"/>
      <c r="T38" s="180"/>
      <c r="U38" s="181"/>
      <c r="V38" s="204"/>
      <c r="W38" s="176" t="s">
        <v>137</v>
      </c>
    </row>
    <row r="39" spans="2:23" ht="104.45" customHeight="1" x14ac:dyDescent="0.25">
      <c r="B39" s="10" t="s">
        <v>81</v>
      </c>
      <c r="C39" s="6" t="s">
        <v>182</v>
      </c>
      <c r="D39" s="6" t="s">
        <v>82</v>
      </c>
      <c r="E39" s="7" t="s">
        <v>33</v>
      </c>
      <c r="F39" s="143" t="s">
        <v>83</v>
      </c>
      <c r="G39" s="141">
        <v>47</v>
      </c>
      <c r="H39" s="115">
        <v>14</v>
      </c>
      <c r="I39" s="112">
        <v>13</v>
      </c>
      <c r="J39" s="116">
        <v>10</v>
      </c>
      <c r="K39" s="117">
        <v>10</v>
      </c>
      <c r="L39" s="115">
        <v>14</v>
      </c>
      <c r="M39" s="112"/>
      <c r="N39" s="116"/>
      <c r="O39" s="118"/>
      <c r="P39" s="196">
        <f t="shared" si="2"/>
        <v>1</v>
      </c>
      <c r="Q39" s="195"/>
      <c r="R39" s="195"/>
      <c r="S39" s="182"/>
      <c r="T39" s="180"/>
      <c r="U39" s="197"/>
      <c r="V39" s="205"/>
      <c r="W39" s="176" t="s">
        <v>130</v>
      </c>
    </row>
    <row r="40" spans="2:23" ht="88.5" customHeight="1" x14ac:dyDescent="0.25">
      <c r="B40" s="93" t="s">
        <v>39</v>
      </c>
      <c r="C40" s="95" t="s">
        <v>183</v>
      </c>
      <c r="D40" s="86" t="s">
        <v>84</v>
      </c>
      <c r="E40" s="87" t="s">
        <v>33</v>
      </c>
      <c r="F40" s="145" t="s">
        <v>85</v>
      </c>
      <c r="G40" s="139">
        <v>11</v>
      </c>
      <c r="H40" s="88">
        <v>2</v>
      </c>
      <c r="I40" s="47">
        <v>3</v>
      </c>
      <c r="J40" s="89">
        <v>3</v>
      </c>
      <c r="K40" s="90">
        <v>3</v>
      </c>
      <c r="L40" s="88">
        <v>0</v>
      </c>
      <c r="M40" s="47"/>
      <c r="N40" s="89"/>
      <c r="O40" s="91"/>
      <c r="P40" s="194">
        <f t="shared" si="2"/>
        <v>0</v>
      </c>
      <c r="Q40" s="195"/>
      <c r="R40" s="195"/>
      <c r="S40" s="182"/>
      <c r="T40" s="180"/>
      <c r="U40" s="181"/>
      <c r="V40" s="204"/>
      <c r="W40" s="176" t="s">
        <v>151</v>
      </c>
    </row>
    <row r="41" spans="2:23" ht="88.5" customHeight="1" x14ac:dyDescent="0.25">
      <c r="B41" s="93" t="s">
        <v>39</v>
      </c>
      <c r="C41" s="95" t="s">
        <v>184</v>
      </c>
      <c r="D41" s="86" t="s">
        <v>86</v>
      </c>
      <c r="E41" s="87" t="s">
        <v>33</v>
      </c>
      <c r="F41" s="145" t="s">
        <v>87</v>
      </c>
      <c r="G41" s="139">
        <v>9</v>
      </c>
      <c r="H41" s="88">
        <v>5</v>
      </c>
      <c r="I41" s="47">
        <v>4</v>
      </c>
      <c r="J41" s="89">
        <v>0</v>
      </c>
      <c r="K41" s="90">
        <v>0</v>
      </c>
      <c r="L41" s="88">
        <v>7</v>
      </c>
      <c r="M41" s="47"/>
      <c r="N41" s="89"/>
      <c r="O41" s="91"/>
      <c r="P41" s="196">
        <f t="shared" si="2"/>
        <v>1.4</v>
      </c>
      <c r="Q41" s="195"/>
      <c r="R41" s="195"/>
      <c r="S41" s="182"/>
      <c r="T41" s="180"/>
      <c r="U41" s="197"/>
      <c r="V41" s="205"/>
      <c r="W41" s="176" t="s">
        <v>152</v>
      </c>
    </row>
    <row r="42" spans="2:23" ht="88.5" customHeight="1" x14ac:dyDescent="0.25">
      <c r="B42" s="93" t="s">
        <v>39</v>
      </c>
      <c r="C42" s="95" t="s">
        <v>185</v>
      </c>
      <c r="D42" s="86" t="s">
        <v>88</v>
      </c>
      <c r="E42" s="87" t="s">
        <v>33</v>
      </c>
      <c r="F42" s="144" t="s">
        <v>89</v>
      </c>
      <c r="G42" s="109">
        <v>3</v>
      </c>
      <c r="H42" s="88">
        <v>1</v>
      </c>
      <c r="I42" s="47">
        <v>0</v>
      </c>
      <c r="J42" s="89">
        <v>1</v>
      </c>
      <c r="K42" s="90">
        <v>1</v>
      </c>
      <c r="L42" s="88">
        <v>0</v>
      </c>
      <c r="M42" s="47"/>
      <c r="N42" s="89"/>
      <c r="O42" s="91"/>
      <c r="P42" s="194">
        <f t="shared" si="2"/>
        <v>0</v>
      </c>
      <c r="Q42" s="195"/>
      <c r="R42" s="195"/>
      <c r="S42" s="182"/>
      <c r="T42" s="180"/>
      <c r="U42" s="181"/>
      <c r="V42" s="204"/>
      <c r="W42" s="176" t="s">
        <v>30</v>
      </c>
    </row>
    <row r="43" spans="2:23" ht="88.5" customHeight="1" x14ac:dyDescent="0.25">
      <c r="B43" s="93" t="s">
        <v>39</v>
      </c>
      <c r="C43" s="95" t="s">
        <v>186</v>
      </c>
      <c r="D43" s="86" t="s">
        <v>90</v>
      </c>
      <c r="E43" s="87" t="s">
        <v>33</v>
      </c>
      <c r="F43" s="144" t="s">
        <v>91</v>
      </c>
      <c r="G43" s="109">
        <v>24</v>
      </c>
      <c r="H43" s="88">
        <v>6</v>
      </c>
      <c r="I43" s="47">
        <v>6</v>
      </c>
      <c r="J43" s="89">
        <v>6</v>
      </c>
      <c r="K43" s="90">
        <v>6</v>
      </c>
      <c r="L43" s="88">
        <v>7</v>
      </c>
      <c r="M43" s="47"/>
      <c r="N43" s="89"/>
      <c r="O43" s="91"/>
      <c r="P43" s="196">
        <f t="shared" si="2"/>
        <v>1.1666666666666667</v>
      </c>
      <c r="Q43" s="195"/>
      <c r="R43" s="195"/>
      <c r="S43" s="182"/>
      <c r="T43" s="180"/>
      <c r="U43" s="197"/>
      <c r="V43" s="205"/>
      <c r="W43" s="176" t="s">
        <v>131</v>
      </c>
    </row>
    <row r="44" spans="2:23" ht="88.5" customHeight="1" x14ac:dyDescent="0.25">
      <c r="B44" s="10" t="s">
        <v>92</v>
      </c>
      <c r="C44" s="6" t="s">
        <v>187</v>
      </c>
      <c r="D44" s="6" t="s">
        <v>93</v>
      </c>
      <c r="E44" s="7" t="s">
        <v>33</v>
      </c>
      <c r="F44" s="143" t="s">
        <v>94</v>
      </c>
      <c r="G44" s="141">
        <v>248</v>
      </c>
      <c r="H44" s="115">
        <v>78</v>
      </c>
      <c r="I44" s="112">
        <v>75</v>
      </c>
      <c r="J44" s="116">
        <v>33</v>
      </c>
      <c r="K44" s="117">
        <v>62</v>
      </c>
      <c r="L44" s="115">
        <v>152</v>
      </c>
      <c r="M44" s="112"/>
      <c r="N44" s="116"/>
      <c r="O44" s="118"/>
      <c r="P44" s="198">
        <f t="shared" si="2"/>
        <v>1.9487179487179487</v>
      </c>
      <c r="Q44" s="195"/>
      <c r="R44" s="195"/>
      <c r="S44" s="182"/>
      <c r="T44" s="180"/>
      <c r="U44" s="199"/>
      <c r="V44" s="206"/>
      <c r="W44" s="176" t="s">
        <v>153</v>
      </c>
    </row>
    <row r="45" spans="2:23" ht="88.5" customHeight="1" x14ac:dyDescent="0.25">
      <c r="B45" s="93" t="s">
        <v>39</v>
      </c>
      <c r="C45" s="95" t="s">
        <v>188</v>
      </c>
      <c r="D45" s="86" t="s">
        <v>95</v>
      </c>
      <c r="E45" s="87" t="s">
        <v>33</v>
      </c>
      <c r="F45" s="145" t="s">
        <v>96</v>
      </c>
      <c r="G45" s="139">
        <v>8</v>
      </c>
      <c r="H45" s="88">
        <v>2</v>
      </c>
      <c r="I45" s="47">
        <v>2</v>
      </c>
      <c r="J45" s="89">
        <v>2</v>
      </c>
      <c r="K45" s="90">
        <v>2</v>
      </c>
      <c r="L45" s="88">
        <v>2</v>
      </c>
      <c r="M45" s="47"/>
      <c r="N45" s="89"/>
      <c r="O45" s="91"/>
      <c r="P45" s="194">
        <f t="shared" si="2"/>
        <v>1</v>
      </c>
      <c r="Q45" s="195"/>
      <c r="R45" s="195"/>
      <c r="S45" s="182"/>
      <c r="T45" s="180"/>
      <c r="U45" s="181"/>
      <c r="V45" s="204"/>
      <c r="W45" s="176" t="s">
        <v>154</v>
      </c>
    </row>
    <row r="46" spans="2:23" ht="88.5" customHeight="1" x14ac:dyDescent="0.25">
      <c r="B46" s="93" t="s">
        <v>39</v>
      </c>
      <c r="C46" s="95" t="s">
        <v>189</v>
      </c>
      <c r="D46" s="86" t="s">
        <v>97</v>
      </c>
      <c r="E46" s="87" t="s">
        <v>33</v>
      </c>
      <c r="F46" s="144" t="s">
        <v>98</v>
      </c>
      <c r="G46" s="109">
        <v>40</v>
      </c>
      <c r="H46" s="88">
        <v>5</v>
      </c>
      <c r="I46" s="47">
        <v>15</v>
      </c>
      <c r="J46" s="89">
        <v>5</v>
      </c>
      <c r="K46" s="90">
        <v>15</v>
      </c>
      <c r="L46" s="88">
        <v>58</v>
      </c>
      <c r="M46" s="47"/>
      <c r="N46" s="89"/>
      <c r="O46" s="91"/>
      <c r="P46" s="194">
        <f t="shared" si="2"/>
        <v>11.6</v>
      </c>
      <c r="Q46" s="195"/>
      <c r="R46" s="195"/>
      <c r="S46" s="182"/>
      <c r="T46" s="180"/>
      <c r="U46" s="181"/>
      <c r="V46" s="204"/>
      <c r="W46" s="176" t="s">
        <v>155</v>
      </c>
    </row>
    <row r="47" spans="2:23" ht="105.75" customHeight="1" x14ac:dyDescent="0.25">
      <c r="B47" s="93" t="s">
        <v>39</v>
      </c>
      <c r="C47" s="95" t="s">
        <v>190</v>
      </c>
      <c r="D47" s="86" t="s">
        <v>99</v>
      </c>
      <c r="E47" s="87" t="s">
        <v>33</v>
      </c>
      <c r="F47" s="144" t="s">
        <v>100</v>
      </c>
      <c r="G47" s="109">
        <v>20</v>
      </c>
      <c r="H47" s="88">
        <v>4</v>
      </c>
      <c r="I47" s="47">
        <v>6</v>
      </c>
      <c r="J47" s="89">
        <v>4</v>
      </c>
      <c r="K47" s="90">
        <v>6</v>
      </c>
      <c r="L47" s="88">
        <v>81</v>
      </c>
      <c r="M47" s="47"/>
      <c r="N47" s="89"/>
      <c r="O47" s="91"/>
      <c r="P47" s="190">
        <f t="shared" si="2"/>
        <v>20.25</v>
      </c>
      <c r="Q47" s="195"/>
      <c r="R47" s="195"/>
      <c r="S47" s="182"/>
      <c r="T47" s="180"/>
      <c r="U47" s="191"/>
      <c r="V47" s="207"/>
      <c r="W47" s="176" t="s">
        <v>156</v>
      </c>
    </row>
    <row r="48" spans="2:23" ht="88.5" customHeight="1" x14ac:dyDescent="0.25">
      <c r="B48" s="93" t="s">
        <v>39</v>
      </c>
      <c r="C48" s="95" t="s">
        <v>191</v>
      </c>
      <c r="D48" s="86" t="s">
        <v>101</v>
      </c>
      <c r="E48" s="87" t="s">
        <v>33</v>
      </c>
      <c r="F48" s="144" t="s">
        <v>102</v>
      </c>
      <c r="G48" s="109">
        <v>8</v>
      </c>
      <c r="H48" s="88">
        <v>2</v>
      </c>
      <c r="I48" s="47">
        <v>2</v>
      </c>
      <c r="J48" s="89">
        <v>2</v>
      </c>
      <c r="K48" s="90">
        <v>2</v>
      </c>
      <c r="L48" s="88">
        <v>1</v>
      </c>
      <c r="M48" s="47"/>
      <c r="N48" s="89"/>
      <c r="O48" s="91"/>
      <c r="P48" s="196">
        <f t="shared" si="2"/>
        <v>0.5</v>
      </c>
      <c r="Q48" s="195"/>
      <c r="R48" s="195"/>
      <c r="S48" s="182"/>
      <c r="T48" s="180"/>
      <c r="U48" s="197"/>
      <c r="V48" s="205"/>
      <c r="W48" s="176" t="s">
        <v>157</v>
      </c>
    </row>
    <row r="49" spans="2:23" ht="88.5" customHeight="1" x14ac:dyDescent="0.25">
      <c r="B49" s="93" t="s">
        <v>39</v>
      </c>
      <c r="C49" s="95" t="s">
        <v>192</v>
      </c>
      <c r="D49" s="86" t="s">
        <v>103</v>
      </c>
      <c r="E49" s="87" t="s">
        <v>33</v>
      </c>
      <c r="F49" s="144" t="s">
        <v>104</v>
      </c>
      <c r="G49" s="109">
        <v>92</v>
      </c>
      <c r="H49" s="88">
        <v>35</v>
      </c>
      <c r="I49" s="47">
        <v>25</v>
      </c>
      <c r="J49" s="89">
        <v>10</v>
      </c>
      <c r="K49" s="90">
        <v>22</v>
      </c>
      <c r="L49" s="88">
        <v>8</v>
      </c>
      <c r="M49" s="47"/>
      <c r="N49" s="89"/>
      <c r="O49" s="91"/>
      <c r="P49" s="194">
        <f t="shared" si="2"/>
        <v>0.22857142857142856</v>
      </c>
      <c r="Q49" s="195"/>
      <c r="R49" s="195"/>
      <c r="S49" s="182"/>
      <c r="T49" s="180"/>
      <c r="U49" s="181"/>
      <c r="V49" s="204"/>
      <c r="W49" s="176" t="s">
        <v>133</v>
      </c>
    </row>
    <row r="50" spans="2:23" ht="135" customHeight="1" x14ac:dyDescent="0.25">
      <c r="B50" s="93" t="s">
        <v>39</v>
      </c>
      <c r="C50" s="95" t="s">
        <v>193</v>
      </c>
      <c r="D50" s="86" t="s">
        <v>105</v>
      </c>
      <c r="E50" s="87" t="s">
        <v>33</v>
      </c>
      <c r="F50" s="145" t="s">
        <v>106</v>
      </c>
      <c r="G50" s="139">
        <v>80</v>
      </c>
      <c r="H50" s="88">
        <v>30</v>
      </c>
      <c r="I50" s="47">
        <v>25</v>
      </c>
      <c r="J50" s="89">
        <v>10</v>
      </c>
      <c r="K50" s="90">
        <v>15</v>
      </c>
      <c r="L50" s="88">
        <v>2</v>
      </c>
      <c r="M50" s="47"/>
      <c r="N50" s="89"/>
      <c r="O50" s="91"/>
      <c r="P50" s="194">
        <f t="shared" si="2"/>
        <v>6.6666666666666666E-2</v>
      </c>
      <c r="Q50" s="195"/>
      <c r="R50" s="195"/>
      <c r="S50" s="182"/>
      <c r="T50" s="180"/>
      <c r="U50" s="181"/>
      <c r="V50" s="204"/>
      <c r="W50" s="176" t="s">
        <v>136</v>
      </c>
    </row>
    <row r="51" spans="2:23" ht="88.5" customHeight="1" x14ac:dyDescent="0.25">
      <c r="B51" s="10" t="s">
        <v>107</v>
      </c>
      <c r="C51" s="6" t="s">
        <v>194</v>
      </c>
      <c r="D51" s="6" t="s">
        <v>108</v>
      </c>
      <c r="E51" s="7" t="s">
        <v>33</v>
      </c>
      <c r="F51" s="143" t="s">
        <v>94</v>
      </c>
      <c r="G51" s="138">
        <v>14200</v>
      </c>
      <c r="H51" s="115">
        <v>4544</v>
      </c>
      <c r="I51" s="112">
        <v>4402</v>
      </c>
      <c r="J51" s="116">
        <v>2414</v>
      </c>
      <c r="K51" s="117">
        <v>2840</v>
      </c>
      <c r="L51" s="115">
        <v>2305</v>
      </c>
      <c r="M51" s="112"/>
      <c r="N51" s="116"/>
      <c r="O51" s="118"/>
      <c r="P51" s="196">
        <f t="shared" si="2"/>
        <v>0.507262323943662</v>
      </c>
      <c r="Q51" s="195"/>
      <c r="R51" s="195"/>
      <c r="S51" s="182"/>
      <c r="T51" s="180"/>
      <c r="U51" s="197"/>
      <c r="V51" s="205"/>
      <c r="W51" s="176" t="s">
        <v>136</v>
      </c>
    </row>
    <row r="52" spans="2:23" ht="88.5" customHeight="1" x14ac:dyDescent="0.25">
      <c r="B52" s="93" t="s">
        <v>39</v>
      </c>
      <c r="C52" s="95" t="s">
        <v>195</v>
      </c>
      <c r="D52" s="86" t="s">
        <v>113</v>
      </c>
      <c r="E52" s="87" t="s">
        <v>33</v>
      </c>
      <c r="F52" s="145" t="s">
        <v>109</v>
      </c>
      <c r="G52" s="139">
        <v>200</v>
      </c>
      <c r="H52" s="88">
        <v>56</v>
      </c>
      <c r="I52" s="47">
        <v>52</v>
      </c>
      <c r="J52" s="89">
        <v>14</v>
      </c>
      <c r="K52" s="90">
        <v>78</v>
      </c>
      <c r="L52" s="88">
        <v>67</v>
      </c>
      <c r="M52" s="47"/>
      <c r="N52" s="89"/>
      <c r="O52" s="91"/>
      <c r="P52" s="194">
        <f t="shared" si="2"/>
        <v>1.1964285714285714</v>
      </c>
      <c r="Q52" s="195"/>
      <c r="R52" s="195"/>
      <c r="S52" s="182"/>
      <c r="T52" s="180"/>
      <c r="U52" s="181"/>
      <c r="V52" s="204"/>
      <c r="W52" s="176" t="s">
        <v>132</v>
      </c>
    </row>
    <row r="53" spans="2:23" ht="88.5" customHeight="1" x14ac:dyDescent="0.25">
      <c r="B53" s="93" t="s">
        <v>39</v>
      </c>
      <c r="C53" s="95" t="s">
        <v>196</v>
      </c>
      <c r="D53" s="86" t="s">
        <v>110</v>
      </c>
      <c r="E53" s="87" t="s">
        <v>33</v>
      </c>
      <c r="F53" s="145" t="s">
        <v>111</v>
      </c>
      <c r="G53" s="140">
        <v>1465</v>
      </c>
      <c r="H53" s="88">
        <v>571</v>
      </c>
      <c r="I53" s="47">
        <v>469</v>
      </c>
      <c r="J53" s="89">
        <v>117</v>
      </c>
      <c r="K53" s="90">
        <v>308</v>
      </c>
      <c r="L53" s="88">
        <v>273</v>
      </c>
      <c r="M53" s="47"/>
      <c r="N53" s="89"/>
      <c r="O53" s="189"/>
      <c r="P53" s="190">
        <f t="shared" si="2"/>
        <v>0.47810858143607704</v>
      </c>
      <c r="Q53" s="195"/>
      <c r="R53" s="195"/>
      <c r="S53" s="182"/>
      <c r="T53" s="180"/>
      <c r="U53" s="191"/>
      <c r="V53" s="207"/>
      <c r="W53" s="176" t="s">
        <v>135</v>
      </c>
    </row>
    <row r="54" spans="2:23" ht="104.45" customHeight="1" thickBot="1" x14ac:dyDescent="0.3">
      <c r="B54" s="94" t="s">
        <v>39</v>
      </c>
      <c r="C54" s="96" t="s">
        <v>197</v>
      </c>
      <c r="D54" s="14" t="s">
        <v>112</v>
      </c>
      <c r="E54" s="15" t="s">
        <v>33</v>
      </c>
      <c r="F54" s="146" t="s">
        <v>114</v>
      </c>
      <c r="G54" s="142">
        <v>12536</v>
      </c>
      <c r="H54" s="52">
        <v>4011</v>
      </c>
      <c r="I54" s="53">
        <v>4012</v>
      </c>
      <c r="J54" s="53">
        <v>2131</v>
      </c>
      <c r="K54" s="54">
        <v>2382</v>
      </c>
      <c r="L54" s="52">
        <v>1965</v>
      </c>
      <c r="M54" s="53"/>
      <c r="N54" s="53"/>
      <c r="O54" s="186"/>
      <c r="P54" s="187">
        <f t="shared" si="2"/>
        <v>0.48990276738967836</v>
      </c>
      <c r="Q54" s="188"/>
      <c r="R54" s="188"/>
      <c r="S54" s="179"/>
      <c r="T54" s="177"/>
      <c r="U54" s="178"/>
      <c r="V54" s="208"/>
      <c r="W54" s="203" t="s">
        <v>134</v>
      </c>
    </row>
    <row r="55" spans="2:23" ht="45" customHeight="1" x14ac:dyDescent="0.25">
      <c r="P55" s="135">
        <f t="shared" ref="P55:V55" si="3">AVERAGE(P19:P54)</f>
        <v>1.667493460954439</v>
      </c>
      <c r="Q55" s="135" t="e">
        <f t="shared" si="3"/>
        <v>#DIV/0!</v>
      </c>
      <c r="R55" s="135" t="e">
        <f t="shared" si="3"/>
        <v>#DIV/0!</v>
      </c>
      <c r="S55" s="135" t="e">
        <f t="shared" si="3"/>
        <v>#DIV/0!</v>
      </c>
      <c r="T55" s="135" t="e">
        <f t="shared" si="3"/>
        <v>#DIV/0!</v>
      </c>
      <c r="U55" s="135" t="e">
        <f t="shared" si="3"/>
        <v>#DIV/0!</v>
      </c>
      <c r="V55" s="135" t="e">
        <f t="shared" si="3"/>
        <v>#DIV/0!</v>
      </c>
    </row>
    <row r="59" spans="2:23" ht="62.1" customHeight="1" x14ac:dyDescent="0.25">
      <c r="C59" s="220" t="s">
        <v>116</v>
      </c>
      <c r="D59" s="221"/>
      <c r="J59" s="219" t="s">
        <v>25</v>
      </c>
      <c r="K59" s="219"/>
      <c r="L59" s="219"/>
      <c r="M59" s="219"/>
      <c r="N59" s="219"/>
      <c r="O59" s="219"/>
      <c r="V59" s="220" t="s">
        <v>115</v>
      </c>
      <c r="W59" s="221"/>
    </row>
    <row r="64" spans="2:23" ht="15.75" thickBot="1" x14ac:dyDescent="0.3">
      <c r="P64" s="1"/>
      <c r="Q64" s="1"/>
      <c r="R64" s="1"/>
      <c r="S64" s="1"/>
      <c r="T64" s="1"/>
      <c r="U64" s="1"/>
      <c r="V64" s="1"/>
    </row>
    <row r="65" spans="2:23" ht="15" customHeight="1" thickBot="1" x14ac:dyDescent="0.3">
      <c r="D65" s="245" t="s">
        <v>18</v>
      </c>
      <c r="E65" s="246"/>
      <c r="F65" s="246"/>
      <c r="G65" s="246"/>
      <c r="H65" s="246"/>
      <c r="I65" s="246"/>
      <c r="J65" s="246"/>
      <c r="K65" s="246"/>
      <c r="L65" s="246"/>
      <c r="M65" s="246"/>
      <c r="N65" s="246"/>
      <c r="O65" s="246"/>
      <c r="P65" s="246"/>
      <c r="Q65" s="246"/>
      <c r="R65" s="246"/>
      <c r="S65" s="246"/>
      <c r="T65" s="246"/>
      <c r="U65" s="246"/>
      <c r="V65" s="246"/>
      <c r="W65" s="247"/>
    </row>
    <row r="66" spans="2:23" ht="15" customHeight="1" thickBot="1" x14ac:dyDescent="0.3">
      <c r="D66" s="248" t="s">
        <v>19</v>
      </c>
      <c r="E66" s="248" t="s">
        <v>13</v>
      </c>
      <c r="F66" s="245" t="s">
        <v>14</v>
      </c>
      <c r="G66" s="246"/>
      <c r="H66" s="246"/>
      <c r="I66" s="246"/>
      <c r="J66" s="247"/>
      <c r="K66" s="250" t="s">
        <v>15</v>
      </c>
      <c r="L66" s="251"/>
      <c r="M66" s="251"/>
      <c r="N66" s="252"/>
      <c r="O66" s="253" t="s">
        <v>16</v>
      </c>
      <c r="P66" s="251"/>
      <c r="Q66" s="251"/>
      <c r="R66" s="252"/>
      <c r="S66" s="253" t="s">
        <v>17</v>
      </c>
      <c r="T66" s="251"/>
      <c r="U66" s="251"/>
      <c r="V66" s="254"/>
      <c r="W66" s="255" t="s">
        <v>202</v>
      </c>
    </row>
    <row r="67" spans="2:23" ht="29.25" thickBot="1" x14ac:dyDescent="0.3">
      <c r="D67" s="249"/>
      <c r="E67" s="249"/>
      <c r="F67" s="213" t="s">
        <v>198</v>
      </c>
      <c r="G67" s="214"/>
      <c r="H67" s="31" t="s">
        <v>199</v>
      </c>
      <c r="I67" s="32" t="s">
        <v>200</v>
      </c>
      <c r="J67" s="31" t="s">
        <v>201</v>
      </c>
      <c r="K67" s="30" t="s">
        <v>198</v>
      </c>
      <c r="L67" s="31" t="s">
        <v>199</v>
      </c>
      <c r="M67" s="32" t="s">
        <v>200</v>
      </c>
      <c r="N67" s="31" t="s">
        <v>201</v>
      </c>
      <c r="O67" s="30" t="s">
        <v>198</v>
      </c>
      <c r="P67" s="31" t="s">
        <v>199</v>
      </c>
      <c r="Q67" s="32" t="s">
        <v>200</v>
      </c>
      <c r="R67" s="31" t="s">
        <v>201</v>
      </c>
      <c r="S67" s="30" t="s">
        <v>198</v>
      </c>
      <c r="T67" s="31" t="s">
        <v>199</v>
      </c>
      <c r="U67" s="32" t="s">
        <v>200</v>
      </c>
      <c r="V67" s="31" t="s">
        <v>201</v>
      </c>
      <c r="W67" s="256"/>
    </row>
    <row r="68" spans="2:23" ht="15.75" thickBot="1" x14ac:dyDescent="0.3">
      <c r="D68" s="261"/>
      <c r="E68" s="262"/>
      <c r="F68" s="122"/>
      <c r="G68" s="123"/>
      <c r="H68" s="124"/>
      <c r="I68" s="124"/>
      <c r="J68" s="125"/>
      <c r="K68" s="122"/>
      <c r="L68" s="124"/>
      <c r="M68" s="124"/>
      <c r="N68" s="126"/>
      <c r="O68" s="127" t="str">
        <f>IFERROR((K68/F68),"100%")</f>
        <v>100%</v>
      </c>
      <c r="P68" s="128" t="str">
        <f t="shared" ref="P68:R68" si="4">IFERROR((L68/H68),"100%")</f>
        <v>100%</v>
      </c>
      <c r="Q68" s="128" t="str">
        <f t="shared" si="4"/>
        <v>100%</v>
      </c>
      <c r="R68" s="121" t="str">
        <f t="shared" si="4"/>
        <v>100%</v>
      </c>
      <c r="S68" s="127" t="str">
        <f>IFERROR(((K68)/(F68)),"100%")</f>
        <v>100%</v>
      </c>
      <c r="T68" s="127" t="str">
        <f>IFERROR(((L68+M68)/(H68+I68)),"100%")</f>
        <v>100%</v>
      </c>
      <c r="U68" s="128" t="str">
        <f>IFERROR(((L68+M68+N68)/(H68+I68+J68)),"100%")</f>
        <v>100%</v>
      </c>
      <c r="V68" s="121" t="str">
        <f>IFERROR(((L68+M68+N68+O68)/(H68+I68+J68+K68)),"100%")</f>
        <v>100%</v>
      </c>
      <c r="W68" s="84"/>
    </row>
    <row r="69" spans="2:23" ht="49.5" customHeight="1" x14ac:dyDescent="0.25">
      <c r="B69" s="239"/>
      <c r="C69" s="240"/>
      <c r="D69" s="18"/>
      <c r="E69" s="19"/>
      <c r="F69" s="215"/>
      <c r="G69" s="216"/>
      <c r="H69" s="56"/>
      <c r="I69" s="56"/>
      <c r="J69" s="57"/>
      <c r="K69" s="55"/>
      <c r="L69" s="58"/>
      <c r="M69" s="58"/>
      <c r="N69" s="59"/>
      <c r="O69" s="129">
        <f t="shared" ref="O69:O79" si="5">IFERROR(K69/F69,"100"%)</f>
        <v>1</v>
      </c>
      <c r="P69" s="60"/>
      <c r="Q69" s="60"/>
      <c r="R69" s="61"/>
      <c r="S69" s="130" t="str">
        <f>IFERROR(K69/E69,"100%")</f>
        <v>100%</v>
      </c>
      <c r="T69" s="60"/>
      <c r="U69" s="60"/>
      <c r="V69" s="61"/>
      <c r="W69" s="131"/>
    </row>
    <row r="70" spans="2:23" ht="54" customHeight="1" x14ac:dyDescent="0.25">
      <c r="D70" s="24"/>
      <c r="E70" s="25"/>
      <c r="F70" s="209"/>
      <c r="G70" s="210"/>
      <c r="H70" s="63"/>
      <c r="I70" s="63"/>
      <c r="J70" s="64"/>
      <c r="K70" s="62"/>
      <c r="L70" s="65"/>
      <c r="M70" s="65"/>
      <c r="N70" s="66"/>
      <c r="O70" s="50">
        <f t="shared" si="5"/>
        <v>1</v>
      </c>
      <c r="P70" s="67"/>
      <c r="Q70" s="67"/>
      <c r="R70" s="68"/>
      <c r="S70" s="51" t="str">
        <f>IFERROR(K70/E70,"100%")</f>
        <v>100%</v>
      </c>
      <c r="T70" s="67"/>
      <c r="U70" s="67"/>
      <c r="V70" s="68"/>
      <c r="W70" s="26"/>
    </row>
    <row r="71" spans="2:23" ht="118.5" customHeight="1" x14ac:dyDescent="0.25">
      <c r="D71" s="107" t="s">
        <v>118</v>
      </c>
      <c r="E71" s="98"/>
      <c r="F71" s="217"/>
      <c r="G71" s="218"/>
      <c r="H71" s="100"/>
      <c r="I71" s="100"/>
      <c r="J71" s="101"/>
      <c r="K71" s="99"/>
      <c r="L71" s="102"/>
      <c r="M71" s="102"/>
      <c r="N71" s="103"/>
      <c r="O71" s="50">
        <f t="shared" si="5"/>
        <v>1</v>
      </c>
      <c r="P71" s="104"/>
      <c r="Q71" s="104"/>
      <c r="R71" s="105"/>
      <c r="S71" s="51" t="str">
        <f t="shared" ref="S71:S79" si="6">IFERROR(K71/E71,"100%")</f>
        <v>100%</v>
      </c>
      <c r="T71" s="104"/>
      <c r="U71" s="104"/>
      <c r="V71" s="105"/>
      <c r="W71" s="106"/>
    </row>
    <row r="72" spans="2:23" ht="69" customHeight="1" x14ac:dyDescent="0.25">
      <c r="D72" s="107" t="s">
        <v>119</v>
      </c>
      <c r="E72" s="98"/>
      <c r="F72" s="209"/>
      <c r="G72" s="210"/>
      <c r="H72" s="100"/>
      <c r="I72" s="100"/>
      <c r="J72" s="101"/>
      <c r="K72" s="99"/>
      <c r="L72" s="102"/>
      <c r="M72" s="102"/>
      <c r="N72" s="103"/>
      <c r="O72" s="50">
        <f t="shared" si="5"/>
        <v>1</v>
      </c>
      <c r="P72" s="104"/>
      <c r="Q72" s="104"/>
      <c r="R72" s="105"/>
      <c r="S72" s="51" t="str">
        <f t="shared" si="6"/>
        <v>100%</v>
      </c>
      <c r="T72" s="104"/>
      <c r="U72" s="104"/>
      <c r="V72" s="105"/>
      <c r="W72" s="106"/>
    </row>
    <row r="73" spans="2:23" ht="84.75" customHeight="1" x14ac:dyDescent="0.25">
      <c r="D73" s="107" t="s">
        <v>120</v>
      </c>
      <c r="E73" s="98"/>
      <c r="F73" s="209"/>
      <c r="G73" s="210"/>
      <c r="H73" s="100"/>
      <c r="I73" s="100"/>
      <c r="J73" s="101"/>
      <c r="K73" s="99"/>
      <c r="L73" s="102"/>
      <c r="M73" s="102"/>
      <c r="N73" s="103"/>
      <c r="O73" s="50">
        <f t="shared" si="5"/>
        <v>1</v>
      </c>
      <c r="P73" s="104"/>
      <c r="Q73" s="104"/>
      <c r="R73" s="105"/>
      <c r="S73" s="51" t="str">
        <f t="shared" si="6"/>
        <v>100%</v>
      </c>
      <c r="T73" s="104"/>
      <c r="U73" s="104"/>
      <c r="V73" s="105"/>
      <c r="W73" s="106"/>
    </row>
    <row r="74" spans="2:23" ht="85.5" customHeight="1" x14ac:dyDescent="0.25">
      <c r="D74" s="107" t="s">
        <v>121</v>
      </c>
      <c r="E74" s="98"/>
      <c r="F74" s="209"/>
      <c r="G74" s="210"/>
      <c r="H74" s="100"/>
      <c r="I74" s="100"/>
      <c r="J74" s="101"/>
      <c r="K74" s="99"/>
      <c r="L74" s="102"/>
      <c r="M74" s="102"/>
      <c r="N74" s="103"/>
      <c r="O74" s="50">
        <f t="shared" si="5"/>
        <v>1</v>
      </c>
      <c r="P74" s="104"/>
      <c r="Q74" s="104"/>
      <c r="R74" s="105"/>
      <c r="S74" s="51" t="str">
        <f t="shared" si="6"/>
        <v>100%</v>
      </c>
      <c r="T74" s="104"/>
      <c r="U74" s="104"/>
      <c r="V74" s="105"/>
      <c r="W74" s="106"/>
    </row>
    <row r="75" spans="2:23" ht="80.25" customHeight="1" x14ac:dyDescent="0.25">
      <c r="D75" s="107" t="s">
        <v>122</v>
      </c>
      <c r="E75" s="98"/>
      <c r="F75" s="209"/>
      <c r="G75" s="210"/>
      <c r="H75" s="100"/>
      <c r="I75" s="100"/>
      <c r="J75" s="101"/>
      <c r="K75" s="99"/>
      <c r="L75" s="102"/>
      <c r="M75" s="102"/>
      <c r="N75" s="103"/>
      <c r="O75" s="50">
        <f t="shared" si="5"/>
        <v>1</v>
      </c>
      <c r="P75" s="104"/>
      <c r="Q75" s="104"/>
      <c r="R75" s="105"/>
      <c r="S75" s="51" t="str">
        <f t="shared" si="6"/>
        <v>100%</v>
      </c>
      <c r="T75" s="104"/>
      <c r="U75" s="104"/>
      <c r="V75" s="105"/>
      <c r="W75" s="106"/>
    </row>
    <row r="76" spans="2:23" ht="84" customHeight="1" x14ac:dyDescent="0.25">
      <c r="D76" s="107" t="s">
        <v>123</v>
      </c>
      <c r="E76" s="98">
        <v>1599000</v>
      </c>
      <c r="F76" s="209">
        <v>358730</v>
      </c>
      <c r="G76" s="210"/>
      <c r="H76" s="100">
        <v>780370</v>
      </c>
      <c r="I76" s="100">
        <v>324050</v>
      </c>
      <c r="J76" s="101">
        <v>135850</v>
      </c>
      <c r="K76" s="99"/>
      <c r="L76" s="102"/>
      <c r="M76" s="102"/>
      <c r="N76" s="103"/>
      <c r="O76" s="50">
        <f t="shared" si="5"/>
        <v>0</v>
      </c>
      <c r="P76" s="104"/>
      <c r="Q76" s="104"/>
      <c r="R76" s="105"/>
      <c r="S76" s="51">
        <f t="shared" si="6"/>
        <v>0</v>
      </c>
      <c r="T76" s="104"/>
      <c r="U76" s="104"/>
      <c r="V76" s="105"/>
      <c r="W76" s="106"/>
    </row>
    <row r="77" spans="2:23" ht="63.75" customHeight="1" x14ac:dyDescent="0.25">
      <c r="D77" s="107" t="s">
        <v>123</v>
      </c>
      <c r="E77" s="98"/>
      <c r="F77" s="209"/>
      <c r="G77" s="210"/>
      <c r="H77" s="100"/>
      <c r="I77" s="100"/>
      <c r="J77" s="101"/>
      <c r="K77" s="99"/>
      <c r="L77" s="102"/>
      <c r="M77" s="102"/>
      <c r="N77" s="103"/>
      <c r="O77" s="50">
        <f t="shared" si="5"/>
        <v>1</v>
      </c>
      <c r="P77" s="104"/>
      <c r="Q77" s="104"/>
      <c r="R77" s="105"/>
      <c r="S77" s="51" t="str">
        <f t="shared" si="6"/>
        <v>100%</v>
      </c>
      <c r="T77" s="104"/>
      <c r="U77" s="104"/>
      <c r="V77" s="105"/>
      <c r="W77" s="106"/>
    </row>
    <row r="78" spans="2:23" ht="65.25" customHeight="1" x14ac:dyDescent="0.25">
      <c r="D78" s="107" t="s">
        <v>124</v>
      </c>
      <c r="E78" s="98"/>
      <c r="F78" s="209"/>
      <c r="G78" s="210"/>
      <c r="H78" s="100"/>
      <c r="I78" s="100"/>
      <c r="J78" s="101"/>
      <c r="K78" s="99"/>
      <c r="L78" s="102"/>
      <c r="M78" s="102"/>
      <c r="N78" s="103"/>
      <c r="O78" s="50">
        <f t="shared" si="5"/>
        <v>1</v>
      </c>
      <c r="P78" s="104"/>
      <c r="Q78" s="104"/>
      <c r="R78" s="105"/>
      <c r="S78" s="51" t="str">
        <f t="shared" si="6"/>
        <v>100%</v>
      </c>
      <c r="T78" s="104"/>
      <c r="U78" s="104"/>
      <c r="V78" s="105"/>
      <c r="W78" s="106"/>
    </row>
    <row r="79" spans="2:23" ht="77.25" customHeight="1" thickBot="1" x14ac:dyDescent="0.3">
      <c r="D79" s="132" t="s">
        <v>125</v>
      </c>
      <c r="E79" s="28"/>
      <c r="F79" s="211"/>
      <c r="G79" s="212"/>
      <c r="H79" s="70"/>
      <c r="I79" s="70"/>
      <c r="J79" s="71"/>
      <c r="K79" s="69"/>
      <c r="L79" s="72"/>
      <c r="M79" s="72"/>
      <c r="N79" s="73"/>
      <c r="O79" s="133">
        <f t="shared" si="5"/>
        <v>1</v>
      </c>
      <c r="P79" s="74"/>
      <c r="Q79" s="74"/>
      <c r="R79" s="75"/>
      <c r="S79" s="134" t="str">
        <f t="shared" si="6"/>
        <v>100%</v>
      </c>
      <c r="T79" s="74"/>
      <c r="U79" s="74"/>
      <c r="V79" s="75"/>
      <c r="W79" s="29"/>
    </row>
  </sheetData>
  <mergeCells count="39">
    <mergeCell ref="B69:C69"/>
    <mergeCell ref="T13:V13"/>
    <mergeCell ref="W13:W14"/>
    <mergeCell ref="B13:B14"/>
    <mergeCell ref="D65:W65"/>
    <mergeCell ref="D66:D67"/>
    <mergeCell ref="E66:E67"/>
    <mergeCell ref="F66:J66"/>
    <mergeCell ref="K66:N66"/>
    <mergeCell ref="O66:R66"/>
    <mergeCell ref="S66:V66"/>
    <mergeCell ref="W66:W67"/>
    <mergeCell ref="B16:F16"/>
    <mergeCell ref="D68:E68"/>
    <mergeCell ref="C13:C14"/>
    <mergeCell ref="C59:D59"/>
    <mergeCell ref="J59:O59"/>
    <mergeCell ref="V59:W59"/>
    <mergeCell ref="E4:S4"/>
    <mergeCell ref="E5:S5"/>
    <mergeCell ref="D13:F13"/>
    <mergeCell ref="H13:K13"/>
    <mergeCell ref="L13:O13"/>
    <mergeCell ref="P13:S13"/>
    <mergeCell ref="E6:S6"/>
    <mergeCell ref="E7:S7"/>
    <mergeCell ref="H12:V12"/>
    <mergeCell ref="F67:G67"/>
    <mergeCell ref="F69:G69"/>
    <mergeCell ref="F70:G70"/>
    <mergeCell ref="F71:G71"/>
    <mergeCell ref="F72:G72"/>
    <mergeCell ref="F78:G78"/>
    <mergeCell ref="F79:G79"/>
    <mergeCell ref="F73:G73"/>
    <mergeCell ref="F74:G74"/>
    <mergeCell ref="F75:G75"/>
    <mergeCell ref="F76:G76"/>
    <mergeCell ref="F77:G77"/>
  </mergeCells>
  <conditionalFormatting sqref="F68:J68 F69:F79 H69:J79">
    <cfRule type="containsBlanks" dxfId="47" priority="43">
      <formula>LEN(TRIM(F68))=0</formula>
    </cfRule>
  </conditionalFormatting>
  <conditionalFormatting sqref="H16:K54">
    <cfRule type="containsBlanks" dxfId="46" priority="28">
      <formula>LEN(TRIM(H16))=0</formula>
    </cfRule>
  </conditionalFormatting>
  <conditionalFormatting sqref="K68:N79">
    <cfRule type="containsBlanks" dxfId="45" priority="44">
      <formula>LEN(TRIM(K68))=0</formula>
    </cfRule>
  </conditionalFormatting>
  <conditionalFormatting sqref="L15:O15">
    <cfRule type="cellIs" dxfId="44" priority="1" operator="equal">
      <formula>"NO DISPONIBLE"</formula>
    </cfRule>
  </conditionalFormatting>
  <conditionalFormatting sqref="L16:V54">
    <cfRule type="containsBlanks" dxfId="43" priority="15">
      <formula>LEN(TRIM(L16))=0</formula>
    </cfRule>
  </conditionalFormatting>
  <conditionalFormatting sqref="O69:O79">
    <cfRule type="cellIs" dxfId="42" priority="103" stopIfTrue="1" operator="lessThan">
      <formula>0.5</formula>
    </cfRule>
    <cfRule type="cellIs" dxfId="41" priority="102" stopIfTrue="1" operator="equal">
      <formula>"100%"</formula>
    </cfRule>
    <cfRule type="containsBlanks" dxfId="40" priority="107" stopIfTrue="1">
      <formula>LEN(TRIM(O69))=0</formula>
    </cfRule>
    <cfRule type="cellIs" dxfId="39" priority="106" stopIfTrue="1" operator="greaterThanOrEqual">
      <formula>1.2</formula>
    </cfRule>
    <cfRule type="cellIs" dxfId="38" priority="105" stopIfTrue="1" operator="between">
      <formula>0.7</formula>
      <formula>1.2</formula>
    </cfRule>
    <cfRule type="cellIs" dxfId="37" priority="104" stopIfTrue="1" operator="between">
      <formula>0.5</formula>
      <formula>0.7</formula>
    </cfRule>
  </conditionalFormatting>
  <conditionalFormatting sqref="O68:V68">
    <cfRule type="cellIs" dxfId="36" priority="32" stopIfTrue="1" operator="lessThan">
      <formula>0.5</formula>
    </cfRule>
    <cfRule type="cellIs" dxfId="35" priority="33" stopIfTrue="1" operator="between">
      <formula>0.5</formula>
      <formula>0.7</formula>
    </cfRule>
    <cfRule type="cellIs" dxfId="34" priority="34" stopIfTrue="1" operator="between">
      <formula>0.7</formula>
      <formula>1.2</formula>
    </cfRule>
    <cfRule type="cellIs" dxfId="33" priority="35" stopIfTrue="1" operator="greaterThanOrEqual">
      <formula>1.2</formula>
    </cfRule>
    <cfRule type="containsBlanks" dxfId="32" priority="36" stopIfTrue="1">
      <formula>LEN(TRIM(O68))=0</formula>
    </cfRule>
    <cfRule type="cellIs" dxfId="31" priority="31" stopIfTrue="1" operator="equal">
      <formula>"100%"</formula>
    </cfRule>
  </conditionalFormatting>
  <conditionalFormatting sqref="P69:R79 T69:V79">
    <cfRule type="containsBlanks" dxfId="30" priority="95">
      <formula>LEN(TRIM(P69))=0</formula>
    </cfRule>
  </conditionalFormatting>
  <conditionalFormatting sqref="P15:S15">
    <cfRule type="cellIs" dxfId="29" priority="5" operator="lessThanOrEqual">
      <formula>0</formula>
    </cfRule>
    <cfRule type="cellIs" dxfId="28" priority="6" stopIfTrue="1" operator="between">
      <formula>0</formula>
      <formula>0.15</formula>
    </cfRule>
  </conditionalFormatting>
  <conditionalFormatting sqref="P16:S16 R17:R53 P17:Q54">
    <cfRule type="cellIs" dxfId="27" priority="66" stopIfTrue="1" operator="equal">
      <formula>"100%"</formula>
    </cfRule>
    <cfRule type="cellIs" dxfId="26" priority="67" stopIfTrue="1" operator="lessThan">
      <formula>0.5</formula>
    </cfRule>
    <cfRule type="cellIs" dxfId="25" priority="68" stopIfTrue="1" operator="between">
      <formula>0.5</formula>
      <formula>0.7</formula>
    </cfRule>
    <cfRule type="cellIs" dxfId="24" priority="69" stopIfTrue="1" operator="between">
      <formula>0.7</formula>
      <formula>1.2</formula>
    </cfRule>
    <cfRule type="cellIs" dxfId="23" priority="70" stopIfTrue="1" operator="greaterThanOrEqual">
      <formula>1.2</formula>
    </cfRule>
    <cfRule type="containsBlanks" dxfId="22" priority="71" stopIfTrue="1">
      <formula>LEN(TRIM(P16))=0</formula>
    </cfRule>
  </conditionalFormatting>
  <conditionalFormatting sqref="P15:V15">
    <cfRule type="containsText" dxfId="21" priority="2" operator="containsText" text="NO DISPONIBLE">
      <formula>NOT(ISERROR(SEARCH("NO DISPONIBLE",P15)))</formula>
    </cfRule>
    <cfRule type="cellIs" dxfId="20" priority="7" operator="greaterThanOrEqual">
      <formula>0.15</formula>
    </cfRule>
  </conditionalFormatting>
  <conditionalFormatting sqref="S69:S79">
    <cfRule type="cellIs" dxfId="19" priority="96" stopIfTrue="1" operator="equal">
      <formula>"100%"</formula>
    </cfRule>
    <cfRule type="cellIs" dxfId="18" priority="98" stopIfTrue="1" operator="between">
      <formula>0.5</formula>
      <formula>0.7</formula>
    </cfRule>
    <cfRule type="cellIs" dxfId="17" priority="99" stopIfTrue="1" operator="between">
      <formula>0.7</formula>
      <formula>1.2</formula>
    </cfRule>
    <cfRule type="cellIs" dxfId="16" priority="100" stopIfTrue="1" operator="greaterThanOrEqual">
      <formula>1.2</formula>
    </cfRule>
    <cfRule type="containsBlanks" dxfId="15" priority="101" stopIfTrue="1">
      <formula>LEN(TRIM(S69))=0</formula>
    </cfRule>
    <cfRule type="cellIs" dxfId="14" priority="97" stopIfTrue="1" operator="lessThan">
      <formula>0.5</formula>
    </cfRule>
  </conditionalFormatting>
  <conditionalFormatting sqref="S68:V68">
    <cfRule type="containsBlanks" dxfId="13" priority="30">
      <formula>LEN(TRIM(S68))=0</formula>
    </cfRule>
  </conditionalFormatting>
  <conditionalFormatting sqref="T15:V15">
    <cfRule type="cellIs" dxfId="12" priority="3" stopIfTrue="1" operator="lessThanOrEqual">
      <formula>0</formula>
    </cfRule>
    <cfRule type="cellIs" dxfId="11" priority="4" stopIfTrue="1" operator="between">
      <formula>0</formula>
      <formula>0.15</formula>
    </cfRule>
  </conditionalFormatting>
  <conditionalFormatting sqref="T16:V54">
    <cfRule type="containsBlanks" dxfId="10" priority="21" stopIfTrue="1">
      <formula>LEN(TRIM(T16))=0</formula>
    </cfRule>
    <cfRule type="cellIs" dxfId="9" priority="20" stopIfTrue="1" operator="greaterThanOrEqual">
      <formula>1.2</formula>
    </cfRule>
    <cfRule type="cellIs" dxfId="8" priority="19" stopIfTrue="1" operator="between">
      <formula>0.7</formula>
      <formula>1.2</formula>
    </cfRule>
    <cfRule type="cellIs" dxfId="7" priority="18" stopIfTrue="1" operator="between">
      <formula>0.5</formula>
      <formula>0.7</formula>
    </cfRule>
    <cfRule type="cellIs" dxfId="6" priority="17" stopIfTrue="1" operator="lessThan">
      <formula>0.5</formula>
    </cfRule>
    <cfRule type="cellIs" dxfId="5" priority="16" stopIfTrue="1" operator="equal">
      <formula>"100%"</formula>
    </cfRule>
  </conditionalFormatting>
  <pageMargins left="0.7" right="0.7" top="0.75" bottom="0.75" header="0.3" footer="0.3"/>
  <pageSetup paperSize="5" scale="32" fitToHeight="0" orientation="landscape" r:id="rId1"/>
  <rowBreaks count="2" manualBreakCount="2">
    <brk id="25" max="21" man="1"/>
    <brk id="42"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topLeftCell="A4" workbookViewId="0">
      <selection activeCell="B17" sqref="B17"/>
    </sheetView>
  </sheetViews>
  <sheetFormatPr baseColWidth="10" defaultRowHeight="15" x14ac:dyDescent="0.25"/>
  <cols>
    <col min="1" max="1" width="20.42578125" customWidth="1"/>
    <col min="2" max="2" width="34.5703125" customWidth="1"/>
  </cols>
  <sheetData>
    <row r="1" spans="1:2" x14ac:dyDescent="0.25">
      <c r="A1" s="76" t="s">
        <v>26</v>
      </c>
    </row>
    <row r="3" spans="1:2" ht="120" customHeight="1" x14ac:dyDescent="0.25">
      <c r="A3" s="263" t="s">
        <v>27</v>
      </c>
      <c r="B3" s="263"/>
    </row>
    <row r="5" spans="1:2" ht="45" x14ac:dyDescent="0.25">
      <c r="A5" s="77"/>
      <c r="B5" s="78" t="s">
        <v>28</v>
      </c>
    </row>
    <row r="6" spans="1:2" ht="60" x14ac:dyDescent="0.25">
      <c r="A6" s="79"/>
      <c r="B6" s="78" t="s">
        <v>29</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245" t="s">
        <v>18</v>
      </c>
      <c r="C3" s="246"/>
      <c r="D3" s="246"/>
      <c r="E3" s="246"/>
      <c r="F3" s="246"/>
      <c r="G3" s="246"/>
      <c r="H3" s="246"/>
      <c r="I3" s="246"/>
      <c r="J3" s="246"/>
      <c r="K3" s="246"/>
      <c r="L3" s="246"/>
      <c r="M3" s="246"/>
      <c r="N3" s="246"/>
      <c r="O3" s="246"/>
      <c r="P3" s="246"/>
      <c r="Q3" s="246"/>
      <c r="R3" s="246"/>
      <c r="S3" s="246"/>
      <c r="T3" s="247"/>
    </row>
    <row r="4" spans="2:20" ht="15.75" thickBot="1" x14ac:dyDescent="0.3">
      <c r="B4" s="248" t="s">
        <v>19</v>
      </c>
      <c r="C4" s="248" t="s">
        <v>13</v>
      </c>
      <c r="D4" s="245" t="s">
        <v>14</v>
      </c>
      <c r="E4" s="246"/>
      <c r="F4" s="246"/>
      <c r="G4" s="247"/>
      <c r="H4" s="250" t="s">
        <v>15</v>
      </c>
      <c r="I4" s="251"/>
      <c r="J4" s="251"/>
      <c r="K4" s="252"/>
      <c r="L4" s="253" t="s">
        <v>16</v>
      </c>
      <c r="M4" s="251"/>
      <c r="N4" s="251"/>
      <c r="O4" s="252"/>
      <c r="P4" s="253" t="s">
        <v>17</v>
      </c>
      <c r="Q4" s="251"/>
      <c r="R4" s="251"/>
      <c r="S4" s="254"/>
      <c r="T4" s="255" t="s">
        <v>20</v>
      </c>
    </row>
    <row r="5" spans="2:20" ht="29.25" thickBot="1" x14ac:dyDescent="0.3">
      <c r="B5" s="249"/>
      <c r="C5" s="249"/>
      <c r="D5" s="30" t="s">
        <v>21</v>
      </c>
      <c r="E5" s="31" t="s">
        <v>22</v>
      </c>
      <c r="F5" s="32" t="s">
        <v>23</v>
      </c>
      <c r="G5" s="31" t="s">
        <v>24</v>
      </c>
      <c r="H5" s="30" t="s">
        <v>21</v>
      </c>
      <c r="I5" s="31" t="s">
        <v>22</v>
      </c>
      <c r="J5" s="32" t="s">
        <v>23</v>
      </c>
      <c r="K5" s="31" t="s">
        <v>24</v>
      </c>
      <c r="L5" s="30" t="s">
        <v>21</v>
      </c>
      <c r="M5" s="31" t="s">
        <v>22</v>
      </c>
      <c r="N5" s="32" t="s">
        <v>23</v>
      </c>
      <c r="O5" s="31" t="s">
        <v>24</v>
      </c>
      <c r="P5" s="30" t="s">
        <v>21</v>
      </c>
      <c r="Q5" s="31" t="s">
        <v>22</v>
      </c>
      <c r="R5" s="32" t="s">
        <v>23</v>
      </c>
      <c r="S5" s="31" t="s">
        <v>24</v>
      </c>
      <c r="T5" s="256"/>
    </row>
    <row r="6" spans="2:20" x14ac:dyDescent="0.25">
      <c r="B6" s="18"/>
      <c r="C6" s="19">
        <f>SUM(D6:G256)</f>
        <v>0</v>
      </c>
      <c r="D6" s="33"/>
      <c r="E6" s="34"/>
      <c r="F6" s="35"/>
      <c r="G6" s="36"/>
      <c r="H6" s="33"/>
      <c r="I6" s="34"/>
      <c r="J6" s="35"/>
      <c r="K6" s="36"/>
      <c r="L6" s="20" t="str">
        <f t="shared" ref="L6:O8" si="0">IFERROR(H6/D6,"NO APLICA")</f>
        <v>NO APLICA</v>
      </c>
      <c r="M6" s="21" t="str">
        <f t="shared" si="0"/>
        <v>NO APLICA</v>
      </c>
      <c r="N6" s="21" t="str">
        <f t="shared" si="0"/>
        <v>NO APLICA</v>
      </c>
      <c r="O6" s="22" t="str">
        <f t="shared" si="0"/>
        <v>NO APLICA</v>
      </c>
      <c r="P6" s="20" t="str">
        <f t="shared" ref="P6:P8" si="1">IFERROR(H6/D6,"NO APLICA")</f>
        <v>NO APLICA</v>
      </c>
      <c r="Q6" s="21" t="str">
        <f t="shared" ref="Q6:Q8" si="2">IFERROR((H6+I6)/(D6+E6),"NO APLICA")</f>
        <v>NO APLICA</v>
      </c>
      <c r="R6" s="21" t="str">
        <f t="shared" ref="R6:R8" si="3">IFERROR((H6+I6+J6)/(D6+E6+F6),"NO APLICA")</f>
        <v>NO APLICA</v>
      </c>
      <c r="S6" s="22" t="str">
        <f t="shared" ref="S6:S8" si="4">IFERROR((H6+I6+J6+K6)/(D6+E6+F6+G6),"NO APLICA")</f>
        <v>NO APLICA</v>
      </c>
      <c r="T6" s="23"/>
    </row>
    <row r="7" spans="2:20" x14ac:dyDescent="0.25">
      <c r="B7" s="24"/>
      <c r="C7" s="25">
        <f>SUM(D7:G257)</f>
        <v>0</v>
      </c>
      <c r="D7" s="37"/>
      <c r="E7" s="38"/>
      <c r="F7" s="39"/>
      <c r="G7" s="40"/>
      <c r="H7" s="37"/>
      <c r="I7" s="38"/>
      <c r="J7" s="39"/>
      <c r="K7" s="40"/>
      <c r="L7" s="2" t="str">
        <f t="shared" si="0"/>
        <v>NO APLICA</v>
      </c>
      <c r="M7" s="3" t="str">
        <f t="shared" si="0"/>
        <v>NO APLICA</v>
      </c>
      <c r="N7" s="3" t="str">
        <f t="shared" si="0"/>
        <v>NO APLICA</v>
      </c>
      <c r="O7" s="4" t="str">
        <f t="shared" si="0"/>
        <v>NO APLICA</v>
      </c>
      <c r="P7" s="2" t="str">
        <f t="shared" si="1"/>
        <v>NO APLICA</v>
      </c>
      <c r="Q7" s="3" t="str">
        <f t="shared" si="2"/>
        <v>NO APLICA</v>
      </c>
      <c r="R7" s="3" t="str">
        <f t="shared" si="3"/>
        <v>NO APLICA</v>
      </c>
      <c r="S7" s="4" t="str">
        <f t="shared" si="4"/>
        <v>NO APLICA</v>
      </c>
      <c r="T7" s="26"/>
    </row>
    <row r="8" spans="2:20" ht="15.75" thickBot="1" x14ac:dyDescent="0.3">
      <c r="B8" s="27"/>
      <c r="C8" s="28">
        <f>SUM(D8:G258)</f>
        <v>0</v>
      </c>
      <c r="D8" s="41"/>
      <c r="E8" s="42"/>
      <c r="F8" s="43"/>
      <c r="G8" s="44"/>
      <c r="H8" s="41"/>
      <c r="I8" s="42"/>
      <c r="J8" s="43"/>
      <c r="K8" s="44"/>
      <c r="L8" s="11" t="str">
        <f t="shared" si="0"/>
        <v>NO APLICA</v>
      </c>
      <c r="M8" s="12" t="str">
        <f t="shared" si="0"/>
        <v>NO APLICA</v>
      </c>
      <c r="N8" s="12" t="str">
        <f t="shared" si="0"/>
        <v>NO APLICA</v>
      </c>
      <c r="O8" s="13" t="str">
        <f t="shared" si="0"/>
        <v>NO APLICA</v>
      </c>
      <c r="P8" s="11" t="str">
        <f t="shared" si="1"/>
        <v>NO APLICA</v>
      </c>
      <c r="Q8" s="12" t="str">
        <f t="shared" si="2"/>
        <v>NO APLICA</v>
      </c>
      <c r="R8" s="12" t="str">
        <f t="shared" si="3"/>
        <v>NO APLICA</v>
      </c>
      <c r="S8" s="13" t="str">
        <f t="shared" si="4"/>
        <v>NO APLICA</v>
      </c>
      <c r="T8" s="29"/>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EJE 3 2024</vt:lpstr>
      <vt:lpstr>Instrucciones</vt:lpstr>
      <vt:lpstr>Hoja1</vt:lpstr>
      <vt:lpstr>'SEGUIMIENTO EJE 3 2024'!Área_de_impresión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2023-04-27T17:35:55Z</cp:lastPrinted>
  <dcterms:created xsi:type="dcterms:W3CDTF">2021-02-22T21:43:21Z</dcterms:created>
  <dcterms:modified xsi:type="dcterms:W3CDTF">2024-05-13T20:17:24Z</dcterms:modified>
  <cp:category/>
  <cp:contentStatus/>
</cp:coreProperties>
</file>