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6911BCF8-A725-49DC-BD4D-4DAD4BCEED65}" xr6:coauthVersionLast="45" xr6:coauthVersionMax="47" xr10:uidLastSave="{00000000-0000-0000-0000-000000000000}"/>
  <bookViews>
    <workbookView xWindow="-120" yWindow="-120" windowWidth="29040" windowHeight="15840"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5" i="1" l="1"/>
  <c r="Q16" i="1"/>
  <c r="Q26" i="1" s="1"/>
  <c r="Q17" i="1"/>
  <c r="Q18" i="1"/>
  <c r="Q19" i="1"/>
  <c r="Q20" i="1"/>
  <c r="Q21" i="1"/>
  <c r="Q22" i="1"/>
  <c r="Q23" i="1"/>
  <c r="Q24" i="1"/>
  <c r="Q25" i="1"/>
  <c r="Q14" i="1"/>
  <c r="P17" i="1"/>
  <c r="P14" i="1"/>
  <c r="T18" i="1" l="1"/>
  <c r="T17" i="1"/>
  <c r="T14" i="1"/>
  <c r="T15" i="1"/>
  <c r="T16" i="1"/>
  <c r="T19" i="1"/>
  <c r="T26" i="1" s="1"/>
  <c r="T20" i="1"/>
  <c r="T21" i="1"/>
  <c r="T22" i="1"/>
  <c r="T23" i="1"/>
  <c r="T24" i="1"/>
  <c r="T25" i="1"/>
  <c r="P25" i="1" l="1"/>
  <c r="P24" i="1"/>
  <c r="P23" i="1"/>
  <c r="P22" i="1"/>
  <c r="P21" i="1"/>
  <c r="P20" i="1"/>
  <c r="P19" i="1"/>
  <c r="P18" i="1"/>
  <c r="V37" i="1" l="1"/>
  <c r="U37" i="1"/>
  <c r="T37" i="1"/>
  <c r="S37" i="1"/>
  <c r="R37" i="1"/>
  <c r="Q37" i="1"/>
  <c r="P37" i="1"/>
  <c r="R26" i="1" l="1"/>
  <c r="S26" i="1"/>
  <c r="U26" i="1"/>
  <c r="V26" i="1"/>
  <c r="P15" i="1"/>
  <c r="P16" i="1"/>
  <c r="O37" i="1" l="1"/>
  <c r="P26" i="1" l="1"/>
</calcChain>
</file>

<file path=xl/sharedStrings.xml><?xml version="1.0" encoding="utf-8"?>
<sst xmlns="http://schemas.openxmlformats.org/spreadsheetml/2006/main" count="143" uniqueCount="97">
  <si>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</si>
  <si>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</si>
  <si>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</si>
  <si>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</si>
  <si>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</si>
  <si>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</si>
  <si>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</si>
  <si>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</si>
  <si>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</si>
  <si>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</si>
  <si>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</si>
  <si>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</si>
  <si>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</si>
  <si>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</si>
  <si>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</si>
  <si>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</si>
  <si>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Fin
(DGPM / DP)</t>
  </si>
  <si>
    <t>Actividad</t>
  </si>
  <si>
    <t>Anual</t>
  </si>
  <si>
    <t>JUSTIFICACION TRIMESTRAL Y ANUAL DE AVANCE DE RESULTADOS 2023</t>
  </si>
  <si>
    <t>SEGUIMIENTO A LA EJECUCIÓN DEL PRESUPUESTO AUTORIZADO</t>
  </si>
  <si>
    <t>UNIDAD ADMINISTRATIVA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</si>
  <si>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</si>
  <si>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</si>
  <si>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</si>
  <si>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</si>
  <si>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</si>
  <si>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(IMCA)</t>
  </si>
  <si>
    <t>Componente
(DIRECCIÓN DE POLÍTICAS PÚBLICAS Y DIFUSIÓN )</t>
  </si>
  <si>
    <t>Componente
(DIRECCIÓN DE ACOMPAÑAMIENTO TERAPÉUTICO)</t>
  </si>
  <si>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</si>
  <si>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</si>
  <si>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</si>
  <si>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</si>
  <si>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 xml:space="preserve">PEC: </t>
    </r>
    <r>
      <rPr>
        <sz val="11"/>
        <rFont val="Arial"/>
        <family val="2"/>
      </rPr>
      <t>Porcentaje de escuelas certificadas como #YoNoSoyCómplice.</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</si>
  <si>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</si>
  <si>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</si>
  <si>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rPr>
        <b/>
        <sz val="11"/>
        <rFont val="Arial"/>
        <family val="2"/>
      </rPr>
      <t xml:space="preserve">PUCS: </t>
    </r>
    <r>
      <rPr>
        <sz val="11"/>
        <rFont val="Arial"/>
        <family val="2"/>
      </rPr>
      <t>Porcentaje de usuarios canalizados con seguimiento.</t>
    </r>
  </si>
  <si>
    <t>Dirección General</t>
  </si>
  <si>
    <t>INSTITUTO MUNICIPAL CONTRA LAS ADICCIONES</t>
  </si>
  <si>
    <t>REVISÓ
Mtro. Enrique E. Encalada Sánchez
Dirección de Planeación de la DGPM</t>
  </si>
  <si>
    <t>ELABORÓ
Lic. Carla Guzmán López Gatell
Directora de Administración, Contabilidad y Finanzas del 
Instituto Municipal Contra las Adicciones</t>
  </si>
  <si>
    <t>AUTORIZÓ
C. Alberto Ortuño Báez
Director General del 
Instituto Municipal Contra las Adicciones</t>
  </si>
  <si>
    <t>SEGUIMIENTO DE AVANCE EN CUMPLIMIENTO DE METAS Y OBJETIVOS 2024</t>
  </si>
  <si>
    <r>
      <t xml:space="preserve">PPAA: </t>
    </r>
    <r>
      <rPr>
        <sz val="11"/>
        <color theme="0"/>
        <rFont val="Arial"/>
        <family val="2"/>
      </rPr>
      <t>Porcentaje de personas  atendidas y sensibilizadas sobre las causas, efectos y  la prevención de las adicciones.</t>
    </r>
  </si>
  <si>
    <r>
      <rPr>
        <b/>
        <sz val="11"/>
        <rFont val="Arial"/>
        <family val="2"/>
      </rPr>
      <t xml:space="preserve">PPSA: </t>
    </r>
    <r>
      <rPr>
        <sz val="11"/>
        <rFont val="Arial"/>
        <family val="2"/>
      </rPr>
      <t>Porcentaje de personas sensibilizadas con las  actividades del IMCA.</t>
    </r>
  </si>
  <si>
    <r>
      <rPr>
        <b/>
        <sz val="11"/>
        <rFont val="Arial"/>
        <family val="2"/>
      </rPr>
      <t xml:space="preserve">PIRS: </t>
    </r>
    <r>
      <rPr>
        <sz val="11"/>
        <rFont val="Arial"/>
        <family val="2"/>
      </rPr>
      <t>Porcentaje de impactos en las redes sociales.</t>
    </r>
  </si>
  <si>
    <r>
      <rPr>
        <b/>
        <sz val="11"/>
        <rFont val="Arial"/>
        <family val="2"/>
      </rPr>
      <t xml:space="preserve">PADP: </t>
    </r>
    <r>
      <rPr>
        <sz val="11"/>
        <rFont val="Arial"/>
        <family val="2"/>
      </rPr>
      <t>Porcentaje de actividades dirigidas a la población.</t>
    </r>
  </si>
  <si>
    <r>
      <rPr>
        <b/>
        <sz val="11"/>
        <rFont val="Arial"/>
        <family val="2"/>
      </rPr>
      <t xml:space="preserve">PPA: </t>
    </r>
    <r>
      <rPr>
        <sz val="11"/>
        <rFont val="Arial"/>
        <family val="2"/>
      </rPr>
      <t>Porcentaje de personas atendidas con adicciones.</t>
    </r>
  </si>
  <si>
    <r>
      <rPr>
        <b/>
        <sz val="11"/>
        <rFont val="Arial"/>
        <family val="2"/>
      </rPr>
      <t xml:space="preserve">PPAPC: </t>
    </r>
    <r>
      <rPr>
        <sz val="11"/>
        <rFont val="Arial"/>
        <family val="2"/>
      </rPr>
      <t>Porcentaje de personas atendidas de primer contacto.</t>
    </r>
  </si>
  <si>
    <r>
      <rPr>
        <b/>
        <sz val="11"/>
        <rFont val="Arial"/>
        <family val="2"/>
      </rPr>
      <t>PPDC:</t>
    </r>
    <r>
      <rPr>
        <sz val="11"/>
        <rFont val="Arial"/>
        <family val="2"/>
      </rPr>
      <t xml:space="preserve"> Porcentaje de personas diagnosticadas que fueron canalizadas.</t>
    </r>
  </si>
  <si>
    <r>
      <rPr>
        <b/>
        <sz val="11"/>
        <rFont val="Arial"/>
        <family val="2"/>
      </rPr>
      <t>PBO:</t>
    </r>
    <r>
      <rPr>
        <sz val="11"/>
        <rFont val="Arial"/>
        <family val="2"/>
      </rPr>
      <t xml:space="preserve"> Porcentaje de becas otorgadas.</t>
    </r>
  </si>
  <si>
    <r>
      <rPr>
        <b/>
        <sz val="11"/>
        <rFont val="Arial"/>
        <family val="2"/>
      </rPr>
      <t xml:space="preserve">PDE: </t>
    </r>
    <r>
      <rPr>
        <sz val="11"/>
        <rFont val="Arial"/>
        <family val="2"/>
      </rPr>
      <t>Porcentajes de diagnósticos entregados</t>
    </r>
  </si>
  <si>
    <r>
      <t xml:space="preserve">PPAUM: </t>
    </r>
    <r>
      <rPr>
        <sz val="11"/>
        <rFont val="Arial"/>
        <family val="2"/>
      </rPr>
      <t>Porcentaje de personas atendidas en la unidad móvil.</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</si>
  <si>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Actividades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</si>
  <si>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</si>
  <si>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Diagnósticos</t>
    </r>
  </si>
  <si>
    <t>META PROGRAMADA 2024</t>
  </si>
  <si>
    <t>META REALIZADA 2024</t>
  </si>
  <si>
    <t>PORCENTAJE DE AVANCE TRIMESTRAL 2024</t>
  </si>
  <si>
    <t>PORCENTAJE DE AVANCE TRIMESTRAL ACUMULADO 2024</t>
  </si>
  <si>
    <r>
      <t xml:space="preserve">Justificación trimestral: </t>
    </r>
    <r>
      <rPr>
        <sz val="11"/>
        <color theme="0"/>
        <rFont val="Arial"/>
        <family val="2"/>
      </rPr>
      <t>Este indicador tiene como meta anual atender y sensibilizar a 163,655 usuarios a través de las redes sociales, a través de las pláticas a instituciones educativas y privadas, así como los módulos de atención y de las actividades que se realizaron en diversos puntos de la ciudad. El porcentaje alcanzado de 101.09% se debe principalmente a los impactos que se realizaron a través de las redes sociales y las diversas atenciones de primer contacto que se realizaron durante el trimestre, motivo por el cual se logro alcanzar satisfactoriamente el porcentaje programado para el trimestre a reportar.</t>
    </r>
  </si>
  <si>
    <r>
      <t xml:space="preserve">Justificación trimestral  </t>
    </r>
    <r>
      <rPr>
        <sz val="11"/>
        <color theme="1"/>
        <rFont val="Arial"/>
        <family val="2"/>
      </rPr>
      <t>Este indicador tiene como meta anual  120,400 sensibilizaciones y actividades para incrementar el conocimiento social sobre las causas, los efectos y la prevención de las adicciones del municipio de Benito Juárez. En el trimestre se realizaron  29,611 impactos a través de las redes sociales así como las diversas actividades, y certificaciones a instituciones educativas. El porcentaje alcanzado de 98.38% principalmente se deriva de la movilidad en las redes sociales para dar a conocer sobre las actividades que realiza el instituto, así como información de interés para el conocimiento de la sociedad sobre las adicciones.</t>
    </r>
    <r>
      <rPr>
        <b/>
        <sz val="11"/>
        <color theme="1"/>
        <rFont val="Arial"/>
        <family val="2"/>
      </rPr>
      <t xml:space="preserve">
</t>
    </r>
  </si>
  <si>
    <r>
      <t xml:space="preserve">Meta trimestral </t>
    </r>
    <r>
      <rPr>
        <sz val="11"/>
        <color theme="1"/>
        <rFont val="Arial"/>
        <family val="2"/>
      </rPr>
      <t>Este indicador tiene como meta anual 120,000 impactos en las redes sociales del instituto. En el trimestre se realizaron 29,509 impactos de los 30,000 programados. El porcentaje alcanzado de 98.36 % se debe principalmente que el instituto a través de sus plataformas de redes sociales comparte las actividades que se realizan.</t>
    </r>
    <r>
      <rPr>
        <b/>
        <sz val="11"/>
        <color theme="1"/>
        <rFont val="Arial"/>
        <family val="2"/>
      </rPr>
      <t xml:space="preserve">
</t>
    </r>
  </si>
  <si>
    <t>AVANCE EN CUMPLIMIENTO DE METAS TRIMESTRAL Y ANUAL ACUMULADO 2024</t>
  </si>
  <si>
    <t>TRIMESTRE 1 2024</t>
  </si>
  <si>
    <t>TRIMESTRE 2 2024</t>
  </si>
  <si>
    <t>TRIMESTRE 3 2024</t>
  </si>
  <si>
    <t>TRIMESTRE 4 2024</t>
  </si>
  <si>
    <t>En el avance Trimestral en la ejecución del presupuesto se puede vizualizar un mayor devengo, esto se deben principalmente al remanente 2023, que se ejecuto durante el trimestre a reportar. Toda vez que se quedaron pagos pendiente por realizar principal motivo por el que se ejercio mayor presupuesto durante el primer trimestre.</t>
  </si>
  <si>
    <t>JUSTIFICACIÓN TRIMESTRAL DE AVANCE DE RESULTADOS 2024</t>
  </si>
  <si>
    <t>CLAVE Y NOMBRE DEL PPA: E-PPA 4.6 PROGRAMA DE PREVENCIÓN Y ATENCIÓN DE LAS ADICCIONES</t>
  </si>
  <si>
    <t>4.6.1 Contribuir en la promoción de  acciones que combatan las causas que generan las violencias y la delincuencia contribuyendo a la paz y la justica mediante el conocimiento respecto a las causas, efectos y prevención  de las adicciones.</t>
  </si>
  <si>
    <t>4.6.1.1 La población del Municipio de Benito Juárez recibe atención y se informa respecto a las causas, efectos y prevención  de las adicciones.</t>
  </si>
  <si>
    <t>4.6.1.1.1 Acciones encaminadas a incrementar el conocimiento social y la sensibilización sobre las causas, efectos y prevención de las adicciones realizadas.</t>
  </si>
  <si>
    <t>4.6.1.1.1.1 Difusión digital sobre las actividades institucionales, así como información para la prevención de las adicciones.</t>
  </si>
  <si>
    <t>4.6.1.1.1.2 Fortalecimiento de la cultura de prevención de las adicciones.</t>
  </si>
  <si>
    <t>4.6.1.1.1.3 Otorgamiento de certificados a instituciones educativas por cumplir con los lineamientos de prevención y detección de adicciones establecidas por el IMCA.</t>
  </si>
  <si>
    <t>4.6.1.1.2 Atención dirigida y otorgada a la población sobre las adicciones.</t>
  </si>
  <si>
    <t>4.6.1.1.2.1 Atención de primer contacto  para la detección de adicciones.</t>
  </si>
  <si>
    <t>4.6.1.1.2.2 Diagnóstico y canalización de usuarios.</t>
  </si>
  <si>
    <t xml:space="preserve">4.6.1.1.2.3 Seguimiento y reinserción social a los usuarios en su programa de rehabilitación. </t>
  </si>
  <si>
    <t>4.6.1.1.2.4 Otorgamiento de Becas a personas principalmente con adicciones.</t>
  </si>
  <si>
    <t>4.6.1.1.2.5 Otorgamiento de diagnósticos del "Programa de Cero a 100"</t>
  </si>
  <si>
    <t xml:space="preserve">4.6.1.1.2.6 Seguimiento a los usuarios en su programa de rehabilitación y reinserción social. </t>
  </si>
  <si>
    <t>PPPIVCENVIPE: Porcentaje de población de 18 años y más que percibe inseguro vivir en Cancún.
ENVIPE: Encuesta Nacional de Seguridad Pública Urbana. Periodicidad Anual.</t>
  </si>
  <si>
    <t>UNIDAD DE MEDIDA DEL INDICADOR: 
Porcentaje</t>
  </si>
  <si>
    <t xml:space="preserve">META ANUAL: CORRESPONDE A LA META AJUSTADA EN EL PMD 2021-2024 ACTUALIZADO
META PROGRAMADA: Al ser un indicador NO ACUMULATIVO la meta programada para cada trimestre considera el mismo valor.
META LOGRADA: Registra el valor proporcionado por el INEGI en la encuesta ENVIPE, mientras no se actualice seguirá siendo igual al último dato disponible.
PORCENTAJE DE AVANCE TRIMESTRAL: Calcula el avance de la meta lograda en el trimestre respecto a la meta programada. Al ser un indicador descendiente se espera que los avances sean negativos indicando que la inseguridad ha disminuido.
PORCENTAJE DE AVANCE ACUMULADO TRIMESTRALMENTE: 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
SEMAFORIZACIÓN: Si el avance es igual a 0% o menor la celda se pintará de color verde; si el avance es mayor a cero y menor al 15% la celda se pintará de amarillo; y si el valor es mayor al 15% la celda se pintará de rojo.
TEXTO NO APLICA: Los avances mostrarán la leyenda NO APLICA mientras no se registren metas logradas.
AVANCE LOGRADO EN EL PRIMER TRIMESTRE 2024: Tanto el avance trimestral como el acumulado trimestral fue de 11.43% un valor positivo indicando que la inseguridad se incrementó respecto a lo esperado. El semáforo está en amarillo. </t>
  </si>
  <si>
    <r>
      <t>Justificación trimestral</t>
    </r>
    <r>
      <rPr>
        <sz val="11"/>
        <color theme="1"/>
        <rFont val="Arial"/>
        <family val="2"/>
      </rPr>
      <t>: Este indicador tiene como meta anual 360 acciones a realizar. En este trimestre se realizaron 122 acciones de las 90 programadas. El porcentaje alcanzado del 135.56% se debe principalmente que las escuelas han tenido muy buena aceptación de las pláticas que se han impartido, así como también el instituto participa en las acciones que se realizan a traves de la estrategia integral "Todos por la Paz", y en la instalación de los módulos de atención en diversos eventos y diversas zonas de la ciudad.</t>
    </r>
    <r>
      <rPr>
        <b/>
        <sz val="11"/>
        <color theme="1"/>
        <rFont val="Arial"/>
        <family val="2"/>
      </rPr>
      <t xml:space="preserve">
</t>
    </r>
  </si>
  <si>
    <r>
      <t xml:space="preserve">Justificación trimestral: </t>
    </r>
    <r>
      <rPr>
        <sz val="11"/>
        <color theme="1"/>
        <rFont val="Arial"/>
        <family val="2"/>
      </rPr>
      <t xml:space="preserve">Este indicador tiene como meta anual 43,255 atenciones. En este trimestre  se realizaron 22,314 atenciones de las 24,075 programadas. El porcentaje alcanzado de 92.69% se debe principalmente a las actividades que se realizaron a traves del "programa de 0 a 100", asimismo la dirección de políticas públicas programo diversas pláticas a instituciones educativas y en instituciones privadas así como el seguimiento que brindo el equipo terapéutico a los estudiantes y a los usuarios en general, durante el trimestre se estuvieron instalando módulos de atención en diversos puntos de la ciudad propiciando que la ciudadanía conozca las actividades que realiza el instituto y genera un vínculo mas cercano con los ciudadanos. </t>
    </r>
    <r>
      <rPr>
        <b/>
        <sz val="11"/>
        <color theme="1"/>
        <rFont val="Arial"/>
        <family val="2"/>
      </rPr>
      <t xml:space="preserve">
</t>
    </r>
  </si>
  <si>
    <r>
      <t>Justificación trimestral:</t>
    </r>
    <r>
      <rPr>
        <sz val="11"/>
        <color theme="1"/>
        <rFont val="Arial"/>
        <family val="2"/>
      </rPr>
      <t xml:space="preserve"> Este indicador tiene como meta anual 21,000 atenciones de primer contacto. En este trimestre  se realizaron 5,141 atenciones de primer contacto de la 5,000 programadas. El porcentaje alcanzado de 102.82% se debe principalmente que el equipo terapéutico estuvo impartiendo pláticas a diversas escuelas e instituciones privadas y participando en las escuelas dando seguimientos a los estudiantes,  la instalación de los módulos de atención y la participación en diversos eventos dieron como resultado que más estudiantes y ciudadanos que han participado en las pláticas, en eventos o en los módulos soliciten ayuda.</t>
    </r>
    <r>
      <rPr>
        <b/>
        <sz val="11"/>
        <color theme="1"/>
        <rFont val="Arial"/>
        <family val="2"/>
      </rPr>
      <t xml:space="preserve">
</t>
    </r>
  </si>
  <si>
    <r>
      <t xml:space="preserve">Justificación trimestral: </t>
    </r>
    <r>
      <rPr>
        <sz val="11"/>
        <color theme="1"/>
        <rFont val="Arial"/>
        <family val="2"/>
      </rPr>
      <t>Este indicador tiene como meta anual 2,000 diagnósticos y canalizaciones. En este trimestre se realizaron 372 diagnósticos y canalizaciones de los 500 programados. El porcentaje alcanzado de 74.40% se debe principalmente a la atención brindada a los usuarios y que aceptaron el proceso de canalización.</t>
    </r>
    <r>
      <rPr>
        <b/>
        <sz val="11"/>
        <color theme="1"/>
        <rFont val="Arial"/>
        <family val="2"/>
      </rPr>
      <t xml:space="preserve">
</t>
    </r>
  </si>
  <si>
    <r>
      <t xml:space="preserve">Justificación trimestral: </t>
    </r>
    <r>
      <rPr>
        <sz val="11"/>
        <color theme="1"/>
        <rFont val="Arial"/>
        <family val="2"/>
      </rPr>
      <t>Este indicador tiene como meta anual 2,000 canalizaciones con seguimiento a los usuarios,. En este trimestre se realizaron 682 seguimiento de los 500 programados. El porcentaje alcanzado de 136.40% se debe principalmente a la labor del equipo terapéutico que gestiona los seguimientos de los usuarios canalizados para estar atentos a su recuperación.</t>
    </r>
    <r>
      <rPr>
        <b/>
        <sz val="11"/>
        <color theme="1"/>
        <rFont val="Arial"/>
        <family val="2"/>
      </rPr>
      <t xml:space="preserve">
</t>
    </r>
  </si>
  <si>
    <r>
      <t xml:space="preserve">Justificación trimestral: </t>
    </r>
    <r>
      <rPr>
        <sz val="11"/>
        <color theme="1"/>
        <rFont val="Arial"/>
        <family val="2"/>
      </rPr>
      <t>Este indicador tiene como meta anual otorgar 120 becas a usuarios principalmente con adicciones. En este trimestre se otorgaron 16 becas de las 30 programadas. El porcentaje alcanzado de 53.33% se debe principalmente que los usuarios han aceptado ser becados para su proceso de rehabilitación.</t>
    </r>
    <r>
      <rPr>
        <b/>
        <sz val="11"/>
        <color theme="1"/>
        <rFont val="Arial"/>
        <family val="2"/>
      </rPr>
      <t xml:space="preserve">
</t>
    </r>
  </si>
  <si>
    <r>
      <t xml:space="preserve">Justificación trimestral: </t>
    </r>
    <r>
      <rPr>
        <sz val="11"/>
        <color theme="1"/>
        <rFont val="Arial"/>
        <family val="2"/>
      </rPr>
      <t>Este indicador tiene como meta anual otorgar 135 diagnósticos de personas atendidas en la unidad móvil. Las atenciones están programadas durante el tercer trimestre, toda vez que los recursos se entregaran durante el periodo antes mencionado.</t>
    </r>
    <r>
      <rPr>
        <b/>
        <sz val="11"/>
        <color theme="1"/>
        <rFont val="Arial"/>
        <family val="2"/>
      </rPr>
      <t xml:space="preserve">
</t>
    </r>
  </si>
  <si>
    <r>
      <t xml:space="preserve">Justificación trimestral: </t>
    </r>
    <r>
      <rPr>
        <sz val="11"/>
        <color theme="1"/>
        <rFont val="Arial"/>
        <family val="2"/>
      </rPr>
      <t>Este indicador tiene como meta anual otorgar hasta 18,000 diagnósticos derivados del programa de "0 a 100". En este trimestre se entregaron 16,103 diagnósticos de los 18,000 programados, principalmente la meta a seguir fue de realizar la actividad en 60 escuelas, de acuerdo a los reportes obtenidos, participaron en 66 instituciones educativas. El porcentaje alcanzado de 89.46%.</t>
    </r>
    <r>
      <rPr>
        <b/>
        <sz val="11"/>
        <color theme="1"/>
        <rFont val="Arial"/>
        <family val="2"/>
      </rPr>
      <t xml:space="preserve">
</t>
    </r>
  </si>
  <si>
    <r>
      <t xml:space="preserve">Justificación trimestral: </t>
    </r>
    <r>
      <rPr>
        <sz val="11"/>
        <color theme="1"/>
        <rFont val="Arial"/>
        <family val="2"/>
      </rPr>
      <t>Este indicador tiene como meta anual 40 certificaciones. En este trimestre se reportaron 2 certificaciones de los 10 programados. El porcentaje alcanzado del 20.00% se debe principalmente que durante el periodo se priorizo las pláticas y actividad del "programa de 0 a 100", ya se que tuvo particiación en 66 escuelas, motivo por el cuál no se logro el avance programado durante el periodo.</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</si>
</sst>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
      <b/>
      <sz val="14"/>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
      <patternFill patternType="solid">
        <fgColor rgb="FFFFFF00"/>
        <bgColor indexed="64"/>
      </patternFill>
    </fill>
  </fills>
  <borders count="92">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theme="1"/>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dotted">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hair">
        <color indexed="64"/>
      </left>
      <right style="dotted">
        <color indexed="64"/>
      </right>
      <top style="dotted">
        <color indexed="64"/>
      </top>
      <bottom style="dotted">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54">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6" fillId="3" borderId="30" xfId="0" applyFont="1" applyFill="1" applyBorder="1" applyAlignment="1">
      <alignment horizontal="justify" vertical="center" wrapText="1"/>
    </xf>
    <xf numFmtId="0" fontId="6" fillId="3" borderId="3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8" xfId="0" applyFont="1" applyFill="1" applyBorder="1" applyAlignment="1">
      <alignment vertical="center" wrapText="1"/>
    </xf>
    <xf numFmtId="3" fontId="6" fillId="2" borderId="39" xfId="0" applyNumberFormat="1" applyFon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0" fontId="14" fillId="0" borderId="0" xfId="0" applyFont="1"/>
    <xf numFmtId="0" fontId="0" fillId="9" borderId="0" xfId="0" applyFill="1"/>
    <xf numFmtId="0" fontId="0" fillId="0" borderId="0" xfId="0" applyAlignment="1">
      <alignment wrapText="1"/>
    </xf>
    <xf numFmtId="0" fontId="0" fillId="8" borderId="0" xfId="0" applyFill="1"/>
    <xf numFmtId="0" fontId="4" fillId="7" borderId="47" xfId="0" applyFont="1" applyFill="1" applyBorder="1" applyAlignment="1">
      <alignment horizontal="left" vertical="center" wrapText="1"/>
    </xf>
    <xf numFmtId="0" fontId="4" fillId="3" borderId="47"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0" fontId="8" fillId="6"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3" fillId="0" borderId="0" xfId="0" applyFont="1" applyAlignment="1">
      <alignment horizontal="center" vertical="top"/>
    </xf>
    <xf numFmtId="0" fontId="3" fillId="3"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6" fillId="3" borderId="57" xfId="0" applyFont="1" applyFill="1" applyBorder="1" applyAlignment="1">
      <alignment horizontal="left" vertical="center" wrapText="1"/>
    </xf>
    <xf numFmtId="0" fontId="9" fillId="6" borderId="58"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59" xfId="0" applyFont="1" applyFill="1" applyBorder="1" applyAlignment="1">
      <alignment horizontal="left"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0" fontId="12" fillId="5" borderId="53" xfId="0" applyFont="1" applyFill="1" applyBorder="1" applyAlignment="1">
      <alignment horizontal="center" vertical="top" wrapText="1"/>
    </xf>
    <xf numFmtId="0" fontId="7" fillId="3" borderId="65" xfId="0" applyFont="1" applyFill="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left" vertical="center" wrapText="1"/>
    </xf>
    <xf numFmtId="3" fontId="6" fillId="2" borderId="6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3" fontId="6" fillId="2" borderId="70" xfId="0" applyNumberFormat="1" applyFont="1" applyFill="1" applyBorder="1" applyAlignment="1">
      <alignment horizontal="center" vertical="center" wrapText="1"/>
    </xf>
    <xf numFmtId="3" fontId="6" fillId="2" borderId="71" xfId="0" applyNumberFormat="1" applyFont="1" applyFill="1" applyBorder="1" applyAlignment="1">
      <alignment horizontal="center" vertical="center" wrapText="1"/>
    </xf>
    <xf numFmtId="3" fontId="6" fillId="2" borderId="72" xfId="0" applyNumberFormat="1" applyFont="1" applyFill="1" applyBorder="1" applyAlignment="1">
      <alignment horizontal="center" vertical="center" wrapText="1"/>
    </xf>
    <xf numFmtId="0" fontId="4" fillId="3" borderId="73" xfId="0" applyFont="1" applyFill="1" applyBorder="1" applyAlignment="1">
      <alignment horizontal="left" vertical="center" wrapText="1"/>
    </xf>
    <xf numFmtId="3" fontId="9" fillId="6" borderId="60"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67"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5" fillId="10" borderId="55"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164" fontId="6" fillId="2" borderId="74" xfId="1" applyNumberFormat="1" applyFont="1" applyFill="1" applyBorder="1" applyAlignment="1">
      <alignment horizontal="center" vertical="center" wrapText="1"/>
    </xf>
    <xf numFmtId="164" fontId="6" fillId="2" borderId="75" xfId="1" applyNumberFormat="1" applyFont="1" applyFill="1" applyBorder="1" applyAlignment="1">
      <alignment horizontal="center" vertical="center" wrapText="1"/>
    </xf>
    <xf numFmtId="164" fontId="6" fillId="2" borderId="76" xfId="1" applyNumberFormat="1" applyFont="1" applyFill="1" applyBorder="1" applyAlignment="1">
      <alignment horizontal="center" vertical="center" wrapText="1"/>
    </xf>
    <xf numFmtId="44" fontId="6" fillId="2" borderId="75" xfId="1" applyFont="1" applyFill="1" applyBorder="1" applyAlignment="1">
      <alignment horizontal="center" vertical="center" wrapText="1"/>
    </xf>
    <xf numFmtId="44" fontId="6" fillId="2" borderId="76" xfId="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0" fontId="6" fillId="0" borderId="15" xfId="0" applyFont="1" applyBorder="1" applyAlignment="1">
      <alignment horizontal="center" vertical="center" wrapText="1"/>
    </xf>
    <xf numFmtId="10" fontId="18" fillId="4" borderId="13" xfId="0" applyNumberFormat="1" applyFont="1" applyFill="1" applyBorder="1" applyAlignment="1">
      <alignment horizontal="center" vertical="center" wrapText="1"/>
    </xf>
    <xf numFmtId="10" fontId="18" fillId="4" borderId="78" xfId="0" applyNumberFormat="1" applyFont="1" applyFill="1" applyBorder="1" applyAlignment="1">
      <alignment horizontal="center" vertical="center" wrapText="1"/>
    </xf>
    <xf numFmtId="10" fontId="18" fillId="4" borderId="79" xfId="0" applyNumberFormat="1" applyFont="1" applyFill="1" applyBorder="1" applyAlignment="1">
      <alignment horizontal="center" vertical="center" wrapText="1"/>
    </xf>
    <xf numFmtId="0" fontId="8" fillId="6" borderId="13" xfId="0" applyFont="1" applyFill="1" applyBorder="1" applyAlignment="1">
      <alignment horizontal="left" vertical="center" wrapText="1"/>
    </xf>
    <xf numFmtId="0" fontId="3" fillId="7" borderId="13"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2" xfId="0" applyFont="1" applyFill="1" applyBorder="1" applyAlignment="1">
      <alignment horizontal="center" vertical="center" wrapText="1"/>
    </xf>
    <xf numFmtId="0" fontId="3" fillId="3" borderId="49" xfId="0" applyFont="1" applyFill="1" applyBorder="1" applyAlignment="1">
      <alignment horizontal="justify" vertical="center" wrapText="1"/>
    </xf>
    <xf numFmtId="0" fontId="4" fillId="3" borderId="30" xfId="0" applyFont="1" applyFill="1" applyBorder="1" applyAlignment="1">
      <alignment horizontal="justify" vertical="center" wrapText="1"/>
    </xf>
    <xf numFmtId="10" fontId="0" fillId="4" borderId="84" xfId="0" applyNumberFormat="1" applyFill="1" applyBorder="1" applyAlignment="1">
      <alignment horizontal="center" vertical="center" wrapText="1"/>
    </xf>
    <xf numFmtId="10" fontId="18" fillId="4" borderId="25" xfId="0" applyNumberFormat="1" applyFont="1" applyFill="1" applyBorder="1" applyAlignment="1">
      <alignment horizontal="center" vertical="center" wrapText="1"/>
    </xf>
    <xf numFmtId="10" fontId="18" fillId="4" borderId="85" xfId="0" applyNumberFormat="1" applyFont="1" applyFill="1" applyBorder="1" applyAlignment="1">
      <alignment horizontal="center" vertical="center" wrapText="1"/>
    </xf>
    <xf numFmtId="10" fontId="0" fillId="4" borderId="86" xfId="0" applyNumberFormat="1" applyFill="1" applyBorder="1" applyAlignment="1">
      <alignment horizontal="center" vertical="center" wrapText="1"/>
    </xf>
    <xf numFmtId="10" fontId="18" fillId="4" borderId="87" xfId="0" applyNumberFormat="1" applyFont="1" applyFill="1" applyBorder="1" applyAlignment="1">
      <alignment horizontal="center" vertical="center" wrapText="1"/>
    </xf>
    <xf numFmtId="10" fontId="18" fillId="4" borderId="89" xfId="0" applyNumberFormat="1" applyFont="1" applyFill="1" applyBorder="1" applyAlignment="1">
      <alignment horizontal="center" vertical="center" wrapText="1"/>
    </xf>
    <xf numFmtId="10" fontId="18" fillId="4" borderId="90" xfId="0" applyNumberFormat="1" applyFont="1" applyFill="1" applyBorder="1" applyAlignment="1">
      <alignment horizontal="center" vertical="center" wrapText="1"/>
    </xf>
    <xf numFmtId="10" fontId="18" fillId="4" borderId="91" xfId="0" applyNumberFormat="1" applyFont="1" applyFill="1" applyBorder="1" applyAlignment="1">
      <alignment horizontal="center" vertical="center" wrapText="1"/>
    </xf>
    <xf numFmtId="10" fontId="18" fillId="4" borderId="88" xfId="0" applyNumberFormat="1" applyFont="1" applyFill="1" applyBorder="1" applyAlignment="1">
      <alignment horizontal="center" vertical="center" wrapText="1"/>
    </xf>
    <xf numFmtId="0" fontId="12" fillId="5" borderId="63" xfId="0" applyFont="1" applyFill="1" applyBorder="1" applyAlignment="1">
      <alignment horizontal="center" vertical="top" wrapText="1"/>
    </xf>
    <xf numFmtId="0" fontId="12" fillId="5" borderId="64" xfId="0" applyFont="1" applyFill="1" applyBorder="1" applyAlignment="1">
      <alignment horizontal="center" vertical="top" wrapText="1"/>
    </xf>
    <xf numFmtId="0" fontId="12" fillId="5" borderId="27"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7" fillId="0" borderId="35" xfId="0" applyFont="1" applyBorder="1" applyAlignment="1">
      <alignment horizontal="center" vertical="center" wrapText="1"/>
    </xf>
    <xf numFmtId="0" fontId="17" fillId="0" borderId="35" xfId="0" applyFont="1" applyBorder="1" applyAlignment="1">
      <alignment horizontal="center" vertical="center"/>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0" fillId="0" borderId="0" xfId="0" applyAlignment="1">
      <alignment horizontal="justify" vertical="center" wrapText="1"/>
    </xf>
    <xf numFmtId="10" fontId="6" fillId="7" borderId="61" xfId="2" applyNumberFormat="1" applyFont="1" applyFill="1" applyBorder="1" applyAlignment="1">
      <alignment horizontal="center" vertical="center" wrapText="1"/>
    </xf>
    <xf numFmtId="10" fontId="7" fillId="3" borderId="22" xfId="2" applyNumberFormat="1" applyFont="1" applyFill="1" applyBorder="1" applyAlignment="1">
      <alignment horizontal="center" vertical="center" wrapText="1"/>
    </xf>
    <xf numFmtId="10" fontId="6" fillId="7" borderId="20" xfId="2" applyNumberFormat="1" applyFont="1" applyFill="1" applyBorder="1" applyAlignment="1">
      <alignment horizontal="center" vertical="center" wrapText="1"/>
    </xf>
    <xf numFmtId="10" fontId="6" fillId="3" borderId="20" xfId="2" applyNumberFormat="1" applyFont="1" applyFill="1" applyBorder="1" applyAlignment="1">
      <alignment horizontal="center" vertical="center" wrapText="1"/>
    </xf>
    <xf numFmtId="10" fontId="6" fillId="7" borderId="21" xfId="2" applyNumberFormat="1" applyFont="1" applyFill="1" applyBorder="1" applyAlignment="1">
      <alignment horizontal="center" vertical="center" wrapText="1"/>
    </xf>
    <xf numFmtId="10" fontId="7" fillId="7" borderId="20" xfId="2" applyNumberFormat="1" applyFont="1" applyFill="1" applyBorder="1" applyAlignment="1">
      <alignment horizontal="center" vertical="center" wrapText="1"/>
    </xf>
    <xf numFmtId="10" fontId="7" fillId="7" borderId="21" xfId="2" applyNumberFormat="1" applyFont="1" applyFill="1" applyBorder="1" applyAlignment="1">
      <alignment horizontal="center" vertical="center" wrapText="1"/>
    </xf>
    <xf numFmtId="10" fontId="0" fillId="0" borderId="83" xfId="0" applyNumberFormat="1" applyFont="1" applyBorder="1" applyAlignment="1">
      <alignment horizontal="center" vertical="center" wrapText="1"/>
    </xf>
    <xf numFmtId="0" fontId="0" fillId="2" borderId="80" xfId="0" applyFont="1" applyFill="1" applyBorder="1" applyAlignment="1">
      <alignment horizontal="center" vertical="center"/>
    </xf>
    <xf numFmtId="0" fontId="0" fillId="3" borderId="81" xfId="0" applyFont="1" applyFill="1" applyBorder="1" applyAlignment="1">
      <alignment horizontal="center" vertical="center"/>
    </xf>
    <xf numFmtId="10" fontId="6" fillId="11" borderId="13" xfId="0" applyNumberFormat="1" applyFont="1" applyFill="1" applyBorder="1" applyAlignment="1">
      <alignment horizontal="center" vertical="center" wrapText="1"/>
    </xf>
    <xf numFmtId="0" fontId="0" fillId="3" borderId="80" xfId="0" applyFont="1" applyFill="1" applyBorder="1" applyAlignment="1">
      <alignment horizontal="center" vertical="center"/>
    </xf>
  </cellXfs>
  <cellStyles count="4">
    <cellStyle name="Moneda" xfId="1" builtinId="4"/>
    <cellStyle name="Normal" xfId="0" builtinId="0"/>
    <cellStyle name="Normal 2" xfId="3" xr:uid="{00000000-0005-0000-0000-000002000000}"/>
    <cellStyle name="Porcentaje" xfId="2" builtinId="5"/>
  </cellStyles>
  <dxfs count="56">
    <dxf>
      <font>
        <color rgb="FF9C5700"/>
      </font>
      <fill>
        <patternFill patternType="solid">
          <bgColor rgb="FFFFEB9C"/>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numFmt numFmtId="14" formatCode="0.00%"/>
      <fill>
        <patternFill>
          <bgColor rgb="FF00B050"/>
        </patternFill>
      </fill>
    </dxf>
    <dxf>
      <numFmt numFmtId="14" formatCode="0.00%"/>
      <fill>
        <patternFill>
          <bgColor rgb="FFFFFF00"/>
        </patternFill>
      </fill>
    </dxf>
    <dxf>
      <numFmt numFmtId="14" formatCode="0.00%"/>
      <fill>
        <patternFill>
          <bgColor rgb="FFFF0000"/>
        </patternFill>
      </fill>
    </dxf>
    <dxf>
      <numFmt numFmtId="14" formatCode="0.00%"/>
      <fill>
        <patternFill>
          <bgColor rgb="FFFFFF00"/>
        </patternFill>
      </fill>
    </dxf>
    <dxf>
      <numFmt numFmtId="14" formatCode="0.00%"/>
      <fill>
        <patternFill>
          <bgColor rgb="FFFF0000"/>
        </patternFill>
      </fill>
    </dxf>
    <dxf>
      <numFmt numFmtId="14" formatCode="0.00%"/>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theme="9" tint="0.59996337778862885"/>
        </patternFill>
      </fill>
    </dxf>
    <dxf>
      <fill>
        <patternFill>
          <bgColor rgb="FFFFFF00"/>
        </patternFill>
      </fill>
    </dxf>
    <dxf>
      <fill>
        <patternFill>
          <bgColor rgb="FFFF4C29"/>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twoCellAnchor editAs="oneCell">
    <xdr:from>
      <xdr:col>2</xdr:col>
      <xdr:colOff>873124</xdr:colOff>
      <xdr:row>1</xdr:row>
      <xdr:rowOff>1441</xdr:rowOff>
    </xdr:from>
    <xdr:to>
      <xdr:col>3</xdr:col>
      <xdr:colOff>1222375</xdr:colOff>
      <xdr:row>8</xdr:row>
      <xdr:rowOff>133651</xdr:rowOff>
    </xdr:to>
    <xdr:pic>
      <xdr:nvPicPr>
        <xdr:cNvPr id="3" name="Imagen 2">
          <a:extLst>
            <a:ext uri="{FF2B5EF4-FFF2-40B4-BE49-F238E27FC236}">
              <a16:creationId xmlns:a16="http://schemas.microsoft.com/office/drawing/2014/main" id="{F1C61425-C61B-41EE-AEAA-84E4D8D06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5499" y="207816"/>
          <a:ext cx="2286001" cy="22435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7"/>
  <sheetViews>
    <sheetView tabSelected="1" topLeftCell="D1" zoomScale="55" zoomScaleNormal="55" zoomScaleSheetLayoutView="25" workbookViewId="0">
      <selection activeCell="D13" sqref="D13"/>
    </sheetView>
  </sheetViews>
  <sheetFormatPr baseColWidth="10" defaultColWidth="11.42578125" defaultRowHeight="15" x14ac:dyDescent="0.25"/>
  <cols>
    <col min="1" max="1" width="11.42578125" customWidth="1"/>
    <col min="2" max="2" width="26" customWidth="1"/>
    <col min="3" max="3" width="29" customWidth="1"/>
    <col min="4" max="4" width="26.5703125" customWidth="1"/>
    <col min="5" max="5" width="27" customWidth="1"/>
    <col min="6" max="6" width="22" customWidth="1"/>
    <col min="7" max="10" width="18.7109375" customWidth="1"/>
    <col min="11" max="11" width="18.5703125" customWidth="1"/>
    <col min="12" max="14" width="18.7109375" customWidth="1"/>
    <col min="15" max="15" width="18.5703125" customWidth="1"/>
    <col min="16" max="16" width="18.7109375" customWidth="1"/>
    <col min="17" max="22" width="18.5703125" customWidth="1"/>
    <col min="23" max="23" width="106.7109375" customWidth="1"/>
  </cols>
  <sheetData>
    <row r="1" spans="2:23" ht="15.75" thickBot="1" x14ac:dyDescent="0.3"/>
    <row r="2" spans="2:23" ht="30" customHeight="1" x14ac:dyDescent="0.25">
      <c r="E2" s="122" t="s">
        <v>43</v>
      </c>
      <c r="F2" s="123"/>
      <c r="G2" s="123"/>
      <c r="H2" s="123"/>
      <c r="I2" s="123"/>
      <c r="J2" s="123"/>
      <c r="K2" s="123"/>
      <c r="L2" s="123"/>
      <c r="M2" s="123"/>
      <c r="N2" s="123"/>
      <c r="O2" s="123"/>
      <c r="P2" s="123"/>
      <c r="Q2" s="123"/>
      <c r="R2" s="123"/>
      <c r="S2" s="124"/>
    </row>
    <row r="3" spans="2:23" ht="30" customHeight="1" x14ac:dyDescent="0.25">
      <c r="E3" s="125" t="s">
        <v>15</v>
      </c>
      <c r="F3" s="126"/>
      <c r="G3" s="126"/>
      <c r="H3" s="126"/>
      <c r="I3" s="126"/>
      <c r="J3" s="126"/>
      <c r="K3" s="126"/>
      <c r="L3" s="126"/>
      <c r="M3" s="126"/>
      <c r="N3" s="126"/>
      <c r="O3" s="126"/>
      <c r="P3" s="126"/>
      <c r="Q3" s="126"/>
      <c r="R3" s="126"/>
      <c r="S3" s="127"/>
    </row>
    <row r="4" spans="2:23" ht="30" customHeight="1" x14ac:dyDescent="0.25">
      <c r="E4" s="125" t="s">
        <v>71</v>
      </c>
      <c r="F4" s="126"/>
      <c r="G4" s="126"/>
      <c r="H4" s="126"/>
      <c r="I4" s="126"/>
      <c r="J4" s="126"/>
      <c r="K4" s="126"/>
      <c r="L4" s="126"/>
      <c r="M4" s="126"/>
      <c r="N4" s="126"/>
      <c r="O4" s="126"/>
      <c r="P4" s="126"/>
      <c r="Q4" s="126"/>
      <c r="R4" s="126"/>
      <c r="S4" s="127"/>
    </row>
    <row r="5" spans="2:23" ht="30" customHeight="1" x14ac:dyDescent="0.25">
      <c r="E5" s="125" t="s">
        <v>39</v>
      </c>
      <c r="F5" s="126"/>
      <c r="G5" s="126"/>
      <c r="H5" s="126"/>
      <c r="I5" s="126"/>
      <c r="J5" s="126"/>
      <c r="K5" s="126"/>
      <c r="L5" s="126"/>
      <c r="M5" s="126"/>
      <c r="N5" s="126"/>
      <c r="O5" s="126"/>
      <c r="P5" s="126"/>
      <c r="Q5" s="126"/>
      <c r="R5" s="126"/>
      <c r="S5" s="127"/>
    </row>
    <row r="6" spans="2:23" ht="15.75" customHeight="1" thickBot="1" x14ac:dyDescent="0.3">
      <c r="E6" s="24"/>
      <c r="F6" s="25"/>
      <c r="G6" s="25"/>
      <c r="H6" s="25"/>
      <c r="I6" s="25"/>
      <c r="J6" s="25"/>
      <c r="K6" s="25"/>
      <c r="L6" s="25"/>
      <c r="M6" s="25"/>
      <c r="N6" s="25"/>
      <c r="O6" s="25"/>
      <c r="P6" s="25"/>
      <c r="Q6" s="25"/>
      <c r="R6" s="25"/>
      <c r="S6" s="26"/>
    </row>
    <row r="9" spans="2:23" ht="15.75" thickBot="1" x14ac:dyDescent="0.3"/>
    <row r="10" spans="2:23" ht="21" thickBot="1" x14ac:dyDescent="0.3">
      <c r="G10" s="138" t="s">
        <v>64</v>
      </c>
      <c r="H10" s="139"/>
      <c r="I10" s="139"/>
      <c r="J10" s="139"/>
      <c r="K10" s="139"/>
      <c r="L10" s="139"/>
      <c r="M10" s="139"/>
      <c r="N10" s="139"/>
      <c r="O10" s="139"/>
      <c r="P10" s="139"/>
      <c r="Q10" s="139"/>
      <c r="R10" s="139"/>
      <c r="S10" s="139"/>
      <c r="T10" s="139"/>
      <c r="U10" s="139"/>
      <c r="V10" s="140"/>
    </row>
    <row r="11" spans="2:23" ht="49.5" customHeight="1" thickBot="1" x14ac:dyDescent="0.3">
      <c r="B11" s="105" t="s">
        <v>0</v>
      </c>
      <c r="C11" s="105" t="s">
        <v>1</v>
      </c>
      <c r="D11" s="128" t="s">
        <v>2</v>
      </c>
      <c r="E11" s="129"/>
      <c r="F11" s="130"/>
      <c r="G11" s="135" t="s">
        <v>57</v>
      </c>
      <c r="H11" s="136"/>
      <c r="I11" s="136"/>
      <c r="J11" s="136"/>
      <c r="K11" s="137"/>
      <c r="L11" s="131" t="s">
        <v>58</v>
      </c>
      <c r="M11" s="131"/>
      <c r="N11" s="131"/>
      <c r="O11" s="132"/>
      <c r="P11" s="133" t="s">
        <v>59</v>
      </c>
      <c r="Q11" s="121"/>
      <c r="R11" s="121"/>
      <c r="S11" s="134"/>
      <c r="T11" s="121" t="s">
        <v>60</v>
      </c>
      <c r="U11" s="121"/>
      <c r="V11" s="121"/>
      <c r="W11" s="107" t="s">
        <v>19</v>
      </c>
    </row>
    <row r="12" spans="2:23" ht="159.75" customHeight="1" thickBot="1" x14ac:dyDescent="0.3">
      <c r="B12" s="106"/>
      <c r="C12" s="106"/>
      <c r="D12" s="58" t="s">
        <v>3</v>
      </c>
      <c r="E12" s="58" t="s">
        <v>4</v>
      </c>
      <c r="F12" s="58" t="s">
        <v>5</v>
      </c>
      <c r="G12" s="57" t="s">
        <v>26</v>
      </c>
      <c r="H12" s="46" t="s">
        <v>6</v>
      </c>
      <c r="I12" s="47" t="s">
        <v>7</v>
      </c>
      <c r="J12" s="48" t="s">
        <v>8</v>
      </c>
      <c r="K12" s="49" t="s">
        <v>9</v>
      </c>
      <c r="L12" s="3" t="s">
        <v>6</v>
      </c>
      <c r="M12" s="4" t="s">
        <v>7</v>
      </c>
      <c r="N12" s="2" t="s">
        <v>8</v>
      </c>
      <c r="O12" s="5" t="s">
        <v>9</v>
      </c>
      <c r="P12" s="90" t="s">
        <v>6</v>
      </c>
      <c r="Q12" s="2" t="s">
        <v>7</v>
      </c>
      <c r="R12" s="91" t="s">
        <v>8</v>
      </c>
      <c r="S12" s="92" t="s">
        <v>9</v>
      </c>
      <c r="T12" s="44" t="s">
        <v>7</v>
      </c>
      <c r="U12" s="1" t="s">
        <v>8</v>
      </c>
      <c r="V12" s="93" t="s">
        <v>9</v>
      </c>
      <c r="W12" s="108"/>
    </row>
    <row r="13" spans="2:23" ht="373.5" customHeight="1" x14ac:dyDescent="0.25">
      <c r="B13" s="15" t="s">
        <v>16</v>
      </c>
      <c r="C13" s="95" t="s">
        <v>72</v>
      </c>
      <c r="D13" s="16" t="s">
        <v>85</v>
      </c>
      <c r="E13" s="17" t="s">
        <v>18</v>
      </c>
      <c r="F13" s="50" t="s">
        <v>86</v>
      </c>
      <c r="G13" s="142">
        <v>0.7</v>
      </c>
      <c r="H13" s="143">
        <v>0.7</v>
      </c>
      <c r="I13" s="144">
        <v>0.7</v>
      </c>
      <c r="J13" s="145">
        <v>0.7</v>
      </c>
      <c r="K13" s="146">
        <v>0.7</v>
      </c>
      <c r="L13" s="143">
        <v>0.78</v>
      </c>
      <c r="M13" s="147">
        <v>0.78</v>
      </c>
      <c r="N13" s="143"/>
      <c r="O13" s="148"/>
      <c r="P13" s="149">
        <v>0.1143</v>
      </c>
      <c r="Q13" s="149">
        <v>0.1143</v>
      </c>
      <c r="R13" s="150"/>
      <c r="S13" s="151"/>
      <c r="T13" s="152">
        <v>0.1143</v>
      </c>
      <c r="U13" s="150"/>
      <c r="V13" s="153"/>
      <c r="W13" s="94" t="s">
        <v>87</v>
      </c>
    </row>
    <row r="14" spans="2:23" ht="181.5" customHeight="1" x14ac:dyDescent="0.25">
      <c r="B14" s="18" t="s">
        <v>27</v>
      </c>
      <c r="C14" s="86" t="s">
        <v>73</v>
      </c>
      <c r="D14" s="86" t="s">
        <v>44</v>
      </c>
      <c r="E14" s="19" t="s">
        <v>30</v>
      </c>
      <c r="F14" s="51" t="s">
        <v>31</v>
      </c>
      <c r="G14" s="68">
        <v>163655</v>
      </c>
      <c r="H14" s="55">
        <v>37130</v>
      </c>
      <c r="I14" s="28">
        <v>54175</v>
      </c>
      <c r="J14" s="28">
        <v>36175</v>
      </c>
      <c r="K14" s="29">
        <v>36175</v>
      </c>
      <c r="L14" s="27">
        <v>37534</v>
      </c>
      <c r="M14" s="28">
        <v>42829</v>
      </c>
      <c r="N14" s="28"/>
      <c r="O14" s="30"/>
      <c r="P14" s="101">
        <f>IFERROR((L14/H14),"100%")</f>
        <v>1.0108806894694318</v>
      </c>
      <c r="Q14" s="103">
        <f>IFERROR((M14/I14),"100%")</f>
        <v>0.79056760498384859</v>
      </c>
      <c r="R14" s="83"/>
      <c r="S14" s="84"/>
      <c r="T14" s="96">
        <f>IFERROR(((L14+M14)/(H14+I14)),"100%")</f>
        <v>0.88015990361973606</v>
      </c>
      <c r="U14" s="83"/>
      <c r="V14" s="85"/>
      <c r="W14" s="42" t="s">
        <v>61</v>
      </c>
    </row>
    <row r="15" spans="2:23" ht="181.5" customHeight="1" x14ac:dyDescent="0.25">
      <c r="B15" s="6" t="s">
        <v>28</v>
      </c>
      <c r="C15" s="87" t="s">
        <v>74</v>
      </c>
      <c r="D15" s="7" t="s">
        <v>45</v>
      </c>
      <c r="E15" s="8" t="s">
        <v>30</v>
      </c>
      <c r="F15" s="52" t="s">
        <v>32</v>
      </c>
      <c r="G15" s="69">
        <v>120400</v>
      </c>
      <c r="H15" s="55">
        <v>30100</v>
      </c>
      <c r="I15" s="28">
        <v>30100</v>
      </c>
      <c r="J15" s="28">
        <v>30100</v>
      </c>
      <c r="K15" s="29">
        <v>30100</v>
      </c>
      <c r="L15" s="27">
        <v>29611</v>
      </c>
      <c r="M15" s="28">
        <v>20515</v>
      </c>
      <c r="N15" s="28"/>
      <c r="O15" s="30"/>
      <c r="P15" s="101">
        <f t="shared" ref="P15:P16" si="0">IFERROR((L15/H15),"100%")</f>
        <v>0.98375415282392031</v>
      </c>
      <c r="Q15" s="103">
        <f t="shared" ref="Q15:Q25" si="1">IFERROR((M15/I15),"100%")</f>
        <v>0.68156146179401988</v>
      </c>
      <c r="R15" s="83"/>
      <c r="S15" s="84"/>
      <c r="T15" s="96">
        <f t="shared" ref="T15:T25" si="2">IFERROR(((L15+M15)/(H15+I15)),"100%")</f>
        <v>0.8326578073089701</v>
      </c>
      <c r="U15" s="83"/>
      <c r="V15" s="85"/>
      <c r="W15" s="39" t="s">
        <v>62</v>
      </c>
    </row>
    <row r="16" spans="2:23" ht="181.5" customHeight="1" x14ac:dyDescent="0.25">
      <c r="B16" s="9" t="s">
        <v>17</v>
      </c>
      <c r="C16" s="88" t="s">
        <v>75</v>
      </c>
      <c r="D16" s="10" t="s">
        <v>46</v>
      </c>
      <c r="E16" s="11" t="s">
        <v>30</v>
      </c>
      <c r="F16" s="53" t="s">
        <v>33</v>
      </c>
      <c r="G16" s="70">
        <v>120000</v>
      </c>
      <c r="H16" s="55">
        <v>30000</v>
      </c>
      <c r="I16" s="28">
        <v>30000</v>
      </c>
      <c r="J16" s="28">
        <v>30000</v>
      </c>
      <c r="K16" s="29">
        <v>30000</v>
      </c>
      <c r="L16" s="27">
        <v>29509</v>
      </c>
      <c r="M16" s="28">
        <v>20391</v>
      </c>
      <c r="N16" s="28"/>
      <c r="O16" s="30"/>
      <c r="P16" s="101">
        <f t="shared" si="0"/>
        <v>0.98363333333333336</v>
      </c>
      <c r="Q16" s="103">
        <f t="shared" si="1"/>
        <v>0.67969999999999997</v>
      </c>
      <c r="R16" s="83"/>
      <c r="S16" s="84"/>
      <c r="T16" s="96">
        <f t="shared" si="2"/>
        <v>0.83166666666666667</v>
      </c>
      <c r="U16" s="83"/>
      <c r="V16" s="85"/>
      <c r="W16" s="40" t="s">
        <v>63</v>
      </c>
    </row>
    <row r="17" spans="2:23" ht="181.5" customHeight="1" x14ac:dyDescent="0.25">
      <c r="B17" s="9" t="s">
        <v>17</v>
      </c>
      <c r="C17" s="89" t="s">
        <v>76</v>
      </c>
      <c r="D17" s="59" t="s">
        <v>47</v>
      </c>
      <c r="E17" s="60" t="s">
        <v>30</v>
      </c>
      <c r="F17" s="61" t="s">
        <v>54</v>
      </c>
      <c r="G17" s="71">
        <v>360</v>
      </c>
      <c r="H17" s="62">
        <v>90</v>
      </c>
      <c r="I17" s="63">
        <v>90</v>
      </c>
      <c r="J17" s="63">
        <v>90</v>
      </c>
      <c r="K17" s="64">
        <v>90</v>
      </c>
      <c r="L17" s="65">
        <v>101</v>
      </c>
      <c r="M17" s="63">
        <v>122</v>
      </c>
      <c r="N17" s="63"/>
      <c r="O17" s="66"/>
      <c r="P17" s="101">
        <f>IFERROR((M17/H17),"100%")</f>
        <v>1.3555555555555556</v>
      </c>
      <c r="Q17" s="103">
        <f t="shared" si="1"/>
        <v>1.3555555555555556</v>
      </c>
      <c r="R17" s="83"/>
      <c r="S17" s="84"/>
      <c r="T17" s="96">
        <f>IFERROR(((L17+M17)/(H17+I17)),"100%")</f>
        <v>1.2388888888888889</v>
      </c>
      <c r="U17" s="83"/>
      <c r="V17" s="85"/>
      <c r="W17" s="67" t="s">
        <v>88</v>
      </c>
    </row>
    <row r="18" spans="2:23" ht="180.75" customHeight="1" x14ac:dyDescent="0.25">
      <c r="B18" s="9" t="s">
        <v>17</v>
      </c>
      <c r="C18" s="89" t="s">
        <v>77</v>
      </c>
      <c r="D18" s="59" t="s">
        <v>34</v>
      </c>
      <c r="E18" s="60" t="s">
        <v>30</v>
      </c>
      <c r="F18" s="61" t="s">
        <v>35</v>
      </c>
      <c r="G18" s="71">
        <v>40</v>
      </c>
      <c r="H18" s="62">
        <v>10</v>
      </c>
      <c r="I18" s="63">
        <v>10</v>
      </c>
      <c r="J18" s="63">
        <v>10</v>
      </c>
      <c r="K18" s="64">
        <v>10</v>
      </c>
      <c r="L18" s="65">
        <v>1</v>
      </c>
      <c r="M18" s="63">
        <v>2</v>
      </c>
      <c r="N18" s="63"/>
      <c r="O18" s="66"/>
      <c r="P18" s="101">
        <f t="shared" ref="P18:P25" si="3">IFERROR((M18/H18),"100%")</f>
        <v>0.2</v>
      </c>
      <c r="Q18" s="103">
        <f t="shared" si="1"/>
        <v>0.2</v>
      </c>
      <c r="R18" s="83"/>
      <c r="S18" s="84"/>
      <c r="T18" s="96">
        <f>IFERROR(((L18+M18)/(H18+I18)),"100%")</f>
        <v>0.15</v>
      </c>
      <c r="U18" s="83"/>
      <c r="V18" s="85"/>
      <c r="W18" s="67" t="s">
        <v>96</v>
      </c>
    </row>
    <row r="19" spans="2:23" ht="180.75" customHeight="1" x14ac:dyDescent="0.25">
      <c r="B19" s="6" t="s">
        <v>29</v>
      </c>
      <c r="C19" s="87" t="s">
        <v>78</v>
      </c>
      <c r="D19" s="7" t="s">
        <v>48</v>
      </c>
      <c r="E19" s="8" t="s">
        <v>30</v>
      </c>
      <c r="F19" s="52" t="s">
        <v>55</v>
      </c>
      <c r="G19" s="69">
        <v>43255</v>
      </c>
      <c r="H19" s="55">
        <v>7030</v>
      </c>
      <c r="I19" s="28">
        <v>24075</v>
      </c>
      <c r="J19" s="28">
        <v>6075</v>
      </c>
      <c r="K19" s="29">
        <v>6075</v>
      </c>
      <c r="L19" s="27">
        <v>7923</v>
      </c>
      <c r="M19" s="28">
        <v>22314</v>
      </c>
      <c r="N19" s="28"/>
      <c r="O19" s="30"/>
      <c r="P19" s="101">
        <f t="shared" si="3"/>
        <v>3.1741109530583214</v>
      </c>
      <c r="Q19" s="103">
        <f t="shared" si="1"/>
        <v>0.92685358255451711</v>
      </c>
      <c r="R19" s="83"/>
      <c r="S19" s="84"/>
      <c r="T19" s="96">
        <f t="shared" si="2"/>
        <v>0.97209451856614693</v>
      </c>
      <c r="U19" s="83"/>
      <c r="V19" s="85"/>
      <c r="W19" s="39" t="s">
        <v>89</v>
      </c>
    </row>
    <row r="20" spans="2:23" ht="180.75" customHeight="1" x14ac:dyDescent="0.25">
      <c r="B20" s="9" t="s">
        <v>17</v>
      </c>
      <c r="C20" s="89" t="s">
        <v>79</v>
      </c>
      <c r="D20" s="59" t="s">
        <v>49</v>
      </c>
      <c r="E20" s="60" t="s">
        <v>30</v>
      </c>
      <c r="F20" s="61" t="s">
        <v>32</v>
      </c>
      <c r="G20" s="71">
        <v>21000</v>
      </c>
      <c r="H20" s="62">
        <v>6000</v>
      </c>
      <c r="I20" s="63">
        <v>5000</v>
      </c>
      <c r="J20" s="63">
        <v>5000</v>
      </c>
      <c r="K20" s="64">
        <v>5000</v>
      </c>
      <c r="L20" s="65">
        <v>6866</v>
      </c>
      <c r="M20" s="63">
        <v>5141</v>
      </c>
      <c r="N20" s="63"/>
      <c r="O20" s="66"/>
      <c r="P20" s="101">
        <f t="shared" si="3"/>
        <v>0.85683333333333334</v>
      </c>
      <c r="Q20" s="103">
        <f t="shared" si="1"/>
        <v>1.0282</v>
      </c>
      <c r="R20" s="83"/>
      <c r="S20" s="84"/>
      <c r="T20" s="96">
        <f t="shared" si="2"/>
        <v>1.0915454545454546</v>
      </c>
      <c r="U20" s="83"/>
      <c r="V20" s="85"/>
      <c r="W20" s="67" t="s">
        <v>90</v>
      </c>
    </row>
    <row r="21" spans="2:23" ht="180.75" customHeight="1" x14ac:dyDescent="0.25">
      <c r="B21" s="9" t="s">
        <v>17</v>
      </c>
      <c r="C21" s="89" t="s">
        <v>80</v>
      </c>
      <c r="D21" s="59" t="s">
        <v>50</v>
      </c>
      <c r="E21" s="60" t="s">
        <v>30</v>
      </c>
      <c r="F21" s="61" t="s">
        <v>32</v>
      </c>
      <c r="G21" s="71">
        <v>2000</v>
      </c>
      <c r="H21" s="62">
        <v>500</v>
      </c>
      <c r="I21" s="63">
        <v>500</v>
      </c>
      <c r="J21" s="63">
        <v>500</v>
      </c>
      <c r="K21" s="64">
        <v>500</v>
      </c>
      <c r="L21" s="65">
        <v>496</v>
      </c>
      <c r="M21" s="63">
        <v>372</v>
      </c>
      <c r="N21" s="63"/>
      <c r="O21" s="66"/>
      <c r="P21" s="101">
        <f t="shared" si="3"/>
        <v>0.74399999999999999</v>
      </c>
      <c r="Q21" s="103">
        <f t="shared" si="1"/>
        <v>0.74399999999999999</v>
      </c>
      <c r="R21" s="83"/>
      <c r="S21" s="84"/>
      <c r="T21" s="96">
        <f t="shared" si="2"/>
        <v>0.86799999999999999</v>
      </c>
      <c r="U21" s="83"/>
      <c r="V21" s="85"/>
      <c r="W21" s="67" t="s">
        <v>91</v>
      </c>
    </row>
    <row r="22" spans="2:23" ht="180.75" customHeight="1" x14ac:dyDescent="0.25">
      <c r="B22" s="9" t="s">
        <v>17</v>
      </c>
      <c r="C22" s="89" t="s">
        <v>81</v>
      </c>
      <c r="D22" s="59" t="s">
        <v>37</v>
      </c>
      <c r="E22" s="60" t="s">
        <v>30</v>
      </c>
      <c r="F22" s="61" t="s">
        <v>32</v>
      </c>
      <c r="G22" s="71">
        <v>2000</v>
      </c>
      <c r="H22" s="62">
        <v>500</v>
      </c>
      <c r="I22" s="63">
        <v>500</v>
      </c>
      <c r="J22" s="63">
        <v>500</v>
      </c>
      <c r="K22" s="64">
        <v>500</v>
      </c>
      <c r="L22" s="65">
        <v>540</v>
      </c>
      <c r="M22" s="63">
        <v>682</v>
      </c>
      <c r="N22" s="63"/>
      <c r="O22" s="66"/>
      <c r="P22" s="101">
        <f t="shared" si="3"/>
        <v>1.3640000000000001</v>
      </c>
      <c r="Q22" s="103">
        <f t="shared" si="1"/>
        <v>1.3640000000000001</v>
      </c>
      <c r="R22" s="83"/>
      <c r="S22" s="84"/>
      <c r="T22" s="96">
        <f t="shared" si="2"/>
        <v>1.222</v>
      </c>
      <c r="U22" s="83"/>
      <c r="V22" s="85"/>
      <c r="W22" s="67" t="s">
        <v>92</v>
      </c>
    </row>
    <row r="23" spans="2:23" ht="180.75" customHeight="1" x14ac:dyDescent="0.25">
      <c r="B23" s="9" t="s">
        <v>17</v>
      </c>
      <c r="C23" s="89" t="s">
        <v>82</v>
      </c>
      <c r="D23" s="59" t="s">
        <v>51</v>
      </c>
      <c r="E23" s="60" t="s">
        <v>30</v>
      </c>
      <c r="F23" s="61" t="s">
        <v>36</v>
      </c>
      <c r="G23" s="71">
        <v>120</v>
      </c>
      <c r="H23" s="62">
        <v>30</v>
      </c>
      <c r="I23" s="63">
        <v>30</v>
      </c>
      <c r="J23" s="63">
        <v>30</v>
      </c>
      <c r="K23" s="64">
        <v>30</v>
      </c>
      <c r="L23" s="65">
        <v>21</v>
      </c>
      <c r="M23" s="63">
        <v>16</v>
      </c>
      <c r="N23" s="63"/>
      <c r="O23" s="66"/>
      <c r="P23" s="101">
        <f t="shared" si="3"/>
        <v>0.53333333333333333</v>
      </c>
      <c r="Q23" s="103">
        <f t="shared" si="1"/>
        <v>0.53333333333333333</v>
      </c>
      <c r="R23" s="83"/>
      <c r="S23" s="84"/>
      <c r="T23" s="96">
        <f t="shared" si="2"/>
        <v>0.6166666666666667</v>
      </c>
      <c r="U23" s="83"/>
      <c r="V23" s="85"/>
      <c r="W23" s="67" t="s">
        <v>93</v>
      </c>
    </row>
    <row r="24" spans="2:23" ht="180.75" customHeight="1" x14ac:dyDescent="0.25">
      <c r="B24" s="9" t="s">
        <v>17</v>
      </c>
      <c r="C24" s="89" t="s">
        <v>83</v>
      </c>
      <c r="D24" s="59" t="s">
        <v>52</v>
      </c>
      <c r="E24" s="60" t="s">
        <v>30</v>
      </c>
      <c r="F24" s="61" t="s">
        <v>56</v>
      </c>
      <c r="G24" s="71">
        <v>18000</v>
      </c>
      <c r="H24" s="62">
        <v>0</v>
      </c>
      <c r="I24" s="63">
        <v>18000</v>
      </c>
      <c r="J24" s="63">
        <v>0</v>
      </c>
      <c r="K24" s="64">
        <v>0</v>
      </c>
      <c r="L24" s="65">
        <v>0</v>
      </c>
      <c r="M24" s="63">
        <v>16103</v>
      </c>
      <c r="N24" s="63"/>
      <c r="O24" s="66"/>
      <c r="P24" s="101" t="str">
        <f t="shared" si="3"/>
        <v>100%</v>
      </c>
      <c r="Q24" s="103">
        <f t="shared" si="1"/>
        <v>0.89461111111111113</v>
      </c>
      <c r="R24" s="83"/>
      <c r="S24" s="84"/>
      <c r="T24" s="96">
        <f t="shared" si="2"/>
        <v>0.89461111111111113</v>
      </c>
      <c r="U24" s="83"/>
      <c r="V24" s="85"/>
      <c r="W24" s="67" t="s">
        <v>95</v>
      </c>
    </row>
    <row r="25" spans="2:23" ht="180.75" customHeight="1" thickBot="1" x14ac:dyDescent="0.3">
      <c r="B25" s="12" t="s">
        <v>17</v>
      </c>
      <c r="C25" s="13" t="s">
        <v>84</v>
      </c>
      <c r="D25" s="13" t="s">
        <v>53</v>
      </c>
      <c r="E25" s="14" t="s">
        <v>30</v>
      </c>
      <c r="F25" s="54" t="s">
        <v>32</v>
      </c>
      <c r="G25" s="72">
        <v>135</v>
      </c>
      <c r="H25" s="56">
        <v>0</v>
      </c>
      <c r="I25" s="32">
        <v>45</v>
      </c>
      <c r="J25" s="32">
        <v>45</v>
      </c>
      <c r="K25" s="33">
        <v>45</v>
      </c>
      <c r="L25" s="31">
        <v>0</v>
      </c>
      <c r="M25" s="32">
        <v>0</v>
      </c>
      <c r="N25" s="32"/>
      <c r="O25" s="34"/>
      <c r="P25" s="102" t="str">
        <f t="shared" si="3"/>
        <v>100%</v>
      </c>
      <c r="Q25" s="104">
        <f t="shared" si="1"/>
        <v>0</v>
      </c>
      <c r="R25" s="97"/>
      <c r="S25" s="98"/>
      <c r="T25" s="99">
        <f t="shared" si="2"/>
        <v>0</v>
      </c>
      <c r="U25" s="97"/>
      <c r="V25" s="100"/>
      <c r="W25" s="43" t="s">
        <v>94</v>
      </c>
    </row>
    <row r="26" spans="2:23" ht="28.5" customHeight="1" x14ac:dyDescent="0.25">
      <c r="P26" s="73">
        <f>AVERAGE(P16,P17,P18,P20,P21,P22,P23,P24,P25)</f>
        <v>0.86247936507936507</v>
      </c>
      <c r="Q26" s="73">
        <f>AVERAGE(Q16,Q17,Q18,Q20,Q21,Q22,Q23,Q24,Q25)</f>
        <v>0.75548888888888888</v>
      </c>
      <c r="R26" s="73" t="e">
        <f t="shared" ref="R26:V26" si="4">AVERAGE(R16,R17,R18,R20,R21,R22,R23,R24,R25)</f>
        <v>#DIV/0!</v>
      </c>
      <c r="S26" s="73" t="e">
        <f t="shared" si="4"/>
        <v>#DIV/0!</v>
      </c>
      <c r="T26" s="73">
        <f>AVERAGE(T18,T19,T20,T21,T23,T24,T25)</f>
        <v>0.65613110726991131</v>
      </c>
      <c r="U26" s="73" t="e">
        <f t="shared" si="4"/>
        <v>#DIV/0!</v>
      </c>
      <c r="V26" s="73" t="e">
        <f t="shared" si="4"/>
        <v>#DIV/0!</v>
      </c>
    </row>
    <row r="27" spans="2:23" ht="28.5" customHeight="1" x14ac:dyDescent="0.25"/>
    <row r="28" spans="2:23" ht="28.5" customHeight="1" x14ac:dyDescent="0.25"/>
    <row r="29" spans="2:23" ht="30" customHeight="1" x14ac:dyDescent="0.25"/>
    <row r="30" spans="2:23" ht="110.25" customHeight="1" x14ac:dyDescent="0.25">
      <c r="C30" s="111" t="s">
        <v>41</v>
      </c>
      <c r="D30" s="112"/>
      <c r="E30" s="112"/>
      <c r="F30" s="112"/>
      <c r="G30" s="45"/>
      <c r="L30" s="111" t="s">
        <v>40</v>
      </c>
      <c r="M30" s="112"/>
      <c r="N30" s="112"/>
      <c r="O30" s="112"/>
      <c r="P30" s="112"/>
      <c r="Q30" s="112"/>
      <c r="U30" s="111" t="s">
        <v>42</v>
      </c>
      <c r="V30" s="112"/>
      <c r="W30" s="112"/>
    </row>
    <row r="34" spans="5:23" ht="15.75" hidden="1" customHeight="1" thickBot="1" x14ac:dyDescent="0.3">
      <c r="E34" s="113" t="s">
        <v>20</v>
      </c>
      <c r="F34" s="114"/>
      <c r="G34" s="114"/>
      <c r="H34" s="114"/>
      <c r="I34" s="114"/>
      <c r="J34" s="114"/>
      <c r="K34" s="114"/>
      <c r="L34" s="114"/>
      <c r="M34" s="114"/>
      <c r="N34" s="114"/>
      <c r="O34" s="114"/>
      <c r="P34" s="114"/>
      <c r="Q34" s="114"/>
      <c r="R34" s="114"/>
      <c r="S34" s="114"/>
      <c r="T34" s="114"/>
      <c r="U34" s="114"/>
      <c r="V34" s="114"/>
      <c r="W34" s="115"/>
    </row>
    <row r="35" spans="5:23" ht="27" hidden="1" customHeight="1" thickBot="1" x14ac:dyDescent="0.3">
      <c r="E35" s="116" t="s">
        <v>21</v>
      </c>
      <c r="F35" s="109" t="s">
        <v>10</v>
      </c>
      <c r="G35" s="118" t="s">
        <v>11</v>
      </c>
      <c r="H35" s="119"/>
      <c r="I35" s="119"/>
      <c r="J35" s="120"/>
      <c r="K35" s="118" t="s">
        <v>12</v>
      </c>
      <c r="L35" s="119"/>
      <c r="M35" s="119"/>
      <c r="N35" s="120"/>
      <c r="O35" s="118" t="s">
        <v>13</v>
      </c>
      <c r="P35" s="119"/>
      <c r="Q35" s="119"/>
      <c r="R35" s="120"/>
      <c r="S35" s="118" t="s">
        <v>14</v>
      </c>
      <c r="T35" s="119"/>
      <c r="U35" s="119"/>
      <c r="V35" s="120"/>
      <c r="W35" s="116" t="s">
        <v>70</v>
      </c>
    </row>
    <row r="36" spans="5:23" ht="38.25" hidden="1" customHeight="1" thickBot="1" x14ac:dyDescent="0.3">
      <c r="E36" s="117"/>
      <c r="F36" s="110"/>
      <c r="G36" s="20" t="s">
        <v>65</v>
      </c>
      <c r="H36" s="22" t="s">
        <v>66</v>
      </c>
      <c r="I36" s="21" t="s">
        <v>67</v>
      </c>
      <c r="J36" s="23" t="s">
        <v>68</v>
      </c>
      <c r="K36" s="20" t="s">
        <v>65</v>
      </c>
      <c r="L36" s="22" t="s">
        <v>66</v>
      </c>
      <c r="M36" s="21" t="s">
        <v>67</v>
      </c>
      <c r="N36" s="23" t="s">
        <v>68</v>
      </c>
      <c r="O36" s="20" t="s">
        <v>6</v>
      </c>
      <c r="P36" s="22" t="s">
        <v>7</v>
      </c>
      <c r="Q36" s="21" t="s">
        <v>8</v>
      </c>
      <c r="R36" s="23" t="s">
        <v>9</v>
      </c>
      <c r="S36" s="20" t="s">
        <v>6</v>
      </c>
      <c r="T36" s="22" t="s">
        <v>7</v>
      </c>
      <c r="U36" s="21" t="s">
        <v>8</v>
      </c>
      <c r="V36" s="23" t="s">
        <v>9</v>
      </c>
      <c r="W36" s="117"/>
    </row>
    <row r="37" spans="5:23" ht="134.25" hidden="1" customHeight="1" thickBot="1" x14ac:dyDescent="0.3">
      <c r="E37" s="74" t="s">
        <v>38</v>
      </c>
      <c r="F37" s="75">
        <v>9200000</v>
      </c>
      <c r="G37" s="76">
        <v>2878332</v>
      </c>
      <c r="H37" s="77">
        <v>2888336</v>
      </c>
      <c r="I37" s="77">
        <v>1633332</v>
      </c>
      <c r="J37" s="78">
        <v>1800000</v>
      </c>
      <c r="K37" s="76">
        <v>2969016.39</v>
      </c>
      <c r="L37" s="79"/>
      <c r="M37" s="79"/>
      <c r="N37" s="80"/>
      <c r="O37" s="81">
        <f>IFERROR(K37/G37,"100"%)</f>
        <v>1.0315058825736574</v>
      </c>
      <c r="P37" s="81">
        <f>IFERROR(L37/H37,"100"%)</f>
        <v>0</v>
      </c>
      <c r="Q37" s="81">
        <f>IFERROR(M37/I37,"100"%)</f>
        <v>0</v>
      </c>
      <c r="R37" s="81">
        <f>IFERROR(N37/J37,"100"%)</f>
        <v>0</v>
      </c>
      <c r="S37" s="41">
        <f>IFERROR((K37)/F37,"100%")</f>
        <v>0.32271917282608698</v>
      </c>
      <c r="T37" s="41">
        <f>IFERROR((K37+L37)/F37,"100%")</f>
        <v>0.32271917282608698</v>
      </c>
      <c r="U37" s="41">
        <f>IFERROR((K37+L37+M37)/F37,"100%")</f>
        <v>0.32271917282608698</v>
      </c>
      <c r="V37" s="41">
        <f>IFERROR((K37+L37+M37+N37)/F37,"100%")</f>
        <v>0.32271917282608698</v>
      </c>
      <c r="W37" s="82" t="s">
        <v>69</v>
      </c>
    </row>
  </sheetData>
  <mergeCells count="24">
    <mergeCell ref="E2:S2"/>
    <mergeCell ref="E3:S3"/>
    <mergeCell ref="D11:F11"/>
    <mergeCell ref="L11:O11"/>
    <mergeCell ref="P11:S11"/>
    <mergeCell ref="E4:S4"/>
    <mergeCell ref="E5:S5"/>
    <mergeCell ref="G11:K11"/>
    <mergeCell ref="G10:V10"/>
    <mergeCell ref="B11:B12"/>
    <mergeCell ref="C11:C12"/>
    <mergeCell ref="W11:W12"/>
    <mergeCell ref="F35:F36"/>
    <mergeCell ref="L30:Q30"/>
    <mergeCell ref="U30:W30"/>
    <mergeCell ref="C30:F30"/>
    <mergeCell ref="E34:W34"/>
    <mergeCell ref="E35:E36"/>
    <mergeCell ref="G35:J35"/>
    <mergeCell ref="K35:N35"/>
    <mergeCell ref="O35:R35"/>
    <mergeCell ref="S35:V35"/>
    <mergeCell ref="W35:W36"/>
    <mergeCell ref="T11:V11"/>
  </mergeCells>
  <conditionalFormatting sqref="G37:J37 H14:K25">
    <cfRule type="containsBlanks" dxfId="55" priority="53">
      <formula>LEN(TRIM(G14))=0</formula>
    </cfRule>
  </conditionalFormatting>
  <conditionalFormatting sqref="K37:N37 L14:O25 S14:S25 U14:V25">
    <cfRule type="containsBlanks" dxfId="54" priority="52">
      <formula>LEN(TRIM(K14))=0</formula>
    </cfRule>
  </conditionalFormatting>
  <conditionalFormatting sqref="O37:Q37">
    <cfRule type="cellIs" dxfId="53" priority="40" stopIfTrue="1" operator="equal">
      <formula>"100%"</formula>
    </cfRule>
    <cfRule type="cellIs" dxfId="52" priority="41" stopIfTrue="1" operator="lessThan">
      <formula>0.5</formula>
    </cfRule>
    <cfRule type="cellIs" dxfId="51" priority="42" stopIfTrue="1" operator="between">
      <formula>0.5</formula>
      <formula>0.7</formula>
    </cfRule>
    <cfRule type="cellIs" dxfId="50" priority="43" stopIfTrue="1" operator="between">
      <formula>0.7</formula>
      <formula>1.2</formula>
    </cfRule>
    <cfRule type="cellIs" dxfId="49" priority="44" stopIfTrue="1" operator="greaterThanOrEqual">
      <formula>1.2</formula>
    </cfRule>
    <cfRule type="containsBlanks" dxfId="48" priority="45" stopIfTrue="1">
      <formula>LEN(TRIM(O37))=0</formula>
    </cfRule>
  </conditionalFormatting>
  <conditionalFormatting sqref="U14:V25 P14:S25">
    <cfRule type="cellIs" dxfId="47" priority="127" stopIfTrue="1" operator="equal">
      <formula>"100%"</formula>
    </cfRule>
    <cfRule type="cellIs" dxfId="46" priority="128" stopIfTrue="1" operator="lessThan">
      <formula>0.5</formula>
    </cfRule>
    <cfRule type="cellIs" dxfId="45" priority="129" stopIfTrue="1" operator="between">
      <formula>0.5</formula>
      <formula>0.7</formula>
    </cfRule>
    <cfRule type="cellIs" dxfId="44" priority="130" stopIfTrue="1" operator="between">
      <formula>0.7</formula>
      <formula>1.2</formula>
    </cfRule>
    <cfRule type="cellIs" dxfId="43" priority="131" stopIfTrue="1" operator="greaterThanOrEqual">
      <formula>1.2</formula>
    </cfRule>
    <cfRule type="containsBlanks" dxfId="42" priority="132" stopIfTrue="1">
      <formula>LEN(TRIM(P14))=0</formula>
    </cfRule>
  </conditionalFormatting>
  <conditionalFormatting sqref="S37:U37">
    <cfRule type="cellIs" dxfId="41" priority="34" stopIfTrue="1" operator="equal">
      <formula>"100%"</formula>
    </cfRule>
    <cfRule type="cellIs" dxfId="40" priority="35" stopIfTrue="1" operator="lessThan">
      <formula>0.5</formula>
    </cfRule>
    <cfRule type="cellIs" dxfId="39" priority="36" stopIfTrue="1" operator="between">
      <formula>0.5</formula>
      <formula>0.7</formula>
    </cfRule>
    <cfRule type="cellIs" dxfId="38" priority="37" stopIfTrue="1" operator="between">
      <formula>0.7</formula>
      <formula>1.2</formula>
    </cfRule>
    <cfRule type="cellIs" dxfId="37" priority="38" stopIfTrue="1" operator="greaterThanOrEqual">
      <formula>1.2</formula>
    </cfRule>
    <cfRule type="containsBlanks" dxfId="36" priority="39" stopIfTrue="1">
      <formula>LEN(TRIM(S37))=0</formula>
    </cfRule>
  </conditionalFormatting>
  <conditionalFormatting sqref="R37">
    <cfRule type="cellIs" dxfId="35" priority="27" stopIfTrue="1" operator="equal">
      <formula>"100%"</formula>
    </cfRule>
    <cfRule type="cellIs" dxfId="34" priority="28" stopIfTrue="1" operator="lessThan">
      <formula>0.5</formula>
    </cfRule>
    <cfRule type="cellIs" dxfId="33" priority="29" stopIfTrue="1" operator="between">
      <formula>0.5</formula>
      <formula>0.7</formula>
    </cfRule>
    <cfRule type="cellIs" dxfId="32" priority="30" stopIfTrue="1" operator="between">
      <formula>0.7</formula>
      <formula>1.2</formula>
    </cfRule>
    <cfRule type="cellIs" dxfId="31" priority="31" stopIfTrue="1" operator="greaterThanOrEqual">
      <formula>1.2</formula>
    </cfRule>
    <cfRule type="containsBlanks" dxfId="30" priority="32" stopIfTrue="1">
      <formula>LEN(TRIM(R37))=0</formula>
    </cfRule>
  </conditionalFormatting>
  <conditionalFormatting sqref="V37">
    <cfRule type="cellIs" dxfId="29" priority="21" stopIfTrue="1" operator="equal">
      <formula>"100%"</formula>
    </cfRule>
    <cfRule type="cellIs" dxfId="28" priority="22" stopIfTrue="1" operator="lessThan">
      <formula>0.5</formula>
    </cfRule>
    <cfRule type="cellIs" dxfId="27" priority="23" stopIfTrue="1" operator="between">
      <formula>0.5</formula>
      <formula>0.7</formula>
    </cfRule>
    <cfRule type="cellIs" dxfId="26" priority="24" stopIfTrue="1" operator="between">
      <formula>0.7</formula>
      <formula>1.2</formula>
    </cfRule>
    <cfRule type="cellIs" dxfId="25" priority="25" stopIfTrue="1" operator="greaterThanOrEqual">
      <formula>1.2</formula>
    </cfRule>
    <cfRule type="containsBlanks" dxfId="24" priority="26" stopIfTrue="1">
      <formula>LEN(TRIM(V37))=0</formula>
    </cfRule>
  </conditionalFormatting>
  <conditionalFormatting sqref="R14">
    <cfRule type="containsBlanks" dxfId="23" priority="20">
      <formula>LEN(TRIM(R14))=0</formula>
    </cfRule>
  </conditionalFormatting>
  <conditionalFormatting sqref="Q14:Q25">
    <cfRule type="containsBlanks" dxfId="22" priority="19">
      <formula>LEN(TRIM(Q14))=0</formula>
    </cfRule>
  </conditionalFormatting>
  <conditionalFormatting sqref="R15:R25">
    <cfRule type="containsBlanks" dxfId="21" priority="18">
      <formula>LEN(TRIM(R15))=0</formula>
    </cfRule>
  </conditionalFormatting>
  <conditionalFormatting sqref="Q15:Q25">
    <cfRule type="containsBlanks" dxfId="20" priority="17">
      <formula>LEN(TRIM(Q15))=0</formula>
    </cfRule>
  </conditionalFormatting>
  <conditionalFormatting sqref="P13:Q13">
    <cfRule type="cellIs" dxfId="19" priority="13" stopIfTrue="1" operator="equal">
      <formula>"NO DISPONIBLE"</formula>
    </cfRule>
    <cfRule type="cellIs" dxfId="18" priority="14" operator="greaterThan">
      <formula>0.15</formula>
    </cfRule>
    <cfRule type="cellIs" dxfId="17" priority="15" operator="between">
      <formula>0</formula>
      <formula>0.15</formula>
    </cfRule>
    <cfRule type="cellIs" dxfId="16" priority="16" operator="lessThanOrEqual">
      <formula>0</formula>
    </cfRule>
  </conditionalFormatting>
  <conditionalFormatting sqref="T14:T25">
    <cfRule type="containsBlanks" dxfId="11" priority="8" stopIfTrue="1">
      <formula>LEN(TRIM(T14))=0</formula>
    </cfRule>
  </conditionalFormatting>
  <conditionalFormatting sqref="T14:T25">
    <cfRule type="cellIs" dxfId="10" priority="7" operator="between">
      <formula>0.7</formula>
      <formula>1</formula>
    </cfRule>
  </conditionalFormatting>
  <conditionalFormatting sqref="T14:T25">
    <cfRule type="cellIs" dxfId="9" priority="5" operator="lessThan">
      <formula>0.5</formula>
    </cfRule>
    <cfRule type="cellIs" dxfId="8" priority="6" operator="between">
      <formula>0.5</formula>
      <formula>0.7</formula>
    </cfRule>
  </conditionalFormatting>
  <conditionalFormatting sqref="T14:T25">
    <cfRule type="cellIs" dxfId="7" priority="3" stopIfTrue="1" operator="lessThan">
      <formula>0.5</formula>
    </cfRule>
    <cfRule type="cellIs" dxfId="6" priority="4" stopIfTrue="1" operator="between">
      <formula>0.5</formula>
      <formula>0.7</formula>
    </cfRule>
  </conditionalFormatting>
  <conditionalFormatting sqref="T14:T25">
    <cfRule type="cellIs" dxfId="5" priority="2" operator="greaterThanOrEqual">
      <formula>1</formula>
    </cfRule>
  </conditionalFormatting>
  <conditionalFormatting sqref="T13">
    <cfRule type="containsBlanks" dxfId="0" priority="1">
      <formula>LEN(TRIM(T13))=0</formula>
    </cfRule>
  </conditionalFormatting>
  <printOptions horizontalCentered="1"/>
  <pageMargins left="0" right="0" top="0.74803149606299213" bottom="0.74803149606299213" header="0.31496062992125984" footer="0.31496062992125984"/>
  <pageSetup paperSize="17" scale="38"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35" t="s">
        <v>22</v>
      </c>
    </row>
    <row r="3" spans="1:2" ht="120" customHeight="1" x14ac:dyDescent="0.25">
      <c r="A3" s="141" t="s">
        <v>23</v>
      </c>
      <c r="B3" s="141"/>
    </row>
    <row r="5" spans="1:2" ht="45" x14ac:dyDescent="0.25">
      <c r="A5" s="36"/>
      <c r="B5" s="37" t="s">
        <v>24</v>
      </c>
    </row>
    <row r="6" spans="1:2" ht="60" x14ac:dyDescent="0.25">
      <c r="A6" s="38"/>
      <c r="B6" s="37" t="s">
        <v>25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Planeación Municipal</cp:lastModifiedBy>
  <cp:revision/>
  <cp:lastPrinted>2024-04-15T20:30:18Z</cp:lastPrinted>
  <dcterms:created xsi:type="dcterms:W3CDTF">2021-03-11T02:28:07Z</dcterms:created>
  <dcterms:modified xsi:type="dcterms:W3CDTF">2024-07-10T16:25:48Z</dcterms:modified>
  <cp:category/>
  <cp:contentStatus/>
</cp:coreProperties>
</file>