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RESPALDO 20 ENE 2020 VICENTE\VERDE\00 VICENTE\DEU PUB\excel\2019\INFORMES\NORMAS CONAC\"/>
    </mc:Choice>
  </mc:AlternateContent>
  <xr:revisionPtr revIDLastSave="0" documentId="13_ncr:1_{87AA15D6-E1EC-411E-850C-F47C3FD5C67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OPGFF diciembre-19" sheetId="9" r:id="rId1"/>
    <sheet name="Saldo deuda diciembre-19" sheetId="6" r:id="rId2"/>
    <sheet name="Deuda_PIB diciembre-19" sheetId="7" r:id="rId3"/>
    <sheet name="Deuda-Ingresos diciembre-19" sheetId="8" r:id="rId4"/>
  </sheets>
  <definedNames>
    <definedName name="_xlnm.Print_Area" localSheetId="2">'Deuda_PIB diciembre-19'!$A$1:$C$15</definedName>
    <definedName name="_xlnm.Print_Area" localSheetId="3">'Deuda-Ingresos diciembre-19'!$A$1:$C$15</definedName>
    <definedName name="_xlnm.Print_Area" localSheetId="0">'OPGFF diciembre-19'!$A$1:$J$13</definedName>
    <definedName name="_xlnm.Print_Area" localSheetId="1">'Saldo deuda diciembre-19'!$A$1:$B$35</definedName>
    <definedName name="Print_Area" localSheetId="2">'Deuda_PIB diciembre-19'!$A$1:$C$18</definedName>
    <definedName name="Print_Area" localSheetId="3">'Deuda-Ingresos diciembre-19'!$A$1:$C$14</definedName>
    <definedName name="Print_Area" localSheetId="0">'OPGFF diciembre-19'!$A$1:$J$13</definedName>
    <definedName name="Print_Area" localSheetId="1">'Saldo deuda diciembre-19'!$A$1:$B$35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4" i="6" l="1"/>
  <c r="B31" i="6"/>
  <c r="B29" i="6"/>
  <c r="B27" i="6"/>
  <c r="B28" i="6" s="1"/>
  <c r="J9" i="9"/>
  <c r="J8" i="9"/>
  <c r="B30" i="6" l="1"/>
  <c r="B32" i="6" s="1"/>
  <c r="B25" i="6" l="1"/>
  <c r="B23" i="6"/>
  <c r="B21" i="6"/>
  <c r="B9" i="7" l="1"/>
  <c r="B19" i="6"/>
  <c r="B17" i="6"/>
  <c r="B15" i="6"/>
  <c r="J10" i="9"/>
  <c r="B13" i="6" l="1"/>
  <c r="B11" i="6"/>
  <c r="B9" i="6"/>
  <c r="B10" i="6" s="1"/>
  <c r="B12" i="6" s="1"/>
  <c r="B14" i="6" s="1"/>
  <c r="B16" i="6" s="1"/>
  <c r="B18" i="6" s="1"/>
  <c r="B20" i="6" s="1"/>
  <c r="B22" i="6" s="1"/>
  <c r="B24" i="6" s="1"/>
  <c r="B26" i="6" s="1"/>
  <c r="C8" i="8" l="1"/>
  <c r="C9" i="8" s="1"/>
  <c r="C8" i="7"/>
  <c r="C9" i="7" s="1"/>
  <c r="B9" i="8"/>
  <c r="F87" i="8"/>
</calcChain>
</file>

<file path=xl/sharedStrings.xml><?xml version="1.0" encoding="utf-8"?>
<sst xmlns="http://schemas.openxmlformats.org/spreadsheetml/2006/main" count="80" uniqueCount="65">
  <si>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</si>
  <si>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</si>
  <si>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</si>
  <si>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</si>
  <si>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</si>
  <si>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</si>
  <si>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</si>
  <si>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</si>
  <si>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</si>
  <si>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</si>
  <si>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</si>
  <si>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</si>
  <si>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</si>
  <si>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</si>
  <si>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</si>
  <si>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</si>
  <si>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</si>
  <si>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</si>
  <si>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</si>
  <si>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</si>
  <si>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</si>
  <si>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</si>
  <si>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</si>
  <si>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</si>
  <si>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</si>
  <si>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</si>
  <si>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</si>
  <si>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</si>
  <si>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</si>
  <si>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</si>
  <si>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20 Años</t>
  </si>
  <si>
    <t>Pago del crédito 7170 contratado con Banobras</t>
  </si>
  <si>
    <t>Banobras, S.N.C.</t>
  </si>
  <si>
    <t>Pago del crédito 1 y 2 contratado con  Banorte y Liquidación del crédito HSBC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</si>
  <si>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</si>
  <si>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</si>
  <si>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</si>
  <si>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</si>
  <si>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>Liquidación de Crédito 8756 Banobras (Recuperación de Playas)</t>
  </si>
  <si>
    <t>ZOFEMAT</t>
  </si>
  <si>
    <t xml:space="preserve">Ingresos Propios </t>
  </si>
  <si>
    <t>Deuda Pública Bruta Total al 31 de diciembre de 2018</t>
  </si>
  <si>
    <t>TIIE28+1.80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</si>
  <si>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</si>
  <si>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</si>
  <si>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</si>
  <si>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</si>
  <si>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</si>
  <si>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</si>
  <si>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</si>
  <si>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</si>
  <si>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</si>
  <si>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</si>
  <si>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</si>
  <si>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</si>
  <si>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4to. Trimestre de 2019</t>
  </si>
  <si>
    <t>TIIE91 + 1.58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</si>
  <si>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</si>
  <si>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</si>
  <si>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</si>
  <si>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</si>
  <si>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</si>
  <si>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</si>
  <si>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Deuda Pública Bruta Total al 31 de diciembre de 2019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</si>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</sst>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0" applyNumberFormat="1" applyFont="1" applyBorder="1" applyAlignment="1">
      <alignment horizontal="center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3:M64"/>
  <sheetViews>
    <sheetView tabSelected="1" topLeftCell="E1" zoomScale="73" zoomScaleNormal="73" workbookViewId="0">
      <selection activeCell="J10" sqref="J10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1" t="s">
        <v>15</v>
      </c>
      <c r="B3" s="52"/>
      <c r="C3" s="52"/>
      <c r="D3" s="52"/>
      <c r="E3" s="52"/>
      <c r="F3" s="52"/>
      <c r="G3" s="52"/>
      <c r="H3" s="52"/>
      <c r="I3" s="52"/>
      <c r="J3" s="52"/>
    </row>
    <row r="4" spans="1:13" ht="33" customHeight="1">
      <c r="A4" s="53" t="s">
        <v>16</v>
      </c>
      <c r="B4" s="54"/>
      <c r="C4" s="54"/>
      <c r="D4" s="54"/>
      <c r="E4" s="54"/>
      <c r="F4" s="54"/>
      <c r="G4" s="54"/>
      <c r="H4" s="54"/>
      <c r="I4" s="54"/>
      <c r="J4" s="54"/>
    </row>
    <row r="5" spans="1:13" ht="33" customHeight="1">
      <c r="A5" s="55" t="s">
        <v>55</v>
      </c>
      <c r="B5" s="52"/>
      <c r="C5" s="52"/>
      <c r="D5" s="52"/>
      <c r="E5" s="52"/>
      <c r="F5" s="52"/>
      <c r="G5" s="52"/>
      <c r="H5" s="52"/>
      <c r="I5" s="52"/>
      <c r="J5" s="52"/>
    </row>
    <row r="6" spans="1:13" ht="58.5" customHeight="1">
      <c r="A6" s="56" t="s">
        <v>17</v>
      </c>
      <c r="B6" s="57" t="s">
        <v>18</v>
      </c>
      <c r="C6" s="57" t="s">
        <v>19</v>
      </c>
      <c r="D6" s="57" t="s">
        <v>20</v>
      </c>
      <c r="E6" s="56" t="s">
        <v>21</v>
      </c>
      <c r="F6" s="57" t="s">
        <v>22</v>
      </c>
      <c r="G6" s="19"/>
      <c r="H6" s="19"/>
      <c r="I6" s="58" t="s">
        <v>23</v>
      </c>
      <c r="J6" s="58"/>
    </row>
    <row r="7" spans="1:13" ht="30">
      <c r="A7" s="56"/>
      <c r="B7" s="57"/>
      <c r="C7" s="57"/>
      <c r="D7" s="57"/>
      <c r="E7" s="56"/>
      <c r="F7" s="57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36" customHeight="1">
      <c r="A8" s="30" t="s">
        <v>29</v>
      </c>
      <c r="B8" s="31" t="s">
        <v>30</v>
      </c>
      <c r="C8" s="31" t="s">
        <v>42</v>
      </c>
      <c r="D8" s="32" t="s">
        <v>31</v>
      </c>
      <c r="E8" s="30" t="s">
        <v>32</v>
      </c>
      <c r="F8" s="28">
        <v>298000035.00999999</v>
      </c>
      <c r="G8" s="30" t="s">
        <v>34</v>
      </c>
      <c r="H8" s="28">
        <v>0</v>
      </c>
      <c r="I8" s="28">
        <v>31875401.989999998</v>
      </c>
      <c r="J8" s="34">
        <f>I8/F8</f>
        <v>0.10696442364152861</v>
      </c>
    </row>
    <row r="9" spans="1:13" ht="41.25" customHeight="1">
      <c r="A9" s="30" t="s">
        <v>29</v>
      </c>
      <c r="B9" s="31" t="s">
        <v>30</v>
      </c>
      <c r="C9" s="33">
        <v>9.7500000000000003E-2</v>
      </c>
      <c r="D9" s="32" t="s">
        <v>33</v>
      </c>
      <c r="E9" s="30" t="s">
        <v>32</v>
      </c>
      <c r="F9" s="28">
        <v>648168192.72000003</v>
      </c>
      <c r="G9" s="30" t="s">
        <v>34</v>
      </c>
      <c r="H9" s="28">
        <v>0</v>
      </c>
      <c r="I9" s="28">
        <v>67285422.620000005</v>
      </c>
      <c r="J9" s="34">
        <f>I9/F9</f>
        <v>0.10380858452439737</v>
      </c>
    </row>
    <row r="10" spans="1:13" ht="43.5" customHeight="1">
      <c r="A10" s="30" t="s">
        <v>29</v>
      </c>
      <c r="B10" s="31" t="s">
        <v>37</v>
      </c>
      <c r="C10" s="31" t="s">
        <v>56</v>
      </c>
      <c r="D10" s="32" t="s">
        <v>38</v>
      </c>
      <c r="E10" s="30" t="s">
        <v>32</v>
      </c>
      <c r="F10" s="28">
        <v>136193652.56</v>
      </c>
      <c r="G10" s="30" t="s">
        <v>39</v>
      </c>
      <c r="H10" s="28">
        <v>0</v>
      </c>
      <c r="I10" s="28">
        <v>69994401.480000004</v>
      </c>
      <c r="J10" s="34">
        <f>I10/F10</f>
        <v>0.51393291951814002</v>
      </c>
      <c r="M10" s="40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5"/>
    </row>
    <row r="14" spans="1:13">
      <c r="A14" s="20"/>
      <c r="B14" s="20"/>
      <c r="C14" s="20"/>
      <c r="D14" s="20"/>
      <c r="E14" s="21"/>
      <c r="F14" s="39"/>
      <c r="G14" s="21"/>
      <c r="H14" s="39"/>
      <c r="I14" s="22"/>
      <c r="J14" s="40"/>
      <c r="K14" s="40"/>
      <c r="L14" s="40"/>
    </row>
    <row r="15" spans="1:13">
      <c r="A15" s="20"/>
      <c r="B15" s="20"/>
      <c r="C15" s="20"/>
      <c r="D15" s="20"/>
      <c r="E15" s="21"/>
      <c r="F15" s="39"/>
      <c r="G15" s="21"/>
      <c r="H15" s="39"/>
      <c r="I15" s="22"/>
      <c r="J15" s="40"/>
      <c r="K15" s="40"/>
      <c r="L15" s="40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40"/>
      <c r="K16" s="40"/>
      <c r="L16" s="40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40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40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1"/>
    </row>
    <row r="26" spans="1:12">
      <c r="A26" s="20"/>
      <c r="B26" s="20"/>
      <c r="C26" s="20"/>
      <c r="D26" s="20"/>
      <c r="E26" s="21"/>
      <c r="F26" s="20"/>
      <c r="G26" s="20"/>
      <c r="H26" s="20"/>
      <c r="I26" s="41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G35"/>
  <sheetViews>
    <sheetView tabSelected="1" topLeftCell="A16" zoomScaleNormal="100" workbookViewId="0">
      <selection activeCell="J10" sqref="J10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5" t="s">
        <v>15</v>
      </c>
      <c r="B2" s="55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59" t="s">
        <v>12</v>
      </c>
      <c r="B5" s="59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5.75">
      <c r="A8" s="6" t="s">
        <v>41</v>
      </c>
      <c r="B8" s="26">
        <v>1095177846</v>
      </c>
      <c r="G8" s="7"/>
    </row>
    <row r="9" spans="1:7" ht="15.75">
      <c r="A9" s="6" t="s">
        <v>5</v>
      </c>
      <c r="B9" s="26">
        <f>942944.21+2050960.98</f>
        <v>2993905.19</v>
      </c>
      <c r="G9" s="7"/>
    </row>
    <row r="10" spans="1:7" ht="15.75">
      <c r="A10" s="6" t="s">
        <v>6</v>
      </c>
      <c r="B10" s="26">
        <f>B8-B9</f>
        <v>1092183940.8099999</v>
      </c>
    </row>
    <row r="11" spans="1:7" ht="15.75">
      <c r="A11" s="6" t="s">
        <v>7</v>
      </c>
      <c r="B11" s="26">
        <f>952373.65+2071470.59</f>
        <v>3023844.24</v>
      </c>
      <c r="E11" s="7"/>
      <c r="F11" s="7"/>
      <c r="G11" s="7"/>
    </row>
    <row r="12" spans="1:7" ht="15.75">
      <c r="A12" s="6" t="s">
        <v>8</v>
      </c>
      <c r="B12" s="26">
        <f>B10-B11</f>
        <v>1089160096.5699999</v>
      </c>
      <c r="E12" t="s">
        <v>36</v>
      </c>
    </row>
    <row r="13" spans="1:7" ht="15.75">
      <c r="A13" s="6" t="s">
        <v>9</v>
      </c>
      <c r="B13" s="26">
        <f>961897.39+2092185.3+3744133.59</f>
        <v>6798216.2799999993</v>
      </c>
    </row>
    <row r="14" spans="1:7" s="29" customFormat="1" ht="15.75">
      <c r="A14" s="6" t="s">
        <v>10</v>
      </c>
      <c r="B14" s="26">
        <f>B12-B13</f>
        <v>1082361880.29</v>
      </c>
    </row>
    <row r="15" spans="1:7" s="29" customFormat="1" ht="15.75">
      <c r="A15" s="6" t="s">
        <v>43</v>
      </c>
      <c r="B15" s="26">
        <f>971516.36+2113107.15</f>
        <v>3084623.51</v>
      </c>
    </row>
    <row r="16" spans="1:7" s="29" customFormat="1" ht="15.75">
      <c r="A16" s="6" t="s">
        <v>44</v>
      </c>
      <c r="B16" s="26">
        <f>B14-B15</f>
        <v>1079277256.78</v>
      </c>
    </row>
    <row r="17" spans="1:2" s="29" customFormat="1" ht="15.75">
      <c r="A17" s="6" t="s">
        <v>45</v>
      </c>
      <c r="B17" s="26">
        <f>981231.53+2134238.22</f>
        <v>3115469.75</v>
      </c>
    </row>
    <row r="18" spans="1:2" s="29" customFormat="1" ht="15.75">
      <c r="A18" s="6" t="s">
        <v>46</v>
      </c>
      <c r="B18" s="26">
        <f>B16-B17</f>
        <v>1076161787.03</v>
      </c>
    </row>
    <row r="19" spans="1:2" s="29" customFormat="1" ht="15.75">
      <c r="A19" s="6" t="s">
        <v>47</v>
      </c>
      <c r="B19" s="26">
        <f>991043.84+2155580.61+3821263.05</f>
        <v>6967887.5</v>
      </c>
    </row>
    <row r="20" spans="1:2" s="29" customFormat="1" ht="15.75">
      <c r="A20" s="6" t="s">
        <v>48</v>
      </c>
      <c r="B20" s="26">
        <f>B18-B19</f>
        <v>1069193899.53</v>
      </c>
    </row>
    <row r="21" spans="1:2" s="29" customFormat="1" ht="15.75">
      <c r="A21" s="6" t="s">
        <v>49</v>
      </c>
      <c r="B21" s="26">
        <f>1000954.28+2177136.41</f>
        <v>3178090.6900000004</v>
      </c>
    </row>
    <row r="22" spans="1:2" s="29" customFormat="1" ht="15.75">
      <c r="A22" s="6" t="s">
        <v>50</v>
      </c>
      <c r="B22" s="26">
        <f t="shared" ref="B22" si="0">B20-B21</f>
        <v>1066015808.8399999</v>
      </c>
    </row>
    <row r="23" spans="1:2" s="29" customFormat="1" ht="15.75">
      <c r="A23" s="6" t="s">
        <v>51</v>
      </c>
      <c r="B23" s="26">
        <f>1010963.82+2198907.78</f>
        <v>3209871.5999999996</v>
      </c>
    </row>
    <row r="24" spans="1:2" s="29" customFormat="1" ht="15.75">
      <c r="A24" s="6" t="s">
        <v>52</v>
      </c>
      <c r="B24" s="26">
        <f t="shared" ref="B24" si="1">B22-B23</f>
        <v>1062805937.2399999</v>
      </c>
    </row>
    <row r="25" spans="1:2" s="29" customFormat="1" ht="15.75">
      <c r="A25" s="6" t="s">
        <v>53</v>
      </c>
      <c r="B25" s="26">
        <f>1021073.46+2220896.85+3899981.83</f>
        <v>7141952.1400000006</v>
      </c>
    </row>
    <row r="26" spans="1:2" s="29" customFormat="1" ht="15.75">
      <c r="A26" s="6" t="s">
        <v>54</v>
      </c>
      <c r="B26" s="26">
        <f t="shared" ref="B26:B32" si="2">B24-B25</f>
        <v>1055663985.0999999</v>
      </c>
    </row>
    <row r="27" spans="1:2" s="29" customFormat="1" ht="15.75">
      <c r="A27" s="6" t="s">
        <v>57</v>
      </c>
      <c r="B27" s="26">
        <f>1031284.2+2243105.82</f>
        <v>3274390.0199999996</v>
      </c>
    </row>
    <row r="28" spans="1:2" s="29" customFormat="1" ht="15.75">
      <c r="A28" s="6" t="s">
        <v>58</v>
      </c>
      <c r="B28" s="26">
        <f t="shared" si="2"/>
        <v>1052389595.0799999</v>
      </c>
    </row>
    <row r="29" spans="1:2" s="29" customFormat="1" ht="15.75">
      <c r="A29" s="6" t="s">
        <v>59</v>
      </c>
      <c r="B29" s="26">
        <f>1041597.04+2265536.88</f>
        <v>3307133.92</v>
      </c>
    </row>
    <row r="30" spans="1:2" s="29" customFormat="1" ht="15.75">
      <c r="A30" s="6" t="s">
        <v>60</v>
      </c>
      <c r="B30" s="26">
        <f t="shared" si="2"/>
        <v>1049082461.16</v>
      </c>
    </row>
    <row r="31" spans="1:2" s="29" customFormat="1" ht="15.75">
      <c r="A31" s="6" t="s">
        <v>61</v>
      </c>
      <c r="B31" s="26">
        <f>1052013.01+2288192.25+3980321.71+40935723.39</f>
        <v>48256250.359999999</v>
      </c>
    </row>
    <row r="32" spans="1:2" s="29" customFormat="1" ht="15.75">
      <c r="A32" s="6" t="s">
        <v>62</v>
      </c>
      <c r="B32" s="26">
        <f t="shared" si="2"/>
        <v>1000826210.8</v>
      </c>
    </row>
    <row r="33" spans="1:2" s="29" customFormat="1" ht="15.75">
      <c r="A33" s="6"/>
      <c r="B33" s="26"/>
    </row>
    <row r="34" spans="1:2" ht="15.75">
      <c r="A34" s="37" t="s">
        <v>63</v>
      </c>
      <c r="B34" s="38">
        <f>+B32</f>
        <v>1000826210.8</v>
      </c>
    </row>
    <row r="35" spans="1:2" ht="15.75">
      <c r="A35" s="4"/>
      <c r="B35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4" orientation="landscape" r:id="rId1"/>
  <colBreaks count="1" manualBreakCount="1">
    <brk id="2" max="1048575" man="1"/>
  </colBreaks>
  <ignoredErrors>
    <ignoredError sqref="B11:B3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F15"/>
  <sheetViews>
    <sheetView tabSelected="1" zoomScaleNormal="100" workbookViewId="0">
      <selection activeCell="J10" sqref="J10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5" t="s">
        <v>15</v>
      </c>
      <c r="B2" s="55"/>
      <c r="C2" s="55"/>
    </row>
    <row r="3" spans="1:6" ht="25.5" customHeight="1">
      <c r="A3" s="12"/>
      <c r="B3" s="12"/>
      <c r="C3" s="12"/>
      <c r="D3" s="12"/>
    </row>
    <row r="4" spans="1:6" ht="47.25" customHeight="1">
      <c r="A4" s="59" t="s">
        <v>13</v>
      </c>
      <c r="B4" s="59"/>
      <c r="C4" s="59"/>
      <c r="D4" s="12"/>
    </row>
    <row r="5" spans="1:6" ht="26.25" customHeight="1">
      <c r="A5" s="12"/>
      <c r="B5" s="42" t="s">
        <v>55</v>
      </c>
      <c r="C5" s="49"/>
      <c r="D5" s="12"/>
    </row>
    <row r="6" spans="1:6" ht="33">
      <c r="A6" s="17"/>
      <c r="B6" s="44" t="s">
        <v>1</v>
      </c>
      <c r="C6" s="43" t="s">
        <v>64</v>
      </c>
    </row>
    <row r="7" spans="1:6" ht="16.5">
      <c r="A7" s="2" t="s">
        <v>4</v>
      </c>
      <c r="B7" s="48">
        <v>351380873295</v>
      </c>
      <c r="C7" s="27">
        <v>392597609400.40002</v>
      </c>
      <c r="F7" s="29"/>
    </row>
    <row r="8" spans="1:6" ht="16.5">
      <c r="A8" s="2" t="s">
        <v>2</v>
      </c>
      <c r="B8" s="27">
        <v>1095177846</v>
      </c>
      <c r="C8" s="27">
        <f>+'Saldo deuda diciembre-19'!B34</f>
        <v>1000826210.8</v>
      </c>
    </row>
    <row r="9" spans="1:6" ht="16.5">
      <c r="A9" s="2" t="s">
        <v>3</v>
      </c>
      <c r="B9" s="3">
        <f>B8/B7</f>
        <v>3.1167827540816346E-3</v>
      </c>
      <c r="C9" s="3">
        <f>C8/C7</f>
        <v>2.5492417346313577E-3</v>
      </c>
    </row>
    <row r="11" spans="1:6" ht="15.75">
      <c r="A11" s="1"/>
      <c r="C11" s="50"/>
      <c r="E11" s="29"/>
    </row>
    <row r="12" spans="1:6">
      <c r="A12" s="1" t="s">
        <v>35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89"/>
  <sheetViews>
    <sheetView tabSelected="1" view="pageBreakPreview" zoomScale="110" zoomScaleNormal="100" zoomScaleSheetLayoutView="110" workbookViewId="0">
      <selection activeCell="J10" sqref="J10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5" t="s">
        <v>15</v>
      </c>
      <c r="B2" s="55"/>
      <c r="C2" s="55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0" t="s">
        <v>14</v>
      </c>
      <c r="B4" s="60"/>
      <c r="C4" s="60"/>
      <c r="D4" s="12"/>
    </row>
    <row r="5" spans="1:6" ht="24" customHeight="1">
      <c r="A5" s="13"/>
      <c r="B5" s="46" t="s">
        <v>55</v>
      </c>
      <c r="C5" s="13"/>
      <c r="D5" s="12"/>
      <c r="F5" s="7"/>
    </row>
    <row r="6" spans="1:6" ht="15.75">
      <c r="A6" s="16"/>
      <c r="B6" s="45" t="s">
        <v>1</v>
      </c>
      <c r="C6" s="45" t="s">
        <v>64</v>
      </c>
      <c r="F6" s="7"/>
    </row>
    <row r="7" spans="1:6" ht="16.5">
      <c r="A7" s="14" t="s">
        <v>40</v>
      </c>
      <c r="B7" s="48">
        <v>3058922037.4400001</v>
      </c>
      <c r="C7" s="27">
        <v>3711680726.3600001</v>
      </c>
      <c r="E7" s="7"/>
      <c r="F7" s="7"/>
    </row>
    <row r="8" spans="1:6" ht="16.5">
      <c r="A8" s="14" t="s">
        <v>2</v>
      </c>
      <c r="B8" s="27">
        <v>1095177846</v>
      </c>
      <c r="C8" s="27">
        <f>+'Saldo deuda diciembre-19'!B34</f>
        <v>1000826210.8</v>
      </c>
      <c r="F8" s="7"/>
    </row>
    <row r="9" spans="1:6" ht="15.75">
      <c r="A9" s="14" t="s">
        <v>3</v>
      </c>
      <c r="B9" s="15">
        <f>B8/B7</f>
        <v>0.35802738108243848</v>
      </c>
      <c r="C9" s="15">
        <f>C8/C7</f>
        <v>0.26964232232913471</v>
      </c>
      <c r="E9" s="7"/>
      <c r="F9" s="7"/>
    </row>
    <row r="10" spans="1:6">
      <c r="E10" s="7"/>
    </row>
    <row r="11" spans="1:6">
      <c r="E11" s="36"/>
    </row>
    <row r="12" spans="1:6">
      <c r="A12" s="1"/>
      <c r="E12" s="36"/>
      <c r="F12" s="7"/>
    </row>
    <row r="13" spans="1:6">
      <c r="A13" s="1"/>
      <c r="E13" s="36"/>
    </row>
    <row r="14" spans="1:6">
      <c r="A14" s="1"/>
      <c r="D14" s="7"/>
      <c r="E14" s="36"/>
    </row>
    <row r="15" spans="1:6">
      <c r="D15" s="7"/>
      <c r="E15" s="36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7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diciembre-19</vt:lpstr>
      <vt:lpstr>Saldo deuda diciembre-19</vt:lpstr>
      <vt:lpstr>Deuda_PIB diciembre-19</vt:lpstr>
      <vt:lpstr>Deuda-Ingresos diciembre-19</vt:lpstr>
      <vt:lpstr>'Deuda_PIB diciembre-19'!Área_de_impresión</vt:lpstr>
      <vt:lpstr>'Deuda-Ingresos diciembre-19'!Área_de_impresión</vt:lpstr>
      <vt:lpstr>'OPGFF diciembre-19'!Área_de_impresión</vt:lpstr>
      <vt:lpstr>'Saldo deuda diciembre-19'!Área_de_impresión</vt:lpstr>
      <vt:lpstr>'Deuda_PIB diciembre-19'!Print_Area</vt:lpstr>
      <vt:lpstr>'Deuda-Ingresos diciembre-19'!Print_Area</vt:lpstr>
      <vt:lpstr>'OPGFF diciembre-19'!Print_Area</vt:lpstr>
      <vt:lpstr>'Saldo deuda diciembre-19'!Print_Area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Propietario</cp:lastModifiedBy>
  <cp:lastPrinted>2020-02-12T17:19:36Z</cp:lastPrinted>
  <dcterms:created xsi:type="dcterms:W3CDTF">2013-06-27T18:34:40Z</dcterms:created>
  <dcterms:modified xsi:type="dcterms:W3CDTF">2020-02-12T17:19:45Z</dcterms:modified>
</cp:coreProperties>
</file>