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neoro.LAPTOP-UD3IPH5N\Desktop\4 trimestre\opabiem\PLANEACION cedula, fichas, formato seguimiento3TR24 Y 4TOTIM 2024 BIEN\"/>
    </mc:Choice>
  </mc:AlternateContent>
  <xr:revisionPtr revIDLastSave="0" documentId="13_ncr:1_{18FCBED2-58C0-4E23-B18E-57DCBB2B45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EJE 2 2023" sheetId="1" r:id="rId1"/>
    <sheet name="Instrucciones" sheetId="3" r:id="rId2"/>
  </sheets>
  <definedNames>
    <definedName name="ADFASDF">#REF!</definedName>
    <definedName name="_xlnm.Print_Area" localSheetId="0">'SEGUIMIENTO EJE 2 2023'!$B$1:$W$37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V22" i="1"/>
  <c r="V23" i="1"/>
  <c r="V20" i="1"/>
  <c r="V16" i="1"/>
  <c r="V17" i="1"/>
  <c r="V18" i="1"/>
  <c r="V19" i="1"/>
  <c r="V15" i="1"/>
  <c r="V14" i="1"/>
  <c r="V13" i="1"/>
  <c r="V12" i="1"/>
  <c r="U12" i="1" l="1"/>
  <c r="V11" i="1"/>
  <c r="S23" i="1"/>
  <c r="S22" i="1"/>
  <c r="S21" i="1"/>
  <c r="S20" i="1"/>
  <c r="S15" i="1"/>
  <c r="S14" i="1"/>
  <c r="S13" i="1"/>
  <c r="S12" i="1"/>
  <c r="S11" i="1"/>
  <c r="R20" i="1" l="1"/>
  <c r="U23" i="1"/>
  <c r="U21" i="1"/>
  <c r="U20" i="1"/>
  <c r="U19" i="1"/>
  <c r="U18" i="1"/>
  <c r="U17" i="1"/>
  <c r="U16" i="1"/>
  <c r="U15" i="1"/>
  <c r="U14" i="1"/>
  <c r="U13" i="1"/>
  <c r="R23" i="1"/>
  <c r="R22" i="1"/>
  <c r="R21" i="1"/>
  <c r="R19" i="1"/>
  <c r="R18" i="1"/>
  <c r="R17" i="1"/>
  <c r="R16" i="1"/>
  <c r="R15" i="1"/>
  <c r="R14" i="1"/>
  <c r="R13" i="1"/>
  <c r="R12" i="1"/>
  <c r="U22" i="1"/>
  <c r="T13" i="1"/>
  <c r="T14" i="1"/>
  <c r="T15" i="1"/>
  <c r="T16" i="1"/>
  <c r="T17" i="1"/>
  <c r="T18" i="1"/>
  <c r="T19" i="1"/>
  <c r="T20" i="1"/>
  <c r="T21" i="1"/>
  <c r="T22" i="1"/>
  <c r="T23" i="1"/>
  <c r="T12" i="1"/>
  <c r="Q13" i="1"/>
  <c r="Q14" i="1"/>
  <c r="Q15" i="1"/>
  <c r="Q16" i="1"/>
  <c r="Q17" i="1"/>
  <c r="Q18" i="1"/>
  <c r="Q19" i="1"/>
  <c r="Q20" i="1"/>
  <c r="Q21" i="1"/>
  <c r="Q22" i="1"/>
  <c r="Q23" i="1"/>
  <c r="P13" i="1"/>
  <c r="P14" i="1"/>
  <c r="P15" i="1"/>
  <c r="P16" i="1"/>
  <c r="P17" i="1"/>
  <c r="P18" i="1"/>
  <c r="P19" i="1"/>
  <c r="P20" i="1"/>
  <c r="P21" i="1"/>
  <c r="P22" i="1"/>
  <c r="P23" i="1"/>
  <c r="Q12" i="1"/>
  <c r="P12" i="1"/>
  <c r="R11" i="1"/>
  <c r="U11" i="1"/>
  <c r="Q11" i="1" l="1"/>
  <c r="P11" i="1"/>
  <c r="T11" i="1" l="1"/>
</calcChain>
</file>

<file path=xl/sharedStrings.xml><?xml version="1.0" encoding="utf-8"?>
<sst xmlns="http://schemas.openxmlformats.org/spreadsheetml/2006/main" count="219" uniqueCount="108">
  <si>
    <t>SEGUIMIENTO DE AVANCE EN CUMPLIMIENTO DE METAS Y OBJETIVOS 2024</t>
  </si>
  <si>
    <t>EJE 2: JUSTICIA SOCIAL</t>
  </si>
  <si>
    <t>CLAVE Y NOMBRE DEL PPA:  E-PPA 2.4 Programa de Servicios Funerarios Integrales y de Rastro Municipal</t>
  </si>
  <si>
    <t>OPERADORA Y ADMINISTRADORA DE BIENES MUNICIPALES (OPABIEM)</t>
  </si>
  <si>
    <t>AVANCE EN CUMPLIMIENTO DE METAS TRIMESTRAL Y ANUAL ACUMULADO 2024</t>
  </si>
  <si>
    <t>JUSTIFICACION TRIMESTRAL Y ANUAL DE AVANCE DE RESULTADOS 2024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</si>
  <si>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</si>
  <si>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</si>
  <si>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</si>
  <si>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2024</t>
  </si>
  <si>
    <t>META REALIZADA 2024</t>
  </si>
  <si>
    <t>PORCENTAJE DE AVANCE TRIMESTRAL 2024</t>
  </si>
  <si>
    <t>PORCENTAJE DE AVANCE TRIMESTRAL ACUMULADO 2024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</si>
  <si>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</si>
  <si>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</si>
  <si>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</si>
  <si>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</si>
  <si>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</si>
  <si>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</si>
  <si>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</si>
  <si>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</si>
  <si>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 DGPM )</t>
  </si>
  <si>
    <r>
      <rPr>
        <b/>
        <sz val="10"/>
        <rFont val="Arial"/>
        <family val="2"/>
      </rPr>
      <t>2.4.1</t>
    </r>
    <r>
      <rPr>
        <sz val="10"/>
        <rFont val="Arial"/>
        <family val="2"/>
      </rPr>
      <t xml:space="preserve"> Contribuir a implementar acciones que permitan cerrar las brechas de desigualdad social reactivando la economía y  diversificándola contribuyendo a reducir la exclusión social, fortalecer y mejorar la calidad de vida de las familias mediante la mejora en la calidad de los servicios en funeraria municipal, panteon municipal y rastro municipal,  a cargo de la Operadora y Administradora de Bienes Municipales.</t>
    </r>
  </si>
  <si>
    <r>
      <rPr>
        <b/>
        <sz val="10"/>
        <color theme="1"/>
        <rFont val="Arial"/>
        <family val="2"/>
      </rPr>
      <t>IGCU:</t>
    </r>
    <r>
      <rPr>
        <sz val="10"/>
        <color theme="1"/>
        <rFont val="Arial"/>
        <family val="2"/>
      </rPr>
      <t xml:space="preserve"> Índice General de Competitividad Urbana</t>
    </r>
  </si>
  <si>
    <t>Anual</t>
  </si>
  <si>
    <r>
      <rPr>
        <b/>
        <sz val="10"/>
        <color theme="1"/>
        <rFont val="Arial"/>
        <family val="2"/>
      </rPr>
      <t xml:space="preserve">UNIDAD DE MEDIDA DEL INDICADOR: </t>
    </r>
    <r>
      <rPr>
        <sz val="10"/>
        <color theme="1"/>
        <rFont val="Arial"/>
        <family val="2"/>
      </rPr>
      <t xml:space="preserve">
Posición</t>
    </r>
  </si>
  <si>
    <t>El Instituto Mexicano para la Competitividad A. C. IMCO actualiza y publica las posiciones de los municipios anualmente. En este primer trimestre la posición es la última disponible en 2023.</t>
  </si>
  <si>
    <t>OPERADORA Y ADMINISTRADORA DE BIENES MUNICIPAL</t>
  </si>
  <si>
    <r>
      <rPr>
        <b/>
        <sz val="10"/>
        <rFont val="Arial"/>
        <family val="2"/>
      </rPr>
      <t xml:space="preserve">2.4.1.1 </t>
    </r>
    <r>
      <rPr>
        <sz val="10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</si>
  <si>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t xml:space="preserve">PAI: </t>
    </r>
    <r>
      <rPr>
        <sz val="10"/>
        <rFont val="Arial"/>
        <family val="2"/>
      </rPr>
      <t>Porcentaje de servicios entregados por OPABIEM a la población.</t>
    </r>
  </si>
  <si>
    <t>Trimestral</t>
  </si>
  <si>
    <r>
      <rPr>
        <b/>
        <sz val="10"/>
        <rFont val="Arial"/>
        <family val="2"/>
      </rPr>
      <t>UNIDAD DE MEDIDA DEL INDICADOR:</t>
    </r>
    <r>
      <rPr>
        <sz val="10"/>
        <rFont val="Arial"/>
        <family val="2"/>
      </rPr>
      <t xml:space="preserve"> Porcentaje
</t>
    </r>
    <r>
      <rPr>
        <b/>
        <sz val="10"/>
        <rFont val="Arial"/>
        <family val="2"/>
      </rPr>
      <t>UNIDAD DE MEDIDA DE LAS VARIABLES:</t>
    </r>
    <r>
      <rPr>
        <sz val="10"/>
        <rFont val="Arial"/>
        <family val="2"/>
      </rPr>
      <t xml:space="preserve"> Servicios de OPABIEM </t>
    </r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</si>
  <si>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Se realizarón 376 servicios de los 525 servicios planteados durante el Tercer Trimestre de 2024, alcanzando el 71.62% sobre la meta planteada respecto del mismo. </t>
    </r>
  </si>
  <si>
    <t>Componente
(Funeraria Municipal)</t>
  </si>
  <si>
    <t xml:space="preserve">2.4.1.1.1 Servicios de funeraria y panteón dirigidos a la población benitojuarense realizados. </t>
  </si>
  <si>
    <r>
      <t>PSFR:</t>
    </r>
    <r>
      <rPr>
        <sz val="10"/>
        <color theme="1"/>
        <rFont val="Arial"/>
        <family val="2"/>
      </rPr>
      <t>Porcentaje de Servicios Funerarios Realizados.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</si>
  <si>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funerarios</t>
    </r>
  </si>
  <si>
    <r>
      <rPr>
        <b/>
        <sz val="10"/>
        <color theme="1"/>
        <rFont val="Arial"/>
        <family val="2"/>
      </rPr>
      <t xml:space="preserve">Meta trimestral: </t>
    </r>
    <r>
      <rPr>
        <sz val="10"/>
        <color theme="1"/>
        <rFont val="Arial"/>
        <family val="2"/>
      </rPr>
      <t xml:space="preserve">Se logro la meta planeada para el Tercer Trimestre respecto de esta actividad.   </t>
    </r>
  </si>
  <si>
    <t>Actividad</t>
  </si>
  <si>
    <t>2.4.1.1.1.1  Ejecución de servicios de velación y sepultura</t>
  </si>
  <si>
    <r>
      <rPr>
        <b/>
        <sz val="10"/>
        <color theme="1"/>
        <rFont val="Arial"/>
        <family val="2"/>
      </rPr>
      <t xml:space="preserve">PSVS: </t>
    </r>
    <r>
      <rPr>
        <sz val="10"/>
        <color theme="1"/>
        <rFont val="Arial"/>
        <family val="2"/>
      </rPr>
      <t>Porcentaje de Servicios de Velación y Sepultura.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</si>
  <si>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Velación y Sepultura.</t>
    </r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</si>
  <si>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La variación entre la meta planteada y los servicios funerarios realizados se deben a que actualmente en existe gran competencia en los servicios funerarios con empresas particulares.  </t>
    </r>
  </si>
  <si>
    <t>2.4.1.1.1.2  Ejecución de servicios de velación y cremación</t>
  </si>
  <si>
    <r>
      <rPr>
        <b/>
        <sz val="10"/>
        <color theme="1"/>
        <rFont val="Arial"/>
        <family val="2"/>
      </rPr>
      <t xml:space="preserve">PSVC: </t>
    </r>
    <r>
      <rPr>
        <sz val="10"/>
        <color theme="1"/>
        <rFont val="Arial"/>
        <family val="2"/>
      </rPr>
      <t>Porcentaje de Servicios de Velación y Cremación.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</si>
  <si>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S</t>
    </r>
    <r>
      <rPr>
        <sz val="10"/>
        <color theme="1"/>
        <rFont val="Arial"/>
        <family val="2"/>
      </rPr>
      <t>ervicios de Velación y Cremación.</t>
    </r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</si>
  <si>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Se logro la meta planeada para el Tercer Trimestre respecto de esta actividad, rebasando lo proyectado, en virtud que la población opto por el servicio de cremación sobre la sepultura.
</t>
    </r>
  </si>
  <si>
    <t>Componente (Rastro Municipal)</t>
  </si>
  <si>
    <t>2.4.1.1.2  Servicios operativos y técnicos de ganadería dirgido a introductores en todas las áreas del rastro.</t>
  </si>
  <si>
    <r>
      <t xml:space="preserve">PIIR= </t>
    </r>
    <r>
      <rPr>
        <sz val="10"/>
        <color theme="1"/>
        <rFont val="Arial"/>
        <family val="2"/>
      </rPr>
      <t>Porcentaje de Incremento de Introductres en Rastro.</t>
    </r>
  </si>
  <si>
    <r>
      <t xml:space="preserve">UNIDAD DE MEDIDA DEL INDICADOR: </t>
    </r>
    <r>
      <rPr>
        <sz val="10"/>
        <color theme="1"/>
        <rFont val="Arial"/>
        <family val="2"/>
      </rPr>
      <t xml:space="preserve">Porcentaje
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matanza del Rastro Municipal</t>
    </r>
  </si>
  <si>
    <r>
      <rPr>
        <b/>
        <sz val="10"/>
        <color theme="1"/>
        <rFont val="Arial"/>
        <family val="2"/>
      </rPr>
      <t>Meta trimestral:</t>
    </r>
    <r>
      <rPr>
        <sz val="10"/>
        <color theme="1"/>
        <rFont val="Arial"/>
        <family val="2"/>
      </rPr>
      <t xml:space="preserve"> El Rastro Municipal se encuentra en suspención de operaciones como resultado de la Vigésima Novena Sesión Ordinaria del H. Ayuntamiento de Benito Juárez, 2021-2014, de fecha 27 de enero de 2023.
</t>
    </r>
  </si>
  <si>
    <t>2.4.1.1.2.1. Ejecución de servicios de maquila de ganado bovino.</t>
  </si>
  <si>
    <r>
      <t>PMGB=</t>
    </r>
    <r>
      <rPr>
        <sz val="10"/>
        <color theme="1"/>
        <rFont val="Arial"/>
        <family val="2"/>
      </rPr>
      <t xml:space="preserve"> Porcentaje de maquila de ganado bovino.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</si>
  <si>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maquila de ganado bovino.</t>
    </r>
  </si>
  <si>
    <t>2.4.1.1.2.2. Ejecución de servicios de maquila de ganado porcino.</t>
  </si>
  <si>
    <r>
      <t xml:space="preserve">PMGP= </t>
    </r>
    <r>
      <rPr>
        <sz val="10"/>
        <color theme="1"/>
        <rFont val="Arial"/>
        <family val="2"/>
      </rPr>
      <t>Porcentaje de maquila de ganado porcino.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</si>
  <si>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 de matanza de ganado porcino</t>
    </r>
  </si>
  <si>
    <t>2.4.1.1.2.3.  Ejecución de servicios de maquila de ganado ovino.</t>
  </si>
  <si>
    <r>
      <t xml:space="preserve">PMGO= </t>
    </r>
    <r>
      <rPr>
        <sz val="10"/>
        <color theme="1"/>
        <rFont val="Arial"/>
        <family val="2"/>
      </rPr>
      <t>Porcentaje de maquila de ganado ovino.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</si>
  <si>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de matanza de ganado Ovino</t>
    </r>
    <r>
      <rPr>
        <b/>
        <sz val="10"/>
        <color theme="1"/>
        <rFont val="Arial"/>
        <family val="2"/>
      </rPr>
      <t xml:space="preserve"> </t>
    </r>
  </si>
  <si>
    <t>Componente
(Panteon Municipal)</t>
  </si>
  <si>
    <t xml:space="preserve">2.4.1.1.3 Servicios de sepulturas </t>
  </si>
  <si>
    <r>
      <t xml:space="preserve">PBOC: </t>
    </r>
    <r>
      <rPr>
        <sz val="10"/>
        <color theme="1"/>
        <rFont val="Arial"/>
        <family val="2"/>
      </rPr>
      <t>Porcentaje de Bovedas Ocupadas Censadas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</si>
  <si>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 xml:space="preserve">Servicios de regularización de Bóvedas  </t>
    </r>
  </si>
  <si>
    <r>
      <rPr>
        <b/>
        <sz val="10"/>
        <color theme="1"/>
        <rFont val="Arial"/>
        <family val="2"/>
      </rPr>
      <t xml:space="preserve">Meta trimestral: </t>
    </r>
    <r>
      <rPr>
        <sz val="10"/>
        <color theme="1"/>
        <rFont val="Arial"/>
        <family val="2"/>
      </rPr>
      <t>Los servicios de panteón alcanzaron el 64.24% de la meta planteada respecto al Tercer Trimestre de 2024, en virtud que durante el trimestre reportado no se llevaron a cabo sepulturas ejecutadas por la funeraria municipal o externas suficientes.</t>
    </r>
  </si>
  <si>
    <t>2.4.1.1.3.1 Ejecución de servicios de sepulturas de Panteón Municipal</t>
  </si>
  <si>
    <r>
      <t xml:space="preserve">PSSRM: </t>
    </r>
    <r>
      <rPr>
        <sz val="10"/>
        <color theme="1"/>
        <rFont val="Arial"/>
        <family val="2"/>
      </rPr>
      <t xml:space="preserve">porcentaje de Servicios de Sepultura, realizados 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</si>
  <si>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 xml:space="preserve">servicios  de Sepultura Panteón Municipal </t>
    </r>
  </si>
  <si>
    <r>
      <rPr>
        <b/>
        <sz val="10"/>
        <color theme="1"/>
        <rFont val="Arial"/>
        <family val="2"/>
      </rPr>
      <t xml:space="preserve">Meta trimestral: </t>
    </r>
    <r>
      <rPr>
        <sz val="10"/>
        <color theme="1"/>
        <rFont val="Arial"/>
        <family val="2"/>
      </rPr>
      <t xml:space="preserve">Los servicios de panteón alcanzaron el 45.33% de la meta planteada respecto al Tercer Trimestre de 2024, en virtud que durante el trimestre reportado no se llevaron a cabo sepulturas ejecutadas por la funeraria municipal suficientes.
</t>
    </r>
  </si>
  <si>
    <t>2.4.1.1.3.2  Ejecución de servicios de sepulturas funerarias externas</t>
  </si>
  <si>
    <r>
      <t xml:space="preserve">PSSE: </t>
    </r>
    <r>
      <rPr>
        <sz val="10"/>
        <color theme="1"/>
        <rFont val="Arial"/>
        <family val="2"/>
      </rPr>
      <t>porcentaje de servicios de sepultura ejecutadas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</si>
  <si>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servicios externos de sepultura</t>
    </r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</si>
  <si>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Los servicios de panteón alcanzaron el 30% de la meta planteada respecto al Tercer Trimestre de 2024, en virtud que durante el trimestre reportado no se llevaron a cabo sepulturas ejecutadas por la funeraria externas suficientes.
</t>
    </r>
  </si>
  <si>
    <t xml:space="preserve">2.4.1.1.3.3. Regularizacion con familiares de bovedas abandonadas o con adeudos de refrendos </t>
  </si>
  <si>
    <r>
      <t xml:space="preserve">PBR: </t>
    </r>
    <r>
      <rPr>
        <sz val="10"/>
        <color theme="1"/>
        <rFont val="Arial"/>
        <family val="2"/>
      </rPr>
      <t>Porcentaje de Bóvedas regulaizadas</t>
    </r>
  </si>
  <si>
    <r>
      <t xml:space="preserve">UNIDAD DE MEDIDA DEL INDICADOR: </t>
    </r>
    <r>
      <rPr>
        <sz val="10"/>
        <color theme="1"/>
        <rFont val="Arial"/>
        <family val="2"/>
      </rPr>
      <t>Porcentaje</t>
    </r>
    <r>
      <rPr>
        <b/>
        <sz val="10"/>
        <color theme="1"/>
        <rFont val="Arial"/>
        <family val="2"/>
      </rPr>
      <t xml:space="preserve">
UNIDAD DE MEDIDA DE LAS VARIABLES: </t>
    </r>
    <r>
      <rPr>
        <sz val="10"/>
        <color theme="1"/>
        <rFont val="Arial"/>
        <family val="2"/>
      </rPr>
      <t>bovedas</t>
    </r>
  </si>
  <si>
    <r>
      <rPr>
        <b/>
        <sz val="10"/>
        <color theme="1"/>
        <rFont val="Arial"/>
        <family val="2"/>
      </rPr>
      <t>Meta trimestral</t>
    </r>
    <r>
      <rPr>
        <sz val="10"/>
        <color theme="1"/>
        <rFont val="Arial"/>
        <family val="2"/>
      </rPr>
      <t xml:space="preserve">: Respecto a esta actividad se obtuvo el 83.60% de avance en el Tercer Trimestre, pues se llevaron a cabo 209 servicios de los 250 planeados.
</t>
    </r>
  </si>
  <si>
    <t>ELABORÓ</t>
  </si>
  <si>
    <t xml:space="preserve">REVISÓ
</t>
  </si>
  <si>
    <t>AUTORIZÓ</t>
  </si>
  <si>
    <t>C. Silvia Flores Resendiz</t>
  </si>
  <si>
    <t>Mtro. Enrique E. Encalada Sánchez</t>
  </si>
  <si>
    <t xml:space="preserve"> Lic. Karina Pamela Espinosa Perez</t>
  </si>
  <si>
    <t>Auxiliar Administrativa de OPABIEM</t>
  </si>
  <si>
    <t>Dirección de Planeación de la DGPM</t>
  </si>
  <si>
    <t xml:space="preserve">   Administradora Unica de OPABIEM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</si>
  <si>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</si>
  <si>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</si>
  <si>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</si>
  <si>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</si>
  <si>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</si>
  <si>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</si>
  <si>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</si>
  <si>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Y ANUAL DE AVANCE DE RESULTADOS 2023</t>
  </si>
  <si>
    <t>TRIMESTRE 1 2024</t>
  </si>
  <si>
    <t>TRIMESTRE 2 2024</t>
  </si>
  <si>
    <t>TRIMESTRE 3 2024</t>
  </si>
  <si>
    <t>TRIMESTRE 4 2024</t>
  </si>
  <si>
    <t>OFICINA CENTRAL</t>
  </si>
  <si>
    <t>N/A</t>
  </si>
  <si>
    <t>PANTEONES</t>
  </si>
  <si>
    <t>FUNERARIA</t>
  </si>
  <si>
    <t>RASTRO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</si>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</sst>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DE9EB"/>
        <bgColor rgb="FF0000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D3D8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4">
    <xf numFmtId="0" fontId="0" fillId="0" borderId="0" xfId="0"/>
    <xf numFmtId="0" fontId="5" fillId="5" borderId="1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10" borderId="17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3" fontId="2" fillId="10" borderId="1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2" fillId="4" borderId="33" xfId="2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164" fontId="1" fillId="5" borderId="22" xfId="2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4" fontId="2" fillId="4" borderId="9" xfId="2" applyFont="1" applyFill="1" applyBorder="1" applyAlignment="1">
      <alignment horizontal="center" vertical="center" wrapText="1"/>
    </xf>
    <xf numFmtId="44" fontId="2" fillId="4" borderId="15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12" fillId="0" borderId="27" xfId="0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7" borderId="0" xfId="0" applyFont="1" applyFill="1"/>
    <xf numFmtId="0" fontId="13" fillId="0" borderId="0" xfId="0" applyFont="1"/>
    <xf numFmtId="0" fontId="13" fillId="0" borderId="63" xfId="0" applyFont="1" applyBorder="1"/>
    <xf numFmtId="0" fontId="13" fillId="0" borderId="64" xfId="0" applyFont="1" applyBorder="1"/>
    <xf numFmtId="0" fontId="13" fillId="0" borderId="65" xfId="0" applyFont="1" applyBorder="1"/>
    <xf numFmtId="0" fontId="14" fillId="8" borderId="68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6" fillId="14" borderId="69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7" fillId="10" borderId="62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left" vertical="center" wrapText="1"/>
    </xf>
    <xf numFmtId="0" fontId="20" fillId="5" borderId="72" xfId="0" applyFont="1" applyFill="1" applyBorder="1" applyAlignment="1">
      <alignment horizontal="center" vertical="center" wrapText="1"/>
    </xf>
    <xf numFmtId="1" fontId="19" fillId="5" borderId="73" xfId="1" applyNumberFormat="1" applyFont="1" applyFill="1" applyBorder="1" applyAlignment="1">
      <alignment horizontal="center" vertical="center" wrapText="1"/>
    </xf>
    <xf numFmtId="3" fontId="20" fillId="0" borderId="59" xfId="0" applyNumberFormat="1" applyFont="1" applyBorder="1" applyAlignment="1">
      <alignment horizontal="center" vertical="center" wrapText="1"/>
    </xf>
    <xf numFmtId="3" fontId="20" fillId="7" borderId="59" xfId="0" applyNumberFormat="1" applyFont="1" applyFill="1" applyBorder="1" applyAlignment="1">
      <alignment horizontal="center" vertical="center" wrapText="1"/>
    </xf>
    <xf numFmtId="3" fontId="20" fillId="7" borderId="46" xfId="0" applyNumberFormat="1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left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 wrapText="1"/>
    </xf>
    <xf numFmtId="3" fontId="20" fillId="9" borderId="47" xfId="0" applyNumberFormat="1" applyFont="1" applyFill="1" applyBorder="1" applyAlignment="1">
      <alignment horizontal="center" vertical="center" wrapText="1"/>
    </xf>
    <xf numFmtId="3" fontId="20" fillId="9" borderId="48" xfId="0" applyNumberFormat="1" applyFont="1" applyFill="1" applyBorder="1" applyAlignment="1">
      <alignment horizontal="center" vertical="center" wrapText="1"/>
    </xf>
    <xf numFmtId="3" fontId="20" fillId="9" borderId="49" xfId="0" applyNumberFormat="1" applyFont="1" applyFill="1" applyBorder="1" applyAlignment="1">
      <alignment horizontal="center" vertical="center" wrapText="1"/>
    </xf>
    <xf numFmtId="3" fontId="20" fillId="9" borderId="57" xfId="0" applyNumberFormat="1" applyFont="1" applyFill="1" applyBorder="1" applyAlignment="1">
      <alignment horizontal="center" vertical="center" wrapText="1"/>
    </xf>
    <xf numFmtId="3" fontId="20" fillId="9" borderId="24" xfId="0" applyNumberFormat="1" applyFont="1" applyFill="1" applyBorder="1" applyAlignment="1">
      <alignment horizontal="center" vertical="center" wrapText="1"/>
    </xf>
    <xf numFmtId="10" fontId="13" fillId="13" borderId="49" xfId="0" applyNumberFormat="1" applyFont="1" applyFill="1" applyBorder="1" applyAlignment="1">
      <alignment horizontal="center" vertical="center" wrapText="1"/>
    </xf>
    <xf numFmtId="0" fontId="17" fillId="15" borderId="29" xfId="0" applyFont="1" applyFill="1" applyBorder="1" applyAlignment="1">
      <alignment horizontal="center" vertical="center" wrapText="1"/>
    </xf>
    <xf numFmtId="0" fontId="17" fillId="16" borderId="30" xfId="0" applyFont="1" applyFill="1" applyBorder="1" applyAlignment="1">
      <alignment horizontal="justify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17" fillId="16" borderId="38" xfId="0" applyFont="1" applyFill="1" applyBorder="1" applyAlignment="1">
      <alignment horizontal="justify" vertical="center" wrapText="1"/>
    </xf>
    <xf numFmtId="0" fontId="20" fillId="10" borderId="20" xfId="0" applyFont="1" applyFill="1" applyBorder="1" applyAlignment="1">
      <alignment horizontal="center" vertical="center" wrapText="1"/>
    </xf>
    <xf numFmtId="3" fontId="20" fillId="0" borderId="47" xfId="0" applyNumberFormat="1" applyFont="1" applyBorder="1" applyAlignment="1">
      <alignment horizontal="center" vertical="center" wrapText="1"/>
    </xf>
    <xf numFmtId="3" fontId="20" fillId="0" borderId="48" xfId="0" applyNumberFormat="1" applyFont="1" applyBorder="1" applyAlignment="1">
      <alignment horizontal="center" vertical="center" wrapText="1"/>
    </xf>
    <xf numFmtId="3" fontId="20" fillId="0" borderId="49" xfId="0" applyNumberFormat="1" applyFont="1" applyBorder="1" applyAlignment="1">
      <alignment horizontal="center" vertical="center" wrapText="1"/>
    </xf>
    <xf numFmtId="3" fontId="20" fillId="0" borderId="53" xfId="0" applyNumberFormat="1" applyFont="1" applyBorder="1" applyAlignment="1">
      <alignment horizontal="center" vertical="center" wrapText="1"/>
    </xf>
    <xf numFmtId="3" fontId="20" fillId="10" borderId="52" xfId="0" applyNumberFormat="1" applyFont="1" applyFill="1" applyBorder="1" applyAlignment="1">
      <alignment horizontal="center" vertical="center" wrapText="1"/>
    </xf>
    <xf numFmtId="3" fontId="20" fillId="5" borderId="52" xfId="0" applyNumberFormat="1" applyFont="1" applyFill="1" applyBorder="1" applyAlignment="1">
      <alignment horizontal="center" vertical="center" wrapText="1"/>
    </xf>
    <xf numFmtId="3" fontId="20" fillId="18" borderId="54" xfId="0" applyNumberFormat="1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justify" vertical="center" wrapText="1"/>
    </xf>
    <xf numFmtId="0" fontId="20" fillId="7" borderId="30" xfId="0" applyFont="1" applyFill="1" applyBorder="1" applyAlignment="1">
      <alignment horizontal="justify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left" vertical="center" wrapText="1"/>
    </xf>
    <xf numFmtId="3" fontId="20" fillId="10" borderId="48" xfId="0" applyNumberFormat="1" applyFont="1" applyFill="1" applyBorder="1" applyAlignment="1">
      <alignment horizontal="center" vertical="center" wrapText="1"/>
    </xf>
    <xf numFmtId="3" fontId="20" fillId="5" borderId="48" xfId="0" applyNumberFormat="1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justify" vertical="center" wrapText="1"/>
    </xf>
    <xf numFmtId="0" fontId="17" fillId="16" borderId="34" xfId="0" applyFont="1" applyFill="1" applyBorder="1" applyAlignment="1">
      <alignment horizontal="justify" vertical="center" wrapText="1"/>
    </xf>
    <xf numFmtId="3" fontId="20" fillId="0" borderId="44" xfId="0" applyNumberFormat="1" applyFont="1" applyBorder="1" applyAlignment="1">
      <alignment horizontal="center" vertical="center" wrapText="1"/>
    </xf>
    <xf numFmtId="3" fontId="20" fillId="0" borderId="57" xfId="0" applyNumberFormat="1" applyFont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justify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left" vertical="center" wrapText="1"/>
    </xf>
    <xf numFmtId="0" fontId="13" fillId="10" borderId="14" xfId="0" applyFont="1" applyFill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 wrapText="1"/>
    </xf>
    <xf numFmtId="3" fontId="20" fillId="0" borderId="51" xfId="0" applyNumberFormat="1" applyFont="1" applyBorder="1" applyAlignment="1">
      <alignment horizontal="center" vertical="center" wrapText="1"/>
    </xf>
    <xf numFmtId="3" fontId="20" fillId="0" borderId="55" xfId="0" applyNumberFormat="1" applyFont="1" applyBorder="1" applyAlignment="1">
      <alignment horizontal="center" vertical="center" wrapText="1"/>
    </xf>
    <xf numFmtId="3" fontId="20" fillId="0" borderId="56" xfId="0" applyNumberFormat="1" applyFont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justify" vertical="center" wrapText="1"/>
    </xf>
    <xf numFmtId="0" fontId="20" fillId="17" borderId="70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vertical="justify" wrapText="1"/>
    </xf>
    <xf numFmtId="0" fontId="20" fillId="17" borderId="71" xfId="0" applyFont="1" applyFill="1" applyBorder="1" applyAlignment="1">
      <alignment vertical="justify" wrapText="1"/>
    </xf>
    <xf numFmtId="0" fontId="20" fillId="17" borderId="70" xfId="0" applyFont="1" applyFill="1" applyBorder="1" applyAlignment="1">
      <alignment horizontal="left" vertical="justify" wrapText="1"/>
    </xf>
    <xf numFmtId="0" fontId="20" fillId="17" borderId="71" xfId="0" applyFont="1" applyFill="1" applyBorder="1" applyAlignment="1">
      <alignment horizontal="left" vertical="justify" wrapText="1"/>
    </xf>
    <xf numFmtId="10" fontId="0" fillId="0" borderId="74" xfId="0" applyNumberFormat="1" applyBorder="1" applyAlignment="1">
      <alignment horizontal="center" vertical="center" wrapText="1"/>
    </xf>
    <xf numFmtId="10" fontId="0" fillId="0" borderId="75" xfId="0" applyNumberFormat="1" applyBorder="1" applyAlignment="1">
      <alignment horizontal="center" vertical="center" wrapText="1"/>
    </xf>
    <xf numFmtId="10" fontId="21" fillId="6" borderId="76" xfId="0" applyNumberFormat="1" applyFont="1" applyFill="1" applyBorder="1" applyAlignment="1">
      <alignment horizontal="center" vertical="center" wrapText="1"/>
    </xf>
    <xf numFmtId="10" fontId="21" fillId="6" borderId="21" xfId="0" applyNumberFormat="1" applyFont="1" applyFill="1" applyBorder="1" applyAlignment="1">
      <alignment horizontal="center" vertical="center" wrapText="1"/>
    </xf>
    <xf numFmtId="3" fontId="20" fillId="5" borderId="77" xfId="0" applyNumberFormat="1" applyFont="1" applyFill="1" applyBorder="1" applyAlignment="1">
      <alignment horizontal="center" vertical="center" wrapText="1"/>
    </xf>
    <xf numFmtId="10" fontId="21" fillId="6" borderId="78" xfId="0" applyNumberFormat="1" applyFont="1" applyFill="1" applyBorder="1" applyAlignment="1">
      <alignment horizontal="center" vertical="center" wrapText="1"/>
    </xf>
    <xf numFmtId="10" fontId="21" fillId="6" borderId="79" xfId="0" applyNumberFormat="1" applyFont="1" applyFill="1" applyBorder="1" applyAlignment="1">
      <alignment horizontal="center" vertical="center" wrapText="1"/>
    </xf>
    <xf numFmtId="10" fontId="21" fillId="6" borderId="80" xfId="0" applyNumberFormat="1" applyFont="1" applyFill="1" applyBorder="1" applyAlignment="1">
      <alignment horizontal="center" vertical="center" wrapText="1"/>
    </xf>
    <xf numFmtId="10" fontId="21" fillId="6" borderId="47" xfId="0" applyNumberFormat="1" applyFont="1" applyFill="1" applyBorder="1" applyAlignment="1">
      <alignment horizontal="center" vertical="center" wrapText="1"/>
    </xf>
    <xf numFmtId="10" fontId="21" fillId="6" borderId="82" xfId="0" applyNumberFormat="1" applyFont="1" applyFill="1" applyBorder="1" applyAlignment="1">
      <alignment horizontal="center" vertical="center" wrapText="1"/>
    </xf>
    <xf numFmtId="10" fontId="21" fillId="6" borderId="83" xfId="0" applyNumberFormat="1" applyFont="1" applyFill="1" applyBorder="1" applyAlignment="1">
      <alignment horizontal="center" vertical="center" wrapText="1"/>
    </xf>
    <xf numFmtId="10" fontId="21" fillId="6" borderId="81" xfId="0" applyNumberFormat="1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20" fillId="5" borderId="84" xfId="0" applyFont="1" applyFill="1" applyBorder="1" applyAlignment="1">
      <alignment horizontal="left" vertical="center" wrapText="1"/>
    </xf>
    <xf numFmtId="0" fontId="20" fillId="10" borderId="85" xfId="0" applyFont="1" applyFill="1" applyBorder="1" applyAlignment="1">
      <alignment horizontal="center" vertical="center" wrapText="1"/>
    </xf>
    <xf numFmtId="1" fontId="20" fillId="10" borderId="86" xfId="1" applyNumberFormat="1" applyFont="1" applyFill="1" applyBorder="1" applyAlignment="1">
      <alignment horizontal="center" vertical="center" wrapText="1"/>
    </xf>
    <xf numFmtId="1" fontId="20" fillId="5" borderId="86" xfId="1" applyNumberFormat="1" applyFont="1" applyFill="1" applyBorder="1" applyAlignment="1">
      <alignment horizontal="center" vertical="center" wrapText="1"/>
    </xf>
    <xf numFmtId="1" fontId="20" fillId="10" borderId="60" xfId="1" applyNumberFormat="1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center" vertical="center" wrapText="1"/>
    </xf>
    <xf numFmtId="1" fontId="19" fillId="0" borderId="74" xfId="0" applyNumberFormat="1" applyFont="1" applyBorder="1" applyAlignment="1">
      <alignment horizontal="center" vertical="center" wrapText="1"/>
    </xf>
    <xf numFmtId="3" fontId="20" fillId="10" borderId="77" xfId="0" applyNumberFormat="1" applyFont="1" applyFill="1" applyBorder="1" applyAlignment="1">
      <alignment horizontal="center" vertical="center" wrapText="1"/>
    </xf>
    <xf numFmtId="10" fontId="22" fillId="6" borderId="21" xfId="0" applyNumberFormat="1" applyFont="1" applyFill="1" applyBorder="1" applyAlignment="1">
      <alignment horizontal="center" vertical="center" wrapText="1"/>
    </xf>
    <xf numFmtId="10" fontId="22" fillId="6" borderId="76" xfId="0" applyNumberFormat="1" applyFont="1" applyFill="1" applyBorder="1" applyAlignment="1">
      <alignment horizontal="center" vertical="center" wrapText="1"/>
    </xf>
    <xf numFmtId="10" fontId="22" fillId="13" borderId="49" xfId="0" applyNumberFormat="1" applyFont="1" applyFill="1" applyBorder="1" applyAlignment="1">
      <alignment horizontal="center" vertical="center" wrapText="1"/>
    </xf>
    <xf numFmtId="10" fontId="22" fillId="6" borderId="83" xfId="0" applyNumberFormat="1" applyFont="1" applyFill="1" applyBorder="1" applyAlignment="1">
      <alignment horizontal="center" vertical="center" wrapText="1"/>
    </xf>
    <xf numFmtId="10" fontId="22" fillId="6" borderId="47" xfId="0" applyNumberFormat="1" applyFont="1" applyFill="1" applyBorder="1" applyAlignment="1">
      <alignment horizontal="center" vertical="center" wrapText="1"/>
    </xf>
    <xf numFmtId="10" fontId="22" fillId="6" borderId="8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3" fontId="3" fillId="10" borderId="6" xfId="0" applyNumberFormat="1" applyFont="1" applyFill="1" applyBorder="1" applyAlignment="1">
      <alignment horizontal="center"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 vertical="center" wrapText="1"/>
    </xf>
    <xf numFmtId="0" fontId="7" fillId="9" borderId="61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40">
    <dxf>
      <fill>
        <patternFill>
          <bgColor rgb="FFFFFF00"/>
        </patternFill>
      </fill>
    </dxf>
    <dxf>
      <fill>
        <patternFill>
          <bgColor rgb="FFA9D08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A9D08E"/>
        </patternFill>
      </fill>
    </dxf>
    <dxf>
      <fill>
        <patternFill>
          <bgColor rgb="FFFF5555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D08E"/>
      <color rgb="FFF9D3D8"/>
      <color rgb="FFFDE9EB"/>
      <color rgb="FFFF5353"/>
      <color rgb="FFFFFF00"/>
      <color rgb="FFBD2452"/>
      <color rgb="FF611D1D"/>
      <color rgb="FFFEF4F5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458729</xdr:colOff>
      <xdr:row>1</xdr:row>
      <xdr:rowOff>47070</xdr:rowOff>
    </xdr:from>
    <xdr:to>
      <xdr:col>2</xdr:col>
      <xdr:colOff>1521526</xdr:colOff>
      <xdr:row>4</xdr:row>
      <xdr:rowOff>173181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021" y="244992"/>
          <a:ext cx="1062797" cy="682767"/>
        </a:xfrm>
        <a:prstGeom prst="rect">
          <a:avLst/>
        </a:prstGeom>
      </xdr:spPr>
    </xdr:pic>
    <xdr:clientData/>
  </xdr:twoCellAnchor>
  <xdr:twoCellAnchor editAs="oneCell">
    <xdr:from>
      <xdr:col>22</xdr:col>
      <xdr:colOff>544284</xdr:colOff>
      <xdr:row>0</xdr:row>
      <xdr:rowOff>4383</xdr:rowOff>
    </xdr:from>
    <xdr:to>
      <xdr:col>22</xdr:col>
      <xdr:colOff>2510375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5EC36E-B9BD-4426-8C7A-9E0B4038EA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1320" y="4383"/>
          <a:ext cx="1966091" cy="96172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853590</xdr:colOff>
      <xdr:row>0</xdr:row>
      <xdr:rowOff>177299</xdr:rowOff>
    </xdr:from>
    <xdr:to>
      <xdr:col>3</xdr:col>
      <xdr:colOff>1620488</xdr:colOff>
      <xdr:row>5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317" y="177299"/>
          <a:ext cx="766898" cy="762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topLeftCell="G17" zoomScale="70" zoomScaleNormal="70" workbookViewId="0">
      <selection activeCell="S23" sqref="S23"/>
    </sheetView>
  </sheetViews>
  <sheetFormatPr defaultColWidth="11.42578125" defaultRowHeight="14.45"/>
  <cols>
    <col min="2" max="2" width="20.140625" customWidth="1"/>
    <col min="3" max="3" width="35.85546875" customWidth="1"/>
    <col min="4" max="4" width="33.85546875" customWidth="1"/>
    <col min="5" max="5" width="31.42578125" customWidth="1"/>
    <col min="6" max="6" width="43.140625" customWidth="1"/>
    <col min="7" max="7" width="14.7109375" customWidth="1"/>
    <col min="8" max="8" width="14" customWidth="1"/>
    <col min="9" max="9" width="13.5703125" customWidth="1"/>
    <col min="10" max="11" width="14" customWidth="1"/>
    <col min="12" max="12" width="13.85546875" customWidth="1"/>
    <col min="13" max="13" width="13" customWidth="1"/>
    <col min="14" max="15" width="13.5703125" customWidth="1"/>
    <col min="16" max="16" width="13.140625" customWidth="1"/>
    <col min="17" max="17" width="13.7109375" customWidth="1"/>
    <col min="18" max="18" width="13.140625" customWidth="1"/>
    <col min="19" max="19" width="13.5703125" customWidth="1"/>
    <col min="20" max="20" width="13.28515625" customWidth="1"/>
    <col min="21" max="21" width="14.140625" customWidth="1"/>
    <col min="22" max="22" width="13.5703125" customWidth="1"/>
    <col min="23" max="23" width="47.85546875" customWidth="1"/>
  </cols>
  <sheetData>
    <row r="1" spans="1:23" ht="15" thickBot="1"/>
    <row r="2" spans="1:23">
      <c r="A2" s="26"/>
      <c r="B2" s="26"/>
      <c r="C2" s="26"/>
      <c r="D2" s="26"/>
      <c r="E2" s="156" t="s">
        <v>0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8"/>
      <c r="V2" s="27"/>
    </row>
    <row r="3" spans="1:23">
      <c r="A3" s="26"/>
      <c r="B3" s="26"/>
      <c r="C3" s="26"/>
      <c r="D3" s="26"/>
      <c r="E3" s="159" t="s">
        <v>1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  <c r="V3" s="27"/>
    </row>
    <row r="4" spans="1:23">
      <c r="A4" s="26"/>
      <c r="B4" s="26"/>
      <c r="C4" s="26"/>
      <c r="D4" s="26"/>
      <c r="E4" s="159" t="s">
        <v>2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  <c r="V4" s="27"/>
    </row>
    <row r="5" spans="1:23">
      <c r="A5" s="26"/>
      <c r="B5" s="26"/>
      <c r="C5" s="26"/>
      <c r="D5" s="26"/>
      <c r="E5" s="159" t="s">
        <v>3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27"/>
    </row>
    <row r="6" spans="1:23" ht="4.5" customHeight="1" thickBot="1">
      <c r="A6" s="26"/>
      <c r="B6" s="26"/>
      <c r="C6" s="26"/>
      <c r="D6" s="26"/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27"/>
    </row>
    <row r="7" spans="1:23" ht="15" hidden="1" thickBo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3" ht="15" thickBot="1">
      <c r="A8" s="27"/>
      <c r="B8" s="28"/>
      <c r="C8" s="29"/>
      <c r="D8" s="29"/>
      <c r="E8" s="29"/>
      <c r="F8" s="30"/>
      <c r="G8" s="170" t="s">
        <v>4</v>
      </c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2"/>
      <c r="W8" s="165" t="s">
        <v>5</v>
      </c>
    </row>
    <row r="9" spans="1:23" ht="57.75" customHeight="1" thickBot="1">
      <c r="A9" s="27"/>
      <c r="B9" s="141" t="s">
        <v>6</v>
      </c>
      <c r="C9" s="143" t="s">
        <v>7</v>
      </c>
      <c r="D9" s="144" t="s">
        <v>8</v>
      </c>
      <c r="E9" s="144"/>
      <c r="F9" s="145"/>
      <c r="G9" s="150" t="s">
        <v>9</v>
      </c>
      <c r="H9" s="151"/>
      <c r="I9" s="151"/>
      <c r="J9" s="151"/>
      <c r="K9" s="152"/>
      <c r="L9" s="143" t="s">
        <v>10</v>
      </c>
      <c r="M9" s="146"/>
      <c r="N9" s="146"/>
      <c r="O9" s="147"/>
      <c r="P9" s="148" t="s">
        <v>11</v>
      </c>
      <c r="Q9" s="149"/>
      <c r="R9" s="149"/>
      <c r="S9" s="149"/>
      <c r="T9" s="149" t="s">
        <v>12</v>
      </c>
      <c r="U9" s="168"/>
      <c r="V9" s="169"/>
      <c r="W9" s="166"/>
    </row>
    <row r="10" spans="1:23" ht="66.599999999999994" thickBot="1">
      <c r="A10" s="27"/>
      <c r="B10" s="142"/>
      <c r="C10" s="142"/>
      <c r="D10" s="31" t="s">
        <v>13</v>
      </c>
      <c r="E10" s="31" t="s">
        <v>14</v>
      </c>
      <c r="F10" s="32" t="s">
        <v>15</v>
      </c>
      <c r="G10" s="33" t="s">
        <v>16</v>
      </c>
      <c r="H10" s="34" t="s">
        <v>17</v>
      </c>
      <c r="I10" s="35" t="s">
        <v>18</v>
      </c>
      <c r="J10" s="36" t="s">
        <v>19</v>
      </c>
      <c r="K10" s="122" t="s">
        <v>20</v>
      </c>
      <c r="L10" s="38" t="s">
        <v>17</v>
      </c>
      <c r="M10" s="35" t="s">
        <v>18</v>
      </c>
      <c r="N10" s="36" t="s">
        <v>19</v>
      </c>
      <c r="O10" s="37" t="s">
        <v>20</v>
      </c>
      <c r="P10" s="39" t="s">
        <v>17</v>
      </c>
      <c r="Q10" s="40" t="s">
        <v>18</v>
      </c>
      <c r="R10" s="41" t="s">
        <v>19</v>
      </c>
      <c r="S10" s="42" t="s">
        <v>20</v>
      </c>
      <c r="T10" s="43" t="s">
        <v>18</v>
      </c>
      <c r="U10" s="44" t="s">
        <v>19</v>
      </c>
      <c r="V10" s="116" t="s">
        <v>20</v>
      </c>
      <c r="W10" s="167"/>
    </row>
    <row r="11" spans="1:23" ht="152.25" customHeight="1">
      <c r="A11" s="27"/>
      <c r="B11" s="45" t="s">
        <v>21</v>
      </c>
      <c r="C11" s="46" t="s">
        <v>22</v>
      </c>
      <c r="D11" s="47" t="s">
        <v>23</v>
      </c>
      <c r="E11" s="48" t="s">
        <v>24</v>
      </c>
      <c r="F11" s="117" t="s">
        <v>25</v>
      </c>
      <c r="G11" s="118">
        <v>4</v>
      </c>
      <c r="H11" s="49">
        <v>4</v>
      </c>
      <c r="I11" s="119">
        <v>4</v>
      </c>
      <c r="J11" s="120">
        <v>4</v>
      </c>
      <c r="K11" s="121">
        <v>4</v>
      </c>
      <c r="L11" s="123">
        <v>5</v>
      </c>
      <c r="M11" s="50">
        <v>5</v>
      </c>
      <c r="N11" s="51">
        <v>5</v>
      </c>
      <c r="O11" s="52">
        <v>5</v>
      </c>
      <c r="P11" s="104">
        <f>IFERROR((L11-H11)/H11,"NO DISPONIBLE")</f>
        <v>0.25</v>
      </c>
      <c r="Q11" s="105">
        <f>IFERROR((M11-I11)/I11,"NO DISPONIBLE")</f>
        <v>0.25</v>
      </c>
      <c r="R11" s="105">
        <f>IFERROR((N11-J11)/J11,"NO DISPONIBLE")</f>
        <v>0.25</v>
      </c>
      <c r="S11" s="105">
        <f>IFERROR((O11-K11)/K11,"NO DISPONIBLE")</f>
        <v>0.25</v>
      </c>
      <c r="T11" s="105">
        <f>IFERROR((((L11+M11)-(H11+I11))/(H11+I11)),"NO DISPONIBLE")</f>
        <v>0.25</v>
      </c>
      <c r="U11" s="105">
        <f>IFERROR((((L11+M11+N11)-(H11+I11+J11))/(I11+I11+J11)),"NO DISPONIBLE")</f>
        <v>0.25</v>
      </c>
      <c r="V11" s="105">
        <f>IFERROR((((M11+N11+O11)-(I11+J11+K11))/(J11+J11+K11)),"NO DISPONIBLE")</f>
        <v>0.25</v>
      </c>
      <c r="W11" s="98" t="s">
        <v>26</v>
      </c>
    </row>
    <row r="12" spans="1:23" ht="97.5" customHeight="1">
      <c r="A12" s="27"/>
      <c r="B12" s="53" t="s">
        <v>27</v>
      </c>
      <c r="C12" s="54" t="s">
        <v>28</v>
      </c>
      <c r="D12" s="55" t="s">
        <v>29</v>
      </c>
      <c r="E12" s="56" t="s">
        <v>30</v>
      </c>
      <c r="F12" s="57" t="s">
        <v>31</v>
      </c>
      <c r="G12" s="58">
        <v>2280</v>
      </c>
      <c r="H12" s="59">
        <v>505</v>
      </c>
      <c r="I12" s="60">
        <v>525</v>
      </c>
      <c r="J12" s="60">
        <v>525</v>
      </c>
      <c r="K12" s="61">
        <v>725</v>
      </c>
      <c r="L12" s="62">
        <v>405</v>
      </c>
      <c r="M12" s="60">
        <v>417</v>
      </c>
      <c r="N12" s="60">
        <v>376</v>
      </c>
      <c r="O12" s="63">
        <v>1427</v>
      </c>
      <c r="P12" s="107">
        <f>IFERROR((L12/H12),"NO DISPONIBLE")</f>
        <v>0.80198019801980203</v>
      </c>
      <c r="Q12" s="106">
        <f>IFERROR((M12/I12),"NO DISPONIBLE")</f>
        <v>0.79428571428571426</v>
      </c>
      <c r="R12" s="106">
        <f>IFERROR((N12/J12),"NO DISPONIBLE")</f>
        <v>0.71619047619047616</v>
      </c>
      <c r="S12" s="106">
        <f>IFERROR((O12/K12),"NO DISPONIBLE")</f>
        <v>1.9682758620689655</v>
      </c>
      <c r="T12" s="107">
        <f>IFERROR(((L12+M12)/(H12+I12)),"NO DISPONIBLE")</f>
        <v>0.79805825242718442</v>
      </c>
      <c r="U12" s="111">
        <f>IFERROR(((L12+M12+N12)/(H12+I12+J12)),"NO DISPONIBLE")</f>
        <v>0.77041800643086822</v>
      </c>
      <c r="V12" s="111">
        <f>IFERROR(((M12+N12+O12+L12)/(I12+J12+K12+H12)),"NO DISPONIBLE")</f>
        <v>1.1513157894736843</v>
      </c>
      <c r="W12" s="99" t="s">
        <v>32</v>
      </c>
    </row>
    <row r="13" spans="1:23" ht="74.25" customHeight="1">
      <c r="A13" s="27"/>
      <c r="B13" s="65" t="s">
        <v>33</v>
      </c>
      <c r="C13" s="66" t="s">
        <v>34</v>
      </c>
      <c r="D13" s="66" t="s">
        <v>35</v>
      </c>
      <c r="E13" s="67" t="s">
        <v>30</v>
      </c>
      <c r="F13" s="68" t="s">
        <v>36</v>
      </c>
      <c r="G13" s="69">
        <v>380</v>
      </c>
      <c r="H13" s="70">
        <v>80</v>
      </c>
      <c r="I13" s="71">
        <v>100</v>
      </c>
      <c r="J13" s="71">
        <v>100</v>
      </c>
      <c r="K13" s="72">
        <v>100</v>
      </c>
      <c r="L13" s="73">
        <v>69</v>
      </c>
      <c r="M13" s="74">
        <v>80</v>
      </c>
      <c r="N13" s="75">
        <v>103</v>
      </c>
      <c r="O13" s="76">
        <v>76</v>
      </c>
      <c r="P13" s="107">
        <f t="shared" ref="P13:P23" si="0">IFERROR((L13/H13),"NO DISPONIBLE")</f>
        <v>0.86250000000000004</v>
      </c>
      <c r="Q13" s="106">
        <f t="shared" ref="Q13:Q23" si="1">IFERROR((M13/I13),"NO DISPONIBLE")</f>
        <v>0.8</v>
      </c>
      <c r="R13" s="106">
        <f t="shared" ref="R13:S23" si="2">IFERROR((N13/J13),"NO DISPONIBLE")</f>
        <v>1.03</v>
      </c>
      <c r="S13" s="106">
        <f t="shared" si="2"/>
        <v>0.76</v>
      </c>
      <c r="T13" s="114">
        <f t="shared" ref="T13:T23" si="3">IFERROR(((L13+M13)/(H13+I13)),"NO DISPONIBLE")</f>
        <v>0.82777777777777772</v>
      </c>
      <c r="U13" s="112">
        <f t="shared" ref="U12:V21" si="4">IFERROR(((L13+M13+N13)/(H13+I13+J13)),"NO DISPONIBLE")</f>
        <v>0.9</v>
      </c>
      <c r="V13" s="111">
        <f>IFERROR(((M13+N13+O13+L13)/(I13+J13+K13+H13)),"NO DISPONIBLE")</f>
        <v>0.86315789473684212</v>
      </c>
      <c r="W13" s="100" t="s">
        <v>37</v>
      </c>
    </row>
    <row r="14" spans="1:23" ht="63.75" customHeight="1">
      <c r="A14" s="27"/>
      <c r="B14" s="77" t="s">
        <v>38</v>
      </c>
      <c r="C14" s="78" t="s">
        <v>39</v>
      </c>
      <c r="D14" s="79" t="s">
        <v>40</v>
      </c>
      <c r="E14" s="80" t="s">
        <v>30</v>
      </c>
      <c r="F14" s="81" t="s">
        <v>41</v>
      </c>
      <c r="G14" s="69">
        <v>190</v>
      </c>
      <c r="H14" s="70">
        <v>40</v>
      </c>
      <c r="I14" s="71">
        <v>50</v>
      </c>
      <c r="J14" s="71">
        <v>50</v>
      </c>
      <c r="K14" s="72">
        <v>50</v>
      </c>
      <c r="L14" s="73">
        <v>30</v>
      </c>
      <c r="M14" s="82">
        <v>29</v>
      </c>
      <c r="N14" s="83">
        <v>34</v>
      </c>
      <c r="O14" s="76">
        <v>34</v>
      </c>
      <c r="P14" s="107">
        <f t="shared" si="0"/>
        <v>0.75</v>
      </c>
      <c r="Q14" s="106">
        <f t="shared" si="1"/>
        <v>0.57999999999999996</v>
      </c>
      <c r="R14" s="106">
        <f t="shared" si="2"/>
        <v>0.68</v>
      </c>
      <c r="S14" s="106">
        <f t="shared" si="2"/>
        <v>0.68</v>
      </c>
      <c r="T14" s="114">
        <f t="shared" si="3"/>
        <v>0.65555555555555556</v>
      </c>
      <c r="U14" s="112">
        <f t="shared" si="4"/>
        <v>0.66428571428571426</v>
      </c>
      <c r="V14" s="111">
        <f>IFERROR(((M14+N14+O14+L14)/(I14+J14+K14+H14)),"NO DISPONIBLE")</f>
        <v>0.66842105263157892</v>
      </c>
      <c r="W14" s="101" t="s">
        <v>42</v>
      </c>
    </row>
    <row r="15" spans="1:23" ht="63.75" customHeight="1">
      <c r="A15" s="27"/>
      <c r="B15" s="77" t="s">
        <v>38</v>
      </c>
      <c r="C15" s="78" t="s">
        <v>43</v>
      </c>
      <c r="D15" s="79" t="s">
        <v>44</v>
      </c>
      <c r="E15" s="80" t="s">
        <v>30</v>
      </c>
      <c r="F15" s="81" t="s">
        <v>45</v>
      </c>
      <c r="G15" s="69">
        <v>190</v>
      </c>
      <c r="H15" s="70">
        <v>40</v>
      </c>
      <c r="I15" s="71">
        <v>50</v>
      </c>
      <c r="J15" s="71">
        <v>50</v>
      </c>
      <c r="K15" s="72">
        <v>50</v>
      </c>
      <c r="L15" s="73">
        <v>39</v>
      </c>
      <c r="M15" s="82">
        <v>51</v>
      </c>
      <c r="N15" s="83">
        <v>69</v>
      </c>
      <c r="O15" s="76">
        <v>42</v>
      </c>
      <c r="P15" s="107">
        <f t="shared" si="0"/>
        <v>0.97499999999999998</v>
      </c>
      <c r="Q15" s="106">
        <f t="shared" si="1"/>
        <v>1.02</v>
      </c>
      <c r="R15" s="106">
        <f t="shared" si="2"/>
        <v>1.38</v>
      </c>
      <c r="S15" s="106">
        <f t="shared" si="2"/>
        <v>0.84</v>
      </c>
      <c r="T15" s="114">
        <f t="shared" si="3"/>
        <v>1</v>
      </c>
      <c r="U15" s="112">
        <f t="shared" si="4"/>
        <v>1.1357142857142857</v>
      </c>
      <c r="V15" s="111">
        <f>IFERROR(((M15+N15+O15+L15)/(I15+J15+K15+H15)),"NO DISPONIBLE")</f>
        <v>1.0578947368421052</v>
      </c>
      <c r="W15" s="102" t="s">
        <v>46</v>
      </c>
    </row>
    <row r="16" spans="1:23" ht="62.25" customHeight="1">
      <c r="A16" s="27"/>
      <c r="B16" s="65" t="s">
        <v>47</v>
      </c>
      <c r="C16" s="84" t="s">
        <v>48</v>
      </c>
      <c r="D16" s="66" t="s">
        <v>49</v>
      </c>
      <c r="E16" s="67" t="s">
        <v>30</v>
      </c>
      <c r="F16" s="85" t="s">
        <v>50</v>
      </c>
      <c r="G16" s="69">
        <v>0</v>
      </c>
      <c r="H16" s="70">
        <v>0</v>
      </c>
      <c r="I16" s="71">
        <v>0</v>
      </c>
      <c r="J16" s="71">
        <v>0</v>
      </c>
      <c r="K16" s="72">
        <v>0</v>
      </c>
      <c r="L16" s="73">
        <v>0</v>
      </c>
      <c r="M16" s="82">
        <v>0</v>
      </c>
      <c r="N16" s="83">
        <v>0</v>
      </c>
      <c r="O16" s="64"/>
      <c r="P16" s="125" t="str">
        <f t="shared" si="0"/>
        <v>NO DISPONIBLE</v>
      </c>
      <c r="Q16" s="126" t="str">
        <f t="shared" si="1"/>
        <v>NO DISPONIBLE</v>
      </c>
      <c r="R16" s="126" t="str">
        <f t="shared" si="2"/>
        <v>NO DISPONIBLE</v>
      </c>
      <c r="S16" s="127"/>
      <c r="T16" s="128" t="str">
        <f t="shared" si="3"/>
        <v>NO DISPONIBLE</v>
      </c>
      <c r="U16" s="129" t="str">
        <f t="shared" si="4"/>
        <v>NO DISPONIBLE</v>
      </c>
      <c r="V16" s="130" t="str">
        <f t="shared" ref="V16:V23" si="5">IFERROR(((M16+N16+O16+L16)/(I16+J16+K16+H16)),"NO DISPONIBLE")</f>
        <v>NO DISPONIBLE</v>
      </c>
      <c r="W16" s="103" t="s">
        <v>51</v>
      </c>
    </row>
    <row r="17" spans="1:23" ht="79.150000000000006">
      <c r="A17" s="27"/>
      <c r="B17" s="77" t="s">
        <v>38</v>
      </c>
      <c r="C17" s="78" t="s">
        <v>52</v>
      </c>
      <c r="D17" s="78" t="s">
        <v>53</v>
      </c>
      <c r="E17" s="80" t="s">
        <v>30</v>
      </c>
      <c r="F17" s="81" t="s">
        <v>54</v>
      </c>
      <c r="G17" s="69">
        <v>0</v>
      </c>
      <c r="H17" s="70">
        <v>0</v>
      </c>
      <c r="I17" s="71">
        <v>0</v>
      </c>
      <c r="J17" s="71">
        <v>0</v>
      </c>
      <c r="K17" s="72">
        <v>0</v>
      </c>
      <c r="L17" s="73">
        <v>0</v>
      </c>
      <c r="M17" s="82">
        <v>0</v>
      </c>
      <c r="N17" s="83">
        <v>0</v>
      </c>
      <c r="O17" s="64"/>
      <c r="P17" s="125" t="str">
        <f t="shared" si="0"/>
        <v>NO DISPONIBLE</v>
      </c>
      <c r="Q17" s="126" t="str">
        <f t="shared" si="1"/>
        <v>NO DISPONIBLE</v>
      </c>
      <c r="R17" s="126" t="str">
        <f t="shared" si="2"/>
        <v>NO DISPONIBLE</v>
      </c>
      <c r="S17" s="127"/>
      <c r="T17" s="128" t="str">
        <f t="shared" si="3"/>
        <v>NO DISPONIBLE</v>
      </c>
      <c r="U17" s="129" t="str">
        <f t="shared" si="4"/>
        <v>NO DISPONIBLE</v>
      </c>
      <c r="V17" s="130" t="str">
        <f t="shared" si="5"/>
        <v>NO DISPONIBLE</v>
      </c>
      <c r="W17" s="103" t="s">
        <v>51</v>
      </c>
    </row>
    <row r="18" spans="1:23" ht="79.150000000000006">
      <c r="A18" s="27"/>
      <c r="B18" s="77" t="s">
        <v>38</v>
      </c>
      <c r="C18" s="78" t="s">
        <v>55</v>
      </c>
      <c r="D18" s="78" t="s">
        <v>56</v>
      </c>
      <c r="E18" s="80" t="s">
        <v>30</v>
      </c>
      <c r="F18" s="81" t="s">
        <v>57</v>
      </c>
      <c r="G18" s="69">
        <v>0</v>
      </c>
      <c r="H18" s="70">
        <v>0</v>
      </c>
      <c r="I18" s="71">
        <v>0</v>
      </c>
      <c r="J18" s="71">
        <v>0</v>
      </c>
      <c r="K18" s="72">
        <v>0</v>
      </c>
      <c r="L18" s="73">
        <v>0</v>
      </c>
      <c r="M18" s="82">
        <v>0</v>
      </c>
      <c r="N18" s="83">
        <v>0</v>
      </c>
      <c r="O18" s="64"/>
      <c r="P18" s="125" t="str">
        <f t="shared" si="0"/>
        <v>NO DISPONIBLE</v>
      </c>
      <c r="Q18" s="126" t="str">
        <f t="shared" si="1"/>
        <v>NO DISPONIBLE</v>
      </c>
      <c r="R18" s="126" t="str">
        <f t="shared" si="2"/>
        <v>NO DISPONIBLE</v>
      </c>
      <c r="S18" s="127"/>
      <c r="T18" s="128" t="str">
        <f t="shared" si="3"/>
        <v>NO DISPONIBLE</v>
      </c>
      <c r="U18" s="129" t="str">
        <f t="shared" si="4"/>
        <v>NO DISPONIBLE</v>
      </c>
      <c r="V18" s="130" t="str">
        <f t="shared" si="5"/>
        <v>NO DISPONIBLE</v>
      </c>
      <c r="W18" s="103" t="s">
        <v>51</v>
      </c>
    </row>
    <row r="19" spans="1:23" ht="79.150000000000006">
      <c r="A19" s="27"/>
      <c r="B19" s="77" t="s">
        <v>38</v>
      </c>
      <c r="C19" s="78" t="s">
        <v>58</v>
      </c>
      <c r="D19" s="78" t="s">
        <v>59</v>
      </c>
      <c r="E19" s="80" t="s">
        <v>30</v>
      </c>
      <c r="F19" s="81" t="s">
        <v>60</v>
      </c>
      <c r="G19" s="69">
        <v>0</v>
      </c>
      <c r="H19" s="70">
        <v>0</v>
      </c>
      <c r="I19" s="71">
        <v>0</v>
      </c>
      <c r="J19" s="71">
        <v>0</v>
      </c>
      <c r="K19" s="72">
        <v>0</v>
      </c>
      <c r="L19" s="86">
        <v>0</v>
      </c>
      <c r="M19" s="82">
        <v>0</v>
      </c>
      <c r="N19" s="83">
        <v>0</v>
      </c>
      <c r="O19" s="64"/>
      <c r="P19" s="125" t="str">
        <f t="shared" si="0"/>
        <v>NO DISPONIBLE</v>
      </c>
      <c r="Q19" s="126" t="str">
        <f t="shared" si="1"/>
        <v>NO DISPONIBLE</v>
      </c>
      <c r="R19" s="126" t="str">
        <f t="shared" si="2"/>
        <v>NO DISPONIBLE</v>
      </c>
      <c r="S19" s="127"/>
      <c r="T19" s="128" t="str">
        <f t="shared" si="3"/>
        <v>NO DISPONIBLE</v>
      </c>
      <c r="U19" s="129" t="str">
        <f t="shared" si="4"/>
        <v>NO DISPONIBLE</v>
      </c>
      <c r="V19" s="130" t="str">
        <f t="shared" si="5"/>
        <v>NO DISPONIBLE</v>
      </c>
      <c r="W19" s="103" t="s">
        <v>51</v>
      </c>
    </row>
    <row r="20" spans="1:23" ht="66">
      <c r="A20" s="27"/>
      <c r="B20" s="65" t="s">
        <v>61</v>
      </c>
      <c r="C20" s="66" t="s">
        <v>62</v>
      </c>
      <c r="D20" s="66" t="s">
        <v>63</v>
      </c>
      <c r="E20" s="67" t="s">
        <v>30</v>
      </c>
      <c r="F20" s="68" t="s">
        <v>64</v>
      </c>
      <c r="G20" s="69">
        <v>1900</v>
      </c>
      <c r="H20" s="70">
        <v>425</v>
      </c>
      <c r="I20" s="71">
        <v>425</v>
      </c>
      <c r="J20" s="71">
        <v>425</v>
      </c>
      <c r="K20" s="72">
        <v>625</v>
      </c>
      <c r="L20" s="86">
        <v>336</v>
      </c>
      <c r="M20" s="82">
        <v>337</v>
      </c>
      <c r="N20" s="83">
        <v>273</v>
      </c>
      <c r="O20" s="83">
        <v>1351</v>
      </c>
      <c r="P20" s="107">
        <f t="shared" si="0"/>
        <v>0.79058823529411759</v>
      </c>
      <c r="Q20" s="106">
        <f t="shared" si="1"/>
        <v>0.79294117647058826</v>
      </c>
      <c r="R20" s="106">
        <f t="shared" si="2"/>
        <v>0.64235294117647057</v>
      </c>
      <c r="S20" s="106">
        <f t="shared" si="2"/>
        <v>2.1616</v>
      </c>
      <c r="T20" s="114">
        <f t="shared" si="3"/>
        <v>0.79176470588235293</v>
      </c>
      <c r="U20" s="112">
        <f t="shared" si="4"/>
        <v>0.74196078431372547</v>
      </c>
      <c r="V20" s="111">
        <f t="shared" si="5"/>
        <v>1.2089473684210525</v>
      </c>
      <c r="W20" s="101" t="s">
        <v>65</v>
      </c>
    </row>
    <row r="21" spans="1:23" ht="79.150000000000006">
      <c r="A21" s="27"/>
      <c r="B21" s="77" t="s">
        <v>38</v>
      </c>
      <c r="C21" s="78" t="s">
        <v>66</v>
      </c>
      <c r="D21" s="78" t="s">
        <v>67</v>
      </c>
      <c r="E21" s="80" t="s">
        <v>30</v>
      </c>
      <c r="F21" s="81" t="s">
        <v>68</v>
      </c>
      <c r="G21" s="69">
        <v>300</v>
      </c>
      <c r="H21" s="70">
        <v>75</v>
      </c>
      <c r="I21" s="71">
        <v>75</v>
      </c>
      <c r="J21" s="71">
        <v>75</v>
      </c>
      <c r="K21" s="72">
        <v>75</v>
      </c>
      <c r="L21" s="87">
        <v>30</v>
      </c>
      <c r="M21" s="82">
        <v>29</v>
      </c>
      <c r="N21" s="83">
        <v>34</v>
      </c>
      <c r="O21" s="83">
        <v>11</v>
      </c>
      <c r="P21" s="107">
        <f t="shared" si="0"/>
        <v>0.4</v>
      </c>
      <c r="Q21" s="106">
        <f t="shared" si="1"/>
        <v>0.38666666666666666</v>
      </c>
      <c r="R21" s="106">
        <f t="shared" si="2"/>
        <v>0.45333333333333331</v>
      </c>
      <c r="S21" s="106">
        <f t="shared" si="2"/>
        <v>0.14666666666666667</v>
      </c>
      <c r="T21" s="114">
        <f t="shared" si="3"/>
        <v>0.39333333333333331</v>
      </c>
      <c r="U21" s="112">
        <f t="shared" si="4"/>
        <v>0.41333333333333333</v>
      </c>
      <c r="V21" s="111">
        <f t="shared" si="5"/>
        <v>0.34666666666666668</v>
      </c>
      <c r="W21" s="101" t="s">
        <v>69</v>
      </c>
    </row>
    <row r="22" spans="1:23" ht="79.150000000000006">
      <c r="A22" s="27"/>
      <c r="B22" s="77" t="s">
        <v>38</v>
      </c>
      <c r="C22" s="78" t="s">
        <v>70</v>
      </c>
      <c r="D22" s="78" t="s">
        <v>71</v>
      </c>
      <c r="E22" s="80" t="s">
        <v>30</v>
      </c>
      <c r="F22" s="81" t="s">
        <v>72</v>
      </c>
      <c r="G22" s="88">
        <v>400</v>
      </c>
      <c r="H22" s="70">
        <v>100</v>
      </c>
      <c r="I22" s="71">
        <v>100</v>
      </c>
      <c r="J22" s="71">
        <v>100</v>
      </c>
      <c r="K22" s="72">
        <v>100</v>
      </c>
      <c r="L22" s="73">
        <v>42</v>
      </c>
      <c r="M22" s="82">
        <v>62</v>
      </c>
      <c r="N22" s="83">
        <v>30</v>
      </c>
      <c r="O22" s="83">
        <v>76</v>
      </c>
      <c r="P22" s="107">
        <f t="shared" si="0"/>
        <v>0.42</v>
      </c>
      <c r="Q22" s="106">
        <f t="shared" si="1"/>
        <v>0.62</v>
      </c>
      <c r="R22" s="106">
        <f t="shared" si="2"/>
        <v>0.3</v>
      </c>
      <c r="S22" s="106">
        <f t="shared" si="2"/>
        <v>0.76</v>
      </c>
      <c r="T22" s="114">
        <f t="shared" si="3"/>
        <v>0.52</v>
      </c>
      <c r="U22" s="112">
        <f t="shared" ref="U22:V22" si="6">IFERROR(((L22+M22+N22)/(H22+I22+J22)),"NO DISPONIBLE")</f>
        <v>0.44666666666666666</v>
      </c>
      <c r="V22" s="111">
        <f t="shared" si="5"/>
        <v>0.52500000000000002</v>
      </c>
      <c r="W22" s="101" t="s">
        <v>73</v>
      </c>
    </row>
    <row r="23" spans="1:23" ht="66.599999999999994" thickBot="1">
      <c r="A23" s="27"/>
      <c r="B23" s="89" t="s">
        <v>38</v>
      </c>
      <c r="C23" s="90" t="s">
        <v>74</v>
      </c>
      <c r="D23" s="90" t="s">
        <v>75</v>
      </c>
      <c r="E23" s="91" t="s">
        <v>30</v>
      </c>
      <c r="F23" s="92" t="s">
        <v>76</v>
      </c>
      <c r="G23" s="93">
        <v>1200</v>
      </c>
      <c r="H23" s="94">
        <v>250</v>
      </c>
      <c r="I23" s="95">
        <v>250</v>
      </c>
      <c r="J23" s="95">
        <v>250</v>
      </c>
      <c r="K23" s="96">
        <v>450</v>
      </c>
      <c r="L23" s="97">
        <v>264</v>
      </c>
      <c r="M23" s="124">
        <v>246</v>
      </c>
      <c r="N23" s="108">
        <v>209</v>
      </c>
      <c r="O23" s="108">
        <v>1264</v>
      </c>
      <c r="P23" s="109">
        <f t="shared" si="0"/>
        <v>1.056</v>
      </c>
      <c r="Q23" s="110">
        <f t="shared" si="1"/>
        <v>0.98399999999999999</v>
      </c>
      <c r="R23" s="110">
        <f t="shared" si="2"/>
        <v>0.83599999999999997</v>
      </c>
      <c r="S23" s="110">
        <f t="shared" si="2"/>
        <v>2.8088888888888888</v>
      </c>
      <c r="T23" s="115">
        <f t="shared" si="3"/>
        <v>1.02</v>
      </c>
      <c r="U23" s="113">
        <f>IFERROR(((L23+M23+N23)/(H23+I23+J23)),"NO DISPONIBLE")</f>
        <v>0.95866666666666667</v>
      </c>
      <c r="V23" s="111">
        <f t="shared" si="5"/>
        <v>1.6525000000000001</v>
      </c>
      <c r="W23" s="101" t="s">
        <v>77</v>
      </c>
    </row>
    <row r="24" spans="1:23" ht="18">
      <c r="B24" s="22"/>
      <c r="C24" s="23"/>
      <c r="D24" s="23"/>
      <c r="P24" s="24"/>
      <c r="Q24" s="24"/>
      <c r="R24" s="25"/>
      <c r="S24" s="25"/>
      <c r="T24" s="25"/>
      <c r="U24" s="24"/>
      <c r="V24" s="24"/>
    </row>
    <row r="25" spans="1:23" ht="15.6">
      <c r="C25" s="153" t="s">
        <v>78</v>
      </c>
      <c r="D25" s="153"/>
      <c r="E25" s="153"/>
      <c r="F25" s="153"/>
      <c r="G25" s="16"/>
      <c r="L25" s="154" t="s">
        <v>79</v>
      </c>
      <c r="M25" s="155"/>
      <c r="N25" s="155"/>
      <c r="O25" s="155"/>
      <c r="P25" s="155"/>
      <c r="Q25" s="155"/>
      <c r="U25" s="153" t="s">
        <v>80</v>
      </c>
      <c r="V25" s="153"/>
      <c r="W25" s="153"/>
    </row>
    <row r="26" spans="1:23">
      <c r="C26" s="131" t="s">
        <v>81</v>
      </c>
      <c r="D26" s="131"/>
      <c r="E26" s="131"/>
      <c r="F26" s="131"/>
      <c r="L26" s="132" t="s">
        <v>82</v>
      </c>
      <c r="M26" s="132"/>
      <c r="N26" s="132"/>
      <c r="O26" s="132"/>
      <c r="P26" s="132"/>
      <c r="Q26" s="132"/>
      <c r="U26" s="131" t="s">
        <v>83</v>
      </c>
      <c r="V26" s="131"/>
      <c r="W26" s="131"/>
    </row>
    <row r="27" spans="1:23">
      <c r="C27" s="131" t="s">
        <v>84</v>
      </c>
      <c r="D27" s="131"/>
      <c r="E27" s="131"/>
      <c r="F27" s="131"/>
      <c r="L27" s="132" t="s">
        <v>85</v>
      </c>
      <c r="M27" s="132"/>
      <c r="N27" s="132"/>
      <c r="O27" s="132"/>
      <c r="P27" s="132"/>
      <c r="Q27" s="132"/>
      <c r="U27" s="131" t="s">
        <v>86</v>
      </c>
      <c r="V27" s="131"/>
      <c r="W27" s="131"/>
    </row>
    <row r="28" spans="1:23" ht="15" thickBot="1"/>
    <row r="29" spans="1:23" ht="15" thickBot="1">
      <c r="E29" s="133" t="s">
        <v>87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5"/>
    </row>
    <row r="30" spans="1:23" ht="15" thickBot="1">
      <c r="E30" s="136" t="s">
        <v>88</v>
      </c>
      <c r="F30" s="136" t="s">
        <v>89</v>
      </c>
      <c r="G30" s="138" t="s">
        <v>90</v>
      </c>
      <c r="H30" s="139"/>
      <c r="I30" s="139"/>
      <c r="J30" s="140"/>
      <c r="K30" s="138" t="s">
        <v>91</v>
      </c>
      <c r="L30" s="139"/>
      <c r="M30" s="139"/>
      <c r="N30" s="140"/>
      <c r="O30" s="138" t="s">
        <v>92</v>
      </c>
      <c r="P30" s="139"/>
      <c r="Q30" s="139"/>
      <c r="R30" s="140"/>
      <c r="S30" s="138" t="s">
        <v>93</v>
      </c>
      <c r="T30" s="139"/>
      <c r="U30" s="139"/>
      <c r="V30" s="140"/>
      <c r="W30" s="136" t="s">
        <v>94</v>
      </c>
    </row>
    <row r="31" spans="1:23" ht="28.15" thickBot="1">
      <c r="E31" s="137"/>
      <c r="F31" s="137"/>
      <c r="G31" s="1" t="s">
        <v>95</v>
      </c>
      <c r="H31" s="7" t="s">
        <v>96</v>
      </c>
      <c r="I31" s="8" t="s">
        <v>97</v>
      </c>
      <c r="J31" s="9" t="s">
        <v>98</v>
      </c>
      <c r="K31" s="1" t="s">
        <v>95</v>
      </c>
      <c r="L31" s="7" t="s">
        <v>96</v>
      </c>
      <c r="M31" s="8" t="s">
        <v>97</v>
      </c>
      <c r="N31" s="9" t="s">
        <v>98</v>
      </c>
      <c r="O31" s="1" t="s">
        <v>17</v>
      </c>
      <c r="P31" s="7" t="s">
        <v>18</v>
      </c>
      <c r="Q31" s="8" t="s">
        <v>19</v>
      </c>
      <c r="R31" s="9" t="s">
        <v>20</v>
      </c>
      <c r="S31" s="19" t="s">
        <v>17</v>
      </c>
      <c r="T31" s="7" t="s">
        <v>18</v>
      </c>
      <c r="U31" s="8" t="s">
        <v>19</v>
      </c>
      <c r="V31" s="9" t="s">
        <v>20</v>
      </c>
      <c r="W31" s="137"/>
    </row>
    <row r="32" spans="1:23" ht="15" thickBot="1">
      <c r="E32" s="17" t="s">
        <v>99</v>
      </c>
      <c r="F32" s="14" t="s">
        <v>100</v>
      </c>
      <c r="G32" s="14" t="s">
        <v>100</v>
      </c>
      <c r="H32" s="14" t="s">
        <v>100</v>
      </c>
      <c r="I32" s="14" t="s">
        <v>100</v>
      </c>
      <c r="J32" s="14" t="s">
        <v>100</v>
      </c>
      <c r="K32" s="14" t="s">
        <v>100</v>
      </c>
      <c r="L32" s="14" t="s">
        <v>100</v>
      </c>
      <c r="M32" s="14" t="s">
        <v>100</v>
      </c>
      <c r="N32" s="14" t="s">
        <v>100</v>
      </c>
      <c r="O32" s="14" t="s">
        <v>100</v>
      </c>
      <c r="P32" s="14" t="s">
        <v>100</v>
      </c>
      <c r="Q32" s="14" t="s">
        <v>100</v>
      </c>
      <c r="R32" s="14" t="s">
        <v>100</v>
      </c>
      <c r="S32" s="20" t="s">
        <v>100</v>
      </c>
      <c r="T32" s="14" t="s">
        <v>100</v>
      </c>
      <c r="U32" s="14" t="s">
        <v>100</v>
      </c>
      <c r="V32" s="14" t="s">
        <v>100</v>
      </c>
      <c r="W32" s="15"/>
    </row>
    <row r="33" spans="5:23" ht="15" thickBot="1">
      <c r="E33" s="2" t="s">
        <v>101</v>
      </c>
      <c r="F33" s="14" t="s">
        <v>100</v>
      </c>
      <c r="G33" s="14" t="s">
        <v>100</v>
      </c>
      <c r="H33" s="14" t="s">
        <v>100</v>
      </c>
      <c r="I33" s="14" t="s">
        <v>100</v>
      </c>
      <c r="J33" s="14" t="s">
        <v>100</v>
      </c>
      <c r="K33" s="14" t="s">
        <v>100</v>
      </c>
      <c r="L33" s="14" t="s">
        <v>100</v>
      </c>
      <c r="M33" s="14" t="s">
        <v>100</v>
      </c>
      <c r="N33" s="14" t="s">
        <v>100</v>
      </c>
      <c r="O33" s="14" t="s">
        <v>100</v>
      </c>
      <c r="P33" s="14" t="s">
        <v>100</v>
      </c>
      <c r="Q33" s="14" t="s">
        <v>100</v>
      </c>
      <c r="R33" s="14" t="s">
        <v>100</v>
      </c>
      <c r="S33" s="21" t="s">
        <v>100</v>
      </c>
      <c r="T33" s="14" t="s">
        <v>100</v>
      </c>
      <c r="U33" s="14" t="s">
        <v>100</v>
      </c>
      <c r="V33" s="14" t="s">
        <v>100</v>
      </c>
      <c r="W33" s="3"/>
    </row>
    <row r="34" spans="5:23" ht="15" thickBot="1">
      <c r="E34" s="4" t="s">
        <v>102</v>
      </c>
      <c r="F34" s="14" t="s">
        <v>100</v>
      </c>
      <c r="G34" s="14" t="s">
        <v>100</v>
      </c>
      <c r="H34" s="14" t="s">
        <v>100</v>
      </c>
      <c r="I34" s="14" t="s">
        <v>100</v>
      </c>
      <c r="J34" s="14" t="s">
        <v>100</v>
      </c>
      <c r="K34" s="14" t="s">
        <v>100</v>
      </c>
      <c r="L34" s="14" t="s">
        <v>100</v>
      </c>
      <c r="M34" s="14" t="s">
        <v>100</v>
      </c>
      <c r="N34" s="14" t="s">
        <v>100</v>
      </c>
      <c r="O34" s="14" t="s">
        <v>100</v>
      </c>
      <c r="P34" s="14" t="s">
        <v>100</v>
      </c>
      <c r="Q34" s="14" t="s">
        <v>100</v>
      </c>
      <c r="R34" s="14" t="s">
        <v>100</v>
      </c>
      <c r="S34" s="21" t="s">
        <v>100</v>
      </c>
      <c r="T34" s="14" t="s">
        <v>100</v>
      </c>
      <c r="U34" s="14" t="s">
        <v>100</v>
      </c>
      <c r="V34" s="14" t="s">
        <v>100</v>
      </c>
      <c r="W34" s="5"/>
    </row>
    <row r="35" spans="5:23" ht="15" thickBot="1">
      <c r="E35" s="18" t="s">
        <v>103</v>
      </c>
      <c r="F35" s="14" t="s">
        <v>100</v>
      </c>
      <c r="G35" s="14" t="s">
        <v>100</v>
      </c>
      <c r="H35" s="14" t="s">
        <v>100</v>
      </c>
      <c r="I35" s="14" t="s">
        <v>100</v>
      </c>
      <c r="J35" s="14" t="s">
        <v>100</v>
      </c>
      <c r="K35" s="14" t="s">
        <v>100</v>
      </c>
      <c r="L35" s="14" t="s">
        <v>100</v>
      </c>
      <c r="M35" s="14" t="s">
        <v>100</v>
      </c>
      <c r="N35" s="14" t="s">
        <v>100</v>
      </c>
      <c r="O35" s="14" t="s">
        <v>100</v>
      </c>
      <c r="P35" s="14" t="s">
        <v>100</v>
      </c>
      <c r="Q35" s="14" t="s">
        <v>100</v>
      </c>
      <c r="R35" s="14" t="s">
        <v>100</v>
      </c>
      <c r="S35" s="21" t="s">
        <v>100</v>
      </c>
      <c r="T35" s="14" t="s">
        <v>100</v>
      </c>
      <c r="U35" s="14" t="s">
        <v>100</v>
      </c>
      <c r="V35" s="14" t="s">
        <v>100</v>
      </c>
      <c r="W35" s="6"/>
    </row>
  </sheetData>
  <mergeCells count="31">
    <mergeCell ref="U25:W25"/>
    <mergeCell ref="C25:F25"/>
    <mergeCell ref="L25:Q25"/>
    <mergeCell ref="E2:U2"/>
    <mergeCell ref="E3:U3"/>
    <mergeCell ref="E4:U4"/>
    <mergeCell ref="E5:U5"/>
    <mergeCell ref="E6:U6"/>
    <mergeCell ref="W8:W10"/>
    <mergeCell ref="T9:V9"/>
    <mergeCell ref="G8:V8"/>
    <mergeCell ref="B9:B10"/>
    <mergeCell ref="C9:C10"/>
    <mergeCell ref="D9:F9"/>
    <mergeCell ref="L9:O9"/>
    <mergeCell ref="P9:S9"/>
    <mergeCell ref="G9:K9"/>
    <mergeCell ref="E29:W29"/>
    <mergeCell ref="F30:F31"/>
    <mergeCell ref="G30:J30"/>
    <mergeCell ref="K30:N30"/>
    <mergeCell ref="O30:R30"/>
    <mergeCell ref="S30:V30"/>
    <mergeCell ref="E30:E31"/>
    <mergeCell ref="W30:W31"/>
    <mergeCell ref="C26:F26"/>
    <mergeCell ref="C27:F27"/>
    <mergeCell ref="U26:W26"/>
    <mergeCell ref="U27:W27"/>
    <mergeCell ref="L26:Q26"/>
    <mergeCell ref="L27:Q27"/>
  </mergeCells>
  <phoneticPr fontId="8" type="noConversion"/>
  <conditionalFormatting sqref="F32:V35">
    <cfRule type="containsBlanks" dxfId="39" priority="133">
      <formula>LEN(TRIM(F32))=0</formula>
    </cfRule>
  </conditionalFormatting>
  <conditionalFormatting sqref="L11">
    <cfRule type="cellIs" priority="54" operator="equal">
      <formula>"NO DISPONIBLE"</formula>
    </cfRule>
  </conditionalFormatting>
  <conditionalFormatting sqref="M15:N23">
    <cfRule type="containsBlanks" dxfId="38" priority="69">
      <formula>LEN(TRIM(M15))=0</formula>
    </cfRule>
  </conditionalFormatting>
  <conditionalFormatting sqref="M11:O11">
    <cfRule type="containsBlanks" dxfId="37" priority="91">
      <formula>LEN(TRIM(M11))=0</formula>
    </cfRule>
  </conditionalFormatting>
  <conditionalFormatting sqref="M13:O15">
    <cfRule type="containsBlanks" dxfId="36" priority="296">
      <formula>LEN(TRIM(M13))=0</formula>
    </cfRule>
  </conditionalFormatting>
  <conditionalFormatting sqref="N23:O23">
    <cfRule type="cellIs" dxfId="35" priority="73" operator="between">
      <formula>0.7</formula>
      <formula>1.2</formula>
    </cfRule>
    <cfRule type="containsBlanks" dxfId="34" priority="75">
      <formula>LEN(TRIM(N23))=0</formula>
    </cfRule>
    <cfRule type="cellIs" dxfId="33" priority="72" operator="between">
      <formula>0.5</formula>
      <formula>0.7</formula>
    </cfRule>
    <cfRule type="cellIs" dxfId="32" priority="71" operator="lessThan">
      <formula>0.5</formula>
    </cfRule>
  </conditionalFormatting>
  <conditionalFormatting sqref="O16:O19">
    <cfRule type="cellIs" dxfId="31" priority="56" stopIfTrue="1" operator="equal">
      <formula>"100%"</formula>
    </cfRule>
    <cfRule type="cellIs" dxfId="30" priority="58" stopIfTrue="1" operator="between">
      <formula>0.5</formula>
      <formula>0.7</formula>
    </cfRule>
    <cfRule type="containsBlanks" dxfId="29" priority="61" stopIfTrue="1">
      <formula>LEN(TRIM(O16))=0</formula>
    </cfRule>
    <cfRule type="cellIs" dxfId="28" priority="60" stopIfTrue="1" operator="greaterThanOrEqual">
      <formula>1.2</formula>
    </cfRule>
    <cfRule type="cellIs" dxfId="27" priority="59" stopIfTrue="1" operator="between">
      <formula>0.7</formula>
      <formula>1.2</formula>
    </cfRule>
    <cfRule type="cellIs" dxfId="26" priority="57" stopIfTrue="1" operator="lessThan">
      <formula>0.5</formula>
    </cfRule>
  </conditionalFormatting>
  <conditionalFormatting sqref="O16:O23">
    <cfRule type="containsBlanks" dxfId="25" priority="55">
      <formula>LEN(TRIM(O16))=0</formula>
    </cfRule>
  </conditionalFormatting>
  <conditionalFormatting sqref="P11:V11">
    <cfRule type="containsText" dxfId="24" priority="37" operator="containsText" text="NO DISPONIBLE">
      <formula>NOT(ISERROR(SEARCH("NO DISPONIBLE",P11)))</formula>
    </cfRule>
    <cfRule type="cellIs" dxfId="23" priority="38" operator="lessThanOrEqual">
      <formula>0</formula>
    </cfRule>
    <cfRule type="cellIs" dxfId="22" priority="40" operator="greaterThanOrEqual">
      <formula>0.15</formula>
    </cfRule>
    <cfRule type="cellIs" dxfId="21" priority="39" stopIfTrue="1" operator="between">
      <formula>0</formula>
      <formula>0.15</formula>
    </cfRule>
  </conditionalFormatting>
  <conditionalFormatting sqref="S12:S15 P12:R23 S20:S23">
    <cfRule type="cellIs" dxfId="20" priority="17" stopIfTrue="1" operator="equal">
      <formula>"100%"</formula>
    </cfRule>
    <cfRule type="cellIs" dxfId="19" priority="2" operator="equal">
      <formula>"NO DISPONIBLE"</formula>
    </cfRule>
    <cfRule type="containsBlanks" dxfId="18" priority="22" stopIfTrue="1">
      <formula>LEN(TRIM(P12))=0</formula>
    </cfRule>
    <cfRule type="cellIs" dxfId="17" priority="21" stopIfTrue="1" operator="greaterThanOrEqual">
      <formula>1.2</formula>
    </cfRule>
    <cfRule type="cellIs" dxfId="16" priority="20" stopIfTrue="1" operator="between">
      <formula>0.7</formula>
      <formula>1.2</formula>
    </cfRule>
    <cfRule type="cellIs" dxfId="15" priority="19" stopIfTrue="1" operator="between">
      <formula>0.5</formula>
      <formula>0.7</formula>
    </cfRule>
    <cfRule type="cellIs" dxfId="14" priority="18" stopIfTrue="1" operator="lessThan">
      <formula>0.5</formula>
    </cfRule>
  </conditionalFormatting>
  <conditionalFormatting sqref="S16:S19">
    <cfRule type="cellIs" dxfId="13" priority="77" stopIfTrue="1" operator="equal">
      <formula>"100%"</formula>
    </cfRule>
    <cfRule type="cellIs" dxfId="12" priority="78" stopIfTrue="1" operator="lessThan">
      <formula>0.5</formula>
    </cfRule>
    <cfRule type="cellIs" dxfId="11" priority="79" stopIfTrue="1" operator="between">
      <formula>0.5</formula>
      <formula>0.7</formula>
    </cfRule>
    <cfRule type="cellIs" dxfId="10" priority="81" stopIfTrue="1" operator="greaterThanOrEqual">
      <formula>1.2</formula>
    </cfRule>
    <cfRule type="containsBlanks" dxfId="9" priority="82" stopIfTrue="1">
      <formula>LEN(TRIM(S16))=0</formula>
    </cfRule>
    <cfRule type="cellIs" dxfId="8" priority="80" stopIfTrue="1" operator="between">
      <formula>0.7</formula>
      <formula>1.2</formula>
    </cfRule>
  </conditionalFormatting>
  <conditionalFormatting sqref="S16:S19">
    <cfRule type="containsBlanks" dxfId="7" priority="11">
      <formula>LEN(TRIM(S16))=0</formula>
    </cfRule>
  </conditionalFormatting>
  <conditionalFormatting sqref="T12:V23">
    <cfRule type="cellIs" dxfId="6" priority="3" stopIfTrue="1" operator="equal">
      <formula>"100%"</formula>
    </cfRule>
    <cfRule type="cellIs" dxfId="5" priority="4" stopIfTrue="1" operator="lessThan">
      <formula>0.5</formula>
    </cfRule>
    <cfRule type="cellIs" dxfId="4" priority="6" stopIfTrue="1" operator="between">
      <formula>0.7</formula>
      <formula>1.2</formula>
    </cfRule>
    <cfRule type="containsBlanks" dxfId="3" priority="8" stopIfTrue="1">
      <formula>LEN(TRIM(T12))=0</formula>
    </cfRule>
    <cfRule type="cellIs" dxfId="2" priority="1" operator="equal">
      <formula>"NO DISPONIBLE"</formula>
    </cfRule>
    <cfRule type="cellIs" dxfId="1" priority="7" stopIfTrue="1" operator="greaterThanOrEqual">
      <formula>1.2</formula>
    </cfRule>
    <cfRule type="cellIs" dxfId="0" priority="5" stopIfTrue="1" operator="between">
      <formula>0.5</formula>
      <formula>0.7</formula>
    </cfRule>
  </conditionalFormatting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defaultColWidth="11.42578125" defaultRowHeight="14.45"/>
  <cols>
    <col min="1" max="1" width="20.28515625" customWidth="1"/>
    <col min="2" max="2" width="34.7109375" customWidth="1"/>
  </cols>
  <sheetData>
    <row r="1" spans="1:2">
      <c r="A1" s="10" t="s">
        <v>104</v>
      </c>
    </row>
    <row r="3" spans="1:2" ht="120" customHeight="1">
      <c r="A3" s="173" t="s">
        <v>105</v>
      </c>
      <c r="B3" s="173"/>
    </row>
    <row r="5" spans="1:2" ht="43.15">
      <c r="A5" s="11"/>
      <c r="B5" s="12" t="s">
        <v>106</v>
      </c>
    </row>
    <row r="6" spans="1:2" ht="57.6">
      <c r="A6" s="13"/>
      <c r="B6" s="12" t="s">
        <v>107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 DPM</dc:creator>
  <cp:keywords/>
  <dc:description/>
  <cp:lastModifiedBy>Susana Graciela Chan May</cp:lastModifiedBy>
  <cp:revision/>
  <dcterms:created xsi:type="dcterms:W3CDTF">2021-02-22T21:43:21Z</dcterms:created>
  <dcterms:modified xsi:type="dcterms:W3CDTF">2025-01-16T16:44:25Z</dcterms:modified>
  <cp:category/>
  <cp:contentStatus/>
</cp:coreProperties>
</file>