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3"/>
  <workbookPr/>
  <mc:AlternateContent xmlns:mc="http://schemas.openxmlformats.org/markup-compatibility/2006">
    <mc:Choice Requires="x15">
      <x15ac:absPath xmlns:x15ac="http://schemas.microsoft.com/office/spreadsheetml/2010/11/ac" url="C:\Users\susyc\OneDrive\Documentos\Planeación (Respaldo)\1. Entregas trimestrales\2do Trimestre 2025\3.3 Instituto del Deporte\3. Formato de Seguimiento ID\"/>
    </mc:Choice>
  </mc:AlternateContent>
  <xr:revisionPtr revIDLastSave="3" documentId="13_ncr:1_{59CFBCEA-7CF4-4A0D-849F-21B09522D4B3}" xr6:coauthVersionLast="47" xr6:coauthVersionMax="47" xr10:uidLastSave="{A2E902F1-13B7-483E-97A6-A07CD7AF8199}"/>
  <bookViews>
    <workbookView xWindow="-120" yWindow="-120" windowWidth="20730" windowHeight="11160" xr2:uid="{00000000-000D-0000-FFFF-FFFF00000000}"/>
  </bookViews>
  <sheets>
    <sheet name="SEGUIMIENTO 2025" sheetId="1" r:id="rId1"/>
    <sheet name="SEGUIMIENTO 2026" sheetId="6" r:id="rId2"/>
    <sheet name="SEGUIMIENTO 2027" sheetId="7" r:id="rId3"/>
    <sheet name="Instrucciones" sheetId="3" r:id="rId4"/>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5" i="1" l="1"/>
  <c r="U16" i="1"/>
  <c r="U17" i="1"/>
  <c r="U35" i="1"/>
  <c r="T29" i="1"/>
  <c r="U29" i="1"/>
  <c r="U34" i="1"/>
  <c r="U33" i="1"/>
  <c r="U32" i="1"/>
  <c r="U31" i="1"/>
  <c r="U30" i="1"/>
  <c r="T30" i="1"/>
  <c r="Q30" i="1"/>
  <c r="Q29" i="1"/>
  <c r="P29" i="1"/>
  <c r="P28" i="1"/>
  <c r="U27" i="1"/>
  <c r="T27" i="1"/>
  <c r="U26" i="1"/>
  <c r="T26" i="1"/>
  <c r="U25" i="1"/>
  <c r="T25" i="1"/>
  <c r="U24" i="1"/>
  <c r="T24" i="1"/>
  <c r="U23" i="1"/>
  <c r="T23" i="1"/>
  <c r="U22" i="1"/>
  <c r="T22" i="1"/>
  <c r="U21" i="1"/>
  <c r="T21" i="1"/>
  <c r="U20" i="1"/>
  <c r="T20" i="1"/>
  <c r="U19" i="1"/>
  <c r="T19" i="1"/>
  <c r="U18" i="1"/>
  <c r="T18" i="1"/>
  <c r="T17" i="1"/>
  <c r="P54" i="1"/>
  <c r="V51" i="1" l="1"/>
  <c r="U51" i="1"/>
  <c r="T51" i="1"/>
  <c r="S51" i="1"/>
  <c r="R51" i="1"/>
  <c r="Q51" i="1"/>
  <c r="P51" i="1"/>
  <c r="O51" i="1"/>
  <c r="V50" i="1"/>
  <c r="U50" i="1"/>
  <c r="T50" i="1"/>
  <c r="S50" i="1"/>
  <c r="R50" i="1"/>
  <c r="Q50" i="1"/>
  <c r="P50" i="1"/>
  <c r="O50" i="1"/>
  <c r="Q36" i="1"/>
  <c r="Q38" i="1"/>
  <c r="Q37" i="1"/>
  <c r="Q35" i="1"/>
  <c r="Q34" i="1"/>
  <c r="Q33" i="1"/>
  <c r="Q32" i="1"/>
  <c r="Q31" i="1"/>
  <c r="Q28" i="1"/>
  <c r="Q27" i="1"/>
  <c r="Q26" i="1"/>
  <c r="Q25" i="1"/>
  <c r="Q24" i="1"/>
  <c r="Q23" i="1"/>
  <c r="Q22" i="1"/>
  <c r="Q21" i="1"/>
  <c r="Q20" i="1"/>
  <c r="Q19" i="1"/>
  <c r="U38" i="1"/>
  <c r="U37" i="1"/>
  <c r="U36" i="1"/>
  <c r="U28" i="1"/>
  <c r="Q15" i="1"/>
  <c r="Q18" i="1"/>
  <c r="Q17" i="1"/>
  <c r="T38" i="1"/>
  <c r="T37" i="1"/>
  <c r="T36" i="1"/>
  <c r="T35" i="1"/>
  <c r="T34" i="1"/>
  <c r="T33" i="1"/>
  <c r="T32" i="1"/>
  <c r="T31" i="1"/>
  <c r="T28" i="1"/>
  <c r="T15" i="1"/>
  <c r="T16" i="1"/>
  <c r="W16" i="1"/>
  <c r="V16" i="1"/>
  <c r="P15" i="1" l="1"/>
  <c r="P16" i="1"/>
  <c r="P17" i="1"/>
  <c r="V52" i="1" l="1"/>
  <c r="U52" i="1"/>
  <c r="T52" i="1"/>
  <c r="S52" i="1"/>
  <c r="R52" i="1"/>
  <c r="Q52" i="1"/>
  <c r="P52" i="1"/>
  <c r="O52" i="1"/>
  <c r="P38" i="1"/>
  <c r="P37" i="1"/>
  <c r="P36" i="1"/>
  <c r="P35" i="1"/>
  <c r="P34" i="1"/>
  <c r="P33" i="1"/>
  <c r="P32" i="1"/>
  <c r="P31" i="1"/>
  <c r="P30" i="1"/>
  <c r="P27" i="1"/>
  <c r="P26" i="1"/>
  <c r="P25" i="1"/>
  <c r="P24" i="1"/>
  <c r="P23" i="1"/>
  <c r="P22" i="1"/>
  <c r="P21" i="1"/>
  <c r="P20" i="1"/>
  <c r="P19" i="1"/>
  <c r="P18" i="1"/>
  <c r="V51" i="7" l="1"/>
  <c r="U51" i="7"/>
  <c r="T51" i="7"/>
  <c r="S51" i="7"/>
  <c r="R51" i="7"/>
  <c r="Q51" i="7"/>
  <c r="P51" i="7"/>
  <c r="O51" i="7"/>
  <c r="V50" i="7"/>
  <c r="U50" i="7"/>
  <c r="T50" i="7"/>
  <c r="S50" i="7"/>
  <c r="R50" i="7"/>
  <c r="Q50" i="7"/>
  <c r="P50" i="7"/>
  <c r="O50" i="7"/>
  <c r="V49" i="7"/>
  <c r="U49" i="7"/>
  <c r="T49" i="7"/>
  <c r="S49" i="7"/>
  <c r="R49" i="7"/>
  <c r="Q49" i="7"/>
  <c r="P49" i="7"/>
  <c r="O49" i="7"/>
  <c r="V48" i="7"/>
  <c r="U48" i="7"/>
  <c r="T48" i="7"/>
  <c r="S48" i="7"/>
  <c r="R48" i="7"/>
  <c r="Q48" i="7"/>
  <c r="P48" i="7"/>
  <c r="O48" i="7"/>
  <c r="W16" i="7"/>
  <c r="V16" i="7"/>
  <c r="U16" i="7"/>
  <c r="T16" i="7"/>
  <c r="S16" i="7"/>
  <c r="R16" i="7"/>
  <c r="Q16" i="7"/>
  <c r="P16" i="7"/>
  <c r="V51" i="6"/>
  <c r="U51" i="6"/>
  <c r="T51" i="6"/>
  <c r="S51" i="6"/>
  <c r="R51" i="6"/>
  <c r="Q51" i="6"/>
  <c r="P51" i="6"/>
  <c r="O51" i="6"/>
  <c r="V50" i="6"/>
  <c r="U50" i="6"/>
  <c r="T50" i="6"/>
  <c r="S50" i="6"/>
  <c r="R50" i="6"/>
  <c r="Q50" i="6"/>
  <c r="P50" i="6"/>
  <c r="O50" i="6"/>
  <c r="V49" i="6"/>
  <c r="U49" i="6"/>
  <c r="T49" i="6"/>
  <c r="S49" i="6"/>
  <c r="R49" i="6"/>
  <c r="Q49" i="6"/>
  <c r="P49" i="6"/>
  <c r="O49" i="6"/>
  <c r="V48" i="6"/>
  <c r="U48" i="6"/>
  <c r="T48" i="6"/>
  <c r="S48" i="6"/>
  <c r="R48" i="6"/>
  <c r="Q48" i="6"/>
  <c r="P48" i="6"/>
  <c r="O48" i="6"/>
  <c r="W16" i="6"/>
  <c r="V16" i="6"/>
  <c r="U16" i="6"/>
  <c r="T16" i="6"/>
  <c r="S16" i="6"/>
  <c r="R16" i="6"/>
  <c r="Q16" i="6"/>
  <c r="P16" i="6"/>
  <c r="V48" i="1"/>
  <c r="V49" i="1"/>
  <c r="V53" i="1"/>
  <c r="V54" i="1"/>
  <c r="U49" i="1"/>
  <c r="U53" i="1"/>
  <c r="U54" i="1"/>
  <c r="U48" i="1"/>
  <c r="T53" i="1"/>
  <c r="T54" i="1"/>
  <c r="T49" i="1"/>
  <c r="T48" i="1"/>
  <c r="S48" i="1"/>
  <c r="O48" i="1"/>
  <c r="S49" i="1"/>
  <c r="S54" i="1"/>
  <c r="S53" i="1"/>
  <c r="R53" i="1"/>
  <c r="R54" i="1"/>
  <c r="R49" i="1"/>
  <c r="R48" i="1"/>
  <c r="Q48" i="1"/>
  <c r="Q49" i="1"/>
  <c r="Q53" i="1"/>
  <c r="Q54" i="1"/>
  <c r="P48" i="1"/>
  <c r="P49" i="1"/>
  <c r="P53" i="1"/>
  <c r="O54" i="1"/>
  <c r="O53" i="1"/>
  <c r="O49" i="1"/>
  <c r="S16" i="1"/>
  <c r="R16" i="1"/>
  <c r="Q16" i="1"/>
</calcChain>
</file>

<file path=xl/sharedStrings.xml><?xml version="1.0" encoding="utf-8"?>
<sst xmlns="http://schemas.openxmlformats.org/spreadsheetml/2006/main" count="644" uniqueCount="194">
  <si>
    <t>FORMATO PARA LA PROGRAMACIÓN, SEGUIMIENTO Y EVALUACIÓN DEL AVANCE EN CUMPLIMIENTO DE METAS Y OBJETIVOS DEL PROGRAMA PRESUPUESTARIO ANUAL 2025</t>
  </si>
  <si>
    <t>EJE 3: TODOS POR LA PAZ</t>
  </si>
  <si>
    <t>CLAVE Y NOMBRE DEL PPA: E-PPE 3.3 PPROGRAMA DEPORTE SIN LÍMITES</t>
  </si>
  <si>
    <t>NOMBRE DE LA DEPENDENCIA QUE ATIENDE AL PROGRAMA INSTITUTO DEL DEPORTE DEL MUNICIPIO DE BENITO JUÁREZ</t>
  </si>
  <si>
    <t>AVANCE EN CUMPLIMIENTO DE METAS TRIMESTRAL Y ANUAL ACUMULADO 2025</t>
  </si>
  <si>
    <t>Nivel.
(unidad administrativa responsable)</t>
  </si>
  <si>
    <t>Resumen narrativo u objetivos.
Clave: Número del Eje, Número del Programa, 1 para el Fin, 1 para el Propósito, Número del Componente, Número de las Actividades.</t>
  </si>
  <si>
    <t>INDICADOR</t>
  </si>
  <si>
    <t>META PROGRAMADA 2025</t>
  </si>
  <si>
    <t>META ALCANZADA 2025</t>
  </si>
  <si>
    <t>PORCENTAJE DE AVANCE TRIMESTRAL 2025</t>
  </si>
  <si>
    <t>PORCENTAJE DE AVANCE TRIMESTRAL ACUMULADO 2025</t>
  </si>
  <si>
    <t>JUSTIFICACION TRIMESTRAL DE AVANCE DE RESULTADOS 2025</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</si>
  <si>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</si>
  <si>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</si>
  <si>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</si>
  <si>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</si>
  <si>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</si>
  <si>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</si>
  <si>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</si>
  <si>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</si>
  <si>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(Dirección de Planeación Municipal )</t>
  </si>
  <si>
    <r>
      <rPr>
        <b/>
        <sz val="11"/>
        <color theme="1"/>
        <rFont val="Arial"/>
        <family val="2"/>
      </rPr>
      <t xml:space="preserve">3.3.1 </t>
    </r>
    <r>
      <rPr>
        <sz val="11"/>
        <color theme="1"/>
        <rFont val="Arial"/>
        <family val="2"/>
      </rPr>
      <t>Contribuir a una sociedad más segura, cohesionada y pacífica en el municipio de Benito Juárez mediante estrategias de prevención de la violencia, impulso a la convivencia y fortalecimiento del bienestar social”.</t>
    </r>
  </si>
  <si>
    <r>
      <rPr>
        <b/>
        <sz val="11"/>
        <color theme="1"/>
        <rFont val="Arial"/>
        <family val="2"/>
      </rPr>
      <t>I_TOD_PAZ:</t>
    </r>
    <r>
      <rPr>
        <sz val="11"/>
        <color theme="1"/>
        <rFont val="Arial"/>
        <family val="2"/>
      </rPr>
      <t xml:space="preserve"> Índice de Todos por la Paz</t>
    </r>
  </si>
  <si>
    <t>Trianual</t>
  </si>
  <si>
    <r>
      <rPr>
        <b/>
        <sz val="11"/>
        <color theme="1"/>
        <rFont val="Arial"/>
        <family val="2"/>
      </rPr>
      <t xml:space="preserve">Unidad de medida del indicador: </t>
    </r>
    <r>
      <rPr>
        <sz val="11"/>
        <color theme="1"/>
        <rFont val="Arial"/>
        <family val="2"/>
      </rPr>
      <t xml:space="preserve">
Porcentaje</t>
    </r>
  </si>
  <si>
    <t>No Aplica</t>
  </si>
  <si>
    <t>Meta Trimestral:  
El Índice Municipal de Todos por la Paz se integra con 3 Dimensiones y 9 subdimensiones que miden aspectos de Seguridad y Justicia, Cohesión Social y Educación para la Paz con indicadores de diferentes instituciones externas e internas al municipio . En el segundo trimestre la meta realizada se consideró igual a la programada debido a que los indicadores no han tenido actualizaciones.</t>
  </si>
  <si>
    <t>EJEMPLO</t>
  </si>
  <si>
    <t>Propósito
(Instituto del Deporte)</t>
  </si>
  <si>
    <t>3.3.1.1 La población del Municipio de Benito Juárez participa regularmente en actividades físicas y recreativas del Instituto del Deporte.</t>
  </si>
  <si>
    <t xml:space="preserve">
PCPAO : Porcentaje de ciudadanos que participan regularmente en actividades físicas y recreativas organizadas.
</t>
  </si>
  <si>
    <t>Trimestral</t>
  </si>
  <si>
    <t>UNIDAD DE MEDIDA DEL INDICADOR: Porcentaje
UNIDAD DE MEDIDA DE LAS VARIABLE: Deportistas</t>
  </si>
  <si>
    <t xml:space="preserve">
La meta alcanzada en el trimestre fue del 234.12%, monto superado ya que la participación de deportistas y asistentes fue de buena aceptación por la promoción y convocatoria.
Justificación trimestral: La meta de deportistas participantes en el trimestre es de 4780.00 y llega a 11191.00. La meta alcanzada en el trimestre fue del 141.41%, monto superado ya que la participación de deportistas y asistentes fue de buena aceptación por la promoción y convocatoria.
La meta alcanzada en el porcentaje anual es de 48.69% deportistas y asistentes.</t>
  </si>
  <si>
    <t>Componente
( Coordinación Administrativa )</t>
  </si>
  <si>
    <t>3.3.1.1.1 Registros de finanzas públicas realizadas</t>
  </si>
  <si>
    <t>PFR: Porcentaje de registros de finanzas públicas realizadas.</t>
  </si>
  <si>
    <t>UNIDAD DE MEDIDA DEL INDICADOR: Porcentaje
UNIDAD DE MEDIDA DE LAS VARIABLE: Registros de finanzas públicas</t>
  </si>
  <si>
    <t>Se realizan los informes y reportes conforme a la normatividad vigente
Meta trimestral: el número de reportes administrativos oficiales se cumple alcanzando la meta de 3.00 en el trimestre de los 3.00 programados.
Avance trimestral: En el trimestre se realizan los reportes programados cumpliendo el 100.00%. La meta alcanzada en el porcentaje anual es de 50.00 % de reportes administrativos.</t>
  </si>
  <si>
    <t>Actividad</t>
  </si>
  <si>
    <t>3.3.1.1.1.1 Recaudación por actividades y eventos en el Instituto del Deporte</t>
  </si>
  <si>
    <t>PRR: Porcentaje de recaudaciones realizadas.</t>
  </si>
  <si>
    <t>UNIDAD DE MEDIDA DEL INDICADOR:                                                                                                                                                                                                                                                                                                                                      
Porcentaje
UNIDAD DE MEDIDA DE LA VARIABLE:                                                                                                                                                                                                                                                                                                                                                                                              
Recaudaciones</t>
  </si>
  <si>
    <t>Se realizan recaudaciones alcanzando el 101.96% de la meta programada.
Meta trimestral: Alcance fue de 520.00 en el trimestre de los 510.00 programados.
Avance trimestral: En el trimestre se realizan los reportes programados cumpliendo el 101.96%.
La meta alcanzada en el porcentaje anual es de 45.10% de recaudaciones.</t>
  </si>
  <si>
    <t>Componente
( Coordinación de Mantenimiento e infraestructura de Instalaciones Deportivas )</t>
  </si>
  <si>
    <t>3.3.1.1.2 Espacios deportivos atendidos.</t>
  </si>
  <si>
    <t xml:space="preserve">PMPCED: Porcentaje de Mantenimiento Preventivo y Creación de Espacios Deportivos </t>
  </si>
  <si>
    <t>UNIDAD DE MEDIDA DEL INDICADOR:                                                                                                                                                                                                                                                                                    Porcentaje 
                                                                                                                                                                                                                                                                                                                                                                   UNIDAD DE MEDIDA DE LA VARIABLE: Espacios deportivos</t>
  </si>
  <si>
    <t>Las actividades no se realizaron en su totalidad a lo programado en por trimestre en en el resultado anual, debido a que no hubo ingresos de recursos en el de período fiscal para su completa ejecución.
Meta trimestral: La meta de 30.00 espacios atendidos la cual sólo se ejecuta mantenimiento en 6.00 espacios.
Avance trimestral: El avance fue del 20.00%, se da atención a 6.00 instalaciones deportivas debido menores ingresos para ejercer el presupuesto. La meta alcanzada en el porcentaje anual es de 15.60 % de espacios deportivos atendidos.</t>
  </si>
  <si>
    <t>3.3.1.1.2.1 Realización de limpieza y mantenimiento de instalaciones deportivas.</t>
  </si>
  <si>
    <t>PMDR: Porcentaje de limpieza y mantenimiento en instalaciones deportivas realizados.</t>
  </si>
  <si>
    <t>UNIDAD DE MEDIDA DEL INDICADOR:                                                                                                                                                                                                                                                                                   
Porcentaje
UNIDAD DE MEDIDA DE LA VARIABLE:                                                                                                                                                                                                                                                                                
Espacios Deportivos</t>
  </si>
  <si>
    <t>Las actividades no se realizaron en su totalidad a lo programado en por trimestre en en el resultado anual, debido a que no hubo ingresos de recursos en el de período fiscal para su completa ejecución.
Meta trimestral: La meta de 30.00 espacios atendidos la cual sólo se ejecuta mantenimiento en 6.00 espacios.
Avance trimestral: El avance fue del 20.00%, se da atención a 6.00 instalaciones deportivas debido menores ingresos para ejercer el presupuesto. La meta alcanzada en el porcentaje anual es de 15.60 % de instalaciones deportivas atendidas.</t>
  </si>
  <si>
    <t>Componente
( Coordinación de Operaciones y Logística )</t>
  </si>
  <si>
    <t>3.3.1.1.3 Recursos económicos y en especie a favor de la práctica deportiva ejercidos</t>
  </si>
  <si>
    <t xml:space="preserve">PIADR: Porcentaje de Impulsos de actividades deportivas y recreativas. económicos o en especie ejercidos
</t>
  </si>
  <si>
    <t>UNIDAD DE MEDIDA DEL INDICADOR: Porcentaje                                                                                                                                                                                                                                                                 
UNIDAD DE MEDIDA DE LA VARIABLE: Impulsos de actividades</t>
  </si>
  <si>
    <t>La meta programada se supera con el 197.52% debido a la buena participación y asistencia a los eventos deportivos.
Meta trimestral: de 4400.00 impulsos deportivos se supera y llega a 8691.00 debido a mayor número de acciones en las actividades deportivas.
Avance trimestral: El avance trimestral llega a 197.52% debido a que los eventos deportivos tuvieron bastante asistencia. La meta alcanzada en el porcentaje anual es de 30..40 % de eventos deportivos.</t>
  </si>
  <si>
    <t>3.3.1.1.3.1 Entrega de incentivos a talentos deportivos</t>
  </si>
  <si>
    <t>PITD: Porcentaje de incentivos para talentos deportivos entregados</t>
  </si>
  <si>
    <t>UNIDAD DE LA MEDIDA DEL INDICADOR:                                                                                                                                                                                                                                                                                                                                                                        
Porcentaje                                                                                                                                                                                                                                                                                                                                                
UNIDAD DE LA MEDIDA DE LA VARIABLE:                                                                                                                                                                                                                                                                                     Incentivos para talentos deportivos</t>
  </si>
  <si>
    <t>Meta trimestral: La meta se supera con 2391.00 incentivos con un programado de 400.00 incentivos deportivos entregados, incluyendo equipos que recibieron material deportivo o apoyo en transportación. No se cumplieron los requisitos para ser otorgados más incentivos u apoyos.
Avance trimestral: El avance a lo programado de 597.75% fue muy por encima de la meta debido al período en que más actividades deportivas se enfocan despues de loos procesos de selección Estatales. La meta alcanzada en el porcentaje anual es de 165.00 % de incentivos deportivos.</t>
  </si>
  <si>
    <t>3.3.1.1.3.2 Realización de eventos de turismo deportivo</t>
  </si>
  <si>
    <t>PAETD: Porcentaje de asistentes en eventos de turismo deportivo.</t>
  </si>
  <si>
    <t>Anual</t>
  </si>
  <si>
    <t xml:space="preserve">UNIDAD DE MEDIDA DEL INDICADOR:                                                                                                                                                                                                                                                                                              Porcentaje                                                                                                                                                                                                                                                                                                                                               
UNIDAD DE MEDIDA DE LA VARIABLE: 
Asistentes                                                                                                                                                                                                                                                                                                                                                                                                                                                                                                                      </t>
  </si>
  <si>
    <t>La meta en la actividad en el trimestre es de 0.00. Ya que no hay actividad programada.
Meta trimestral: La meta trimestral es de 0.00 ya que el evento se realiza en noviembre.
Avance trimestral:  No se obtiene un porcentaje de avance trimestral siendo de 0.00% que debido a que la actividad se realiza en el cuarto trimestre. La meta en el porcentaje anual es 0.00% por no haber actividad programada</t>
  </si>
  <si>
    <t>3.3.1.1.3.3 Realización del Maratón Internacional de Cancún con apoyos a atletas participantes.</t>
  </si>
  <si>
    <t>PAME: Porcentaje de apoyos a atletas de la Maratón entregados.</t>
  </si>
  <si>
    <t>UNIDAD DE MEDIDA DEL INDICADOR:                                                                                                                                                                                                                                                                                              Porcentaje                                                                                                                                                                                                                                                                                                                                               
UNIDAD DE MEDIDA DE LA VARIABLE:                                                                                                                                                                                                                                                                                                                                                                                                                                                                                                                                                         Apoyos</t>
  </si>
  <si>
    <t>3.3.1.1.3.4 Coordinación de actividades deportivas</t>
  </si>
  <si>
    <t xml:space="preserve">PADC: Porcentaje de Asistentes a Actividades deportivas coordinadas
</t>
  </si>
  <si>
    <t>UNIDAD DE MEDIDA DEL INDICADOR:                                                                                                                                                                                                                                                                                   
Porcentaje.
UNIDAD DE MEDIDA DE LA VARIABLE:                                                                                                                                                                                                                                                                                                                                                                                      
Asistentes</t>
  </si>
  <si>
    <t>La meta programada se supera con el 157.50% debido a la buena participación y asistencia a los eventos deportivos.
Meta trimestral: de 4000.00 impulsos deportivos se supera y llega a 6300.00 debido a mayor número de acciones en las actividades deportivas.
Avance trimestral: El avance trimestral llega a 157.50% debido a que los eventos deportivos tuvieron bastante asistencia.  La meta alcanzada en el porcentaje anual es de 82.92 % de en asistencia.</t>
  </si>
  <si>
    <t>Componente
( Coordinación de Deporte Federado )</t>
  </si>
  <si>
    <t xml:space="preserve">3.3.1.1.4 Eventos deportivos Federados realizados. </t>
  </si>
  <si>
    <t>PEDO: Porcentaje de Eventos deportivos Organizados realizados.</t>
  </si>
  <si>
    <t xml:space="preserve">UNIDAD DE MEDIDA DEL INDICADOR:                                                                                                                                                                                                                                                                                
Porcentaje                                                                                                                                                                                                                                                                                                                                           
UNIDAD DE MEDIDA DE LA VARIABLE:                                                                                                                                                                                                                                                                                                 
Eventos deportivos 
</t>
  </si>
  <si>
    <t>Se realizan actividades deportivas en coordinación con el Instituto del Deporte y la organización de más eventos de los agendados superando el porcentaje que resultó con el 100.00%. 
Meta trimestral: La meta de 15.00 eventos deportivos se supera en el trimestre llegando a 22.00 eventos deportivos organizados por iniciativa privada y asociaciones en coordinación con el Instituto del Deporte.
Avance trimestral: El avance porcentual es del 146.67% a lo programado ya que se realizan y oganiza un mayor número de eventos deportivos coordinados con el Instituto del Deporte. La meta alcanzada en el porcentaje anual es de 61.11% de eventos deportivos.</t>
  </si>
  <si>
    <t>3.3.1.1.4.1 Coordinación de eventos deportivos Federados.</t>
  </si>
  <si>
    <t xml:space="preserve">PEDFC: Porcentaje de eventos deportivos federados coordinados. </t>
  </si>
  <si>
    <t xml:space="preserve">UNIDAD DE MEDIDA DEL INDICADOR:                                                                                                                                                                                                                                                                                                                          
Porcentaje                                                                                                                                                                                                                                                                                                                                                           
UNIDAD DE MEDIDA DE LA VARIABLE:                                                                                                                                                                                                                                                                                                          
Eventos Deportivos </t>
  </si>
  <si>
    <t>Componente
( Coordinación de Deporte Estudiantil )</t>
  </si>
  <si>
    <t xml:space="preserve">3.3.1.1.5 Eventos deportivos de categoría estudiantil realizados </t>
  </si>
  <si>
    <t xml:space="preserve">PED: Porcentaje de Estímulos a deportistas
</t>
  </si>
  <si>
    <t>UNIDAD DE MEDIDA DEL INDICADOR:                                                                                                                                                                                                                                                                                             Porcentaje                                                                                                                                                                                                                                                                                                                                                                           
UNIDAD DE MEDIDA DE LA VARIABLE:                                                                                                                                                                                                                                                                                                                                                                                                           Deportistas</t>
  </si>
  <si>
    <t>La meta en la actividad en el trimestre es de 0.00 ya que no hay actividad programada.
Meta trimestral: La meta trimestral es de 0.00 pno hay actividad programada
Avance trimestral:  El porcentaje de avance trimestral es del 0.00%  . La meta de avsance en el porcentaje anual con respecto a este trimestre es de 76.66 % de participantes.</t>
  </si>
  <si>
    <t xml:space="preserve">3.3.1.1.5.1 Participación de deportistas seleccionados(as) de los Juegos Municipales de la CONADE </t>
  </si>
  <si>
    <t>PDSP: Porcentaje de deportistas seleccionadas(os) participantes.</t>
  </si>
  <si>
    <t xml:space="preserve">UNIDAD DE MEDIDA:                                                                                                                                                                                                                                                                                                                      
Porcentaje                                                                                                                                                                                                                                                                                                                                            
UNIDAD DE MEDIDA DE LA VARIABLE:                                                                                                                                                                                                                                                                                              
Deportistas </t>
  </si>
  <si>
    <t>La meta en la actividad en el trimestre es de 0.00 ya que no hay actividad programada.
Meta trimestral: La meta trimestral es de 0.00 pno hay actividad programada
Avance trimestral:  El porcentaje de avance trimestral es del 0.00%  . La meta de avance en el porcentaje anual ya es de 100.00 % de participantes.</t>
  </si>
  <si>
    <t xml:space="preserve">3.3.1.1.5.2 Premiación a atletas destacadas(os) con el Mérito Deportivo </t>
  </si>
  <si>
    <t xml:space="preserve">PAIMD: Porcentajes de atletas influenciados (as) con el mérito deportivo.
</t>
  </si>
  <si>
    <t>UNIDAD DE MEDIDA DEL INDICADOR:                                                                                                                                                                                                                                                                                                         Porcentaje
                                                                                                                                                                                                                                                                                                                                                     UNIDAD DE MEDIDA DE LA VARIABLE:                                                                                                                                                                                                                                                                                       Atletas</t>
  </si>
  <si>
    <t>La meta en la actividad programada en el trimestre es de 0.00 .
Meta trimestral: La meta trimestral es de 0.00
Avance trimestral:  El porcentaje de avance trimestral es del 0%  actividad se realizada acorde a lo programado. 
La meta en el porcentaje anual es 0.00% por no haber actividad programada.</t>
  </si>
  <si>
    <t>3.3.1.1.5.3 Realización de curso de verano Baaxlob Palaloob</t>
  </si>
  <si>
    <t>PNPCV: Porcentaje de niñas y niños participantes curso de verano.</t>
  </si>
  <si>
    <t xml:space="preserve">UNIDAD DE MEDIDA DEL INDICADOR:                                                                                                                                                                                                                                                                                
Porcentaje. 
UNIDAD DE MEDIDA DE LA VARIABLE:                                                                                                                                                                                                                                                                                                                                
Niñas y niños </t>
  </si>
  <si>
    <t>La meta en la actividad programada en el trimestre es de 0 .
Meta trimestral: La meta trimestral es de 0.00
Avance trimestral:  El porcentaje de avance trimestral es del 0%  actividad se realizada acorde a lo programado.
La meta en el porcentaje anual es 0.00% por no haber actividad programada.</t>
  </si>
  <si>
    <t>Componente
( Coordinación de Deporte Popular )</t>
  </si>
  <si>
    <t>3.3.1.1.6 Eventos deportivos populares organizados.</t>
  </si>
  <si>
    <t>PEPO: Porcentaje de eventos populares organizados.</t>
  </si>
  <si>
    <t>UNIDAD DE MEDIDA DEL INDICADOR:                                                                                                                                                                                                                                                                                   
Porcentaje                                                                                                                                                                                                                                                                                                                                           
UNIDAD DE MEDIDA DE LA VARIABLE:                                                                                                                                                                                                                                                                                           
Eventos Populares</t>
  </si>
  <si>
    <t>Se realiza un 220% de lo programado anual de eventos populares, ya que realizaron t eventos adicionales agendados. 
Meta trimestral: La meta trimestral es de 10.00 eventos en el trimestre, la meta se supera con 22.00 eventos.
Avance trimestral: Se supera el avance llegando al porcentaje del 220.00% en los eventos populares,, torneos convocados. 
La meta alcanzada en el porcentaje anual es de 96.67% de eventos</t>
  </si>
  <si>
    <t>3.3.1.1.6.1 Conformación de comités deportivos.</t>
  </si>
  <si>
    <t>PCDC: Porcentaje de comités deportivos conformados.</t>
  </si>
  <si>
    <t xml:space="preserve">UNIDAD DE MEDIDA DEL INDICADOR:                                                                                                                                                                                                                                                                                   
Porcentaje.
UNIDAD DE MEDIDA DE LA VARIABLE:                                                                                                                                                                                                                                                                                                                                                                                      
Comités </t>
  </si>
  <si>
    <t>La meta en los comités deportivos fue inferior debido a que se reprogramó la actividad en las zonas programadas y por ser mejor  logísticamente.
Meta trimestral: La meta en el trimestre es del 50.00% una sola actividad realizada debido a su reprogramación por cuestiones de logística
Avance trimestral: El porcentaje de avance fue del 50.00% en el trimestre debido a su reprogramación. La meta alcanzada con respeto al trimestre en el porcentaje anual es de 20.00% de comités deportivos.</t>
  </si>
  <si>
    <t>3.3.1.1.6.2 Promoción de eventos deportivos populares realizados.</t>
  </si>
  <si>
    <t>PCEDP: Porcentaje de Ciudadanos en Eventos Deportivos Populares</t>
  </si>
  <si>
    <t>UNIDAD DE MEDIDA DEL INDICADOR:                                                                                                                                                                                                                                                                                   
Porcentaje.
UNIDAD DE MEDIDA DE LA VARIABLE:                                                                                                                                                                                                                                                                                                                                                                                      
Ciudadanos</t>
  </si>
  <si>
    <t>Se realizan eventos populares con la participación de 2500.00 deportistas y promotores del deporte.
Meta trimestral: La meta en el trimestre es de 340.00 ciudadanos y se logra superar con 2500.00 ciudadanos participantes, debido a una mayor promoción y aceptación de los deportistas. 
Avance trimestral: El porcentaje de avance de ciudadanos participantes en eventos es de 735.29% en el trimestre, derivado de un magno torneos realizado y la aceptación a su convocatoria. La meta alcanzada en el porcentaje anual es de 220.78% de ciudadanos participantes.</t>
  </si>
  <si>
    <t>3.3.1.1.6.3 Representación en los Juegos Nacionales Populares etapa Municipal</t>
  </si>
  <si>
    <t xml:space="preserve">PDRJP: Porcentaje de Deportistas en la Representación de los Juegos Nacionales Populares etapa Municipal
</t>
  </si>
  <si>
    <t>Semestral</t>
  </si>
  <si>
    <t>UNIDAD DE MEDIDA DEL INDICADOR:                                                                                                                                                                                                                                                                                   
Porcentaje.
UNIDAD DE MEDIDA DE LA VARIABLE:                                                                                                                                                                                                                                                                                                                                                                                      
Deportistas</t>
  </si>
  <si>
    <t>La meta en la actividad programada en el trimestre es de 40.00 deportistas.
Meta trimestral: La meta trimestral es de 40.00 la cual se cumple al 100.00%
Avance trimestral:  El porcentaje de avance trimestral es del 100.00%  actividad se realizada acorde a lo programado. La meta en el porcentaje anual es 66.67% de avance de lo programado.</t>
  </si>
  <si>
    <t>Componente
( Coordinación de Deporte Adaptado )</t>
  </si>
  <si>
    <t>3.3.1.1.7 Organización de eventos de deporte adaptado para deportistas seleccionados.</t>
  </si>
  <si>
    <t>PDS: Porcentaje de deportistas seleccionadas(os) participantes</t>
  </si>
  <si>
    <t xml:space="preserve">UNIDAD DE MEDIDA DEL INDICADOR:                                                                                                                                                                                                                                                                                  
Porcentaje                                                                                                                                                                                                                                                                                                                                                                    
UNIDAD DE MEDIDA DE LA VARIABLE:                                                                                                                                                                                                                                                                               
Deportistas </t>
  </si>
  <si>
    <t>La meta en el componente programado en el trimestre es de 0.00 .
Meta trimestral: La meta trimestral es de 0.00
Avance trimestral:  El porcentaje de avance trimestral es del 0.00%  actividad se realizada acorde a lo programado. La meta en el porcentaje anual es 0.00% por no haber actividad programada.</t>
  </si>
  <si>
    <t>3.3.1.1.7.1 Realización de los Juegos Paranacionales en la etapa Municipal.</t>
  </si>
  <si>
    <t>PAPP: Porcentaje de atletas paraolímpicos participantes.</t>
  </si>
  <si>
    <t>UNIDAD DE MEDIDA DEL INDICADOR:                                                                                                                                                                                                                                                                                
Porcentaje
UNIDAD DE MEDIDA DE LA VARIABLE:                                                                                                                                                                                                                                                                                       
Atletas paraolímpicos</t>
  </si>
  <si>
    <t>La meta en la actividad programada en el trimestre es de 0.00 .
Meta trimestral: La meta trimestral es de 0.00
Avance trimestral:  El porcentaje de avance trimestral es del 0.00%  actividad se realizada acorde a lo programado. La meta en el porcentaje anual es 0.00% por no haber actividad programada.</t>
  </si>
  <si>
    <t>ELABORÓ
C. Carlos Miguel Velázquez Madariaga
Coordinador Administrativo</t>
  </si>
  <si>
    <t xml:space="preserve">REVISÓ
Lic. José Fernando Díaz Nuñez
Director General de la Dirección General 
de Planeación Municipal </t>
  </si>
  <si>
    <t>AUTORIZÓ
MTRO. Alejandro Luna López
Director General</t>
  </si>
  <si>
    <t>SEGUIMIENTO A LA EJECUCIÓN DEL PRESUPUESTO AUTORIZADO</t>
  </si>
  <si>
    <t>UNIDAD ADMINISTRATIVA</t>
  </si>
  <si>
    <t>PRESUPUESTO ANUAL AUTORIZADO 2025</t>
  </si>
  <si>
    <t>PRESUPUESTO A EJERCER POR TRIMESTRE</t>
  </si>
  <si>
    <t xml:space="preserve">PRESUPUESTO EJERCIDO POR TRIMESTRE </t>
  </si>
  <si>
    <t>PORCENTAJE DEL PRESUPUESTO EJERCIDO  POR TRIMESTRE</t>
  </si>
  <si>
    <t>PORCENTAJE DEL PRESUPUESTO ANUAL EJERCIDO</t>
  </si>
  <si>
    <t>JUSTIFICACION TRIMESTRAL Y ANUAL DE AVANCE DE RESULTADOS 2025</t>
  </si>
  <si>
    <t>TRIMESTRE 1 2025</t>
  </si>
  <si>
    <t>TRIMESTRE 2 2025</t>
  </si>
  <si>
    <t>TRIMESTRE 3 2025</t>
  </si>
  <si>
    <t>TRIMESTRE 4 2025</t>
  </si>
  <si>
    <t>Coordinación Administrativa</t>
  </si>
  <si>
    <t>Se aplica el presupuesto programado en el trimestre del 2025</t>
  </si>
  <si>
    <t>Coordinación de Infraestructura y mantenimiento</t>
  </si>
  <si>
    <t>Coordinación de Operaciones y Logística</t>
  </si>
  <si>
    <t>Este trimestre no hubo presupuesto por aplicar</t>
  </si>
  <si>
    <t>Coordinación de Deporte Federado</t>
  </si>
  <si>
    <t>-</t>
  </si>
  <si>
    <t>Coordinación de Deporte Estudiantil</t>
  </si>
  <si>
    <t>Coordinación de Deporte Popular</t>
  </si>
  <si>
    <t>Coordinación de Deporte Adaptado</t>
  </si>
  <si>
    <t>Este trimestre sólo hubo gastos menores a las actividades programadas al siguiente trimestre.</t>
  </si>
  <si>
    <t>FORMATO PARA LA PROGRAMACIÓN, SEGUIMIENTO Y EVALUACIÓN DEL AVANCE EN CUMPLIMIENTO DE METAS Y OBJETIVOS DEL PROGRAMA PRESUPUESTARIO ANUAL 2026</t>
  </si>
  <si>
    <t>CLAVE Y NOMBRE DEL PPA: E-PPA PROGRAMA DEORTE SIN LÍMITES</t>
  </si>
  <si>
    <t>AVANCE EN CUMPLIMIENTO DE METAS TRIMESTRAL Y ANUAL ACUMULADO 2026</t>
  </si>
  <si>
    <t>META PROGRAMADA 2026</t>
  </si>
  <si>
    <t>META ALCANZADA 2026</t>
  </si>
  <si>
    <t>PORCENTAJE DE AVANCE TRIMESTRAL 2026</t>
  </si>
  <si>
    <t>PORCENTAJE DE AVANCE TRIMESTRAL ACUMULADO 2026</t>
  </si>
  <si>
    <t>Fin
(DP de la DGPM)</t>
  </si>
  <si>
    <r>
      <rPr>
        <b/>
        <sz val="11"/>
        <color theme="1"/>
        <rFont val="Arial"/>
        <family val="2"/>
      </rPr>
      <t xml:space="preserve">3.X.1 </t>
    </r>
    <r>
      <rPr>
        <sz val="11"/>
        <color theme="1"/>
        <rFont val="Arial"/>
        <family val="2"/>
      </rPr>
      <t>Contribuir a la creación de una sociedad más segura y unida mediante estrategias de prevención de la violencia y el impulso de actividades que fomenten la convivencia y el bienestar social.</t>
    </r>
  </si>
  <si>
    <r>
      <rPr>
        <b/>
        <sz val="11"/>
        <color theme="1"/>
        <rFont val="Arial"/>
        <family val="2"/>
      </rPr>
      <t xml:space="preserve">I_TOD_PAZ: </t>
    </r>
    <r>
      <rPr>
        <sz val="11"/>
        <color theme="1"/>
        <rFont val="Arial"/>
        <family val="2"/>
      </rPr>
      <t xml:space="preserve">Índice de Todos por la Paz. </t>
    </r>
  </si>
  <si>
    <r>
      <rPr>
        <b/>
        <sz val="11"/>
        <color theme="1"/>
        <rFont val="Arial"/>
        <family val="2"/>
      </rPr>
      <t xml:space="preserve">Justificación Trimestral:  </t>
    </r>
    <r>
      <rPr>
        <sz val="11"/>
        <color theme="1"/>
        <rFont val="Arial"/>
        <family val="2"/>
      </rPr>
      <t xml:space="preserve">
Se considera que no aplica para el primer trimestre del 2025, debido a que es un Índice de nueva creación para el eje 3 Todos por la Paz y que tiene una periodicidad trianual sin línea base y con una meta establecida hasta diciembre 2027, fecha en que se verificará si la meta programada se logró.
</t>
    </r>
  </si>
  <si>
    <t>Justificacion Trimestral:</t>
  </si>
  <si>
    <t>UNIDAD DE LA MEDIDA DEL INDICADOR:                                                                                                                                                                                                                                                                                                                                                                        
Porcentaje
UNIDAD DE LA MEDIDA DE LA VARIABLE:                                                                                                                                                                                                                                                                                     Incentivos para talentos deportivos</t>
  </si>
  <si>
    <t xml:space="preserve">UNIDAD DE MEDIDA DEL INDICADOR:                                                                                                                                                                                                                                                                                              Porcentaje                                                                                                                                                                                                                                                                                                                                               
UNIDAD DE MEDIDA DE LA VARIABLE: 
Asistentes
                                                                                                                                                                                                                                                                                                                                                                                                                                                                                                                                         </t>
  </si>
  <si>
    <t xml:space="preserve">UNIDAD DE MEDIDA DEL INDICADOR:                                                                                                                                                                                                                                                                                              Porcentaje                                                                                                                                                                                                                                                                                                                                               
UNIDAD DE MEDIDA DE LA VARIABLE:                                                                                                                                                                                                                                                                                                                                                                                                                                                                                                                                                         Apoyos
</t>
  </si>
  <si>
    <t>ELABORÓ</t>
  </si>
  <si>
    <t>REVISÓ
Dr. Enrique E. Encalada Sánchez
Dirección de Planeación de la DGPM</t>
  </si>
  <si>
    <t>AUTORIZÓ</t>
  </si>
  <si>
    <t>PRESUPUESTO ANUAL AUTORIZADO 2026</t>
  </si>
  <si>
    <t>JUSTIFICACION TRIMESTRAL Y ANUAL DE AVANCE DE RESULTADOS 2026</t>
  </si>
  <si>
    <t>TRIMESTRE 1 2026</t>
  </si>
  <si>
    <t>TRIMESTRE 2 2026</t>
  </si>
  <si>
    <t>TRIMESTRE 3 2026</t>
  </si>
  <si>
    <t>TRIMESTRE 4 2026</t>
  </si>
  <si>
    <t>FORMATO PARA LA PROGRAMACIÓN, SEGUIMIENTO Y EVALUACIÓN DEL AVANCE EN CUMPLIMIENTO DE METAS Y OBJETIVOS DEL PROGRAMA PRESUPUESTARIO ANUAL 2027</t>
  </si>
  <si>
    <t>AVANCE EN CUMPLIMIENTO DE METAS TRIMESTRAL Y ANUAL ACUMULADO 2027</t>
  </si>
  <si>
    <t>META PROGRAMADA 2027</t>
  </si>
  <si>
    <t>META ALCANZADA 2027</t>
  </si>
  <si>
    <t>PORCENTAJE DE AVANCE TRIMESTRAL 2027</t>
  </si>
  <si>
    <t>PORCENTAJE DE AVANCE TRIMESTRAL ACUMULADO 2027</t>
  </si>
  <si>
    <t>JUSTIFICACION TRIMESTRAL DE AVANCE DE RESULTADOS 2027</t>
  </si>
  <si>
    <t>PRESUPUESTO ANUAL AUTORIZADO 2027</t>
  </si>
  <si>
    <t>JUSTIFICACION TRIMESTRAL Y ANUAL DE AVANCE DE RESULTADOS 2027</t>
  </si>
  <si>
    <t>TRIMESTRE 1 2027</t>
  </si>
  <si>
    <t>TRIMESTRE 2 2027</t>
  </si>
  <si>
    <t>TRIMESTRE 3 2027</t>
  </si>
  <si>
    <t>TRIMESTRE 4 2027</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</si>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</sst>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7" formatCode="0.0%"/>
  </numFmts>
  <fonts count="14">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b/>
      <sz val="14"/>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rgb="FF30BDE9"/>
        <bgColor indexed="64"/>
      </patternFill>
    </fill>
    <fill>
      <patternFill patternType="solid">
        <fgColor rgb="FF30BDE9"/>
        <bgColor rgb="FF000000"/>
      </patternFill>
    </fill>
    <fill>
      <patternFill patternType="solid">
        <fgColor rgb="FF98DEF4"/>
        <bgColor rgb="FF000000"/>
      </patternFill>
    </fill>
    <fill>
      <patternFill patternType="solid">
        <fgColor rgb="FF98DEF4"/>
        <bgColor indexed="64"/>
      </patternFill>
    </fill>
  </fills>
  <borders count="71">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style="medium">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style="dashed">
        <color theme="1"/>
      </left>
      <right style="dashed">
        <color theme="1"/>
      </right>
      <top style="dashed">
        <color theme="1"/>
      </top>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164" fontId="8" fillId="0" borderId="0" applyFont="0" applyFill="0" applyBorder="0" applyAlignment="0" applyProtection="0"/>
    <xf numFmtId="9" fontId="8" fillId="0" borderId="0" applyFont="0" applyFill="0" applyBorder="0" applyAlignment="0" applyProtection="0"/>
  </cellStyleXfs>
  <cellXfs count="191">
    <xf numFmtId="0" fontId="0" fillId="0" borderId="0" xfId="0"/>
    <xf numFmtId="10" fontId="0" fillId="4" borderId="12" xfId="0" applyNumberFormat="1" applyFill="1" applyBorder="1" applyAlignment="1">
      <alignment horizontal="center" vertical="center" wrapText="1"/>
    </xf>
    <xf numFmtId="10" fontId="0" fillId="4" borderId="11"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0" fontId="1" fillId="3" borderId="5"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3"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4" fillId="3" borderId="2" xfId="0" applyFont="1" applyFill="1" applyBorder="1" applyAlignment="1">
      <alignment horizontal="left" vertical="center" wrapText="1"/>
    </xf>
    <xf numFmtId="10" fontId="0" fillId="4" borderId="19" xfId="0" applyNumberFormat="1" applyFill="1" applyBorder="1" applyAlignment="1">
      <alignment horizontal="center" vertical="center" wrapText="1"/>
    </xf>
    <xf numFmtId="10" fontId="0" fillId="4" borderId="20" xfId="0" applyNumberFormat="1" applyFill="1" applyBorder="1" applyAlignment="1">
      <alignment horizontal="center" vertical="center" wrapText="1"/>
    </xf>
    <xf numFmtId="10" fontId="0" fillId="4" borderId="21" xfId="0" applyNumberFormat="1" applyFill="1" applyBorder="1" applyAlignment="1">
      <alignment horizontal="center" vertical="center" wrapText="1"/>
    </xf>
    <xf numFmtId="0" fontId="4" fillId="3" borderId="22" xfId="0" applyFont="1" applyFill="1" applyBorder="1" applyAlignment="1">
      <alignment horizontal="left" vertical="center" wrapText="1"/>
    </xf>
    <xf numFmtId="0" fontId="4" fillId="3" borderId="23" xfId="0" applyFont="1" applyFill="1" applyBorder="1" applyAlignment="1">
      <alignment horizontal="justify" vertical="center" wrapText="1"/>
    </xf>
    <xf numFmtId="0" fontId="3" fillId="3" borderId="23" xfId="0" applyFont="1" applyFill="1" applyBorder="1" applyAlignment="1">
      <alignment horizontal="justify" vertical="center" wrapText="1"/>
    </xf>
    <xf numFmtId="0" fontId="4" fillId="3" borderId="23" xfId="0" applyFont="1" applyFill="1" applyBorder="1" applyAlignment="1">
      <alignment horizontal="center" vertical="center" wrapText="1"/>
    </xf>
    <xf numFmtId="10" fontId="0" fillId="4" borderId="31" xfId="0" applyNumberForma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3" fontId="3" fillId="2" borderId="35"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36" xfId="0" applyNumberFormat="1" applyFont="1" applyFill="1" applyBorder="1" applyAlignment="1">
      <alignment horizontal="center" vertical="center" wrapText="1"/>
    </xf>
    <xf numFmtId="10" fontId="0" fillId="4" borderId="37" xfId="0" applyNumberFormat="1" applyFill="1" applyBorder="1" applyAlignment="1">
      <alignment horizontal="center" vertical="center" wrapText="1"/>
    </xf>
    <xf numFmtId="3" fontId="3" fillId="2" borderId="39" xfId="0" applyNumberFormat="1" applyFont="1" applyFill="1" applyBorder="1" applyAlignment="1">
      <alignment horizontal="center" vertical="center" wrapText="1"/>
    </xf>
    <xf numFmtId="3" fontId="3" fillId="2" borderId="23" xfId="0" applyNumberFormat="1" applyFont="1" applyFill="1" applyBorder="1" applyAlignment="1">
      <alignment horizontal="center" vertical="center" wrapText="1"/>
    </xf>
    <xf numFmtId="3" fontId="3" fillId="2" borderId="40" xfId="0" applyNumberFormat="1" applyFont="1" applyFill="1" applyBorder="1" applyAlignment="1">
      <alignment horizontal="center" vertical="center" wrapText="1"/>
    </xf>
    <xf numFmtId="164" fontId="3" fillId="2" borderId="2" xfId="1" applyFont="1" applyFill="1" applyBorder="1" applyAlignment="1">
      <alignment horizontal="center" vertical="center" wrapText="1"/>
    </xf>
    <xf numFmtId="164" fontId="3" fillId="2" borderId="1" xfId="1" applyFont="1" applyFill="1" applyBorder="1" applyAlignment="1">
      <alignment horizontal="center" vertical="center" wrapText="1"/>
    </xf>
    <xf numFmtId="164" fontId="3" fillId="2" borderId="36" xfId="1" applyFont="1" applyFill="1" applyBorder="1" applyAlignment="1">
      <alignment horizontal="center" vertical="center" wrapText="1"/>
    </xf>
    <xf numFmtId="164" fontId="3" fillId="2" borderId="41" xfId="1" applyFont="1" applyFill="1" applyBorder="1" applyAlignment="1">
      <alignment horizontal="center" vertical="center" wrapText="1"/>
    </xf>
    <xf numFmtId="164" fontId="3" fillId="2" borderId="42" xfId="1" applyFont="1" applyFill="1" applyBorder="1" applyAlignment="1">
      <alignment horizontal="center" vertical="center" wrapText="1"/>
    </xf>
    <xf numFmtId="164" fontId="3" fillId="2" borderId="22" xfId="1" applyFont="1" applyFill="1" applyBorder="1" applyAlignment="1">
      <alignment horizontal="center" vertical="center" wrapText="1"/>
    </xf>
    <xf numFmtId="164" fontId="3" fillId="2" borderId="23" xfId="1" applyFont="1" applyFill="1" applyBorder="1" applyAlignment="1">
      <alignment horizontal="center" vertical="center" wrapText="1"/>
    </xf>
    <xf numFmtId="164" fontId="3" fillId="2" borderId="40" xfId="1" applyFont="1" applyFill="1" applyBorder="1" applyAlignment="1">
      <alignment horizontal="center" vertical="center" wrapText="1"/>
    </xf>
    <xf numFmtId="164" fontId="3" fillId="2" borderId="43" xfId="1" applyFont="1" applyFill="1" applyBorder="1" applyAlignment="1">
      <alignment horizontal="center" vertical="center" wrapText="1"/>
    </xf>
    <xf numFmtId="164" fontId="3" fillId="2" borderId="44" xfId="1" applyFont="1" applyFill="1" applyBorder="1" applyAlignment="1">
      <alignment horizontal="center" vertical="center" wrapText="1"/>
    </xf>
    <xf numFmtId="0" fontId="12" fillId="0" borderId="0" xfId="0" applyFont="1"/>
    <xf numFmtId="0" fontId="0" fillId="7" borderId="0" xfId="0" applyFill="1"/>
    <xf numFmtId="0" fontId="0" fillId="0" borderId="0" xfId="0" applyAlignment="1">
      <alignment wrapText="1"/>
    </xf>
    <xf numFmtId="0" fontId="0" fillId="6" borderId="0" xfId="0" applyFill="1"/>
    <xf numFmtId="10" fontId="0" fillId="4" borderId="38" xfId="0" applyNumberFormat="1" applyFill="1" applyBorder="1" applyAlignment="1">
      <alignment horizontal="center" vertical="center" wrapText="1"/>
    </xf>
    <xf numFmtId="3" fontId="3" fillId="5" borderId="35"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3" fontId="3" fillId="5" borderId="10" xfId="0" applyNumberFormat="1" applyFont="1" applyFill="1" applyBorder="1" applyAlignment="1">
      <alignment horizontal="center" vertical="center" wrapText="1"/>
    </xf>
    <xf numFmtId="3" fontId="3" fillId="5" borderId="36" xfId="0" applyNumberFormat="1" applyFont="1" applyFill="1" applyBorder="1" applyAlignment="1">
      <alignment horizontal="center" vertical="center" wrapText="1"/>
    </xf>
    <xf numFmtId="10" fontId="0" fillId="4" borderId="47" xfId="0" applyNumberFormat="1" applyFill="1" applyBorder="1" applyAlignment="1">
      <alignment horizontal="center" vertical="center" wrapText="1"/>
    </xf>
    <xf numFmtId="10" fontId="0" fillId="8" borderId="47" xfId="0" applyNumberFormat="1" applyFill="1" applyBorder="1" applyAlignment="1">
      <alignment horizontal="center" vertical="center" wrapText="1"/>
    </xf>
    <xf numFmtId="10" fontId="0" fillId="8" borderId="38" xfId="0" applyNumberFormat="1" applyFill="1" applyBorder="1" applyAlignment="1">
      <alignment horizontal="center" vertical="center" wrapText="1"/>
    </xf>
    <xf numFmtId="10" fontId="0" fillId="8" borderId="37" xfId="0" applyNumberFormat="1" applyFill="1" applyBorder="1" applyAlignment="1">
      <alignment horizontal="center" vertical="center" wrapText="1"/>
    </xf>
    <xf numFmtId="0" fontId="3" fillId="6" borderId="32" xfId="0" applyFont="1" applyFill="1" applyBorder="1" applyAlignment="1">
      <alignment horizontal="justify" vertical="center" wrapText="1"/>
    </xf>
    <xf numFmtId="0" fontId="1" fillId="3" borderId="48" xfId="0" applyFont="1" applyFill="1" applyBorder="1" applyAlignment="1">
      <alignment horizontal="center" vertical="center" wrapText="1"/>
    </xf>
    <xf numFmtId="0" fontId="1" fillId="3" borderId="50" xfId="0" applyFont="1" applyFill="1" applyBorder="1" applyAlignment="1">
      <alignment horizontal="center" vertical="center" wrapText="1"/>
    </xf>
    <xf numFmtId="3" fontId="3" fillId="5" borderId="51" xfId="0" applyNumberFormat="1" applyFont="1" applyFill="1" applyBorder="1" applyAlignment="1">
      <alignment horizontal="center" vertical="center" wrapText="1"/>
    </xf>
    <xf numFmtId="0" fontId="5" fillId="5" borderId="53" xfId="0" applyFont="1" applyFill="1" applyBorder="1" applyAlignment="1">
      <alignment horizontal="center" vertical="center" wrapText="1"/>
    </xf>
    <xf numFmtId="3" fontId="3" fillId="5" borderId="2" xfId="0" applyNumberFormat="1" applyFont="1" applyFill="1" applyBorder="1" applyAlignment="1">
      <alignment horizontal="center" vertical="center" wrapText="1"/>
    </xf>
    <xf numFmtId="2" fontId="6" fillId="9" borderId="17" xfId="0" applyNumberFormat="1" applyFont="1" applyFill="1" applyBorder="1" applyAlignment="1">
      <alignment vertical="center" wrapText="1"/>
    </xf>
    <xf numFmtId="2" fontId="6" fillId="9" borderId="18" xfId="0" applyNumberFormat="1" applyFont="1" applyFill="1" applyBorder="1" applyAlignment="1">
      <alignment vertical="center" wrapText="1"/>
    </xf>
    <xf numFmtId="0" fontId="10" fillId="10" borderId="27" xfId="0" applyFont="1" applyFill="1" applyBorder="1" applyAlignment="1">
      <alignment horizontal="center" vertical="center" wrapText="1"/>
    </xf>
    <xf numFmtId="0" fontId="4" fillId="9" borderId="2"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9" borderId="1" xfId="0" applyFont="1" applyFill="1" applyBorder="1" applyAlignment="1">
      <alignment horizontal="center" vertical="center" wrapText="1"/>
    </xf>
    <xf numFmtId="0" fontId="5" fillId="9" borderId="10" xfId="0" applyFont="1" applyFill="1" applyBorder="1" applyAlignment="1">
      <alignment horizontal="left" vertical="center" wrapText="1"/>
    </xf>
    <xf numFmtId="0" fontId="13" fillId="11" borderId="27" xfId="0" applyFont="1" applyFill="1" applyBorder="1" applyAlignment="1">
      <alignment horizontal="center" vertical="center" wrapText="1"/>
    </xf>
    <xf numFmtId="0" fontId="4" fillId="12" borderId="48" xfId="0" applyFont="1" applyFill="1" applyBorder="1" applyAlignment="1">
      <alignment horizontal="center" vertical="center" wrapText="1"/>
    </xf>
    <xf numFmtId="0" fontId="4" fillId="12" borderId="49"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4" fillId="12" borderId="2" xfId="0" applyFont="1" applyFill="1" applyBorder="1" applyAlignment="1">
      <alignment horizontal="left" vertical="center" wrapText="1"/>
    </xf>
    <xf numFmtId="0" fontId="4" fillId="12" borderId="1" xfId="0" applyFont="1" applyFill="1" applyBorder="1" applyAlignment="1">
      <alignment horizontal="justify" vertical="center" wrapText="1"/>
    </xf>
    <xf numFmtId="0" fontId="4" fillId="12" borderId="1" xfId="0" applyFont="1" applyFill="1" applyBorder="1" applyAlignment="1">
      <alignment horizontal="left" vertical="center" wrapText="1"/>
    </xf>
    <xf numFmtId="0" fontId="4" fillId="12" borderId="1" xfId="0" applyFont="1" applyFill="1" applyBorder="1" applyAlignment="1">
      <alignment horizontal="center" vertical="center" wrapText="1"/>
    </xf>
    <xf numFmtId="0" fontId="4" fillId="12" borderId="10" xfId="0" applyFont="1" applyFill="1" applyBorder="1" applyAlignment="1">
      <alignment horizontal="justify" vertical="center" wrapText="1"/>
    </xf>
    <xf numFmtId="2" fontId="3" fillId="12" borderId="27" xfId="0" applyNumberFormat="1" applyFont="1" applyFill="1" applyBorder="1" applyAlignment="1">
      <alignment horizontal="center" vertical="center" wrapText="1"/>
    </xf>
    <xf numFmtId="0" fontId="2" fillId="3" borderId="56" xfId="0" applyFont="1" applyFill="1" applyBorder="1" applyAlignment="1">
      <alignment horizontal="center" vertical="center" wrapText="1"/>
    </xf>
    <xf numFmtId="0" fontId="3" fillId="3" borderId="57" xfId="0" applyFont="1" applyFill="1" applyBorder="1" applyAlignment="1">
      <alignment horizontal="justify" vertical="center" wrapText="1"/>
    </xf>
    <xf numFmtId="0" fontId="3" fillId="3" borderId="57" xfId="0" applyFont="1" applyFill="1" applyBorder="1" applyAlignment="1">
      <alignment horizontal="center" vertical="center" wrapText="1"/>
    </xf>
    <xf numFmtId="0" fontId="3" fillId="3" borderId="58" xfId="0" applyFont="1" applyFill="1" applyBorder="1" applyAlignment="1">
      <alignment vertical="center" wrapText="1"/>
    </xf>
    <xf numFmtId="1" fontId="7" fillId="0" borderId="59" xfId="0" applyNumberFormat="1" applyFont="1" applyBorder="1" applyAlignment="1">
      <alignment horizontal="center" vertical="center" wrapText="1"/>
    </xf>
    <xf numFmtId="3" fontId="3" fillId="5" borderId="60" xfId="0" applyNumberFormat="1" applyFont="1" applyFill="1" applyBorder="1" applyAlignment="1">
      <alignment horizontal="center" vertical="center" wrapText="1"/>
    </xf>
    <xf numFmtId="3" fontId="3" fillId="5" borderId="61" xfId="0" applyNumberFormat="1" applyFont="1" applyFill="1" applyBorder="1" applyAlignment="1">
      <alignment horizontal="center" vertical="center" wrapText="1"/>
    </xf>
    <xf numFmtId="10" fontId="0" fillId="8" borderId="62" xfId="0" applyNumberFormat="1" applyFill="1" applyBorder="1" applyAlignment="1">
      <alignment horizontal="center" vertical="center" wrapText="1"/>
    </xf>
    <xf numFmtId="10" fontId="0" fillId="4" borderId="62" xfId="0" applyNumberFormat="1" applyFill="1" applyBorder="1" applyAlignment="1">
      <alignment horizontal="center" vertical="center" wrapText="1"/>
    </xf>
    <xf numFmtId="2" fontId="3" fillId="12" borderId="7" xfId="0" applyNumberFormat="1" applyFont="1" applyFill="1" applyBorder="1" applyAlignment="1">
      <alignment horizontal="center" vertical="center" wrapText="1"/>
    </xf>
    <xf numFmtId="0" fontId="3" fillId="3" borderId="66" xfId="0" applyFont="1" applyFill="1" applyBorder="1" applyAlignment="1">
      <alignment horizontal="justify" vertical="center" wrapText="1"/>
    </xf>
    <xf numFmtId="164" fontId="3" fillId="2" borderId="51" xfId="1" applyFont="1" applyFill="1" applyBorder="1" applyAlignment="1">
      <alignment horizontal="center" vertical="center" wrapText="1"/>
    </xf>
    <xf numFmtId="0" fontId="5" fillId="5" borderId="67" xfId="0" applyFont="1" applyFill="1" applyBorder="1" applyAlignment="1">
      <alignment vertical="center" wrapText="1"/>
    </xf>
    <xf numFmtId="165" fontId="4" fillId="3" borderId="65" xfId="0" applyNumberFormat="1" applyFont="1" applyFill="1" applyBorder="1" applyAlignment="1">
      <alignment horizontal="center" vertical="center" wrapText="1"/>
    </xf>
    <xf numFmtId="165" fontId="4" fillId="3" borderId="68" xfId="0" applyNumberFormat="1" applyFont="1" applyFill="1" applyBorder="1" applyAlignment="1">
      <alignment horizontal="center" vertical="center" wrapText="1"/>
    </xf>
    <xf numFmtId="0" fontId="5" fillId="5" borderId="29" xfId="0" applyFont="1" applyFill="1" applyBorder="1" applyAlignment="1">
      <alignment vertical="center" wrapText="1"/>
    </xf>
    <xf numFmtId="0" fontId="4" fillId="3" borderId="25" xfId="0" applyFont="1" applyFill="1" applyBorder="1" applyAlignment="1">
      <alignment horizontal="center" vertical="center" wrapText="1"/>
    </xf>
    <xf numFmtId="165" fontId="7" fillId="3" borderId="33" xfId="1" applyNumberFormat="1" applyFont="1" applyFill="1" applyBorder="1" applyAlignment="1">
      <alignment horizontal="center" vertical="center" wrapText="1"/>
    </xf>
    <xf numFmtId="0" fontId="4" fillId="9" borderId="25" xfId="0" applyFont="1" applyFill="1" applyBorder="1" applyAlignment="1">
      <alignment horizontal="left" vertical="center" wrapText="1"/>
    </xf>
    <xf numFmtId="0" fontId="4" fillId="12" borderId="25"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24" xfId="0" applyFont="1" applyFill="1" applyBorder="1" applyAlignment="1">
      <alignment horizontal="left" vertical="center" wrapText="1"/>
    </xf>
    <xf numFmtId="2" fontId="5" fillId="9" borderId="54" xfId="0" applyNumberFormat="1" applyFont="1" applyFill="1" applyBorder="1" applyAlignment="1">
      <alignment horizontal="center" vertical="center" wrapText="1"/>
    </xf>
    <xf numFmtId="2" fontId="3" fillId="5" borderId="5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2" fontId="3" fillId="5" borderId="10" xfId="0" applyNumberFormat="1" applyFont="1" applyFill="1" applyBorder="1" applyAlignment="1">
      <alignment horizontal="center" vertical="center" wrapText="1"/>
    </xf>
    <xf numFmtId="2" fontId="4" fillId="12" borderId="54" xfId="0" applyNumberFormat="1" applyFont="1" applyFill="1" applyBorder="1" applyAlignment="1">
      <alignment horizontal="center" vertical="center" wrapText="1"/>
    </xf>
    <xf numFmtId="2" fontId="3" fillId="2" borderId="5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2" fontId="3" fillId="2" borderId="10" xfId="0" applyNumberFormat="1" applyFont="1" applyFill="1" applyBorder="1" applyAlignment="1">
      <alignment horizontal="center" vertical="center" wrapText="1"/>
    </xf>
    <xf numFmtId="2" fontId="3" fillId="3" borderId="54" xfId="0" applyNumberFormat="1" applyFont="1" applyFill="1" applyBorder="1" applyAlignment="1">
      <alignment horizontal="center" vertical="center" wrapText="1"/>
    </xf>
    <xf numFmtId="2" fontId="3" fillId="3" borderId="55" xfId="0" applyNumberFormat="1" applyFont="1" applyFill="1" applyBorder="1" applyAlignment="1">
      <alignment horizontal="center" vertical="center" wrapText="1"/>
    </xf>
    <xf numFmtId="2" fontId="3" fillId="2" borderId="52" xfId="0" applyNumberFormat="1" applyFont="1" applyFill="1" applyBorder="1" applyAlignment="1">
      <alignment horizontal="center" vertical="center" wrapText="1"/>
    </xf>
    <xf numFmtId="2" fontId="3" fillId="2" borderId="23" xfId="0" applyNumberFormat="1" applyFont="1" applyFill="1" applyBorder="1" applyAlignment="1">
      <alignment horizontal="center" vertical="center" wrapText="1"/>
    </xf>
    <xf numFmtId="2" fontId="3" fillId="2" borderId="24" xfId="0" applyNumberFormat="1" applyFont="1" applyFill="1" applyBorder="1" applyAlignment="1">
      <alignment horizontal="center" vertical="center" wrapText="1"/>
    </xf>
    <xf numFmtId="4" fontId="3" fillId="5" borderId="1" xfId="0" applyNumberFormat="1" applyFont="1" applyFill="1" applyBorder="1" applyAlignment="1">
      <alignment horizontal="center" vertical="center" wrapText="1"/>
    </xf>
    <xf numFmtId="4" fontId="3" fillId="5" borderId="36" xfId="0" applyNumberFormat="1" applyFont="1" applyFill="1" applyBorder="1" applyAlignment="1">
      <alignment horizontal="center" vertical="center" wrapText="1"/>
    </xf>
    <xf numFmtId="4" fontId="3" fillId="2" borderId="35"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2" borderId="36" xfId="0" applyNumberFormat="1" applyFont="1" applyFill="1" applyBorder="1" applyAlignment="1">
      <alignment horizontal="center" vertical="center" wrapText="1"/>
    </xf>
    <xf numFmtId="4" fontId="3" fillId="2" borderId="39" xfId="0" applyNumberFormat="1" applyFont="1" applyFill="1" applyBorder="1" applyAlignment="1">
      <alignment horizontal="center" vertical="center" wrapText="1"/>
    </xf>
    <xf numFmtId="4" fontId="3" fillId="2" borderId="23" xfId="0" applyNumberFormat="1" applyFont="1" applyFill="1" applyBorder="1" applyAlignment="1">
      <alignment horizontal="center" vertical="center" wrapText="1"/>
    </xf>
    <xf numFmtId="4" fontId="3" fillId="2" borderId="40" xfId="0" applyNumberFormat="1" applyFont="1" applyFill="1" applyBorder="1" applyAlignment="1">
      <alignment horizontal="center" vertical="center" wrapText="1"/>
    </xf>
    <xf numFmtId="0" fontId="3" fillId="9" borderId="25" xfId="0" applyFont="1" applyFill="1" applyBorder="1" applyAlignment="1">
      <alignment horizontal="left" vertical="center" wrapText="1"/>
    </xf>
    <xf numFmtId="0" fontId="3" fillId="12" borderId="25" xfId="0" applyFont="1" applyFill="1" applyBorder="1" applyAlignment="1">
      <alignment horizontal="left" vertical="center" wrapText="1"/>
    </xf>
    <xf numFmtId="0" fontId="3" fillId="3" borderId="25" xfId="0" applyFont="1" applyFill="1" applyBorder="1" applyAlignment="1">
      <alignment horizontal="left" vertical="center" wrapText="1"/>
    </xf>
    <xf numFmtId="3" fontId="7" fillId="5" borderId="51" xfId="0" applyNumberFormat="1" applyFont="1" applyFill="1" applyBorder="1" applyAlignment="1">
      <alignment horizontal="center" vertical="center" wrapText="1"/>
    </xf>
    <xf numFmtId="3" fontId="7" fillId="5" borderId="1" xfId="0" applyNumberFormat="1" applyFont="1" applyFill="1" applyBorder="1" applyAlignment="1">
      <alignment horizontal="center" vertical="center" wrapText="1"/>
    </xf>
    <xf numFmtId="3" fontId="7" fillId="5" borderId="10" xfId="0" applyNumberFormat="1"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12" fillId="0" borderId="0" xfId="0" applyFont="1" applyAlignment="1">
      <alignment vertical="center" wrapText="1"/>
    </xf>
    <xf numFmtId="2" fontId="3" fillId="5" borderId="35" xfId="0" applyNumberFormat="1" applyFont="1" applyFill="1" applyBorder="1" applyAlignment="1">
      <alignment horizontal="center" vertical="center" wrapText="1"/>
    </xf>
    <xf numFmtId="10" fontId="3" fillId="0" borderId="29" xfId="0" applyNumberFormat="1" applyFont="1" applyBorder="1" applyAlignment="1">
      <alignment horizontal="center" vertical="center" wrapText="1"/>
    </xf>
    <xf numFmtId="10" fontId="1" fillId="5" borderId="53" xfId="0" applyNumberFormat="1" applyFont="1" applyFill="1" applyBorder="1" applyAlignment="1">
      <alignment horizontal="center" vertical="center" wrapText="1"/>
    </xf>
    <xf numFmtId="10" fontId="7" fillId="0" borderId="59" xfId="0" applyNumberFormat="1" applyFont="1" applyBorder="1" applyAlignment="1">
      <alignment horizontal="center" vertical="center" wrapText="1"/>
    </xf>
    <xf numFmtId="10" fontId="3" fillId="5" borderId="60" xfId="0" applyNumberFormat="1" applyFont="1" applyFill="1" applyBorder="1" applyAlignment="1">
      <alignment horizontal="center" vertical="center" wrapText="1"/>
    </xf>
    <xf numFmtId="10" fontId="3" fillId="5" borderId="61" xfId="0" applyNumberFormat="1" applyFont="1" applyFill="1" applyBorder="1" applyAlignment="1">
      <alignment horizontal="center" vertical="center" wrapText="1"/>
    </xf>
    <xf numFmtId="10" fontId="7" fillId="0" borderId="59" xfId="2" applyNumberFormat="1" applyFont="1" applyBorder="1" applyAlignment="1">
      <alignment horizontal="center" vertical="center" wrapText="1"/>
    </xf>
    <xf numFmtId="10" fontId="3" fillId="5" borderId="60" xfId="2" applyNumberFormat="1" applyFont="1" applyFill="1" applyBorder="1" applyAlignment="1">
      <alignment horizontal="center" vertical="center" wrapText="1"/>
    </xf>
    <xf numFmtId="10" fontId="3" fillId="5" borderId="61" xfId="2" applyNumberFormat="1" applyFont="1" applyFill="1" applyBorder="1" applyAlignment="1">
      <alignment horizontal="center" vertical="center" wrapText="1"/>
    </xf>
    <xf numFmtId="10" fontId="0" fillId="4" borderId="69" xfId="0" applyNumberFormat="1" applyFill="1" applyBorder="1" applyAlignment="1">
      <alignment horizontal="center" vertical="center" wrapText="1"/>
    </xf>
    <xf numFmtId="10" fontId="0" fillId="4" borderId="70" xfId="0" applyNumberFormat="1" applyFill="1" applyBorder="1" applyAlignment="1">
      <alignment horizontal="center" vertical="center" wrapText="1"/>
    </xf>
    <xf numFmtId="0" fontId="10" fillId="10" borderId="7" xfId="0" applyFont="1" applyFill="1" applyBorder="1" applyAlignment="1">
      <alignment horizontal="center" vertical="center" wrapText="1"/>
    </xf>
    <xf numFmtId="0" fontId="0" fillId="0" borderId="0" xfId="0" applyAlignment="1">
      <alignment horizontal="center" vertical="top" wrapText="1"/>
    </xf>
    <xf numFmtId="0" fontId="10" fillId="9" borderId="8"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15"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2" fontId="4" fillId="12" borderId="16" xfId="0" applyNumberFormat="1" applyFont="1" applyFill="1" applyBorder="1" applyAlignment="1">
      <alignment horizontal="center" vertical="center" wrapText="1"/>
    </xf>
    <xf numFmtId="2" fontId="4" fillId="12" borderId="15" xfId="0" applyNumberFormat="1" applyFont="1" applyFill="1" applyBorder="1" applyAlignment="1">
      <alignment horizontal="center" vertical="center" wrapText="1"/>
    </xf>
    <xf numFmtId="2" fontId="5" fillId="9" borderId="7" xfId="0" applyNumberFormat="1" applyFont="1" applyFill="1" applyBorder="1" applyAlignment="1">
      <alignment horizontal="center" vertical="center" wrapText="1"/>
    </xf>
    <xf numFmtId="2" fontId="5" fillId="9" borderId="8" xfId="0" applyNumberFormat="1" applyFont="1" applyFill="1" applyBorder="1" applyAlignment="1">
      <alignment horizontal="center" vertical="center" wrapText="1"/>
    </xf>
    <xf numFmtId="2" fontId="5" fillId="9" borderId="9" xfId="0" applyNumberFormat="1" applyFont="1" applyFill="1" applyBorder="1" applyAlignment="1">
      <alignment horizontal="center" vertical="center" wrapText="1"/>
    </xf>
    <xf numFmtId="0" fontId="4" fillId="5" borderId="45"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10" fillId="10" borderId="7" xfId="0" applyFont="1" applyFill="1" applyBorder="1" applyAlignment="1">
      <alignment horizontal="center" vertical="center"/>
    </xf>
    <xf numFmtId="0" fontId="10" fillId="10" borderId="8" xfId="0" applyFont="1" applyFill="1" applyBorder="1" applyAlignment="1">
      <alignment horizontal="center" vertical="center"/>
    </xf>
    <xf numFmtId="0" fontId="10" fillId="10" borderId="9" xfId="0" applyFont="1" applyFill="1" applyBorder="1" applyAlignment="1">
      <alignment horizontal="center" vertical="center"/>
    </xf>
    <xf numFmtId="0" fontId="9" fillId="0" borderId="34" xfId="0" applyFont="1" applyBorder="1" applyAlignment="1">
      <alignment horizontal="center" vertical="center" wrapText="1"/>
    </xf>
    <xf numFmtId="0" fontId="9" fillId="0" borderId="34" xfId="0" applyFont="1" applyBorder="1" applyAlignment="1">
      <alignment horizontal="center" vertical="center"/>
    </xf>
    <xf numFmtId="0" fontId="9" fillId="0" borderId="34" xfId="0" applyFont="1" applyBorder="1" applyAlignment="1">
      <alignment horizontal="center" vertical="top" wrapText="1"/>
    </xf>
    <xf numFmtId="0" fontId="9" fillId="0" borderId="34" xfId="0" applyFont="1" applyBorder="1" applyAlignment="1">
      <alignment horizontal="center" vertical="top"/>
    </xf>
    <xf numFmtId="2" fontId="10" fillId="9" borderId="7" xfId="0" applyNumberFormat="1" applyFont="1" applyFill="1" applyBorder="1" applyAlignment="1">
      <alignment horizontal="center" vertical="center" wrapText="1"/>
    </xf>
    <xf numFmtId="2" fontId="10" fillId="9" borderId="8" xfId="0" applyNumberFormat="1" applyFont="1" applyFill="1" applyBorder="1" applyAlignment="1">
      <alignment horizontal="center" vertical="center" wrapText="1"/>
    </xf>
    <xf numFmtId="2" fontId="10" fillId="9" borderId="9" xfId="0" applyNumberFormat="1" applyFont="1" applyFill="1" applyBorder="1" applyAlignment="1">
      <alignment horizontal="center" vertical="center" wrapText="1"/>
    </xf>
    <xf numFmtId="2" fontId="6" fillId="9" borderId="14" xfId="0" applyNumberFormat="1" applyFont="1" applyFill="1" applyBorder="1" applyAlignment="1">
      <alignment horizontal="center" vertical="center" wrapText="1"/>
    </xf>
    <xf numFmtId="2" fontId="6" fillId="9" borderId="3" xfId="0" applyNumberFormat="1" applyFont="1" applyFill="1" applyBorder="1" applyAlignment="1">
      <alignment horizontal="center" vertical="center" wrapText="1"/>
    </xf>
    <xf numFmtId="2" fontId="6" fillId="9" borderId="28" xfId="0" applyNumberFormat="1" applyFont="1" applyFill="1" applyBorder="1" applyAlignment="1">
      <alignment horizontal="center" vertical="center" wrapText="1"/>
    </xf>
    <xf numFmtId="2" fontId="6" fillId="9" borderId="0" xfId="0" applyNumberFormat="1" applyFont="1" applyFill="1" applyAlignment="1">
      <alignment horizontal="center" vertical="center" wrapText="1"/>
    </xf>
    <xf numFmtId="0" fontId="10" fillId="10" borderId="7"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0" fillId="0" borderId="26" xfId="0" applyBorder="1" applyAlignment="1">
      <alignment horizontal="center"/>
    </xf>
    <xf numFmtId="0" fontId="0" fillId="0" borderId="65" xfId="0"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2" fontId="5" fillId="9" borderId="14" xfId="0" applyNumberFormat="1" applyFont="1" applyFill="1" applyBorder="1" applyAlignment="1">
      <alignment horizontal="center" vertical="center" wrapText="1"/>
    </xf>
    <xf numFmtId="2" fontId="5" fillId="9" borderId="63" xfId="0" applyNumberFormat="1" applyFont="1" applyFill="1" applyBorder="1" applyAlignment="1">
      <alignment horizontal="center" vertical="center" wrapText="1"/>
    </xf>
    <xf numFmtId="2" fontId="5" fillId="9" borderId="17" xfId="0" applyNumberFormat="1" applyFont="1" applyFill="1" applyBorder="1" applyAlignment="1">
      <alignment horizontal="center" vertical="center" wrapText="1"/>
    </xf>
    <xf numFmtId="2" fontId="5" fillId="9" borderId="64" xfId="0" applyNumberFormat="1" applyFont="1" applyFill="1" applyBorder="1" applyAlignment="1">
      <alignment horizontal="center" vertical="center" wrapText="1"/>
    </xf>
    <xf numFmtId="0" fontId="0" fillId="0" borderId="30" xfId="0" applyBorder="1" applyAlignment="1">
      <alignment horizontal="center"/>
    </xf>
    <xf numFmtId="0" fontId="0" fillId="0" borderId="3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0" xfId="0" applyAlignment="1">
      <alignment horizontal="justify" vertical="center" wrapText="1"/>
    </xf>
    <xf numFmtId="167" fontId="0" fillId="4" borderId="38" xfId="0" applyNumberFormat="1" applyFill="1" applyBorder="1" applyAlignment="1">
      <alignment horizontal="center" vertical="center" wrapText="1"/>
    </xf>
  </cellXfs>
  <cellStyles count="3">
    <cellStyle name="Moneda" xfId="1" builtinId="4"/>
    <cellStyle name="Normal" xfId="0" builtinId="0"/>
    <cellStyle name="Porcentaje" xfId="2" builtinId="5"/>
  </cellStyles>
  <dxfs count="57">
    <dxf>
      <fill>
        <patternFill patternType="none">
          <bgColor auto="1"/>
        </patternFill>
      </fill>
    </dxf>
    <dxf>
      <fill>
        <patternFill patternType="none">
          <bgColor auto="1"/>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ont>
        <color rgb="FF9C5700"/>
      </font>
      <fill>
        <patternFill>
          <bgColor rgb="FFFFEB9C"/>
        </patternFill>
      </fill>
    </dxf>
    <dxf>
      <fill>
        <patternFill patternType="none">
          <bgColor auto="1"/>
        </patternFill>
      </fill>
    </dxf>
    <dxf>
      <font>
        <color rgb="FF006100"/>
      </font>
      <fill>
        <patternFill>
          <bgColor rgb="FFC6EFCE"/>
        </patternFill>
      </fill>
    </dxf>
    <dxf>
      <fill>
        <patternFill patternType="none">
          <bgColor auto="1"/>
        </patternFill>
      </fill>
    </dxf>
    <dxf>
      <fill>
        <patternFill patternType="none">
          <bgColor auto="1"/>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ont>
        <color rgb="FF9C5700"/>
      </font>
      <fill>
        <patternFill>
          <bgColor rgb="FFFFEB9C"/>
        </patternFill>
      </fill>
    </dxf>
    <dxf>
      <fill>
        <patternFill patternType="none">
          <bgColor auto="1"/>
        </patternFill>
      </fill>
    </dxf>
    <dxf>
      <font>
        <color rgb="FF006100"/>
      </font>
      <fill>
        <patternFill>
          <bgColor rgb="FFC6EF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patternType="none">
          <bgColor auto="1"/>
        </patternFill>
      </fill>
    </dxf>
    <dxf>
      <fill>
        <patternFill patternType="none">
          <bgColor auto="1"/>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ont>
        <color rgb="FF9C5700"/>
      </font>
      <fill>
        <patternFill>
          <bgColor rgb="FFFFEB9C"/>
        </patternFill>
      </fill>
    </dxf>
    <dxf>
      <fill>
        <patternFill patternType="none">
          <bgColor auto="1"/>
        </patternFill>
      </fill>
    </dxf>
    <dxf>
      <font>
        <color rgb="FF006100"/>
      </font>
      <fill>
        <patternFill>
          <bgColor rgb="FFC6EFCE"/>
        </patternFill>
      </fill>
    </dxf>
  </dxfs>
  <tableStyles count="0" defaultTableStyle="TableStyleMedium2" defaultPivotStyle="PivotStyleLight16"/>
  <colors>
    <mruColors>
      <color rgb="FF98DEF4"/>
      <color rgb="FF30BDE9"/>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364991</xdr:colOff>
      <xdr:row>1</xdr:row>
      <xdr:rowOff>50715</xdr:rowOff>
    </xdr:from>
    <xdr:to>
      <xdr:col>2</xdr:col>
      <xdr:colOff>670909</xdr:colOff>
      <xdr:row>11</xdr:row>
      <xdr:rowOff>194129</xdr:rowOff>
    </xdr:to>
    <xdr:pic>
      <xdr:nvPicPr>
        <xdr:cNvPr id="2" name="Imagen 1">
          <a:extLst>
            <a:ext uri="{FF2B5EF4-FFF2-40B4-BE49-F238E27FC236}">
              <a16:creationId xmlns:a16="http://schemas.microsoft.com/office/drawing/2014/main" id="{A50F9F9A-DD15-41DE-9FC4-A0E833D96D10}"/>
            </a:ext>
          </a:extLst>
        </xdr:cNvPr>
        <xdr:cNvPicPr>
          <a:picLocks noChangeAspect="1"/>
        </xdr:cNvPicPr>
      </xdr:nvPicPr>
      <xdr:blipFill>
        <a:blip xmlns:r="http://schemas.openxmlformats.org/officeDocument/2006/relationships" r:embed="rId1"/>
        <a:stretch>
          <a:fillRect/>
        </a:stretch>
      </xdr:blipFill>
      <xdr:spPr>
        <a:xfrm>
          <a:off x="537882" y="108345"/>
          <a:ext cx="1890749" cy="2688750"/>
        </a:xfrm>
        <a:prstGeom prst="rect">
          <a:avLst/>
        </a:prstGeom>
      </xdr:spPr>
    </xdr:pic>
    <xdr:clientData/>
  </xdr:twoCellAnchor>
  <xdr:twoCellAnchor editAs="oneCell">
    <xdr:from>
      <xdr:col>2</xdr:col>
      <xdr:colOff>1170775</xdr:colOff>
      <xdr:row>3</xdr:row>
      <xdr:rowOff>200185</xdr:rowOff>
    </xdr:from>
    <xdr:to>
      <xdr:col>4</xdr:col>
      <xdr:colOff>3815</xdr:colOff>
      <xdr:row>10</xdr:row>
      <xdr:rowOff>56830</xdr:rowOff>
    </xdr:to>
    <xdr:pic>
      <xdr:nvPicPr>
        <xdr:cNvPr id="4" name="Imagen 3">
          <a:extLst>
            <a:ext uri="{FF2B5EF4-FFF2-40B4-BE49-F238E27FC236}">
              <a16:creationId xmlns:a16="http://schemas.microsoft.com/office/drawing/2014/main" id="{246B859F-0C41-463E-8BEA-63CFE56C5103}"/>
            </a:ext>
            <a:ext uri="{147F2762-F138-4A5C-976F-8EAC2B608ADB}">
              <a16:predDERef xmlns:a16="http://schemas.microsoft.com/office/drawing/2014/main" pred="{A50F9F9A-DD15-41DE-9FC4-A0E833D96D10}"/>
            </a:ext>
          </a:extLst>
        </xdr:cNvPr>
        <xdr:cNvPicPr>
          <a:picLocks noChangeAspect="1"/>
        </xdr:cNvPicPr>
      </xdr:nvPicPr>
      <xdr:blipFill>
        <a:blip xmlns:r="http://schemas.openxmlformats.org/officeDocument/2006/relationships" r:embed="rId2"/>
        <a:srcRect l="5984" t="2830" r="4724" b="3150"/>
        <a:stretch/>
      </xdr:blipFill>
      <xdr:spPr>
        <a:xfrm>
          <a:off x="3159019" y="507546"/>
          <a:ext cx="2190990" cy="2123435"/>
        </a:xfrm>
        <a:prstGeom prst="rect">
          <a:avLst/>
        </a:prstGeom>
      </xdr:spPr>
    </xdr:pic>
    <xdr:clientData/>
  </xdr:twoCellAnchor>
  <xdr:twoCellAnchor>
    <xdr:from>
      <xdr:col>21</xdr:col>
      <xdr:colOff>941294</xdr:colOff>
      <xdr:row>3</xdr:row>
      <xdr:rowOff>246530</xdr:rowOff>
    </xdr:from>
    <xdr:to>
      <xdr:col>23</xdr:col>
      <xdr:colOff>2049717</xdr:colOff>
      <xdr:row>8</xdr:row>
      <xdr:rowOff>70118</xdr:rowOff>
    </xdr:to>
    <xdr:pic>
      <xdr:nvPicPr>
        <xdr:cNvPr id="3" name="Imagen 2">
          <a:extLst>
            <a:ext uri="{FF2B5EF4-FFF2-40B4-BE49-F238E27FC236}">
              <a16:creationId xmlns:a16="http://schemas.microsoft.com/office/drawing/2014/main" id="{48529207-9A7F-B532-6914-DFC7127BC9E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190824" y="459442"/>
          <a:ext cx="3181511" cy="18406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123538</xdr:colOff>
      <xdr:row>0</xdr:row>
      <xdr:rowOff>47288</xdr:rowOff>
    </xdr:from>
    <xdr:to>
      <xdr:col>2</xdr:col>
      <xdr:colOff>967064</xdr:colOff>
      <xdr:row>11</xdr:row>
      <xdr:rowOff>177800</xdr:rowOff>
    </xdr:to>
    <xdr:pic>
      <xdr:nvPicPr>
        <xdr:cNvPr id="3" name="Imagen 2">
          <a:extLst>
            <a:ext uri="{FF2B5EF4-FFF2-40B4-BE49-F238E27FC236}">
              <a16:creationId xmlns:a16="http://schemas.microsoft.com/office/drawing/2014/main" id="{38DF7F65-0CEF-4FBC-870B-E65450508345}"/>
            </a:ext>
          </a:extLst>
        </xdr:cNvPr>
        <xdr:cNvPicPr>
          <a:picLocks noChangeAspect="1"/>
        </xdr:cNvPicPr>
      </xdr:nvPicPr>
      <xdr:blipFill>
        <a:blip xmlns:r="http://schemas.openxmlformats.org/officeDocument/2006/relationships" r:embed="rId1"/>
        <a:stretch>
          <a:fillRect/>
        </a:stretch>
      </xdr:blipFill>
      <xdr:spPr>
        <a:xfrm>
          <a:off x="970703" y="47288"/>
          <a:ext cx="2275637" cy="3223336"/>
        </a:xfrm>
        <a:prstGeom prst="rect">
          <a:avLst/>
        </a:prstGeom>
      </xdr:spPr>
    </xdr:pic>
    <xdr:clientData/>
  </xdr:twoCellAnchor>
  <xdr:twoCellAnchor editAs="oneCell">
    <xdr:from>
      <xdr:col>2</xdr:col>
      <xdr:colOff>1266825</xdr:colOff>
      <xdr:row>2</xdr:row>
      <xdr:rowOff>180975</xdr:rowOff>
    </xdr:from>
    <xdr:to>
      <xdr:col>3</xdr:col>
      <xdr:colOff>952500</xdr:colOff>
      <xdr:row>8</xdr:row>
      <xdr:rowOff>95250</xdr:rowOff>
    </xdr:to>
    <xdr:pic>
      <xdr:nvPicPr>
        <xdr:cNvPr id="4" name="Imagen 3">
          <a:extLst>
            <a:ext uri="{FF2B5EF4-FFF2-40B4-BE49-F238E27FC236}">
              <a16:creationId xmlns:a16="http://schemas.microsoft.com/office/drawing/2014/main" id="{A06D6812-8140-4553-BBAE-C0F2CE619605}"/>
            </a:ext>
            <a:ext uri="{147F2762-F138-4A5C-976F-8EAC2B608ADB}">
              <a16:predDERef xmlns:a16="http://schemas.microsoft.com/office/drawing/2014/main" pred="{A50F9F9A-DD15-41DE-9FC4-A0E833D96D10}"/>
            </a:ext>
          </a:extLst>
        </xdr:cNvPr>
        <xdr:cNvPicPr>
          <a:picLocks noChangeAspect="1"/>
        </xdr:cNvPicPr>
      </xdr:nvPicPr>
      <xdr:blipFill>
        <a:blip xmlns:r="http://schemas.openxmlformats.org/officeDocument/2006/relationships" r:embed="rId2"/>
        <a:srcRect l="5984" t="2830" r="4724" b="3150"/>
        <a:stretch/>
      </xdr:blipFill>
      <xdr:spPr>
        <a:xfrm>
          <a:off x="3546101" y="557493"/>
          <a:ext cx="2341470" cy="2139763"/>
        </a:xfrm>
        <a:prstGeom prst="rect">
          <a:avLst/>
        </a:prstGeom>
      </xdr:spPr>
    </xdr:pic>
    <xdr:clientData/>
  </xdr:twoCellAnchor>
  <xdr:twoCellAnchor>
    <xdr:from>
      <xdr:col>22</xdr:col>
      <xdr:colOff>1325496</xdr:colOff>
      <xdr:row>3</xdr:row>
      <xdr:rowOff>153680</xdr:rowOff>
    </xdr:from>
    <xdr:to>
      <xdr:col>23</xdr:col>
      <xdr:colOff>3329781</xdr:colOff>
      <xdr:row>6</xdr:row>
      <xdr:rowOff>240126</xdr:rowOff>
    </xdr:to>
    <xdr:pic>
      <xdr:nvPicPr>
        <xdr:cNvPr id="2" name="Imagen 1">
          <a:extLst>
            <a:ext uri="{FF2B5EF4-FFF2-40B4-BE49-F238E27FC236}">
              <a16:creationId xmlns:a16="http://schemas.microsoft.com/office/drawing/2014/main" id="{47DA88F8-EC90-65AE-5392-372BC93F320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819353" y="729983"/>
          <a:ext cx="3339387" cy="1584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123538</xdr:colOff>
      <xdr:row>0</xdr:row>
      <xdr:rowOff>47288</xdr:rowOff>
    </xdr:from>
    <xdr:to>
      <xdr:col>2</xdr:col>
      <xdr:colOff>967064</xdr:colOff>
      <xdr:row>11</xdr:row>
      <xdr:rowOff>177800</xdr:rowOff>
    </xdr:to>
    <xdr:pic>
      <xdr:nvPicPr>
        <xdr:cNvPr id="3" name="Imagen 2">
          <a:extLst>
            <a:ext uri="{FF2B5EF4-FFF2-40B4-BE49-F238E27FC236}">
              <a16:creationId xmlns:a16="http://schemas.microsoft.com/office/drawing/2014/main" id="{91FD8585-2060-4A08-940D-56657BA9484A}"/>
            </a:ext>
          </a:extLst>
        </xdr:cNvPr>
        <xdr:cNvPicPr>
          <a:picLocks noChangeAspect="1"/>
        </xdr:cNvPicPr>
      </xdr:nvPicPr>
      <xdr:blipFill>
        <a:blip xmlns:r="http://schemas.openxmlformats.org/officeDocument/2006/relationships" r:embed="rId1"/>
        <a:stretch>
          <a:fillRect/>
        </a:stretch>
      </xdr:blipFill>
      <xdr:spPr>
        <a:xfrm>
          <a:off x="970703" y="47288"/>
          <a:ext cx="2275637" cy="3223336"/>
        </a:xfrm>
        <a:prstGeom prst="rect">
          <a:avLst/>
        </a:prstGeom>
      </xdr:spPr>
    </xdr:pic>
    <xdr:clientData/>
  </xdr:twoCellAnchor>
  <xdr:twoCellAnchor editAs="oneCell">
    <xdr:from>
      <xdr:col>2</xdr:col>
      <xdr:colOff>1266825</xdr:colOff>
      <xdr:row>2</xdr:row>
      <xdr:rowOff>180975</xdr:rowOff>
    </xdr:from>
    <xdr:to>
      <xdr:col>3</xdr:col>
      <xdr:colOff>952500</xdr:colOff>
      <xdr:row>8</xdr:row>
      <xdr:rowOff>95250</xdr:rowOff>
    </xdr:to>
    <xdr:pic>
      <xdr:nvPicPr>
        <xdr:cNvPr id="4" name="Imagen 3">
          <a:extLst>
            <a:ext uri="{FF2B5EF4-FFF2-40B4-BE49-F238E27FC236}">
              <a16:creationId xmlns:a16="http://schemas.microsoft.com/office/drawing/2014/main" id="{2A54FB16-4F2C-4432-9991-AA6C4BA701EB}"/>
            </a:ext>
            <a:ext uri="{147F2762-F138-4A5C-976F-8EAC2B608ADB}">
              <a16:predDERef xmlns:a16="http://schemas.microsoft.com/office/drawing/2014/main" pred="{A50F9F9A-DD15-41DE-9FC4-A0E833D96D10}"/>
            </a:ext>
          </a:extLst>
        </xdr:cNvPr>
        <xdr:cNvPicPr>
          <a:picLocks noChangeAspect="1"/>
        </xdr:cNvPicPr>
      </xdr:nvPicPr>
      <xdr:blipFill>
        <a:blip xmlns:r="http://schemas.openxmlformats.org/officeDocument/2006/relationships" r:embed="rId2"/>
        <a:srcRect l="5984" t="2830" r="4724" b="3150"/>
        <a:stretch/>
      </xdr:blipFill>
      <xdr:spPr>
        <a:xfrm>
          <a:off x="3546101" y="557493"/>
          <a:ext cx="2341470" cy="2139763"/>
        </a:xfrm>
        <a:prstGeom prst="rect">
          <a:avLst/>
        </a:prstGeom>
      </xdr:spPr>
    </xdr:pic>
    <xdr:clientData/>
  </xdr:twoCellAnchor>
  <xdr:twoCellAnchor>
    <xdr:from>
      <xdr:col>23</xdr:col>
      <xdr:colOff>33617</xdr:colOff>
      <xdr:row>3</xdr:row>
      <xdr:rowOff>378200</xdr:rowOff>
    </xdr:from>
    <xdr:to>
      <xdr:col>23</xdr:col>
      <xdr:colOff>3503428</xdr:colOff>
      <xdr:row>8</xdr:row>
      <xdr:rowOff>8405</xdr:rowOff>
    </xdr:to>
    <xdr:pic>
      <xdr:nvPicPr>
        <xdr:cNvPr id="2" name="Imagen 1">
          <a:extLst>
            <a:ext uri="{FF2B5EF4-FFF2-40B4-BE49-F238E27FC236}">
              <a16:creationId xmlns:a16="http://schemas.microsoft.com/office/drawing/2014/main" id="{9033FE45-BFB6-8B89-6E31-27DB436CF10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911801" y="941295"/>
          <a:ext cx="3469811" cy="1655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5"/>
  <sheetViews>
    <sheetView tabSelected="1" topLeftCell="L14" zoomScale="80" zoomScaleNormal="80" workbookViewId="0">
      <selection activeCell="U15" sqref="U15"/>
    </sheetView>
  </sheetViews>
  <sheetFormatPr defaultColWidth="11.42578125" defaultRowHeight="15"/>
  <cols>
    <col min="1" max="1" width="2.28515625" hidden="1" customWidth="1"/>
    <col min="2" max="2" width="21.42578125" customWidth="1"/>
    <col min="3" max="3" width="28.85546875" customWidth="1"/>
    <col min="4" max="4" width="18.140625" customWidth="1"/>
    <col min="5" max="5" width="22.5703125" customWidth="1"/>
    <col min="6" max="6" width="26.28515625" customWidth="1"/>
    <col min="7" max="7" width="14.85546875" customWidth="1"/>
    <col min="8" max="9" width="15.140625" customWidth="1"/>
    <col min="10" max="12" width="14.85546875" customWidth="1"/>
    <col min="13" max="13" width="13.7109375" customWidth="1"/>
    <col min="14" max="15" width="13.5703125" customWidth="1"/>
    <col min="16" max="16" width="13" customWidth="1"/>
    <col min="17" max="17" width="13.140625" customWidth="1"/>
    <col min="18" max="18" width="13.42578125" customWidth="1"/>
    <col min="19" max="20" width="13.5703125" customWidth="1"/>
    <col min="21" max="22" width="13.85546875" customWidth="1"/>
    <col min="23" max="23" width="14.140625" customWidth="1"/>
    <col min="24" max="24" width="46" customWidth="1"/>
    <col min="25" max="25" width="21.7109375" customWidth="1"/>
    <col min="26" max="26" width="49.42578125" style="127" customWidth="1"/>
  </cols>
  <sheetData>
    <row r="1" spans="2:24" ht="4.9000000000000004" customHeight="1"/>
    <row r="2" spans="2:24" ht="4.9000000000000004" customHeight="1"/>
    <row r="3" spans="2:24" ht="7.9" customHeight="1" thickBot="1"/>
    <row r="4" spans="2:24" ht="63" customHeight="1">
      <c r="E4" s="169" t="s">
        <v>0</v>
      </c>
      <c r="F4" s="170"/>
      <c r="G4" s="170"/>
      <c r="H4" s="170"/>
      <c r="I4" s="170"/>
      <c r="J4" s="170"/>
      <c r="K4" s="170"/>
      <c r="L4" s="170"/>
      <c r="M4" s="170"/>
      <c r="N4" s="170"/>
      <c r="O4" s="170"/>
      <c r="P4" s="170"/>
      <c r="Q4" s="170"/>
      <c r="R4" s="170"/>
      <c r="S4" s="170"/>
    </row>
    <row r="5" spans="2:24" ht="30" customHeight="1">
      <c r="E5" s="171" t="s">
        <v>1</v>
      </c>
      <c r="F5" s="172"/>
      <c r="G5" s="172"/>
      <c r="H5" s="172"/>
      <c r="I5" s="172"/>
      <c r="J5" s="172"/>
      <c r="K5" s="172"/>
      <c r="L5" s="172"/>
      <c r="M5" s="172"/>
      <c r="N5" s="172"/>
      <c r="O5" s="172"/>
      <c r="P5" s="172"/>
      <c r="Q5" s="172"/>
      <c r="R5" s="172"/>
      <c r="S5" s="172"/>
    </row>
    <row r="6" spans="2:24" ht="26.25" customHeight="1">
      <c r="E6" s="171" t="s">
        <v>2</v>
      </c>
      <c r="F6" s="172"/>
      <c r="G6" s="172"/>
      <c r="H6" s="172"/>
      <c r="I6" s="172"/>
      <c r="J6" s="172"/>
      <c r="K6" s="172"/>
      <c r="L6" s="172"/>
      <c r="M6" s="172"/>
      <c r="N6" s="172"/>
      <c r="O6" s="172"/>
      <c r="P6" s="172"/>
      <c r="Q6" s="172"/>
      <c r="R6" s="172"/>
      <c r="S6" s="172"/>
    </row>
    <row r="7" spans="2:24" ht="26.25" customHeight="1">
      <c r="E7" s="171" t="s">
        <v>3</v>
      </c>
      <c r="F7" s="172"/>
      <c r="G7" s="172"/>
      <c r="H7" s="172"/>
      <c r="I7" s="172"/>
      <c r="J7" s="172"/>
      <c r="K7" s="172"/>
      <c r="L7" s="172"/>
      <c r="M7" s="172"/>
      <c r="N7" s="172"/>
      <c r="O7" s="172"/>
      <c r="P7" s="172"/>
      <c r="Q7" s="172"/>
      <c r="R7" s="172"/>
      <c r="S7" s="172"/>
    </row>
    <row r="8" spans="2:24" ht="15.75" customHeight="1" thickBot="1">
      <c r="E8" s="56"/>
      <c r="F8" s="57"/>
      <c r="G8" s="57"/>
      <c r="H8" s="57"/>
      <c r="I8" s="57"/>
      <c r="J8" s="57"/>
      <c r="K8" s="57"/>
      <c r="L8" s="57"/>
      <c r="M8" s="57"/>
      <c r="N8" s="57"/>
      <c r="O8" s="57"/>
      <c r="P8" s="57"/>
      <c r="Q8" s="57"/>
      <c r="R8" s="57"/>
      <c r="S8" s="57"/>
    </row>
    <row r="9" spans="2:24" ht="10.15" customHeight="1"/>
    <row r="10" spans="2:24" ht="9.75" customHeight="1"/>
    <row r="11" spans="2:24" ht="9" customHeight="1" thickBot="1"/>
    <row r="12" spans="2:24" ht="26.25" customHeight="1" thickBot="1">
      <c r="G12" s="166" t="s">
        <v>4</v>
      </c>
      <c r="H12" s="167"/>
      <c r="I12" s="167"/>
      <c r="J12" s="167"/>
      <c r="K12" s="167"/>
      <c r="L12" s="167"/>
      <c r="M12" s="167"/>
      <c r="N12" s="167"/>
      <c r="O12" s="167"/>
      <c r="P12" s="167"/>
      <c r="Q12" s="167"/>
      <c r="R12" s="167"/>
      <c r="S12" s="167"/>
      <c r="T12" s="167"/>
      <c r="U12" s="167"/>
      <c r="V12" s="167"/>
      <c r="W12" s="168"/>
    </row>
    <row r="13" spans="2:24" ht="57" customHeight="1" thickBot="1">
      <c r="B13" s="147" t="s">
        <v>5</v>
      </c>
      <c r="C13" s="147" t="s">
        <v>6</v>
      </c>
      <c r="D13" s="173" t="s">
        <v>7</v>
      </c>
      <c r="E13" s="174"/>
      <c r="F13" s="175"/>
      <c r="G13" s="159" t="s">
        <v>8</v>
      </c>
      <c r="H13" s="160"/>
      <c r="I13" s="160"/>
      <c r="J13" s="160"/>
      <c r="K13" s="161"/>
      <c r="L13" s="173" t="s">
        <v>9</v>
      </c>
      <c r="M13" s="174"/>
      <c r="N13" s="174"/>
      <c r="O13" s="175"/>
      <c r="P13" s="176" t="s">
        <v>10</v>
      </c>
      <c r="Q13" s="143"/>
      <c r="R13" s="143"/>
      <c r="S13" s="144"/>
      <c r="T13" s="143" t="s">
        <v>11</v>
      </c>
      <c r="U13" s="143"/>
      <c r="V13" s="143"/>
      <c r="W13" s="144"/>
      <c r="X13" s="145" t="s">
        <v>12</v>
      </c>
    </row>
    <row r="14" spans="2:24" ht="164.65" customHeight="1" thickBot="1">
      <c r="B14" s="148"/>
      <c r="C14" s="148"/>
      <c r="D14" s="58" t="s">
        <v>13</v>
      </c>
      <c r="E14" s="58" t="s">
        <v>14</v>
      </c>
      <c r="F14" s="141" t="s">
        <v>15</v>
      </c>
      <c r="G14" s="63" t="s">
        <v>16</v>
      </c>
      <c r="H14" s="52" t="s">
        <v>17</v>
      </c>
      <c r="I14" s="64" t="s">
        <v>18</v>
      </c>
      <c r="J14" s="51" t="s">
        <v>19</v>
      </c>
      <c r="K14" s="65" t="s">
        <v>20</v>
      </c>
      <c r="L14" s="8" t="s">
        <v>17</v>
      </c>
      <c r="M14" s="66" t="s">
        <v>18</v>
      </c>
      <c r="N14" s="4" t="s">
        <v>19</v>
      </c>
      <c r="O14" s="67" t="s">
        <v>20</v>
      </c>
      <c r="P14" s="8" t="s">
        <v>17</v>
      </c>
      <c r="Q14" s="68" t="s">
        <v>18</v>
      </c>
      <c r="R14" s="4" t="s">
        <v>19</v>
      </c>
      <c r="S14" s="69" t="s">
        <v>20</v>
      </c>
      <c r="T14" s="4" t="s">
        <v>17</v>
      </c>
      <c r="U14" s="68" t="s">
        <v>18</v>
      </c>
      <c r="V14" s="4" t="s">
        <v>19</v>
      </c>
      <c r="W14" s="69" t="s">
        <v>20</v>
      </c>
      <c r="X14" s="146"/>
    </row>
    <row r="15" spans="2:24" ht="146.25" customHeight="1">
      <c r="B15" s="76" t="s">
        <v>21</v>
      </c>
      <c r="C15" s="77" t="s">
        <v>22</v>
      </c>
      <c r="D15" s="77" t="s">
        <v>23</v>
      </c>
      <c r="E15" s="78" t="s">
        <v>24</v>
      </c>
      <c r="F15" s="79" t="s">
        <v>25</v>
      </c>
      <c r="G15" s="131">
        <v>0.95330000000000004</v>
      </c>
      <c r="H15" s="133">
        <v>0.23830000000000001</v>
      </c>
      <c r="I15" s="134">
        <v>0.23830000000000001</v>
      </c>
      <c r="J15" s="134">
        <v>0.23830000000000001</v>
      </c>
      <c r="K15" s="135">
        <v>0.23830000000000001</v>
      </c>
      <c r="L15" s="136">
        <v>0.23830000000000001</v>
      </c>
      <c r="M15" s="137">
        <v>0.23830000000000001</v>
      </c>
      <c r="N15" s="137"/>
      <c r="O15" s="138"/>
      <c r="P15" s="46">
        <f t="shared" ref="P15:Q17" si="0">IFERROR((L15/H15),"100%")</f>
        <v>1</v>
      </c>
      <c r="Q15" s="46">
        <f t="shared" si="0"/>
        <v>1</v>
      </c>
      <c r="R15" s="81" t="s">
        <v>26</v>
      </c>
      <c r="S15" s="82" t="s">
        <v>26</v>
      </c>
      <c r="T15" s="46">
        <f>IFERROR((L15/$G$15),"No Programado")</f>
        <v>0.2499737753068289</v>
      </c>
      <c r="U15" s="190">
        <f>IFERROR((L15+M15)/G15, "No Programado")</f>
        <v>0.49994755061365781</v>
      </c>
      <c r="V15" s="81" t="s">
        <v>26</v>
      </c>
      <c r="W15" s="82" t="s">
        <v>26</v>
      </c>
      <c r="X15" s="86" t="s">
        <v>27</v>
      </c>
    </row>
    <row r="16" spans="2:24" ht="1.7" customHeight="1">
      <c r="B16" s="157" t="s">
        <v>28</v>
      </c>
      <c r="C16" s="158"/>
      <c r="D16" s="158"/>
      <c r="E16" s="158"/>
      <c r="F16" s="158"/>
      <c r="G16" s="132"/>
      <c r="H16" s="124"/>
      <c r="I16" s="125"/>
      <c r="J16" s="125"/>
      <c r="K16" s="126"/>
      <c r="L16" s="42"/>
      <c r="M16" s="43"/>
      <c r="N16" s="43"/>
      <c r="O16" s="45"/>
      <c r="P16" s="46" t="str">
        <f t="shared" si="0"/>
        <v>100%</v>
      </c>
      <c r="Q16" s="41" t="str">
        <f t="shared" si="0"/>
        <v>100%</v>
      </c>
      <c r="R16" s="41" t="str">
        <f>IFERROR((N16/J16),"100%")</f>
        <v>100%</v>
      </c>
      <c r="S16" s="23" t="str">
        <f>IFERROR((O16/K16),"100%")</f>
        <v>100%</v>
      </c>
      <c r="T16" s="46" t="str">
        <f>IFERROR((L16/$G$16),"No Programado")</f>
        <v>No Programado</v>
      </c>
      <c r="U16" s="41" t="str">
        <f t="shared" ref="U15:U16" si="1">IFERROR((L16+M16)/G16, "No Programado")</f>
        <v>No Programado</v>
      </c>
      <c r="V16" s="84" t="str">
        <f>IFERROR((M16+N16+L16)/$G$16, "No Programado")</f>
        <v>No Programado</v>
      </c>
      <c r="W16" s="139" t="str">
        <f>IFERROR((N16+O16+M16+L16)/$G$16, "No Programado")</f>
        <v>No Programado</v>
      </c>
      <c r="X16" s="50"/>
    </row>
    <row r="17" spans="2:28" ht="220.35" customHeight="1">
      <c r="B17" s="59" t="s">
        <v>29</v>
      </c>
      <c r="C17" s="60" t="s">
        <v>30</v>
      </c>
      <c r="D17" s="60" t="s">
        <v>31</v>
      </c>
      <c r="E17" s="61" t="s">
        <v>32</v>
      </c>
      <c r="F17" s="62" t="s">
        <v>33</v>
      </c>
      <c r="G17" s="100">
        <v>65670</v>
      </c>
      <c r="H17" s="101">
        <v>14700</v>
      </c>
      <c r="I17" s="102">
        <v>4780</v>
      </c>
      <c r="J17" s="102">
        <v>5390</v>
      </c>
      <c r="K17" s="103">
        <v>40800</v>
      </c>
      <c r="L17" s="130">
        <v>20787</v>
      </c>
      <c r="M17" s="113">
        <v>11191</v>
      </c>
      <c r="N17" s="113"/>
      <c r="O17" s="114"/>
      <c r="P17" s="46">
        <f t="shared" si="0"/>
        <v>1.4140816326530612</v>
      </c>
      <c r="Q17" s="41">
        <f t="shared" si="0"/>
        <v>2.3412133891213389</v>
      </c>
      <c r="R17" s="48"/>
      <c r="S17" s="49"/>
      <c r="T17" s="140">
        <f>IFERROR((L17/$G$17),"No Programado")</f>
        <v>0.31653723161260849</v>
      </c>
      <c r="U17" s="41">
        <f>IFERROR((L17+M17)/G17, "No Programado")</f>
        <v>0.48694990102025276</v>
      </c>
      <c r="V17" s="48"/>
      <c r="W17" s="23"/>
      <c r="X17" s="121" t="s">
        <v>34</v>
      </c>
      <c r="Z17" s="128"/>
      <c r="AB17" s="37"/>
    </row>
    <row r="18" spans="2:28" ht="154.69999999999999" customHeight="1">
      <c r="B18" s="70" t="s">
        <v>35</v>
      </c>
      <c r="C18" s="71" t="s">
        <v>36</v>
      </c>
      <c r="D18" s="72" t="s">
        <v>37</v>
      </c>
      <c r="E18" s="73" t="s">
        <v>32</v>
      </c>
      <c r="F18" s="74" t="s">
        <v>38</v>
      </c>
      <c r="G18" s="104">
        <v>10</v>
      </c>
      <c r="H18" s="105">
        <v>2</v>
      </c>
      <c r="I18" s="106">
        <v>3</v>
      </c>
      <c r="J18" s="106">
        <v>2</v>
      </c>
      <c r="K18" s="107">
        <v>3</v>
      </c>
      <c r="L18" s="115">
        <v>2</v>
      </c>
      <c r="M18" s="116">
        <v>3</v>
      </c>
      <c r="N18" s="116"/>
      <c r="O18" s="117"/>
      <c r="P18" s="46">
        <f t="shared" ref="P18:P38" si="2">IFERROR((L18/H18),"100%")</f>
        <v>1</v>
      </c>
      <c r="Q18" s="41">
        <f t="shared" ref="Q18:Q38" si="3">IFERROR((M18/I18),"100%")</f>
        <v>1</v>
      </c>
      <c r="R18" s="48"/>
      <c r="S18" s="49"/>
      <c r="T18" s="140">
        <f>IFERROR((L18/$G$18),"No Programado")</f>
        <v>0.2</v>
      </c>
      <c r="U18" s="41">
        <f t="shared" ref="U17:U27" si="4">IFERROR((L18+M18)/G18, "No Programado")</f>
        <v>0.5</v>
      </c>
      <c r="V18" s="48"/>
      <c r="W18" s="23"/>
      <c r="X18" s="122" t="s">
        <v>39</v>
      </c>
    </row>
    <row r="19" spans="2:28" ht="131.85" customHeight="1">
      <c r="B19" s="9" t="s">
        <v>40</v>
      </c>
      <c r="C19" s="5" t="s">
        <v>41</v>
      </c>
      <c r="D19" s="6" t="s">
        <v>42</v>
      </c>
      <c r="E19" s="7" t="s">
        <v>32</v>
      </c>
      <c r="F19" s="98" t="s">
        <v>43</v>
      </c>
      <c r="G19" s="108">
        <v>2040</v>
      </c>
      <c r="H19" s="105">
        <v>510</v>
      </c>
      <c r="I19" s="106">
        <v>510</v>
      </c>
      <c r="J19" s="106">
        <v>510</v>
      </c>
      <c r="K19" s="107">
        <v>510</v>
      </c>
      <c r="L19" s="115">
        <v>400</v>
      </c>
      <c r="M19" s="116">
        <v>520</v>
      </c>
      <c r="N19" s="116"/>
      <c r="O19" s="117"/>
      <c r="P19" s="46">
        <f t="shared" si="2"/>
        <v>0.78431372549019607</v>
      </c>
      <c r="Q19" s="41">
        <f t="shared" si="3"/>
        <v>1.0196078431372548</v>
      </c>
      <c r="R19" s="48"/>
      <c r="S19" s="49"/>
      <c r="T19" s="140">
        <f>IFERROR((L19/$G$19),"No Programado")</f>
        <v>0.19607843137254902</v>
      </c>
      <c r="U19" s="41">
        <f t="shared" si="4"/>
        <v>0.45098039215686275</v>
      </c>
      <c r="V19" s="48"/>
      <c r="W19" s="23"/>
      <c r="X19" s="123" t="s">
        <v>44</v>
      </c>
    </row>
    <row r="20" spans="2:28" ht="201.2" customHeight="1">
      <c r="B20" s="70" t="s">
        <v>45</v>
      </c>
      <c r="C20" s="71" t="s">
        <v>46</v>
      </c>
      <c r="D20" s="72" t="s">
        <v>47</v>
      </c>
      <c r="E20" s="73" t="s">
        <v>32</v>
      </c>
      <c r="F20" s="74" t="s">
        <v>48</v>
      </c>
      <c r="G20" s="104">
        <v>109</v>
      </c>
      <c r="H20" s="105">
        <v>25</v>
      </c>
      <c r="I20" s="106">
        <v>30</v>
      </c>
      <c r="J20" s="106">
        <v>25</v>
      </c>
      <c r="K20" s="107">
        <v>29</v>
      </c>
      <c r="L20" s="115">
        <v>11</v>
      </c>
      <c r="M20" s="116">
        <v>6</v>
      </c>
      <c r="N20" s="116"/>
      <c r="O20" s="117"/>
      <c r="P20" s="46">
        <f t="shared" si="2"/>
        <v>0.44</v>
      </c>
      <c r="Q20" s="41">
        <f t="shared" si="3"/>
        <v>0.2</v>
      </c>
      <c r="R20" s="48"/>
      <c r="S20" s="49"/>
      <c r="T20" s="140">
        <f>IFERROR((L20/$G$20),"No Programado")</f>
        <v>0.10091743119266056</v>
      </c>
      <c r="U20" s="41">
        <f t="shared" si="4"/>
        <v>0.15596330275229359</v>
      </c>
      <c r="V20" s="48"/>
      <c r="W20" s="23"/>
      <c r="X20" s="122" t="s">
        <v>49</v>
      </c>
    </row>
    <row r="21" spans="2:28" ht="202.9" customHeight="1">
      <c r="B21" s="9" t="s">
        <v>40</v>
      </c>
      <c r="C21" s="5" t="s">
        <v>50</v>
      </c>
      <c r="D21" s="6" t="s">
        <v>51</v>
      </c>
      <c r="E21" s="7" t="s">
        <v>32</v>
      </c>
      <c r="F21" s="98" t="s">
        <v>52</v>
      </c>
      <c r="G21" s="108">
        <v>109</v>
      </c>
      <c r="H21" s="105">
        <v>25</v>
      </c>
      <c r="I21" s="106">
        <v>30</v>
      </c>
      <c r="J21" s="106">
        <v>25</v>
      </c>
      <c r="K21" s="107">
        <v>29</v>
      </c>
      <c r="L21" s="115">
        <v>11</v>
      </c>
      <c r="M21" s="116">
        <v>6</v>
      </c>
      <c r="N21" s="116"/>
      <c r="O21" s="117"/>
      <c r="P21" s="46">
        <f t="shared" si="2"/>
        <v>0.44</v>
      </c>
      <c r="Q21" s="41">
        <f t="shared" si="3"/>
        <v>0.2</v>
      </c>
      <c r="R21" s="48"/>
      <c r="S21" s="49"/>
      <c r="T21" s="140">
        <f>IFERROR((L21/$G$21),"No Programado")</f>
        <v>0.10091743119266056</v>
      </c>
      <c r="U21" s="41">
        <f t="shared" si="4"/>
        <v>0.15596330275229359</v>
      </c>
      <c r="V21" s="48"/>
      <c r="W21" s="23"/>
      <c r="X21" s="123" t="s">
        <v>53</v>
      </c>
    </row>
    <row r="22" spans="2:28" ht="207.75" customHeight="1">
      <c r="B22" s="70" t="s">
        <v>54</v>
      </c>
      <c r="C22" s="71" t="s">
        <v>55</v>
      </c>
      <c r="D22" s="72" t="s">
        <v>56</v>
      </c>
      <c r="E22" s="73" t="s">
        <v>32</v>
      </c>
      <c r="F22" s="74" t="s">
        <v>57</v>
      </c>
      <c r="G22" s="104">
        <v>49600</v>
      </c>
      <c r="H22" s="105">
        <v>3300</v>
      </c>
      <c r="I22" s="106">
        <v>4400</v>
      </c>
      <c r="J22" s="106">
        <v>4500</v>
      </c>
      <c r="K22" s="107">
        <v>37400</v>
      </c>
      <c r="L22" s="115">
        <v>6387</v>
      </c>
      <c r="M22" s="116">
        <v>8691</v>
      </c>
      <c r="N22" s="116"/>
      <c r="O22" s="117"/>
      <c r="P22" s="46">
        <f t="shared" si="2"/>
        <v>1.9354545454545455</v>
      </c>
      <c r="Q22" s="41">
        <f t="shared" si="3"/>
        <v>1.9752272727272728</v>
      </c>
      <c r="R22" s="48"/>
      <c r="S22" s="49"/>
      <c r="T22" s="140">
        <f>IFERROR((L22/$G$22),"No Programado")</f>
        <v>0.12877016129032259</v>
      </c>
      <c r="U22" s="41">
        <f t="shared" si="4"/>
        <v>0.30399193548387099</v>
      </c>
      <c r="V22" s="48"/>
      <c r="W22" s="23"/>
      <c r="X22" s="122" t="s">
        <v>58</v>
      </c>
    </row>
    <row r="23" spans="2:28" ht="200.65" customHeight="1">
      <c r="B23" s="9" t="s">
        <v>40</v>
      </c>
      <c r="C23" s="5" t="s">
        <v>59</v>
      </c>
      <c r="D23" s="6" t="s">
        <v>60</v>
      </c>
      <c r="E23" s="7" t="s">
        <v>32</v>
      </c>
      <c r="F23" s="98" t="s">
        <v>61</v>
      </c>
      <c r="G23" s="108">
        <v>1600</v>
      </c>
      <c r="H23" s="105">
        <v>300</v>
      </c>
      <c r="I23" s="106">
        <v>400</v>
      </c>
      <c r="J23" s="106">
        <v>500</v>
      </c>
      <c r="K23" s="107">
        <v>400</v>
      </c>
      <c r="L23" s="115">
        <v>249</v>
      </c>
      <c r="M23" s="116">
        <v>2391</v>
      </c>
      <c r="N23" s="116"/>
      <c r="O23" s="117"/>
      <c r="P23" s="46">
        <f t="shared" si="2"/>
        <v>0.83</v>
      </c>
      <c r="Q23" s="41">
        <f t="shared" si="3"/>
        <v>5.9775</v>
      </c>
      <c r="R23" s="48"/>
      <c r="S23" s="49"/>
      <c r="T23" s="140">
        <f>IFERROR((L23/$G$23),"No Programado")</f>
        <v>0.15562500000000001</v>
      </c>
      <c r="U23" s="41">
        <f t="shared" si="4"/>
        <v>1.65</v>
      </c>
      <c r="V23" s="48"/>
      <c r="W23" s="23"/>
      <c r="X23" s="123" t="s">
        <v>62</v>
      </c>
    </row>
    <row r="24" spans="2:28" ht="155.1" customHeight="1">
      <c r="B24" s="9" t="s">
        <v>40</v>
      </c>
      <c r="C24" s="5" t="s">
        <v>63</v>
      </c>
      <c r="D24" s="6" t="s">
        <v>64</v>
      </c>
      <c r="E24" s="7" t="s">
        <v>65</v>
      </c>
      <c r="F24" s="98" t="s">
        <v>66</v>
      </c>
      <c r="G24" s="108">
        <v>30000</v>
      </c>
      <c r="H24" s="105">
        <v>0</v>
      </c>
      <c r="I24" s="106">
        <v>0</v>
      </c>
      <c r="J24" s="106">
        <v>0</v>
      </c>
      <c r="K24" s="107">
        <v>30000</v>
      </c>
      <c r="L24" s="115">
        <v>0</v>
      </c>
      <c r="M24" s="116">
        <v>0</v>
      </c>
      <c r="N24" s="116"/>
      <c r="O24" s="117"/>
      <c r="P24" s="46" t="str">
        <f t="shared" si="2"/>
        <v>100%</v>
      </c>
      <c r="Q24" s="41" t="str">
        <f t="shared" si="3"/>
        <v>100%</v>
      </c>
      <c r="R24" s="48"/>
      <c r="S24" s="49"/>
      <c r="T24" s="140">
        <f>IFERROR((L24/$G$24),"No Programado")</f>
        <v>0</v>
      </c>
      <c r="U24" s="41">
        <f t="shared" si="4"/>
        <v>0</v>
      </c>
      <c r="V24" s="48"/>
      <c r="W24" s="23"/>
      <c r="X24" s="123" t="s">
        <v>67</v>
      </c>
      <c r="Z24" s="129"/>
    </row>
    <row r="25" spans="2:28" ht="142.9" customHeight="1">
      <c r="B25" s="9" t="s">
        <v>40</v>
      </c>
      <c r="C25" s="5" t="s">
        <v>68</v>
      </c>
      <c r="D25" s="6" t="s">
        <v>69</v>
      </c>
      <c r="E25" s="7" t="s">
        <v>65</v>
      </c>
      <c r="F25" s="98" t="s">
        <v>70</v>
      </c>
      <c r="G25" s="108">
        <v>3000</v>
      </c>
      <c r="H25" s="105">
        <v>0</v>
      </c>
      <c r="I25" s="106">
        <v>0</v>
      </c>
      <c r="J25" s="106">
        <v>0</v>
      </c>
      <c r="K25" s="107">
        <v>3000</v>
      </c>
      <c r="L25" s="115">
        <v>0</v>
      </c>
      <c r="M25" s="116">
        <v>0</v>
      </c>
      <c r="N25" s="116"/>
      <c r="O25" s="117"/>
      <c r="P25" s="46" t="str">
        <f t="shared" si="2"/>
        <v>100%</v>
      </c>
      <c r="Q25" s="41" t="str">
        <f t="shared" si="3"/>
        <v>100%</v>
      </c>
      <c r="R25" s="48"/>
      <c r="S25" s="49"/>
      <c r="T25" s="140">
        <f>IFERROR((L25/$G$25),"No Programado")</f>
        <v>0</v>
      </c>
      <c r="U25" s="41">
        <f t="shared" si="4"/>
        <v>0</v>
      </c>
      <c r="V25" s="48"/>
      <c r="W25" s="23"/>
      <c r="X25" s="123" t="s">
        <v>67</v>
      </c>
      <c r="Z25" s="129"/>
    </row>
    <row r="26" spans="2:28" ht="174.75" customHeight="1">
      <c r="B26" s="9" t="s">
        <v>40</v>
      </c>
      <c r="C26" s="5" t="s">
        <v>71</v>
      </c>
      <c r="D26" s="6" t="s">
        <v>72</v>
      </c>
      <c r="E26" s="7" t="s">
        <v>32</v>
      </c>
      <c r="F26" s="98" t="s">
        <v>73</v>
      </c>
      <c r="G26" s="108">
        <v>15000</v>
      </c>
      <c r="H26" s="105">
        <v>3000</v>
      </c>
      <c r="I26" s="106">
        <v>4000</v>
      </c>
      <c r="J26" s="106">
        <v>4000</v>
      </c>
      <c r="K26" s="107">
        <v>4000</v>
      </c>
      <c r="L26" s="115">
        <v>6138</v>
      </c>
      <c r="M26" s="116">
        <v>6300</v>
      </c>
      <c r="N26" s="116"/>
      <c r="O26" s="117"/>
      <c r="P26" s="46">
        <f t="shared" si="2"/>
        <v>2.0459999999999998</v>
      </c>
      <c r="Q26" s="41">
        <f t="shared" si="3"/>
        <v>1.575</v>
      </c>
      <c r="R26" s="48"/>
      <c r="S26" s="49"/>
      <c r="T26" s="140">
        <f>IFERROR((L26/$G$26),"No Programado")</f>
        <v>0.40920000000000001</v>
      </c>
      <c r="U26" s="41">
        <f t="shared" si="4"/>
        <v>0.82920000000000005</v>
      </c>
      <c r="V26" s="48"/>
      <c r="W26" s="23"/>
      <c r="X26" s="123" t="s">
        <v>74</v>
      </c>
      <c r="Z26" s="129"/>
    </row>
    <row r="27" spans="2:28" ht="246.75" customHeight="1">
      <c r="B27" s="70" t="s">
        <v>75</v>
      </c>
      <c r="C27" s="71" t="s">
        <v>76</v>
      </c>
      <c r="D27" s="72" t="s">
        <v>77</v>
      </c>
      <c r="E27" s="73" t="s">
        <v>32</v>
      </c>
      <c r="F27" s="74" t="s">
        <v>78</v>
      </c>
      <c r="G27" s="104">
        <v>72</v>
      </c>
      <c r="H27" s="105">
        <v>22</v>
      </c>
      <c r="I27" s="106">
        <v>15</v>
      </c>
      <c r="J27" s="106">
        <v>15</v>
      </c>
      <c r="K27" s="107">
        <v>20</v>
      </c>
      <c r="L27" s="115">
        <v>22</v>
      </c>
      <c r="M27" s="116">
        <v>22</v>
      </c>
      <c r="N27" s="116"/>
      <c r="O27" s="117"/>
      <c r="P27" s="46">
        <f t="shared" si="2"/>
        <v>1</v>
      </c>
      <c r="Q27" s="41">
        <f t="shared" si="3"/>
        <v>1.4666666666666666</v>
      </c>
      <c r="R27" s="48"/>
      <c r="S27" s="49"/>
      <c r="T27" s="140">
        <f>IFERROR((L27/$G$27),"No Programado")</f>
        <v>0.30555555555555558</v>
      </c>
      <c r="U27" s="41">
        <f t="shared" si="4"/>
        <v>0.61111111111111116</v>
      </c>
      <c r="V27" s="48"/>
      <c r="W27" s="23"/>
      <c r="X27" s="122" t="s">
        <v>79</v>
      </c>
    </row>
    <row r="28" spans="2:28" ht="245.1" customHeight="1">
      <c r="B28" s="9" t="s">
        <v>40</v>
      </c>
      <c r="C28" s="5" t="s">
        <v>80</v>
      </c>
      <c r="D28" s="6" t="s">
        <v>81</v>
      </c>
      <c r="E28" s="7" t="s">
        <v>32</v>
      </c>
      <c r="F28" s="98" t="s">
        <v>82</v>
      </c>
      <c r="G28" s="108">
        <v>72</v>
      </c>
      <c r="H28" s="105">
        <v>22</v>
      </c>
      <c r="I28" s="106">
        <v>15</v>
      </c>
      <c r="J28" s="106">
        <v>15</v>
      </c>
      <c r="K28" s="107">
        <v>20</v>
      </c>
      <c r="L28" s="115">
        <v>22</v>
      </c>
      <c r="M28" s="116">
        <v>22</v>
      </c>
      <c r="N28" s="116"/>
      <c r="O28" s="117"/>
      <c r="P28" s="46">
        <f>IFERROR((L28/H28),"100%")</f>
        <v>1</v>
      </c>
      <c r="Q28" s="41">
        <f t="shared" si="3"/>
        <v>1.4666666666666666</v>
      </c>
      <c r="R28" s="48"/>
      <c r="S28" s="49"/>
      <c r="T28" s="140">
        <f>IFERROR((L28/$G$28),"No Programado")</f>
        <v>0.30555555555555558</v>
      </c>
      <c r="U28" s="41">
        <f t="shared" ref="U28:U38" si="5">IFERROR((L28+M28)/G28, "No Programado")</f>
        <v>0.61111111111111116</v>
      </c>
      <c r="V28" s="48"/>
      <c r="W28" s="23"/>
      <c r="X28" s="123" t="s">
        <v>79</v>
      </c>
    </row>
    <row r="29" spans="2:28" ht="163.15" customHeight="1">
      <c r="B29" s="70" t="s">
        <v>83</v>
      </c>
      <c r="C29" s="71" t="s">
        <v>84</v>
      </c>
      <c r="D29" s="72" t="s">
        <v>85</v>
      </c>
      <c r="E29" s="73" t="s">
        <v>32</v>
      </c>
      <c r="F29" s="74" t="s">
        <v>86</v>
      </c>
      <c r="G29" s="104">
        <v>14350</v>
      </c>
      <c r="H29" s="105">
        <v>11000</v>
      </c>
      <c r="I29" s="106">
        <v>0</v>
      </c>
      <c r="J29" s="106">
        <v>350</v>
      </c>
      <c r="K29" s="107">
        <v>3000</v>
      </c>
      <c r="L29" s="115">
        <v>11000</v>
      </c>
      <c r="M29" s="116">
        <v>0</v>
      </c>
      <c r="N29" s="116"/>
      <c r="O29" s="117"/>
      <c r="P29" s="46">
        <f>IFERROR((L29/H29),"100%")</f>
        <v>1</v>
      </c>
      <c r="Q29" s="41" t="str">
        <f>IFERROR((M29/I29),"100%")</f>
        <v>100%</v>
      </c>
      <c r="R29" s="48"/>
      <c r="S29" s="49"/>
      <c r="T29" s="140">
        <f>IFERROR((L29/$G$29),"No Programado")</f>
        <v>0.76655052264808365</v>
      </c>
      <c r="U29" s="41">
        <f>IFERROR((L29+M29)/G29, "No Programado")</f>
        <v>0.76655052264808365</v>
      </c>
      <c r="V29" s="48"/>
      <c r="W29" s="23"/>
      <c r="X29" s="122" t="s">
        <v>87</v>
      </c>
    </row>
    <row r="30" spans="2:28" ht="162.75" customHeight="1">
      <c r="B30" s="9" t="s">
        <v>40</v>
      </c>
      <c r="C30" s="5" t="s">
        <v>88</v>
      </c>
      <c r="D30" s="6" t="s">
        <v>89</v>
      </c>
      <c r="E30" s="7" t="s">
        <v>65</v>
      </c>
      <c r="F30" s="98" t="s">
        <v>90</v>
      </c>
      <c r="G30" s="108">
        <v>11000</v>
      </c>
      <c r="H30" s="105">
        <v>11000</v>
      </c>
      <c r="I30" s="106">
        <v>0</v>
      </c>
      <c r="J30" s="106">
        <v>0</v>
      </c>
      <c r="K30" s="107">
        <v>0</v>
      </c>
      <c r="L30" s="115">
        <v>11000</v>
      </c>
      <c r="M30" s="116">
        <v>0</v>
      </c>
      <c r="N30" s="116"/>
      <c r="O30" s="117"/>
      <c r="P30" s="46">
        <f t="shared" si="2"/>
        <v>1</v>
      </c>
      <c r="Q30" s="41" t="str">
        <f>IFERROR((M30/I30),"100%")</f>
        <v>100%</v>
      </c>
      <c r="R30" s="48"/>
      <c r="S30" s="49"/>
      <c r="T30" s="140">
        <f>IFERROR((L30/$G$30),"No Programado")</f>
        <v>1</v>
      </c>
      <c r="U30" s="41">
        <f t="shared" ref="U30:U34" si="6">IFERROR((L30+M30)/G30, "No Programado")</f>
        <v>1</v>
      </c>
      <c r="V30" s="48"/>
      <c r="W30" s="23"/>
      <c r="X30" s="123" t="s">
        <v>91</v>
      </c>
    </row>
    <row r="31" spans="2:28" ht="146.1" customHeight="1">
      <c r="B31" s="9" t="s">
        <v>40</v>
      </c>
      <c r="C31" s="5" t="s">
        <v>92</v>
      </c>
      <c r="D31" s="6" t="s">
        <v>93</v>
      </c>
      <c r="E31" s="7" t="s">
        <v>65</v>
      </c>
      <c r="F31" s="98" t="s">
        <v>94</v>
      </c>
      <c r="G31" s="108">
        <v>3000</v>
      </c>
      <c r="H31" s="105">
        <v>0</v>
      </c>
      <c r="I31" s="106">
        <v>0</v>
      </c>
      <c r="J31" s="106">
        <v>0</v>
      </c>
      <c r="K31" s="107">
        <v>3000</v>
      </c>
      <c r="L31" s="115">
        <v>0</v>
      </c>
      <c r="M31" s="116">
        <v>0</v>
      </c>
      <c r="N31" s="116"/>
      <c r="O31" s="117"/>
      <c r="P31" s="46" t="str">
        <f t="shared" si="2"/>
        <v>100%</v>
      </c>
      <c r="Q31" s="41" t="str">
        <f t="shared" si="3"/>
        <v>100%</v>
      </c>
      <c r="R31" s="48"/>
      <c r="S31" s="49"/>
      <c r="T31" s="140">
        <f>IFERROR((L31/$G$31),"No Programado")</f>
        <v>0</v>
      </c>
      <c r="U31" s="41">
        <f t="shared" si="6"/>
        <v>0</v>
      </c>
      <c r="V31" s="48"/>
      <c r="W31" s="23"/>
      <c r="X31" s="123" t="s">
        <v>95</v>
      </c>
    </row>
    <row r="32" spans="2:28" ht="144.75" customHeight="1">
      <c r="B32" s="9" t="s">
        <v>40</v>
      </c>
      <c r="C32" s="5" t="s">
        <v>96</v>
      </c>
      <c r="D32" s="6" t="s">
        <v>97</v>
      </c>
      <c r="E32" s="7" t="s">
        <v>65</v>
      </c>
      <c r="F32" s="98" t="s">
        <v>98</v>
      </c>
      <c r="G32" s="108">
        <v>350</v>
      </c>
      <c r="H32" s="105">
        <v>0</v>
      </c>
      <c r="I32" s="106">
        <v>0</v>
      </c>
      <c r="J32" s="106">
        <v>350</v>
      </c>
      <c r="K32" s="107">
        <v>0</v>
      </c>
      <c r="L32" s="115">
        <v>0</v>
      </c>
      <c r="M32" s="116">
        <v>0</v>
      </c>
      <c r="N32" s="116"/>
      <c r="O32" s="117"/>
      <c r="P32" s="46" t="str">
        <f t="shared" si="2"/>
        <v>100%</v>
      </c>
      <c r="Q32" s="41" t="str">
        <f t="shared" si="3"/>
        <v>100%</v>
      </c>
      <c r="R32" s="48"/>
      <c r="S32" s="49"/>
      <c r="T32" s="140">
        <f>IFERROR((L32/$G$32),"No Programado")</f>
        <v>0</v>
      </c>
      <c r="U32" s="41">
        <f t="shared" si="6"/>
        <v>0</v>
      </c>
      <c r="V32" s="48"/>
      <c r="W32" s="23"/>
      <c r="X32" s="123" t="s">
        <v>99</v>
      </c>
    </row>
    <row r="33" spans="2:24" ht="182.65" customHeight="1">
      <c r="B33" s="70" t="s">
        <v>100</v>
      </c>
      <c r="C33" s="71" t="s">
        <v>101</v>
      </c>
      <c r="D33" s="72" t="s">
        <v>102</v>
      </c>
      <c r="E33" s="73" t="s">
        <v>32</v>
      </c>
      <c r="F33" s="74" t="s">
        <v>103</v>
      </c>
      <c r="G33" s="104">
        <v>30</v>
      </c>
      <c r="H33" s="105">
        <v>7</v>
      </c>
      <c r="I33" s="106">
        <v>10</v>
      </c>
      <c r="J33" s="106">
        <v>7</v>
      </c>
      <c r="K33" s="107">
        <v>6</v>
      </c>
      <c r="L33" s="115">
        <v>7</v>
      </c>
      <c r="M33" s="116">
        <v>22</v>
      </c>
      <c r="N33" s="116"/>
      <c r="O33" s="117"/>
      <c r="P33" s="46">
        <f t="shared" si="2"/>
        <v>1</v>
      </c>
      <c r="Q33" s="41">
        <f t="shared" si="3"/>
        <v>2.2000000000000002</v>
      </c>
      <c r="R33" s="48"/>
      <c r="S33" s="49"/>
      <c r="T33" s="140">
        <f>IFERROR((L33/$G$33),"No Programado")</f>
        <v>0.23333333333333334</v>
      </c>
      <c r="U33" s="41">
        <f t="shared" si="6"/>
        <v>0.96666666666666667</v>
      </c>
      <c r="V33" s="48"/>
      <c r="W33" s="23"/>
      <c r="X33" s="122" t="s">
        <v>104</v>
      </c>
    </row>
    <row r="34" spans="2:24" ht="196.5" customHeight="1">
      <c r="B34" s="9" t="s">
        <v>40</v>
      </c>
      <c r="C34" s="5" t="s">
        <v>105</v>
      </c>
      <c r="D34" s="6" t="s">
        <v>106</v>
      </c>
      <c r="E34" s="7" t="s">
        <v>32</v>
      </c>
      <c r="F34" s="98" t="s">
        <v>107</v>
      </c>
      <c r="G34" s="108">
        <v>20</v>
      </c>
      <c r="H34" s="105">
        <v>3</v>
      </c>
      <c r="I34" s="106">
        <v>6</v>
      </c>
      <c r="J34" s="106">
        <v>7</v>
      </c>
      <c r="K34" s="107">
        <v>4</v>
      </c>
      <c r="L34" s="115">
        <v>1</v>
      </c>
      <c r="M34" s="116">
        <v>3</v>
      </c>
      <c r="N34" s="116"/>
      <c r="O34" s="117"/>
      <c r="P34" s="46">
        <f t="shared" si="2"/>
        <v>0.33333333333333331</v>
      </c>
      <c r="Q34" s="41">
        <f t="shared" si="3"/>
        <v>0.5</v>
      </c>
      <c r="R34" s="48"/>
      <c r="S34" s="49"/>
      <c r="T34" s="140">
        <f>IFERROR((L34/$G$34),"No Programado")</f>
        <v>0.05</v>
      </c>
      <c r="U34" s="41">
        <f t="shared" si="6"/>
        <v>0.2</v>
      </c>
      <c r="V34" s="48"/>
      <c r="W34" s="23"/>
      <c r="X34" s="123" t="s">
        <v>108</v>
      </c>
    </row>
    <row r="35" spans="2:24" ht="209.1" customHeight="1">
      <c r="B35" s="9" t="s">
        <v>40</v>
      </c>
      <c r="C35" s="5" t="s">
        <v>109</v>
      </c>
      <c r="D35" s="6" t="s">
        <v>110</v>
      </c>
      <c r="E35" s="7" t="s">
        <v>32</v>
      </c>
      <c r="F35" s="98" t="s">
        <v>111</v>
      </c>
      <c r="G35" s="108">
        <v>1540</v>
      </c>
      <c r="H35" s="105">
        <v>400</v>
      </c>
      <c r="I35" s="106">
        <v>340</v>
      </c>
      <c r="J35" s="106">
        <v>400</v>
      </c>
      <c r="K35" s="107">
        <v>400</v>
      </c>
      <c r="L35" s="115">
        <v>900</v>
      </c>
      <c r="M35" s="116">
        <v>2500</v>
      </c>
      <c r="N35" s="116"/>
      <c r="O35" s="117"/>
      <c r="P35" s="46">
        <f t="shared" si="2"/>
        <v>2.25</v>
      </c>
      <c r="Q35" s="41">
        <f t="shared" si="3"/>
        <v>7.3529411764705879</v>
      </c>
      <c r="R35" s="48"/>
      <c r="S35" s="49"/>
      <c r="T35" s="140">
        <f>IFERROR((L35/$G$35),"No Programado")</f>
        <v>0.58441558441558439</v>
      </c>
      <c r="U35" s="41">
        <f>IFERROR((L35+M35)/G35, "No Programado")</f>
        <v>2.2077922077922079</v>
      </c>
      <c r="V35" s="48"/>
      <c r="W35" s="23"/>
      <c r="X35" s="123" t="s">
        <v>112</v>
      </c>
    </row>
    <row r="36" spans="2:24" ht="151.15" customHeight="1">
      <c r="B36" s="9" t="s">
        <v>40</v>
      </c>
      <c r="C36" s="5" t="s">
        <v>113</v>
      </c>
      <c r="D36" s="6" t="s">
        <v>114</v>
      </c>
      <c r="E36" s="7" t="s">
        <v>115</v>
      </c>
      <c r="F36" s="98" t="s">
        <v>116</v>
      </c>
      <c r="G36" s="108">
        <v>60</v>
      </c>
      <c r="H36" s="105">
        <v>0</v>
      </c>
      <c r="I36" s="106">
        <v>40</v>
      </c>
      <c r="J36" s="106">
        <v>20</v>
      </c>
      <c r="K36" s="107">
        <v>0</v>
      </c>
      <c r="L36" s="115">
        <v>0</v>
      </c>
      <c r="M36" s="116">
        <v>40</v>
      </c>
      <c r="N36" s="116"/>
      <c r="O36" s="117"/>
      <c r="P36" s="46" t="str">
        <f t="shared" si="2"/>
        <v>100%</v>
      </c>
      <c r="Q36" s="41">
        <f t="shared" si="3"/>
        <v>1</v>
      </c>
      <c r="R36" s="48"/>
      <c r="S36" s="49"/>
      <c r="T36" s="140">
        <f>IFERROR((L36/$G$36),"No Programado")</f>
        <v>0</v>
      </c>
      <c r="U36" s="41">
        <f t="shared" si="5"/>
        <v>0.66666666666666663</v>
      </c>
      <c r="V36" s="48"/>
      <c r="W36" s="23"/>
      <c r="X36" s="123" t="s">
        <v>117</v>
      </c>
    </row>
    <row r="37" spans="2:24" ht="144" customHeight="1">
      <c r="B37" s="70" t="s">
        <v>118</v>
      </c>
      <c r="C37" s="71" t="s">
        <v>119</v>
      </c>
      <c r="D37" s="72" t="s">
        <v>120</v>
      </c>
      <c r="E37" s="73" t="s">
        <v>32</v>
      </c>
      <c r="F37" s="74" t="s">
        <v>121</v>
      </c>
      <c r="G37" s="104">
        <v>120</v>
      </c>
      <c r="H37" s="105">
        <v>0</v>
      </c>
      <c r="I37" s="106">
        <v>0</v>
      </c>
      <c r="J37" s="106">
        <v>120</v>
      </c>
      <c r="K37" s="107">
        <v>0</v>
      </c>
      <c r="L37" s="115">
        <v>0</v>
      </c>
      <c r="M37" s="116">
        <v>0</v>
      </c>
      <c r="N37" s="116"/>
      <c r="O37" s="117"/>
      <c r="P37" s="46" t="str">
        <f t="shared" si="2"/>
        <v>100%</v>
      </c>
      <c r="Q37" s="41" t="str">
        <f t="shared" si="3"/>
        <v>100%</v>
      </c>
      <c r="R37" s="48"/>
      <c r="S37" s="49"/>
      <c r="T37" s="140">
        <f>IFERROR((L37/$G$37),"No Programado")</f>
        <v>0</v>
      </c>
      <c r="U37" s="41">
        <f t="shared" si="5"/>
        <v>0</v>
      </c>
      <c r="V37" s="48"/>
      <c r="W37" s="23"/>
      <c r="X37" s="122" t="s">
        <v>122</v>
      </c>
    </row>
    <row r="38" spans="2:24" ht="144" customHeight="1" thickBot="1">
      <c r="B38" s="13" t="s">
        <v>40</v>
      </c>
      <c r="C38" s="14" t="s">
        <v>123</v>
      </c>
      <c r="D38" s="15" t="s">
        <v>124</v>
      </c>
      <c r="E38" s="16" t="s">
        <v>65</v>
      </c>
      <c r="F38" s="99" t="s">
        <v>125</v>
      </c>
      <c r="G38" s="109">
        <v>120</v>
      </c>
      <c r="H38" s="110">
        <v>0</v>
      </c>
      <c r="I38" s="111">
        <v>0</v>
      </c>
      <c r="J38" s="111">
        <v>120</v>
      </c>
      <c r="K38" s="112">
        <v>0</v>
      </c>
      <c r="L38" s="118">
        <v>0</v>
      </c>
      <c r="M38" s="119">
        <v>0</v>
      </c>
      <c r="N38" s="119"/>
      <c r="O38" s="120"/>
      <c r="P38" s="46" t="str">
        <f t="shared" si="2"/>
        <v>100%</v>
      </c>
      <c r="Q38" s="41" t="str">
        <f t="shared" si="3"/>
        <v>100%</v>
      </c>
      <c r="R38" s="48"/>
      <c r="S38" s="49"/>
      <c r="T38" s="140">
        <f>IFERROR((L38/$G$38),"No Programado")</f>
        <v>0</v>
      </c>
      <c r="U38" s="41">
        <f t="shared" si="5"/>
        <v>0</v>
      </c>
      <c r="V38" s="48"/>
      <c r="W38" s="23"/>
      <c r="X38" s="123" t="s">
        <v>126</v>
      </c>
    </row>
    <row r="40" spans="2:24" ht="110.65" customHeight="1"/>
    <row r="42" spans="2:24" ht="72.599999999999994" customHeight="1">
      <c r="C42" s="162" t="s">
        <v>127</v>
      </c>
      <c r="D42" s="163"/>
      <c r="J42" s="164" t="s">
        <v>128</v>
      </c>
      <c r="K42" s="165"/>
      <c r="L42" s="165"/>
      <c r="M42" s="165"/>
      <c r="N42" s="165"/>
      <c r="O42" s="165"/>
      <c r="W42" s="162" t="s">
        <v>129</v>
      </c>
      <c r="X42" s="163"/>
    </row>
    <row r="43" spans="2:24" ht="58.35" customHeight="1"/>
    <row r="44" spans="2:24" ht="29.65" customHeight="1" thickBot="1"/>
    <row r="45" spans="2:24" ht="15.75" thickBot="1">
      <c r="E45" s="149" t="s">
        <v>130</v>
      </c>
      <c r="F45" s="150"/>
      <c r="G45" s="150"/>
      <c r="H45" s="150"/>
      <c r="I45" s="150"/>
      <c r="J45" s="150"/>
      <c r="K45" s="150"/>
      <c r="L45" s="150"/>
      <c r="M45" s="150"/>
      <c r="N45" s="150"/>
      <c r="O45" s="150"/>
      <c r="P45" s="150"/>
      <c r="Q45" s="150"/>
      <c r="R45" s="150"/>
      <c r="S45" s="150"/>
      <c r="T45" s="150"/>
      <c r="U45" s="150"/>
      <c r="V45" s="150"/>
      <c r="W45" s="150"/>
      <c r="X45" s="151"/>
    </row>
    <row r="46" spans="2:24" ht="30.6" customHeight="1" thickBot="1">
      <c r="E46" s="152" t="s">
        <v>131</v>
      </c>
      <c r="F46" s="152" t="s">
        <v>132</v>
      </c>
      <c r="G46" s="149" t="s">
        <v>133</v>
      </c>
      <c r="H46" s="150"/>
      <c r="I46" s="150"/>
      <c r="J46" s="151"/>
      <c r="K46" s="154" t="s">
        <v>134</v>
      </c>
      <c r="L46" s="155"/>
      <c r="M46" s="155"/>
      <c r="N46" s="156"/>
      <c r="O46" s="154" t="s">
        <v>135</v>
      </c>
      <c r="P46" s="155"/>
      <c r="Q46" s="155"/>
      <c r="R46" s="156"/>
      <c r="S46" s="154" t="s">
        <v>136</v>
      </c>
      <c r="T46" s="155"/>
      <c r="U46" s="155"/>
      <c r="V46" s="155"/>
      <c r="W46" s="181" t="s">
        <v>137</v>
      </c>
      <c r="X46" s="182"/>
    </row>
    <row r="47" spans="2:24" ht="29.25" thickBot="1">
      <c r="E47" s="153"/>
      <c r="F47" s="153"/>
      <c r="G47" s="18" t="s">
        <v>138</v>
      </c>
      <c r="H47" s="75" t="s">
        <v>139</v>
      </c>
      <c r="I47" s="19" t="s">
        <v>140</v>
      </c>
      <c r="J47" s="75" t="s">
        <v>141</v>
      </c>
      <c r="K47" s="18" t="s">
        <v>138</v>
      </c>
      <c r="L47" s="75" t="s">
        <v>139</v>
      </c>
      <c r="M47" s="19" t="s">
        <v>140</v>
      </c>
      <c r="N47" s="75" t="s">
        <v>141</v>
      </c>
      <c r="O47" s="18" t="s">
        <v>138</v>
      </c>
      <c r="P47" s="75" t="s">
        <v>139</v>
      </c>
      <c r="Q47" s="19" t="s">
        <v>140</v>
      </c>
      <c r="R47" s="75" t="s">
        <v>141</v>
      </c>
      <c r="S47" s="18" t="s">
        <v>138</v>
      </c>
      <c r="T47" s="75" t="s">
        <v>139</v>
      </c>
      <c r="U47" s="19" t="s">
        <v>140</v>
      </c>
      <c r="V47" s="85" t="s">
        <v>141</v>
      </c>
      <c r="W47" s="183"/>
      <c r="X47" s="184"/>
    </row>
    <row r="48" spans="2:24" ht="41.25" customHeight="1">
      <c r="E48" s="92" t="s">
        <v>142</v>
      </c>
      <c r="F48" s="89">
        <v>13329074</v>
      </c>
      <c r="G48" s="55">
        <v>2560000</v>
      </c>
      <c r="H48" s="43">
        <v>3589691.33</v>
      </c>
      <c r="I48" s="43">
        <v>3589691.33</v>
      </c>
      <c r="J48" s="45">
        <v>3589691.33</v>
      </c>
      <c r="K48" s="55">
        <v>2560000</v>
      </c>
      <c r="L48" s="43">
        <v>2915748</v>
      </c>
      <c r="M48" s="43"/>
      <c r="N48" s="45"/>
      <c r="O48" s="1">
        <f>IFERROR((K48/G48),"NO APLICA")</f>
        <v>1</v>
      </c>
      <c r="P48" s="2">
        <f>IFERROR((L48/H48),"NO APLICA")</f>
        <v>0.81225591059385038</v>
      </c>
      <c r="Q48" s="2">
        <f>IFERROR((M48/I48),"NO APLICA")</f>
        <v>0</v>
      </c>
      <c r="R48" s="17">
        <f>IFERROR((N48/J48),"NO APLICA")</f>
        <v>0</v>
      </c>
      <c r="S48" s="1">
        <f>IFERROR(((K48)/(G48)),"NO APLICA")</f>
        <v>1</v>
      </c>
      <c r="T48" s="2">
        <f>IFERROR(((K48+L48)/(G48+H48)),"NO APLICA")</f>
        <v>0.89041021836131728</v>
      </c>
      <c r="U48" s="2">
        <f>IFERROR(((K48+L48+M48)/(G48+H48+I48)),"NO APLICA")</f>
        <v>0.56222742150681648</v>
      </c>
      <c r="V48" s="17">
        <f>IFERROR(((K48+L48+M48+N48)/(G48+H48+I48+J48)),"NO APLICA")</f>
        <v>0.41081233430830405</v>
      </c>
      <c r="W48" s="185" t="s">
        <v>143</v>
      </c>
      <c r="X48" s="186"/>
    </row>
    <row r="49" spans="2:24" ht="41.25" customHeight="1">
      <c r="E49" s="92" t="s">
        <v>144</v>
      </c>
      <c r="F49" s="89">
        <v>5053762</v>
      </c>
      <c r="G49" s="87">
        <v>560000</v>
      </c>
      <c r="H49" s="28">
        <v>1497920</v>
      </c>
      <c r="I49" s="28">
        <v>2005841.33</v>
      </c>
      <c r="J49" s="29">
        <v>990000</v>
      </c>
      <c r="K49" s="27">
        <v>560000</v>
      </c>
      <c r="L49" s="30">
        <v>685630.04</v>
      </c>
      <c r="M49" s="30"/>
      <c r="N49" s="31"/>
      <c r="O49" s="1">
        <f t="shared" ref="O49:O54" si="7">IFERROR(K49/G49,"NO APLICA")</f>
        <v>1</v>
      </c>
      <c r="P49" s="2">
        <f t="shared" ref="P49:Q53" si="8">IFERROR((L49/H49),"NO APLICA")</f>
        <v>0.45772140034180731</v>
      </c>
      <c r="Q49" s="2">
        <f t="shared" si="8"/>
        <v>0</v>
      </c>
      <c r="R49" s="3">
        <f t="shared" ref="R49:R54" si="9">IFERROR((N49/J49),"NO APLICA")</f>
        <v>0</v>
      </c>
      <c r="S49" s="1">
        <f t="shared" ref="S49:S54" si="10">IFERROR(K49/F49,"NO APLICA")</f>
        <v>0.11080854223052056</v>
      </c>
      <c r="T49" s="2">
        <f>IFERROR(((K49+L49)/(G49+H49)),"NO APLICA")</f>
        <v>0.60528593920074636</v>
      </c>
      <c r="U49" s="2">
        <f t="shared" ref="U49:U54" si="11">IFERROR(((K49+L49+M49)/(G49+H49+I49)),"NO APLICA")</f>
        <v>0.3065214560718309</v>
      </c>
      <c r="V49" s="3">
        <f t="shared" ref="V49:V54" si="12">IFERROR(((K49+L49+M49+N49)/(G49+H49+I49+J49)),"NO APLICA")</f>
        <v>0.24647583426738517</v>
      </c>
      <c r="W49" s="177" t="s">
        <v>143</v>
      </c>
      <c r="X49" s="178"/>
    </row>
    <row r="50" spans="2:24" ht="41.25" customHeight="1">
      <c r="E50" s="92" t="s">
        <v>145</v>
      </c>
      <c r="F50" s="89">
        <v>12844937</v>
      </c>
      <c r="G50" s="87">
        <v>845000</v>
      </c>
      <c r="H50" s="28">
        <v>5350000</v>
      </c>
      <c r="I50" s="28">
        <v>1979937</v>
      </c>
      <c r="J50" s="29">
        <v>4670000</v>
      </c>
      <c r="K50" s="27">
        <v>845000</v>
      </c>
      <c r="L50" s="30">
        <v>1460589.16</v>
      </c>
      <c r="M50" s="30"/>
      <c r="N50" s="31"/>
      <c r="O50" s="1">
        <f t="shared" si="7"/>
        <v>1</v>
      </c>
      <c r="P50" s="2">
        <f t="shared" si="8"/>
        <v>0.2730073196261682</v>
      </c>
      <c r="Q50" s="2">
        <f t="shared" si="8"/>
        <v>0</v>
      </c>
      <c r="R50" s="3">
        <f t="shared" si="9"/>
        <v>0</v>
      </c>
      <c r="S50" s="1">
        <f t="shared" si="10"/>
        <v>6.5784674537524013E-2</v>
      </c>
      <c r="T50" s="2">
        <f>IFERROR(((K50+L50)/(G50+H50)),"NO APLICA")</f>
        <v>0.37216935593220341</v>
      </c>
      <c r="U50" s="2">
        <f t="shared" si="11"/>
        <v>0.28203142849908203</v>
      </c>
      <c r="V50" s="3">
        <f t="shared" si="12"/>
        <v>0.17949400296786197</v>
      </c>
      <c r="W50" s="177" t="s">
        <v>146</v>
      </c>
      <c r="X50" s="178"/>
    </row>
    <row r="51" spans="2:24" ht="41.25" customHeight="1">
      <c r="E51" s="92" t="s">
        <v>147</v>
      </c>
      <c r="F51" s="89">
        <v>5000</v>
      </c>
      <c r="G51" s="87">
        <v>0</v>
      </c>
      <c r="H51" s="28">
        <v>0</v>
      </c>
      <c r="I51" s="28">
        <v>2500</v>
      </c>
      <c r="J51" s="29">
        <v>2500</v>
      </c>
      <c r="K51" s="27" t="s">
        <v>148</v>
      </c>
      <c r="L51" s="30">
        <v>0</v>
      </c>
      <c r="M51" s="30"/>
      <c r="N51" s="31"/>
      <c r="O51" s="1" t="str">
        <f t="shared" si="7"/>
        <v>NO APLICA</v>
      </c>
      <c r="P51" s="2" t="str">
        <f t="shared" si="8"/>
        <v>NO APLICA</v>
      </c>
      <c r="Q51" s="2">
        <f t="shared" si="8"/>
        <v>0</v>
      </c>
      <c r="R51" s="3">
        <f t="shared" si="9"/>
        <v>0</v>
      </c>
      <c r="S51" s="1" t="str">
        <f t="shared" si="10"/>
        <v>NO APLICA</v>
      </c>
      <c r="T51" s="2" t="str">
        <f>IFERROR(((K51+L51)/(G51+H51)),"NO APLICA")</f>
        <v>NO APLICA</v>
      </c>
      <c r="U51" s="2" t="str">
        <f t="shared" si="11"/>
        <v>NO APLICA</v>
      </c>
      <c r="V51" s="3" t="str">
        <f t="shared" si="12"/>
        <v>NO APLICA</v>
      </c>
      <c r="W51" s="177" t="s">
        <v>146</v>
      </c>
      <c r="X51" s="178"/>
    </row>
    <row r="52" spans="2:24" ht="41.25" customHeight="1">
      <c r="E52" s="92" t="s">
        <v>149</v>
      </c>
      <c r="F52" s="89">
        <v>6270000</v>
      </c>
      <c r="G52" s="27">
        <v>4901000</v>
      </c>
      <c r="H52" s="28">
        <v>449000</v>
      </c>
      <c r="I52" s="28">
        <v>250000</v>
      </c>
      <c r="J52" s="29">
        <v>670000</v>
      </c>
      <c r="K52" s="27">
        <v>4901000</v>
      </c>
      <c r="L52" s="30">
        <v>253857.1</v>
      </c>
      <c r="M52" s="30"/>
      <c r="N52" s="31"/>
      <c r="O52" s="1">
        <f t="shared" si="7"/>
        <v>1</v>
      </c>
      <c r="P52" s="2">
        <f t="shared" ref="P52" si="13">IFERROR((L52/H52),"NO APLICA")</f>
        <v>0.56538329621380845</v>
      </c>
      <c r="Q52" s="2">
        <f t="shared" ref="Q52" si="14">IFERROR((M52/I52),"NO APLICA")</f>
        <v>0</v>
      </c>
      <c r="R52" s="3">
        <f>IFERROR((N52/J52),"NO APLICA")</f>
        <v>0</v>
      </c>
      <c r="S52" s="1">
        <f t="shared" si="10"/>
        <v>0.78165869218500794</v>
      </c>
      <c r="T52" s="2">
        <f t="shared" ref="T52" si="15">IFERROR(((K52+L52)/(G52+H52)),"NO APLICA")</f>
        <v>0.96352469158878495</v>
      </c>
      <c r="U52" s="2">
        <f t="shared" ref="U52" si="16">IFERROR(((K52+L52+M52)/(G52+H52+I52)),"NO APLICA")</f>
        <v>0.92051019642857135</v>
      </c>
      <c r="V52" s="3">
        <f t="shared" ref="V52" si="17">IFERROR(((K52+L52+M52+N52)/(G52+H52+I52+J52)),"NO APLICA")</f>
        <v>0.82214626794258372</v>
      </c>
      <c r="W52" s="177" t="s">
        <v>143</v>
      </c>
      <c r="X52" s="178"/>
    </row>
    <row r="53" spans="2:24" ht="41.25" customHeight="1">
      <c r="E53" s="92" t="s">
        <v>150</v>
      </c>
      <c r="F53" s="89">
        <v>1591000</v>
      </c>
      <c r="G53" s="27">
        <v>325000</v>
      </c>
      <c r="H53" s="28">
        <v>588000</v>
      </c>
      <c r="I53" s="28">
        <v>588000</v>
      </c>
      <c r="J53" s="29">
        <v>90000</v>
      </c>
      <c r="K53" s="27">
        <v>325000</v>
      </c>
      <c r="L53" s="30">
        <v>401926</v>
      </c>
      <c r="M53" s="30"/>
      <c r="N53" s="31"/>
      <c r="O53" s="1">
        <f t="shared" si="7"/>
        <v>1</v>
      </c>
      <c r="P53" s="2">
        <f t="shared" si="8"/>
        <v>0.68354761904761907</v>
      </c>
      <c r="Q53" s="2">
        <f t="shared" si="8"/>
        <v>0</v>
      </c>
      <c r="R53" s="3">
        <f>IFERROR((N53/J53),"NO APLICA")</f>
        <v>0</v>
      </c>
      <c r="S53" s="1">
        <f t="shared" si="10"/>
        <v>0.2042740414833438</v>
      </c>
      <c r="T53" s="2">
        <f t="shared" ref="T53:T54" si="18">IFERROR(((K53+L53)/(G53+H53)),"NO APLICA")</f>
        <v>0.79619496166484116</v>
      </c>
      <c r="U53" s="2">
        <f t="shared" si="11"/>
        <v>0.48429447035309792</v>
      </c>
      <c r="V53" s="3">
        <f t="shared" si="12"/>
        <v>0.45689880578252673</v>
      </c>
      <c r="W53" s="177" t="s">
        <v>143</v>
      </c>
      <c r="X53" s="178"/>
    </row>
    <row r="54" spans="2:24" ht="41.25" customHeight="1" thickBot="1">
      <c r="E54" s="92" t="s">
        <v>151</v>
      </c>
      <c r="F54" s="89">
        <v>83000</v>
      </c>
      <c r="G54" s="32">
        <v>0</v>
      </c>
      <c r="H54" s="33">
        <v>83000</v>
      </c>
      <c r="I54" s="33">
        <v>0</v>
      </c>
      <c r="J54" s="34">
        <v>0</v>
      </c>
      <c r="K54" s="32">
        <v>0</v>
      </c>
      <c r="L54" s="35">
        <v>2998.6</v>
      </c>
      <c r="M54" s="35"/>
      <c r="N54" s="36"/>
      <c r="O54" s="10" t="str">
        <f t="shared" si="7"/>
        <v>NO APLICA</v>
      </c>
      <c r="P54" s="11">
        <f>IFERROR((L54/H54),"NO APLICA")</f>
        <v>3.6127710843373489E-2</v>
      </c>
      <c r="Q54" s="11" t="str">
        <f>IFERROR((M54/I54),"NO APLICA")</f>
        <v>NO APLICA</v>
      </c>
      <c r="R54" s="12" t="str">
        <f t="shared" si="9"/>
        <v>NO APLICA</v>
      </c>
      <c r="S54" s="10">
        <f t="shared" si="10"/>
        <v>0</v>
      </c>
      <c r="T54" s="11">
        <f t="shared" si="18"/>
        <v>3.6127710843373489E-2</v>
      </c>
      <c r="U54" s="11">
        <f t="shared" si="11"/>
        <v>3.6127710843373489E-2</v>
      </c>
      <c r="V54" s="12">
        <f t="shared" si="12"/>
        <v>3.6127710843373489E-2</v>
      </c>
      <c r="W54" s="179" t="s">
        <v>152</v>
      </c>
      <c r="X54" s="180"/>
    </row>
    <row r="55" spans="2:24" ht="25.5" customHeight="1">
      <c r="B55" s="142"/>
      <c r="C55" s="142"/>
    </row>
  </sheetData>
  <mergeCells count="33">
    <mergeCell ref="W53:X53"/>
    <mergeCell ref="W54:X54"/>
    <mergeCell ref="W49:X49"/>
    <mergeCell ref="W46:X47"/>
    <mergeCell ref="S46:V46"/>
    <mergeCell ref="W48:X48"/>
    <mergeCell ref="W52:X52"/>
    <mergeCell ref="W50:X50"/>
    <mergeCell ref="W51:X51"/>
    <mergeCell ref="G12:W12"/>
    <mergeCell ref="E4:S4"/>
    <mergeCell ref="E5:S5"/>
    <mergeCell ref="D13:F13"/>
    <mergeCell ref="L13:O13"/>
    <mergeCell ref="P13:S13"/>
    <mergeCell ref="E6:S6"/>
    <mergeCell ref="E7:S7"/>
    <mergeCell ref="B55:C55"/>
    <mergeCell ref="T13:W13"/>
    <mergeCell ref="X13:X14"/>
    <mergeCell ref="B13:B14"/>
    <mergeCell ref="E45:X45"/>
    <mergeCell ref="E46:E47"/>
    <mergeCell ref="F46:F47"/>
    <mergeCell ref="G46:J46"/>
    <mergeCell ref="K46:N46"/>
    <mergeCell ref="O46:R46"/>
    <mergeCell ref="B16:F16"/>
    <mergeCell ref="G13:K13"/>
    <mergeCell ref="C13:C14"/>
    <mergeCell ref="C42:D42"/>
    <mergeCell ref="J42:O42"/>
    <mergeCell ref="W42:X42"/>
  </mergeCells>
  <conditionalFormatting sqref="H15">
    <cfRule type="cellIs" priority="110" operator="equal">
      <formula>"NO DISPONIBLE"</formula>
    </cfRule>
  </conditionalFormatting>
  <conditionalFormatting sqref="H16:K38 G48:J54">
    <cfRule type="containsBlanks" dxfId="56" priority="159">
      <formula>LEN(TRIM(G16))=0</formula>
    </cfRule>
  </conditionalFormatting>
  <conditionalFormatting sqref="I15:K15">
    <cfRule type="cellIs" dxfId="55" priority="109" operator="equal">
      <formula>"NO DISPONIBLE"</formula>
    </cfRule>
  </conditionalFormatting>
  <conditionalFormatting sqref="L15">
    <cfRule type="cellIs" priority="108" operator="equal">
      <formula>"NO DISPONIBLE"</formula>
    </cfRule>
  </conditionalFormatting>
  <conditionalFormatting sqref="L16:O38 K48:N54">
    <cfRule type="containsBlanks" dxfId="54" priority="160">
      <formula>LEN(TRIM(K16))=0</formula>
    </cfRule>
  </conditionalFormatting>
  <conditionalFormatting sqref="M15:O15">
    <cfRule type="cellIs" dxfId="53" priority="107" operator="equal">
      <formula>"NO DISPONIBLE"</formula>
    </cfRule>
  </conditionalFormatting>
  <conditionalFormatting sqref="O48:V54">
    <cfRule type="cellIs" dxfId="52" priority="13" operator="equal">
      <formula>"NO APLICA"</formula>
    </cfRule>
    <cfRule type="cellIs" dxfId="51" priority="14" operator="between">
      <formula>0.7</formula>
      <formula>1.2</formula>
    </cfRule>
    <cfRule type="cellIs" dxfId="50" priority="15" operator="between">
      <formula>0.5</formula>
      <formula>0.7</formula>
    </cfRule>
    <cfRule type="cellIs" dxfId="49" priority="16" operator="lessThan">
      <formula>0.5</formula>
    </cfRule>
    <cfRule type="cellIs" dxfId="48" priority="17" operator="greaterThan">
      <formula>1.2</formula>
    </cfRule>
  </conditionalFormatting>
  <conditionalFormatting sqref="P15:Q15 P16:S16 P17:Q38">
    <cfRule type="cellIs" dxfId="47" priority="182" stopIfTrue="1" operator="equal">
      <formula>"100%"</formula>
    </cfRule>
    <cfRule type="cellIs" dxfId="46" priority="183" stopIfTrue="1" operator="lessThan">
      <formula>0.5</formula>
    </cfRule>
    <cfRule type="cellIs" dxfId="45" priority="184" stopIfTrue="1" operator="between">
      <formula>0.5</formula>
      <formula>0.7</formula>
    </cfRule>
    <cfRule type="cellIs" dxfId="44" priority="185" stopIfTrue="1" operator="between">
      <formula>0.7</formula>
      <formula>1.2</formula>
    </cfRule>
    <cfRule type="cellIs" dxfId="43" priority="186" stopIfTrue="1" operator="greaterThanOrEqual">
      <formula>1.2</formula>
    </cfRule>
    <cfRule type="containsBlanks" dxfId="42" priority="187" stopIfTrue="1">
      <formula>LEN(TRIM(P15))=0</formula>
    </cfRule>
  </conditionalFormatting>
  <conditionalFormatting sqref="R15:S15">
    <cfRule type="cellIs" dxfId="41" priority="105" operator="equal">
      <formula>"NO DISPONIBLE"</formula>
    </cfRule>
  </conditionalFormatting>
  <conditionalFormatting sqref="V15:W15">
    <cfRule type="cellIs" dxfId="40" priority="103" operator="equal">
      <formula>"NO DISPONIBLE"</formula>
    </cfRule>
  </conditionalFormatting>
  <conditionalFormatting sqref="W16:W38">
    <cfRule type="cellIs" dxfId="39" priority="1" stopIfTrue="1" operator="equal">
      <formula>"100%"</formula>
    </cfRule>
    <cfRule type="cellIs" dxfId="38" priority="2" stopIfTrue="1" operator="lessThan">
      <formula>0.5</formula>
    </cfRule>
    <cfRule type="cellIs" dxfId="37" priority="3" stopIfTrue="1" operator="between">
      <formula>0.5</formula>
      <formula>0.7</formula>
    </cfRule>
    <cfRule type="cellIs" dxfId="36" priority="4" stopIfTrue="1" operator="between">
      <formula>0.7</formula>
      <formula>1.2</formula>
    </cfRule>
    <cfRule type="cellIs" dxfId="35" priority="5" stopIfTrue="1" operator="greaterThanOrEqual">
      <formula>1.2</formula>
    </cfRule>
    <cfRule type="containsBlanks" dxfId="34" priority="6" stopIfTrue="1">
      <formula>LEN(TRIM(W16))=0</formula>
    </cfRule>
  </conditionalFormatting>
  <pageMargins left="0.47" right="0.52" top="0.39370078740157483" bottom="0.47244094488188981" header="0.31496062992125984" footer="0.35433070866141736"/>
  <pageSetup paperSize="14" scale="3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0515E-185D-452A-82F1-4AC321A723C6}">
  <dimension ref="B3:AB52"/>
  <sheetViews>
    <sheetView topLeftCell="G9" zoomScale="80" zoomScaleNormal="80" workbookViewId="0">
      <selection activeCell="K15" sqref="K15"/>
    </sheetView>
  </sheetViews>
  <sheetFormatPr defaultColWidth="11.42578125" defaultRowHeight="15"/>
  <cols>
    <col min="2" max="2" width="19.42578125" customWidth="1"/>
    <col min="3" max="3" width="35.85546875" customWidth="1"/>
    <col min="4" max="6" width="31.42578125" customWidth="1"/>
    <col min="7" max="15" width="16.85546875" customWidth="1"/>
    <col min="16" max="23" width="18.140625" customWidth="1"/>
    <col min="24" max="24" width="61.85546875" customWidth="1"/>
  </cols>
  <sheetData>
    <row r="3" spans="2:24" ht="15.75" thickBot="1"/>
    <row r="4" spans="2:24" ht="63" customHeight="1">
      <c r="E4" s="169" t="s">
        <v>153</v>
      </c>
      <c r="F4" s="170"/>
      <c r="G4" s="170"/>
      <c r="H4" s="170"/>
      <c r="I4" s="170"/>
      <c r="J4" s="170"/>
      <c r="K4" s="170"/>
      <c r="L4" s="170"/>
      <c r="M4" s="170"/>
      <c r="N4" s="170"/>
      <c r="O4" s="170"/>
      <c r="P4" s="170"/>
      <c r="Q4" s="170"/>
      <c r="R4" s="170"/>
      <c r="S4" s="170"/>
    </row>
    <row r="5" spans="2:24" ht="30" customHeight="1">
      <c r="E5" s="171" t="s">
        <v>1</v>
      </c>
      <c r="F5" s="172"/>
      <c r="G5" s="172"/>
      <c r="H5" s="172"/>
      <c r="I5" s="172"/>
      <c r="J5" s="172"/>
      <c r="K5" s="172"/>
      <c r="L5" s="172"/>
      <c r="M5" s="172"/>
      <c r="N5" s="172"/>
      <c r="O5" s="172"/>
      <c r="P5" s="172"/>
      <c r="Q5" s="172"/>
      <c r="R5" s="172"/>
      <c r="S5" s="172"/>
    </row>
    <row r="6" spans="2:24" ht="26.25" customHeight="1">
      <c r="E6" s="171" t="s">
        <v>154</v>
      </c>
      <c r="F6" s="172"/>
      <c r="G6" s="172"/>
      <c r="H6" s="172"/>
      <c r="I6" s="172"/>
      <c r="J6" s="172"/>
      <c r="K6" s="172"/>
      <c r="L6" s="172"/>
      <c r="M6" s="172"/>
      <c r="N6" s="172"/>
      <c r="O6" s="172"/>
      <c r="P6" s="172"/>
      <c r="Q6" s="172"/>
      <c r="R6" s="172"/>
      <c r="S6" s="172"/>
    </row>
    <row r="7" spans="2:24" ht="26.25" customHeight="1">
      <c r="E7" s="171" t="s">
        <v>3</v>
      </c>
      <c r="F7" s="172"/>
      <c r="G7" s="172"/>
      <c r="H7" s="172"/>
      <c r="I7" s="172"/>
      <c r="J7" s="172"/>
      <c r="K7" s="172"/>
      <c r="L7" s="172"/>
      <c r="M7" s="172"/>
      <c r="N7" s="172"/>
      <c r="O7" s="172"/>
      <c r="P7" s="172"/>
      <c r="Q7" s="172"/>
      <c r="R7" s="172"/>
      <c r="S7" s="172"/>
    </row>
    <row r="8" spans="2:24" ht="15.75" customHeight="1" thickBot="1">
      <c r="E8" s="56"/>
      <c r="F8" s="57"/>
      <c r="G8" s="57"/>
      <c r="H8" s="57"/>
      <c r="I8" s="57"/>
      <c r="J8" s="57"/>
      <c r="K8" s="57"/>
      <c r="L8" s="57"/>
      <c r="M8" s="57"/>
      <c r="N8" s="57"/>
      <c r="O8" s="57"/>
      <c r="P8" s="57"/>
      <c r="Q8" s="57"/>
      <c r="R8" s="57"/>
      <c r="S8" s="57"/>
    </row>
    <row r="11" spans="2:24" ht="9" customHeight="1" thickBot="1"/>
    <row r="12" spans="2:24" ht="26.25" customHeight="1" thickBot="1">
      <c r="G12" s="166" t="s">
        <v>155</v>
      </c>
      <c r="H12" s="167"/>
      <c r="I12" s="167"/>
      <c r="J12" s="167"/>
      <c r="K12" s="167"/>
      <c r="L12" s="167"/>
      <c r="M12" s="167"/>
      <c r="N12" s="167"/>
      <c r="O12" s="167"/>
      <c r="P12" s="167"/>
      <c r="Q12" s="167"/>
      <c r="R12" s="167"/>
      <c r="S12" s="167"/>
      <c r="T12" s="167"/>
      <c r="U12" s="167"/>
      <c r="V12" s="167"/>
      <c r="W12" s="168"/>
    </row>
    <row r="13" spans="2:24" ht="57" customHeight="1" thickBot="1">
      <c r="B13" s="147" t="s">
        <v>5</v>
      </c>
      <c r="C13" s="147" t="s">
        <v>6</v>
      </c>
      <c r="D13" s="173" t="s">
        <v>7</v>
      </c>
      <c r="E13" s="174"/>
      <c r="F13" s="175"/>
      <c r="G13" s="159" t="s">
        <v>156</v>
      </c>
      <c r="H13" s="160"/>
      <c r="I13" s="160"/>
      <c r="J13" s="160"/>
      <c r="K13" s="161"/>
      <c r="L13" s="173" t="s">
        <v>157</v>
      </c>
      <c r="M13" s="174"/>
      <c r="N13" s="174"/>
      <c r="O13" s="175"/>
      <c r="P13" s="176" t="s">
        <v>158</v>
      </c>
      <c r="Q13" s="143"/>
      <c r="R13" s="143"/>
      <c r="S13" s="144"/>
      <c r="T13" s="143" t="s">
        <v>159</v>
      </c>
      <c r="U13" s="143"/>
      <c r="V13" s="143"/>
      <c r="W13" s="144"/>
      <c r="X13" s="145" t="s">
        <v>12</v>
      </c>
    </row>
    <row r="14" spans="2:24" ht="143.25" customHeight="1" thickBot="1">
      <c r="B14" s="148"/>
      <c r="C14" s="148"/>
      <c r="D14" s="58" t="s">
        <v>13</v>
      </c>
      <c r="E14" s="58" t="s">
        <v>14</v>
      </c>
      <c r="F14" s="141" t="s">
        <v>15</v>
      </c>
      <c r="G14" s="63" t="s">
        <v>16</v>
      </c>
      <c r="H14" s="52" t="s">
        <v>17</v>
      </c>
      <c r="I14" s="64" t="s">
        <v>18</v>
      </c>
      <c r="J14" s="51" t="s">
        <v>19</v>
      </c>
      <c r="K14" s="65" t="s">
        <v>20</v>
      </c>
      <c r="L14" s="8" t="s">
        <v>17</v>
      </c>
      <c r="M14" s="66" t="s">
        <v>18</v>
      </c>
      <c r="N14" s="4" t="s">
        <v>19</v>
      </c>
      <c r="O14" s="67" t="s">
        <v>20</v>
      </c>
      <c r="P14" s="8" t="s">
        <v>17</v>
      </c>
      <c r="Q14" s="68" t="s">
        <v>18</v>
      </c>
      <c r="R14" s="4" t="s">
        <v>19</v>
      </c>
      <c r="S14" s="69" t="s">
        <v>20</v>
      </c>
      <c r="T14" s="4" t="s">
        <v>17</v>
      </c>
      <c r="U14" s="68" t="s">
        <v>18</v>
      </c>
      <c r="V14" s="4" t="s">
        <v>19</v>
      </c>
      <c r="W14" s="69" t="s">
        <v>20</v>
      </c>
      <c r="X14" s="146"/>
    </row>
    <row r="15" spans="2:24" ht="28.15" customHeight="1" thickBot="1">
      <c r="B15" s="76" t="s">
        <v>160</v>
      </c>
      <c r="C15" s="77" t="s">
        <v>161</v>
      </c>
      <c r="D15" s="77" t="s">
        <v>162</v>
      </c>
      <c r="E15" s="78" t="s">
        <v>24</v>
      </c>
      <c r="F15" s="79" t="s">
        <v>25</v>
      </c>
      <c r="G15" s="131">
        <v>0.9624157997621513</v>
      </c>
      <c r="H15" s="133">
        <v>0.24060000000000001</v>
      </c>
      <c r="I15" s="134">
        <v>0.24060000000000001</v>
      </c>
      <c r="J15" s="134">
        <v>0.24060000000000001</v>
      </c>
      <c r="K15" s="135">
        <v>0.24060000000000001</v>
      </c>
      <c r="L15" s="80" t="s">
        <v>26</v>
      </c>
      <c r="M15" s="81" t="s">
        <v>26</v>
      </c>
      <c r="N15" s="81" t="s">
        <v>26</v>
      </c>
      <c r="O15" s="82" t="s">
        <v>26</v>
      </c>
      <c r="P15" s="80" t="s">
        <v>26</v>
      </c>
      <c r="Q15" s="81" t="s">
        <v>26</v>
      </c>
      <c r="R15" s="81" t="s">
        <v>26</v>
      </c>
      <c r="S15" s="82" t="s">
        <v>26</v>
      </c>
      <c r="T15" s="80" t="s">
        <v>26</v>
      </c>
      <c r="U15" s="81" t="s">
        <v>26</v>
      </c>
      <c r="V15" s="81" t="s">
        <v>26</v>
      </c>
      <c r="W15" s="82" t="s">
        <v>26</v>
      </c>
      <c r="X15" s="86" t="s">
        <v>163</v>
      </c>
    </row>
    <row r="16" spans="2:24" ht="13.9" customHeight="1">
      <c r="B16" s="157" t="s">
        <v>28</v>
      </c>
      <c r="C16" s="158"/>
      <c r="D16" s="158"/>
      <c r="E16" s="158"/>
      <c r="F16" s="158"/>
      <c r="G16" s="54"/>
      <c r="H16" s="53"/>
      <c r="I16" s="43"/>
      <c r="J16" s="43"/>
      <c r="K16" s="44"/>
      <c r="L16" s="42"/>
      <c r="M16" s="43"/>
      <c r="N16" s="43"/>
      <c r="O16" s="45"/>
      <c r="P16" s="46" t="str">
        <f>IFERROR((L16/H16),"100%")</f>
        <v>100%</v>
      </c>
      <c r="Q16" s="41" t="str">
        <f>IFERROR((M16/I16),"100%")</f>
        <v>100%</v>
      </c>
      <c r="R16" s="41" t="str">
        <f>IFERROR((N16/J16),"100%")</f>
        <v>100%</v>
      </c>
      <c r="S16" s="23" t="str">
        <f>IFERROR((O16/K16),"100%")</f>
        <v>100%</v>
      </c>
      <c r="T16" s="46" t="str">
        <f>IFERROR(((L16)/(H16)),"100%")</f>
        <v>100%</v>
      </c>
      <c r="U16" s="84" t="str">
        <f>IFERROR(((L16+M16)/(H16+I16)),"100%")</f>
        <v>100%</v>
      </c>
      <c r="V16" s="41" t="str">
        <f>IFERROR(((L16+M16+N16)/(H16+I16+J16)),"100%")</f>
        <v>100%</v>
      </c>
      <c r="W16" s="23" t="str">
        <f>IFERROR(((L16+M16+N16+O16)/(H16+I16+J16+K16)),"100%")</f>
        <v>100%</v>
      </c>
      <c r="X16" s="50"/>
    </row>
    <row r="17" spans="2:28" ht="23.45" customHeight="1">
      <c r="B17" s="59" t="s">
        <v>29</v>
      </c>
      <c r="C17" s="60" t="s">
        <v>30</v>
      </c>
      <c r="D17" s="60" t="s">
        <v>31</v>
      </c>
      <c r="E17" s="61" t="s">
        <v>32</v>
      </c>
      <c r="F17" s="62" t="s">
        <v>33</v>
      </c>
      <c r="G17" s="100">
        <v>74820</v>
      </c>
      <c r="H17" s="101">
        <v>17200</v>
      </c>
      <c r="I17" s="102">
        <v>5780</v>
      </c>
      <c r="J17" s="102">
        <v>6390</v>
      </c>
      <c r="K17" s="103">
        <v>45450</v>
      </c>
      <c r="L17" s="42"/>
      <c r="M17" s="43"/>
      <c r="N17" s="43"/>
      <c r="O17" s="45"/>
      <c r="P17" s="47"/>
      <c r="Q17" s="48"/>
      <c r="R17" s="48"/>
      <c r="S17" s="49"/>
      <c r="T17" s="47"/>
      <c r="U17" s="83"/>
      <c r="V17" s="48"/>
      <c r="W17" s="49"/>
      <c r="X17" s="94" t="s">
        <v>164</v>
      </c>
      <c r="AB17" s="37"/>
    </row>
    <row r="18" spans="2:28" ht="23.45" customHeight="1">
      <c r="B18" s="70" t="s">
        <v>35</v>
      </c>
      <c r="C18" s="71" t="s">
        <v>36</v>
      </c>
      <c r="D18" s="72" t="s">
        <v>37</v>
      </c>
      <c r="E18" s="73" t="s">
        <v>32</v>
      </c>
      <c r="F18" s="74" t="s">
        <v>38</v>
      </c>
      <c r="G18" s="104">
        <v>9</v>
      </c>
      <c r="H18" s="105">
        <v>2</v>
      </c>
      <c r="I18" s="106">
        <v>3</v>
      </c>
      <c r="J18" s="106">
        <v>2</v>
      </c>
      <c r="K18" s="107">
        <v>2</v>
      </c>
      <c r="L18" s="20"/>
      <c r="M18" s="21"/>
      <c r="N18" s="21"/>
      <c r="O18" s="22"/>
      <c r="P18" s="47"/>
      <c r="Q18" s="48"/>
      <c r="R18" s="48"/>
      <c r="S18" s="49"/>
      <c r="T18" s="47"/>
      <c r="U18" s="83"/>
      <c r="V18" s="48"/>
      <c r="W18" s="49"/>
      <c r="X18" s="95" t="s">
        <v>164</v>
      </c>
    </row>
    <row r="19" spans="2:28" ht="23.45" customHeight="1">
      <c r="B19" s="9" t="s">
        <v>40</v>
      </c>
      <c r="C19" s="5" t="s">
        <v>41</v>
      </c>
      <c r="D19" s="6" t="s">
        <v>42</v>
      </c>
      <c r="E19" s="7" t="s">
        <v>32</v>
      </c>
      <c r="F19" s="98" t="s">
        <v>43</v>
      </c>
      <c r="G19" s="108">
        <v>2080</v>
      </c>
      <c r="H19" s="105">
        <v>520</v>
      </c>
      <c r="I19" s="106">
        <v>520</v>
      </c>
      <c r="J19" s="106">
        <v>520</v>
      </c>
      <c r="K19" s="107">
        <v>520</v>
      </c>
      <c r="L19" s="20"/>
      <c r="M19" s="21"/>
      <c r="N19" s="21"/>
      <c r="O19" s="22"/>
      <c r="P19" s="47"/>
      <c r="Q19" s="48"/>
      <c r="R19" s="48"/>
      <c r="S19" s="49"/>
      <c r="T19" s="47"/>
      <c r="U19" s="83"/>
      <c r="V19" s="48"/>
      <c r="W19" s="49"/>
      <c r="X19" s="96" t="s">
        <v>164</v>
      </c>
    </row>
    <row r="20" spans="2:28" ht="23.45" customHeight="1">
      <c r="B20" s="70" t="s">
        <v>45</v>
      </c>
      <c r="C20" s="71" t="s">
        <v>46</v>
      </c>
      <c r="D20" s="72" t="s">
        <v>47</v>
      </c>
      <c r="E20" s="73" t="s">
        <v>32</v>
      </c>
      <c r="F20" s="74" t="s">
        <v>48</v>
      </c>
      <c r="G20" s="104">
        <v>109</v>
      </c>
      <c r="H20" s="105">
        <v>25</v>
      </c>
      <c r="I20" s="106">
        <v>30</v>
      </c>
      <c r="J20" s="106">
        <v>25</v>
      </c>
      <c r="K20" s="107">
        <v>29</v>
      </c>
      <c r="L20" s="20"/>
      <c r="M20" s="21"/>
      <c r="N20" s="21"/>
      <c r="O20" s="22"/>
      <c r="P20" s="47"/>
      <c r="Q20" s="48"/>
      <c r="R20" s="48"/>
      <c r="S20" s="49"/>
      <c r="T20" s="47"/>
      <c r="U20" s="83"/>
      <c r="V20" s="48"/>
      <c r="W20" s="49"/>
      <c r="X20" s="95" t="s">
        <v>164</v>
      </c>
    </row>
    <row r="21" spans="2:28" ht="23.45" customHeight="1">
      <c r="B21" s="9" t="s">
        <v>40</v>
      </c>
      <c r="C21" s="5" t="s">
        <v>50</v>
      </c>
      <c r="D21" s="6" t="s">
        <v>51</v>
      </c>
      <c r="E21" s="7" t="s">
        <v>32</v>
      </c>
      <c r="F21" s="98" t="s">
        <v>52</v>
      </c>
      <c r="G21" s="108">
        <v>109</v>
      </c>
      <c r="H21" s="105">
        <v>25</v>
      </c>
      <c r="I21" s="106">
        <v>30</v>
      </c>
      <c r="J21" s="106">
        <v>25</v>
      </c>
      <c r="K21" s="107">
        <v>29</v>
      </c>
      <c r="L21" s="20"/>
      <c r="M21" s="21"/>
      <c r="N21" s="21"/>
      <c r="O21" s="22"/>
      <c r="P21" s="47"/>
      <c r="Q21" s="48"/>
      <c r="R21" s="48"/>
      <c r="S21" s="49"/>
      <c r="T21" s="47"/>
      <c r="U21" s="83"/>
      <c r="V21" s="48"/>
      <c r="W21" s="49"/>
      <c r="X21" s="96" t="s">
        <v>164</v>
      </c>
    </row>
    <row r="22" spans="2:28" ht="23.45" customHeight="1">
      <c r="B22" s="70" t="s">
        <v>54</v>
      </c>
      <c r="C22" s="71" t="s">
        <v>55</v>
      </c>
      <c r="D22" s="72" t="s">
        <v>56</v>
      </c>
      <c r="E22" s="73" t="s">
        <v>32</v>
      </c>
      <c r="F22" s="74" t="s">
        <v>57</v>
      </c>
      <c r="G22" s="104">
        <v>58750</v>
      </c>
      <c r="H22" s="105">
        <v>5800</v>
      </c>
      <c r="I22" s="106">
        <v>5400</v>
      </c>
      <c r="J22" s="106">
        <v>5500</v>
      </c>
      <c r="K22" s="107">
        <v>42050</v>
      </c>
      <c r="L22" s="20"/>
      <c r="M22" s="21"/>
      <c r="N22" s="21"/>
      <c r="O22" s="22"/>
      <c r="P22" s="47"/>
      <c r="Q22" s="48"/>
      <c r="R22" s="48"/>
      <c r="S22" s="49"/>
      <c r="T22" s="47"/>
      <c r="U22" s="83"/>
      <c r="V22" s="48"/>
      <c r="W22" s="49"/>
      <c r="X22" s="95" t="s">
        <v>164</v>
      </c>
    </row>
    <row r="23" spans="2:28" ht="23.45" customHeight="1">
      <c r="B23" s="9" t="s">
        <v>40</v>
      </c>
      <c r="C23" s="5" t="s">
        <v>59</v>
      </c>
      <c r="D23" s="6" t="s">
        <v>60</v>
      </c>
      <c r="E23" s="7" t="s">
        <v>32</v>
      </c>
      <c r="F23" s="98" t="s">
        <v>165</v>
      </c>
      <c r="G23" s="108">
        <v>1600</v>
      </c>
      <c r="H23" s="105">
        <v>300</v>
      </c>
      <c r="I23" s="106">
        <v>400</v>
      </c>
      <c r="J23" s="106">
        <v>500</v>
      </c>
      <c r="K23" s="107">
        <v>400</v>
      </c>
      <c r="L23" s="20"/>
      <c r="M23" s="21"/>
      <c r="N23" s="21"/>
      <c r="O23" s="22"/>
      <c r="P23" s="47"/>
      <c r="Q23" s="48"/>
      <c r="R23" s="48"/>
      <c r="S23" s="49"/>
      <c r="T23" s="47"/>
      <c r="U23" s="83"/>
      <c r="V23" s="48"/>
      <c r="W23" s="49"/>
      <c r="X23" s="96" t="s">
        <v>164</v>
      </c>
    </row>
    <row r="24" spans="2:28" ht="23.45" customHeight="1">
      <c r="B24" s="9" t="s">
        <v>40</v>
      </c>
      <c r="C24" s="5" t="s">
        <v>63</v>
      </c>
      <c r="D24" s="6" t="s">
        <v>64</v>
      </c>
      <c r="E24" s="7" t="s">
        <v>65</v>
      </c>
      <c r="F24" s="98" t="s">
        <v>166</v>
      </c>
      <c r="G24" s="108">
        <v>30000</v>
      </c>
      <c r="H24" s="105">
        <v>0</v>
      </c>
      <c r="I24" s="106">
        <v>0</v>
      </c>
      <c r="J24" s="106">
        <v>0</v>
      </c>
      <c r="K24" s="107">
        <v>30000</v>
      </c>
      <c r="L24" s="20"/>
      <c r="M24" s="21"/>
      <c r="N24" s="21"/>
      <c r="O24" s="22"/>
      <c r="P24" s="47"/>
      <c r="Q24" s="48"/>
      <c r="R24" s="48"/>
      <c r="S24" s="49"/>
      <c r="T24" s="47"/>
      <c r="U24" s="83"/>
      <c r="V24" s="48"/>
      <c r="W24" s="49"/>
      <c r="X24" s="96" t="s">
        <v>164</v>
      </c>
    </row>
    <row r="25" spans="2:28" ht="23.45" customHeight="1">
      <c r="B25" s="9" t="s">
        <v>40</v>
      </c>
      <c r="C25" s="5" t="s">
        <v>68</v>
      </c>
      <c r="D25" s="6" t="s">
        <v>69</v>
      </c>
      <c r="E25" s="7" t="s">
        <v>65</v>
      </c>
      <c r="F25" s="98" t="s">
        <v>167</v>
      </c>
      <c r="G25" s="108">
        <v>4000</v>
      </c>
      <c r="H25" s="105">
        <v>0</v>
      </c>
      <c r="I25" s="106">
        <v>0</v>
      </c>
      <c r="J25" s="106">
        <v>0</v>
      </c>
      <c r="K25" s="107">
        <v>4000</v>
      </c>
      <c r="L25" s="20"/>
      <c r="M25" s="21"/>
      <c r="N25" s="21"/>
      <c r="O25" s="22"/>
      <c r="P25" s="47"/>
      <c r="Q25" s="48"/>
      <c r="R25" s="48"/>
      <c r="S25" s="49"/>
      <c r="T25" s="47"/>
      <c r="U25" s="83"/>
      <c r="V25" s="48"/>
      <c r="W25" s="49"/>
      <c r="X25" s="96" t="s">
        <v>164</v>
      </c>
    </row>
    <row r="26" spans="2:28" ht="23.45" customHeight="1">
      <c r="B26" s="9" t="s">
        <v>40</v>
      </c>
      <c r="C26" s="5" t="s">
        <v>71</v>
      </c>
      <c r="D26" s="6" t="s">
        <v>72</v>
      </c>
      <c r="E26" s="7" t="s">
        <v>32</v>
      </c>
      <c r="F26" s="98" t="s">
        <v>73</v>
      </c>
      <c r="G26" s="108">
        <v>23150</v>
      </c>
      <c r="H26" s="105">
        <v>5500</v>
      </c>
      <c r="I26" s="106">
        <v>5000</v>
      </c>
      <c r="J26" s="106">
        <v>5000</v>
      </c>
      <c r="K26" s="107">
        <v>7650</v>
      </c>
      <c r="L26" s="20"/>
      <c r="M26" s="21"/>
      <c r="N26" s="21"/>
      <c r="O26" s="22"/>
      <c r="P26" s="47"/>
      <c r="Q26" s="48"/>
      <c r="R26" s="48"/>
      <c r="S26" s="49"/>
      <c r="T26" s="47"/>
      <c r="U26" s="83"/>
      <c r="V26" s="48"/>
      <c r="W26" s="49"/>
      <c r="X26" s="96" t="s">
        <v>164</v>
      </c>
    </row>
    <row r="27" spans="2:28" ht="23.45" customHeight="1">
      <c r="B27" s="70" t="s">
        <v>75</v>
      </c>
      <c r="C27" s="71" t="s">
        <v>76</v>
      </c>
      <c r="D27" s="72" t="s">
        <v>77</v>
      </c>
      <c r="E27" s="73" t="s">
        <v>32</v>
      </c>
      <c r="F27" s="74" t="s">
        <v>78</v>
      </c>
      <c r="G27" s="104">
        <v>72</v>
      </c>
      <c r="H27" s="105">
        <v>22</v>
      </c>
      <c r="I27" s="106">
        <v>15</v>
      </c>
      <c r="J27" s="106">
        <v>15</v>
      </c>
      <c r="K27" s="107">
        <v>20</v>
      </c>
      <c r="L27" s="20"/>
      <c r="M27" s="21"/>
      <c r="N27" s="21"/>
      <c r="O27" s="22"/>
      <c r="P27" s="47"/>
      <c r="Q27" s="48"/>
      <c r="R27" s="48"/>
      <c r="S27" s="49"/>
      <c r="T27" s="47"/>
      <c r="U27" s="83"/>
      <c r="V27" s="48"/>
      <c r="W27" s="49"/>
      <c r="X27" s="95" t="s">
        <v>164</v>
      </c>
    </row>
    <row r="28" spans="2:28" ht="23.45" customHeight="1">
      <c r="B28" s="9" t="s">
        <v>40</v>
      </c>
      <c r="C28" s="5" t="s">
        <v>80</v>
      </c>
      <c r="D28" s="6" t="s">
        <v>81</v>
      </c>
      <c r="E28" s="7" t="s">
        <v>32</v>
      </c>
      <c r="F28" s="98" t="s">
        <v>82</v>
      </c>
      <c r="G28" s="108">
        <v>72</v>
      </c>
      <c r="H28" s="105">
        <v>22</v>
      </c>
      <c r="I28" s="106">
        <v>15</v>
      </c>
      <c r="J28" s="106">
        <v>15</v>
      </c>
      <c r="K28" s="107">
        <v>20</v>
      </c>
      <c r="L28" s="20"/>
      <c r="M28" s="21"/>
      <c r="N28" s="21"/>
      <c r="O28" s="22"/>
      <c r="P28" s="47"/>
      <c r="Q28" s="48"/>
      <c r="R28" s="48"/>
      <c r="S28" s="49"/>
      <c r="T28" s="47"/>
      <c r="U28" s="83"/>
      <c r="V28" s="48"/>
      <c r="W28" s="49"/>
      <c r="X28" s="96" t="s">
        <v>164</v>
      </c>
    </row>
    <row r="29" spans="2:28" ht="23.45" customHeight="1">
      <c r="B29" s="70" t="s">
        <v>83</v>
      </c>
      <c r="C29" s="71" t="s">
        <v>84</v>
      </c>
      <c r="D29" s="72" t="s">
        <v>85</v>
      </c>
      <c r="E29" s="73" t="s">
        <v>32</v>
      </c>
      <c r="F29" s="74" t="s">
        <v>86</v>
      </c>
      <c r="G29" s="104">
        <v>14350</v>
      </c>
      <c r="H29" s="105">
        <v>11000</v>
      </c>
      <c r="I29" s="106">
        <v>0</v>
      </c>
      <c r="J29" s="106">
        <v>350</v>
      </c>
      <c r="K29" s="107">
        <v>3000</v>
      </c>
      <c r="L29" s="20"/>
      <c r="M29" s="21"/>
      <c r="N29" s="21"/>
      <c r="O29" s="22"/>
      <c r="P29" s="47"/>
      <c r="Q29" s="48"/>
      <c r="R29" s="48"/>
      <c r="S29" s="49"/>
      <c r="T29" s="47"/>
      <c r="U29" s="83"/>
      <c r="V29" s="48"/>
      <c r="W29" s="49"/>
      <c r="X29" s="95" t="s">
        <v>164</v>
      </c>
    </row>
    <row r="30" spans="2:28" ht="23.45" customHeight="1">
      <c r="B30" s="9" t="s">
        <v>40</v>
      </c>
      <c r="C30" s="5" t="s">
        <v>88</v>
      </c>
      <c r="D30" s="6" t="s">
        <v>89</v>
      </c>
      <c r="E30" s="7" t="s">
        <v>65</v>
      </c>
      <c r="F30" s="98" t="s">
        <v>90</v>
      </c>
      <c r="G30" s="108">
        <v>11000</v>
      </c>
      <c r="H30" s="105">
        <v>11000</v>
      </c>
      <c r="I30" s="106">
        <v>0</v>
      </c>
      <c r="J30" s="106">
        <v>0</v>
      </c>
      <c r="K30" s="107">
        <v>0</v>
      </c>
      <c r="L30" s="20"/>
      <c r="M30" s="21"/>
      <c r="N30" s="21"/>
      <c r="O30" s="22"/>
      <c r="P30" s="47"/>
      <c r="Q30" s="48"/>
      <c r="R30" s="48"/>
      <c r="S30" s="49"/>
      <c r="T30" s="47"/>
      <c r="U30" s="83"/>
      <c r="V30" s="48"/>
      <c r="W30" s="49"/>
      <c r="X30" s="96" t="s">
        <v>164</v>
      </c>
    </row>
    <row r="31" spans="2:28" ht="23.45" customHeight="1">
      <c r="B31" s="9" t="s">
        <v>40</v>
      </c>
      <c r="C31" s="5" t="s">
        <v>92</v>
      </c>
      <c r="D31" s="6" t="s">
        <v>93</v>
      </c>
      <c r="E31" s="7" t="s">
        <v>65</v>
      </c>
      <c r="F31" s="98" t="s">
        <v>94</v>
      </c>
      <c r="G31" s="108">
        <v>3000</v>
      </c>
      <c r="H31" s="105">
        <v>0</v>
      </c>
      <c r="I31" s="106">
        <v>0</v>
      </c>
      <c r="J31" s="106">
        <v>0</v>
      </c>
      <c r="K31" s="107">
        <v>3000</v>
      </c>
      <c r="L31" s="20"/>
      <c r="M31" s="21"/>
      <c r="N31" s="21"/>
      <c r="O31" s="22"/>
      <c r="P31" s="47"/>
      <c r="Q31" s="48"/>
      <c r="R31" s="48"/>
      <c r="S31" s="49"/>
      <c r="T31" s="47"/>
      <c r="U31" s="83"/>
      <c r="V31" s="48"/>
      <c r="W31" s="49"/>
      <c r="X31" s="96" t="s">
        <v>164</v>
      </c>
    </row>
    <row r="32" spans="2:28" ht="23.45" customHeight="1">
      <c r="B32" s="9" t="s">
        <v>40</v>
      </c>
      <c r="C32" s="5" t="s">
        <v>96</v>
      </c>
      <c r="D32" s="6" t="s">
        <v>97</v>
      </c>
      <c r="E32" s="7" t="s">
        <v>65</v>
      </c>
      <c r="F32" s="98" t="s">
        <v>98</v>
      </c>
      <c r="G32" s="108">
        <v>350</v>
      </c>
      <c r="H32" s="105">
        <v>0</v>
      </c>
      <c r="I32" s="106">
        <v>0</v>
      </c>
      <c r="J32" s="106">
        <v>350</v>
      </c>
      <c r="K32" s="107">
        <v>0</v>
      </c>
      <c r="L32" s="20"/>
      <c r="M32" s="21"/>
      <c r="N32" s="21"/>
      <c r="O32" s="22"/>
      <c r="P32" s="47"/>
      <c r="Q32" s="48"/>
      <c r="R32" s="48"/>
      <c r="S32" s="49"/>
      <c r="T32" s="47"/>
      <c r="U32" s="83"/>
      <c r="V32" s="48"/>
      <c r="W32" s="49"/>
      <c r="X32" s="96" t="s">
        <v>164</v>
      </c>
    </row>
    <row r="33" spans="2:24" ht="23.45" customHeight="1">
      <c r="B33" s="70" t="s">
        <v>100</v>
      </c>
      <c r="C33" s="71" t="s">
        <v>101</v>
      </c>
      <c r="D33" s="72" t="s">
        <v>102</v>
      </c>
      <c r="E33" s="73" t="s">
        <v>32</v>
      </c>
      <c r="F33" s="74" t="s">
        <v>103</v>
      </c>
      <c r="G33" s="104">
        <v>30</v>
      </c>
      <c r="H33" s="105">
        <v>7</v>
      </c>
      <c r="I33" s="106">
        <v>10</v>
      </c>
      <c r="J33" s="106">
        <v>7</v>
      </c>
      <c r="K33" s="107">
        <v>6</v>
      </c>
      <c r="L33" s="20"/>
      <c r="M33" s="21"/>
      <c r="N33" s="21"/>
      <c r="O33" s="22"/>
      <c r="P33" s="47"/>
      <c r="Q33" s="48"/>
      <c r="R33" s="48"/>
      <c r="S33" s="49"/>
      <c r="T33" s="47"/>
      <c r="U33" s="83"/>
      <c r="V33" s="48"/>
      <c r="W33" s="49"/>
      <c r="X33" s="95" t="s">
        <v>164</v>
      </c>
    </row>
    <row r="34" spans="2:24" ht="23.45" customHeight="1">
      <c r="B34" s="9" t="s">
        <v>40</v>
      </c>
      <c r="C34" s="5" t="s">
        <v>105</v>
      </c>
      <c r="D34" s="6" t="s">
        <v>106</v>
      </c>
      <c r="E34" s="7" t="s">
        <v>32</v>
      </c>
      <c r="F34" s="98" t="s">
        <v>107</v>
      </c>
      <c r="G34" s="108">
        <v>20</v>
      </c>
      <c r="H34" s="105">
        <v>3</v>
      </c>
      <c r="I34" s="106">
        <v>6</v>
      </c>
      <c r="J34" s="106">
        <v>7</v>
      </c>
      <c r="K34" s="107">
        <v>4</v>
      </c>
      <c r="L34" s="20"/>
      <c r="M34" s="21"/>
      <c r="N34" s="21"/>
      <c r="O34" s="22"/>
      <c r="P34" s="47"/>
      <c r="Q34" s="48"/>
      <c r="R34" s="48"/>
      <c r="S34" s="49"/>
      <c r="T34" s="47"/>
      <c r="U34" s="83"/>
      <c r="V34" s="48"/>
      <c r="W34" s="49"/>
      <c r="X34" s="96" t="s">
        <v>164</v>
      </c>
    </row>
    <row r="35" spans="2:24" ht="23.45" customHeight="1">
      <c r="B35" s="9" t="s">
        <v>40</v>
      </c>
      <c r="C35" s="5" t="s">
        <v>109</v>
      </c>
      <c r="D35" s="6" t="s">
        <v>110</v>
      </c>
      <c r="E35" s="7" t="s">
        <v>32</v>
      </c>
      <c r="F35" s="98" t="s">
        <v>111</v>
      </c>
      <c r="G35" s="108">
        <v>1540</v>
      </c>
      <c r="H35" s="105">
        <v>400</v>
      </c>
      <c r="I35" s="106">
        <v>340</v>
      </c>
      <c r="J35" s="106">
        <v>400</v>
      </c>
      <c r="K35" s="107">
        <v>400</v>
      </c>
      <c r="L35" s="20"/>
      <c r="M35" s="21"/>
      <c r="N35" s="21"/>
      <c r="O35" s="22"/>
      <c r="P35" s="47"/>
      <c r="Q35" s="48"/>
      <c r="R35" s="48"/>
      <c r="S35" s="49"/>
      <c r="T35" s="47"/>
      <c r="U35" s="83"/>
      <c r="V35" s="48"/>
      <c r="W35" s="49"/>
      <c r="X35" s="96" t="s">
        <v>164</v>
      </c>
    </row>
    <row r="36" spans="2:24" ht="23.45" customHeight="1">
      <c r="B36" s="9" t="s">
        <v>40</v>
      </c>
      <c r="C36" s="5" t="s">
        <v>113</v>
      </c>
      <c r="D36" s="6" t="s">
        <v>114</v>
      </c>
      <c r="E36" s="7" t="s">
        <v>115</v>
      </c>
      <c r="F36" s="98" t="s">
        <v>116</v>
      </c>
      <c r="G36" s="108">
        <v>60</v>
      </c>
      <c r="H36" s="105">
        <v>0</v>
      </c>
      <c r="I36" s="106">
        <v>40</v>
      </c>
      <c r="J36" s="106">
        <v>20</v>
      </c>
      <c r="K36" s="107">
        <v>0</v>
      </c>
      <c r="L36" s="20"/>
      <c r="M36" s="21"/>
      <c r="N36" s="21"/>
      <c r="O36" s="22"/>
      <c r="P36" s="47"/>
      <c r="Q36" s="48"/>
      <c r="R36" s="48"/>
      <c r="S36" s="49"/>
      <c r="T36" s="47"/>
      <c r="U36" s="83"/>
      <c r="V36" s="48"/>
      <c r="W36" s="49"/>
      <c r="X36" s="96" t="s">
        <v>164</v>
      </c>
    </row>
    <row r="37" spans="2:24" ht="23.45" customHeight="1">
      <c r="B37" s="70" t="s">
        <v>118</v>
      </c>
      <c r="C37" s="71" t="s">
        <v>119</v>
      </c>
      <c r="D37" s="72" t="s">
        <v>120</v>
      </c>
      <c r="E37" s="73" t="s">
        <v>32</v>
      </c>
      <c r="F37" s="74" t="s">
        <v>121</v>
      </c>
      <c r="G37" s="104">
        <v>120</v>
      </c>
      <c r="H37" s="105">
        <v>0</v>
      </c>
      <c r="I37" s="106">
        <v>0</v>
      </c>
      <c r="J37" s="106">
        <v>120</v>
      </c>
      <c r="K37" s="107">
        <v>0</v>
      </c>
      <c r="L37" s="20"/>
      <c r="M37" s="21"/>
      <c r="N37" s="21"/>
      <c r="O37" s="22"/>
      <c r="P37" s="47"/>
      <c r="Q37" s="48"/>
      <c r="R37" s="48"/>
      <c r="S37" s="49"/>
      <c r="T37" s="47"/>
      <c r="U37" s="83"/>
      <c r="V37" s="48"/>
      <c r="W37" s="49"/>
      <c r="X37" s="95" t="s">
        <v>164</v>
      </c>
    </row>
    <row r="38" spans="2:24" ht="23.45" customHeight="1" thickBot="1">
      <c r="B38" s="13" t="s">
        <v>40</v>
      </c>
      <c r="C38" s="14" t="s">
        <v>123</v>
      </c>
      <c r="D38" s="15" t="s">
        <v>124</v>
      </c>
      <c r="E38" s="16" t="s">
        <v>65</v>
      </c>
      <c r="F38" s="99" t="s">
        <v>125</v>
      </c>
      <c r="G38" s="109">
        <v>120</v>
      </c>
      <c r="H38" s="110">
        <v>0</v>
      </c>
      <c r="I38" s="111">
        <v>0</v>
      </c>
      <c r="J38" s="111">
        <v>120</v>
      </c>
      <c r="K38" s="112">
        <v>0</v>
      </c>
      <c r="L38" s="24"/>
      <c r="M38" s="25"/>
      <c r="N38" s="25"/>
      <c r="O38" s="26"/>
      <c r="P38" s="47"/>
      <c r="Q38" s="48"/>
      <c r="R38" s="48"/>
      <c r="S38" s="49"/>
      <c r="T38" s="47"/>
      <c r="U38" s="83"/>
      <c r="V38" s="48"/>
      <c r="W38" s="49"/>
      <c r="X38" s="97" t="s">
        <v>164</v>
      </c>
    </row>
    <row r="42" spans="2:24" ht="47.25" customHeight="1">
      <c r="C42" s="163" t="s">
        <v>168</v>
      </c>
      <c r="D42" s="163"/>
      <c r="J42" s="164" t="s">
        <v>169</v>
      </c>
      <c r="K42" s="165"/>
      <c r="L42" s="165"/>
      <c r="M42" s="165"/>
      <c r="N42" s="165"/>
      <c r="O42" s="165"/>
      <c r="W42" s="163" t="s">
        <v>170</v>
      </c>
      <c r="X42" s="163"/>
    </row>
    <row r="44" spans="2:24" ht="15.75" thickBot="1"/>
    <row r="45" spans="2:24" ht="15.75" thickBot="1">
      <c r="E45" s="149" t="s">
        <v>130</v>
      </c>
      <c r="F45" s="150"/>
      <c r="G45" s="150"/>
      <c r="H45" s="150"/>
      <c r="I45" s="150"/>
      <c r="J45" s="150"/>
      <c r="K45" s="150"/>
      <c r="L45" s="150"/>
      <c r="M45" s="150"/>
      <c r="N45" s="150"/>
      <c r="O45" s="150"/>
      <c r="P45" s="150"/>
      <c r="Q45" s="150"/>
      <c r="R45" s="150"/>
      <c r="S45" s="150"/>
      <c r="T45" s="150"/>
      <c r="U45" s="150"/>
      <c r="V45" s="150"/>
      <c r="W45" s="150"/>
      <c r="X45" s="151"/>
    </row>
    <row r="46" spans="2:24" ht="30.6" customHeight="1" thickBot="1">
      <c r="E46" s="152" t="s">
        <v>131</v>
      </c>
      <c r="F46" s="152" t="s">
        <v>171</v>
      </c>
      <c r="G46" s="149" t="s">
        <v>133</v>
      </c>
      <c r="H46" s="150"/>
      <c r="I46" s="150"/>
      <c r="J46" s="151"/>
      <c r="K46" s="154" t="s">
        <v>134</v>
      </c>
      <c r="L46" s="155"/>
      <c r="M46" s="155"/>
      <c r="N46" s="156"/>
      <c r="O46" s="154" t="s">
        <v>135</v>
      </c>
      <c r="P46" s="155"/>
      <c r="Q46" s="155"/>
      <c r="R46" s="156"/>
      <c r="S46" s="154" t="s">
        <v>136</v>
      </c>
      <c r="T46" s="155"/>
      <c r="U46" s="155"/>
      <c r="V46" s="155"/>
      <c r="W46" s="181" t="s">
        <v>172</v>
      </c>
      <c r="X46" s="182"/>
    </row>
    <row r="47" spans="2:24" ht="29.25" thickBot="1">
      <c r="E47" s="153"/>
      <c r="F47" s="153"/>
      <c r="G47" s="18" t="s">
        <v>173</v>
      </c>
      <c r="H47" s="75" t="s">
        <v>174</v>
      </c>
      <c r="I47" s="19" t="s">
        <v>175</v>
      </c>
      <c r="J47" s="75" t="s">
        <v>176</v>
      </c>
      <c r="K47" s="18" t="s">
        <v>173</v>
      </c>
      <c r="L47" s="75" t="s">
        <v>174</v>
      </c>
      <c r="M47" s="19" t="s">
        <v>175</v>
      </c>
      <c r="N47" s="75" t="s">
        <v>176</v>
      </c>
      <c r="O47" s="18" t="s">
        <v>173</v>
      </c>
      <c r="P47" s="75" t="s">
        <v>174</v>
      </c>
      <c r="Q47" s="19" t="s">
        <v>175</v>
      </c>
      <c r="R47" s="75" t="s">
        <v>176</v>
      </c>
      <c r="S47" s="18" t="s">
        <v>173</v>
      </c>
      <c r="T47" s="75" t="s">
        <v>174</v>
      </c>
      <c r="U47" s="19" t="s">
        <v>175</v>
      </c>
      <c r="V47" s="85" t="s">
        <v>176</v>
      </c>
      <c r="W47" s="183"/>
      <c r="X47" s="184"/>
    </row>
    <row r="48" spans="2:24">
      <c r="E48" s="91"/>
      <c r="F48" s="88"/>
      <c r="G48" s="55"/>
      <c r="H48" s="43"/>
      <c r="I48" s="43"/>
      <c r="J48" s="45"/>
      <c r="K48" s="55"/>
      <c r="L48" s="43"/>
      <c r="M48" s="43"/>
      <c r="N48" s="45"/>
      <c r="O48" s="1" t="str">
        <f>IFERROR((K48/G48),"NO APLICA")</f>
        <v>NO APLICA</v>
      </c>
      <c r="P48" s="2" t="str">
        <f>IFERROR((L48/H48),"NO APLICA")</f>
        <v>NO APLICA</v>
      </c>
      <c r="Q48" s="2" t="str">
        <f>IFERROR((M48/I48),"NO APLICA")</f>
        <v>NO APLICA</v>
      </c>
      <c r="R48" s="17" t="str">
        <f>IFERROR((N48/J48),"NO APLICA")</f>
        <v>NO APLICA</v>
      </c>
      <c r="S48" s="1" t="str">
        <f>IFERROR(((K48)/(G48)),"NO APLICA")</f>
        <v>NO APLICA</v>
      </c>
      <c r="T48" s="2" t="str">
        <f>IFERROR(((K48+L48)/(G48+H48)),"NO APLICA")</f>
        <v>NO APLICA</v>
      </c>
      <c r="U48" s="2" t="str">
        <f>IFERROR(((K48+L48+M48)/(G48+H48+I48)),"NO APLICA")</f>
        <v>NO APLICA</v>
      </c>
      <c r="V48" s="17" t="str">
        <f>IFERROR(((K48+L48+M48+N48)/(G48+H48+I48+J48)),"NO APLICA")</f>
        <v>NO APLICA</v>
      </c>
      <c r="W48" s="185"/>
      <c r="X48" s="186"/>
    </row>
    <row r="49" spans="2:24">
      <c r="E49" s="92"/>
      <c r="F49" s="89">
        <v>0</v>
      </c>
      <c r="G49" s="87"/>
      <c r="H49" s="28"/>
      <c r="I49" s="28"/>
      <c r="J49" s="29"/>
      <c r="K49" s="27"/>
      <c r="L49" s="30"/>
      <c r="M49" s="30"/>
      <c r="N49" s="31"/>
      <c r="O49" s="1" t="str">
        <f>IFERROR(K49/G49,"NO APLICA")</f>
        <v>NO APLICA</v>
      </c>
      <c r="P49" s="2" t="str">
        <f t="shared" ref="P49:R51" si="0">IFERROR((L49/H49),"NO APLICA")</f>
        <v>NO APLICA</v>
      </c>
      <c r="Q49" s="2" t="str">
        <f t="shared" si="0"/>
        <v>NO APLICA</v>
      </c>
      <c r="R49" s="3" t="str">
        <f t="shared" si="0"/>
        <v>NO APLICA</v>
      </c>
      <c r="S49" s="1" t="str">
        <f>IFERROR(K49/F49,"NO APLICA")</f>
        <v>NO APLICA</v>
      </c>
      <c r="T49" s="2" t="str">
        <f>IFERROR(((K49+L49)/(G49+H49)),"NO APLICA")</f>
        <v>NO APLICA</v>
      </c>
      <c r="U49" s="2" t="str">
        <f t="shared" ref="U49:U51" si="1">IFERROR(((K49+L49+M49)/(G49+H49+I49)),"NO APLICA")</f>
        <v>NO APLICA</v>
      </c>
      <c r="V49" s="3" t="str">
        <f t="shared" ref="V49:V51" si="2">IFERROR(((K49+L49+M49+N49)/(G49+H49+I49+J49)),"NO APLICA")</f>
        <v>NO APLICA</v>
      </c>
      <c r="W49" s="177"/>
      <c r="X49" s="178"/>
    </row>
    <row r="50" spans="2:24">
      <c r="E50" s="92"/>
      <c r="F50" s="89">
        <v>0</v>
      </c>
      <c r="G50" s="27"/>
      <c r="H50" s="28"/>
      <c r="I50" s="28"/>
      <c r="J50" s="29"/>
      <c r="K50" s="27"/>
      <c r="L50" s="30"/>
      <c r="M50" s="30"/>
      <c r="N50" s="31"/>
      <c r="O50" s="1" t="str">
        <f>IFERROR(K50/G50,"NO APLICA")</f>
        <v>NO APLICA</v>
      </c>
      <c r="P50" s="2" t="str">
        <f t="shared" si="0"/>
        <v>NO APLICA</v>
      </c>
      <c r="Q50" s="2" t="str">
        <f t="shared" si="0"/>
        <v>NO APLICA</v>
      </c>
      <c r="R50" s="3" t="str">
        <f>IFERROR((N50/J50),"NO APLICA")</f>
        <v>NO APLICA</v>
      </c>
      <c r="S50" s="1" t="str">
        <f>IFERROR(K50/F50,"NO APLICA")</f>
        <v>NO APLICA</v>
      </c>
      <c r="T50" s="2" t="str">
        <f t="shared" ref="T50:T51" si="3">IFERROR(((K50+L50)/(G50+H50)),"NO APLICA")</f>
        <v>NO APLICA</v>
      </c>
      <c r="U50" s="2" t="str">
        <f t="shared" si="1"/>
        <v>NO APLICA</v>
      </c>
      <c r="V50" s="3" t="str">
        <f t="shared" si="2"/>
        <v>NO APLICA</v>
      </c>
      <c r="W50" s="187"/>
      <c r="X50" s="188"/>
    </row>
    <row r="51" spans="2:24" ht="15.75" thickBot="1">
      <c r="E51" s="93"/>
      <c r="F51" s="90"/>
      <c r="G51" s="32"/>
      <c r="H51" s="33"/>
      <c r="I51" s="33"/>
      <c r="J51" s="34"/>
      <c r="K51" s="32"/>
      <c r="L51" s="35"/>
      <c r="M51" s="35"/>
      <c r="N51" s="36"/>
      <c r="O51" s="10" t="str">
        <f>IFERROR(K51/G51,"NO APLICA")</f>
        <v>NO APLICA</v>
      </c>
      <c r="P51" s="11" t="str">
        <f>IFERROR((L51/H51),"NO APLICA")</f>
        <v>NO APLICA</v>
      </c>
      <c r="Q51" s="11" t="str">
        <f>IFERROR((M51/I51),"NO APLICA")</f>
        <v>NO APLICA</v>
      </c>
      <c r="R51" s="12" t="str">
        <f t="shared" si="0"/>
        <v>NO APLICA</v>
      </c>
      <c r="S51" s="10" t="str">
        <f>IFERROR(K51/F51,"NO APLICA")</f>
        <v>NO APLICA</v>
      </c>
      <c r="T51" s="11" t="str">
        <f t="shared" si="3"/>
        <v>NO APLICA</v>
      </c>
      <c r="U51" s="11" t="str">
        <f t="shared" si="1"/>
        <v>NO APLICA</v>
      </c>
      <c r="V51" s="12" t="str">
        <f t="shared" si="2"/>
        <v>NO APLICA</v>
      </c>
      <c r="W51" s="179"/>
      <c r="X51" s="180"/>
    </row>
    <row r="52" spans="2:24" ht="25.5" customHeight="1">
      <c r="B52" s="142"/>
      <c r="C52" s="142"/>
    </row>
  </sheetData>
  <mergeCells count="30">
    <mergeCell ref="E4:S4"/>
    <mergeCell ref="E5:S5"/>
    <mergeCell ref="E6:S6"/>
    <mergeCell ref="E7:S7"/>
    <mergeCell ref="G12:W12"/>
    <mergeCell ref="P13:S13"/>
    <mergeCell ref="T13:W13"/>
    <mergeCell ref="X13:X14"/>
    <mergeCell ref="B16:F16"/>
    <mergeCell ref="C42:D42"/>
    <mergeCell ref="J42:O42"/>
    <mergeCell ref="W42:X42"/>
    <mergeCell ref="B13:B14"/>
    <mergeCell ref="C13:C14"/>
    <mergeCell ref="D13:F13"/>
    <mergeCell ref="G13:K13"/>
    <mergeCell ref="L13:O13"/>
    <mergeCell ref="E45:X45"/>
    <mergeCell ref="E46:E47"/>
    <mergeCell ref="F46:F47"/>
    <mergeCell ref="G46:J46"/>
    <mergeCell ref="K46:N46"/>
    <mergeCell ref="O46:R46"/>
    <mergeCell ref="S46:V46"/>
    <mergeCell ref="W46:X47"/>
    <mergeCell ref="W48:X48"/>
    <mergeCell ref="W49:X49"/>
    <mergeCell ref="W50:X50"/>
    <mergeCell ref="W51:X51"/>
    <mergeCell ref="B52:C52"/>
  </mergeCells>
  <conditionalFormatting sqref="H15">
    <cfRule type="cellIs" priority="13" operator="equal">
      <formula>"NO DISPONIBLE"</formula>
    </cfRule>
  </conditionalFormatting>
  <conditionalFormatting sqref="H16:K38 G48:J51">
    <cfRule type="containsBlanks" dxfId="33" priority="14">
      <formula>LEN(TRIM(G16))=0</formula>
    </cfRule>
  </conditionalFormatting>
  <conditionalFormatting sqref="I15:K15">
    <cfRule type="cellIs" dxfId="32" priority="12" operator="equal">
      <formula>"NO DISPONIBLE"</formula>
    </cfRule>
  </conditionalFormatting>
  <conditionalFormatting sqref="L15">
    <cfRule type="cellIs" priority="11" operator="equal">
      <formula>"NO DISPONIBLE"</formula>
    </cfRule>
  </conditionalFormatting>
  <conditionalFormatting sqref="L16:O38 K48:N51">
    <cfRule type="containsBlanks" dxfId="31" priority="15">
      <formula>LEN(TRIM(K16))=0</formula>
    </cfRule>
  </conditionalFormatting>
  <conditionalFormatting sqref="M15:O15">
    <cfRule type="cellIs" dxfId="30" priority="10" operator="equal">
      <formula>"NO DISPONIBLE"</formula>
    </cfRule>
  </conditionalFormatting>
  <conditionalFormatting sqref="O48:V51">
    <cfRule type="cellIs" dxfId="29" priority="1" operator="equal">
      <formula>"NO APLICA"</formula>
    </cfRule>
    <cfRule type="cellIs" dxfId="28" priority="2" operator="between">
      <formula>0.7</formula>
      <formula>1.2</formula>
    </cfRule>
    <cfRule type="cellIs" dxfId="27" priority="3" operator="between">
      <formula>0.5</formula>
      <formula>0.7</formula>
    </cfRule>
    <cfRule type="cellIs" dxfId="26" priority="4" operator="lessThan">
      <formula>0.5</formula>
    </cfRule>
    <cfRule type="cellIs" dxfId="25" priority="5" operator="greaterThan">
      <formula>1.2</formula>
    </cfRule>
  </conditionalFormatting>
  <conditionalFormatting sqref="P15">
    <cfRule type="cellIs" priority="9" operator="equal">
      <formula>"NO DISPONIBLE"</formula>
    </cfRule>
  </conditionalFormatting>
  <conditionalFormatting sqref="P16:S16">
    <cfRule type="cellIs" dxfId="24" priority="16" stopIfTrue="1" operator="equal">
      <formula>"100%"</formula>
    </cfRule>
    <cfRule type="cellIs" dxfId="23" priority="17" stopIfTrue="1" operator="lessThan">
      <formula>0.5</formula>
    </cfRule>
    <cfRule type="cellIs" dxfId="22" priority="18" stopIfTrue="1" operator="between">
      <formula>0.5</formula>
      <formula>0.7</formula>
    </cfRule>
    <cfRule type="cellIs" dxfId="21" priority="19" stopIfTrue="1" operator="between">
      <formula>0.7</formula>
      <formula>1.2</formula>
    </cfRule>
    <cfRule type="cellIs" dxfId="20" priority="20" stopIfTrue="1" operator="greaterThanOrEqual">
      <formula>1.2</formula>
    </cfRule>
    <cfRule type="containsBlanks" dxfId="19" priority="21" stopIfTrue="1">
      <formula>LEN(TRIM(P16))=0</formula>
    </cfRule>
  </conditionalFormatting>
  <conditionalFormatting sqref="Q15:S15">
    <cfRule type="cellIs" dxfId="18" priority="8" operator="equal">
      <formula>"NO DISPONIBLE"</formula>
    </cfRule>
  </conditionalFormatting>
  <conditionalFormatting sqref="T15">
    <cfRule type="cellIs" priority="7" operator="equal">
      <formula>"NO DISPONIBLE"</formula>
    </cfRule>
  </conditionalFormatting>
  <conditionalFormatting sqref="U15:W15">
    <cfRule type="cellIs" dxfId="17" priority="6" operator="equal">
      <formula>"NO DISPONIBLE"</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3187B-CD02-4283-BC83-9D03E584993E}">
  <dimension ref="B3:AB52"/>
  <sheetViews>
    <sheetView topLeftCell="G13" zoomScale="80" zoomScaleNormal="80" workbookViewId="0">
      <selection activeCell="I17" sqref="I17"/>
    </sheetView>
  </sheetViews>
  <sheetFormatPr defaultColWidth="11.42578125" defaultRowHeight="15"/>
  <cols>
    <col min="2" max="2" width="19.42578125" customWidth="1"/>
    <col min="3" max="3" width="35.85546875" customWidth="1"/>
    <col min="4" max="6" width="31.42578125" customWidth="1"/>
    <col min="7" max="15" width="16.85546875" customWidth="1"/>
    <col min="16" max="23" width="18.140625" customWidth="1"/>
    <col min="24" max="24" width="61.85546875" customWidth="1"/>
  </cols>
  <sheetData>
    <row r="3" spans="2:24" ht="15.75" thickBot="1"/>
    <row r="4" spans="2:24" ht="63" customHeight="1">
      <c r="E4" s="169" t="s">
        <v>177</v>
      </c>
      <c r="F4" s="170"/>
      <c r="G4" s="170"/>
      <c r="H4" s="170"/>
      <c r="I4" s="170"/>
      <c r="J4" s="170"/>
      <c r="K4" s="170"/>
      <c r="L4" s="170"/>
      <c r="M4" s="170"/>
      <c r="N4" s="170"/>
      <c r="O4" s="170"/>
      <c r="P4" s="170"/>
      <c r="Q4" s="170"/>
      <c r="R4" s="170"/>
      <c r="S4" s="170"/>
    </row>
    <row r="5" spans="2:24" ht="30" customHeight="1">
      <c r="E5" s="171" t="s">
        <v>1</v>
      </c>
      <c r="F5" s="172"/>
      <c r="G5" s="172"/>
      <c r="H5" s="172"/>
      <c r="I5" s="172"/>
      <c r="J5" s="172"/>
      <c r="K5" s="172"/>
      <c r="L5" s="172"/>
      <c r="M5" s="172"/>
      <c r="N5" s="172"/>
      <c r="O5" s="172"/>
      <c r="P5" s="172"/>
      <c r="Q5" s="172"/>
      <c r="R5" s="172"/>
      <c r="S5" s="172"/>
    </row>
    <row r="6" spans="2:24" ht="26.25" customHeight="1">
      <c r="E6" s="171" t="s">
        <v>154</v>
      </c>
      <c r="F6" s="172"/>
      <c r="G6" s="172"/>
      <c r="H6" s="172"/>
      <c r="I6" s="172"/>
      <c r="J6" s="172"/>
      <c r="K6" s="172"/>
      <c r="L6" s="172"/>
      <c r="M6" s="172"/>
      <c r="N6" s="172"/>
      <c r="O6" s="172"/>
      <c r="P6" s="172"/>
      <c r="Q6" s="172"/>
      <c r="R6" s="172"/>
      <c r="S6" s="172"/>
    </row>
    <row r="7" spans="2:24" ht="26.25" customHeight="1">
      <c r="E7" s="171" t="s">
        <v>3</v>
      </c>
      <c r="F7" s="172"/>
      <c r="G7" s="172"/>
      <c r="H7" s="172"/>
      <c r="I7" s="172"/>
      <c r="J7" s="172"/>
      <c r="K7" s="172"/>
      <c r="L7" s="172"/>
      <c r="M7" s="172"/>
      <c r="N7" s="172"/>
      <c r="O7" s="172"/>
      <c r="P7" s="172"/>
      <c r="Q7" s="172"/>
      <c r="R7" s="172"/>
      <c r="S7" s="172"/>
    </row>
    <row r="8" spans="2:24" ht="15.75" customHeight="1" thickBot="1">
      <c r="E8" s="56"/>
      <c r="F8" s="57"/>
      <c r="G8" s="57"/>
      <c r="H8" s="57"/>
      <c r="I8" s="57"/>
      <c r="J8" s="57"/>
      <c r="K8" s="57"/>
      <c r="L8" s="57"/>
      <c r="M8" s="57"/>
      <c r="N8" s="57"/>
      <c r="O8" s="57"/>
      <c r="P8" s="57"/>
      <c r="Q8" s="57"/>
      <c r="R8" s="57"/>
      <c r="S8" s="57"/>
    </row>
    <row r="11" spans="2:24" ht="9" customHeight="1" thickBot="1"/>
    <row r="12" spans="2:24" ht="26.25" customHeight="1" thickBot="1">
      <c r="G12" s="166" t="s">
        <v>178</v>
      </c>
      <c r="H12" s="167"/>
      <c r="I12" s="167"/>
      <c r="J12" s="167"/>
      <c r="K12" s="167"/>
      <c r="L12" s="167"/>
      <c r="M12" s="167"/>
      <c r="N12" s="167"/>
      <c r="O12" s="167"/>
      <c r="P12" s="167"/>
      <c r="Q12" s="167"/>
      <c r="R12" s="167"/>
      <c r="S12" s="167"/>
      <c r="T12" s="167"/>
      <c r="U12" s="167"/>
      <c r="V12" s="167"/>
      <c r="W12" s="168"/>
    </row>
    <row r="13" spans="2:24" ht="57" customHeight="1" thickBot="1">
      <c r="B13" s="147" t="s">
        <v>5</v>
      </c>
      <c r="C13" s="147" t="s">
        <v>6</v>
      </c>
      <c r="D13" s="173" t="s">
        <v>7</v>
      </c>
      <c r="E13" s="174"/>
      <c r="F13" s="175"/>
      <c r="G13" s="159" t="s">
        <v>179</v>
      </c>
      <c r="H13" s="160"/>
      <c r="I13" s="160"/>
      <c r="J13" s="160"/>
      <c r="K13" s="161"/>
      <c r="L13" s="173" t="s">
        <v>180</v>
      </c>
      <c r="M13" s="174"/>
      <c r="N13" s="174"/>
      <c r="O13" s="175"/>
      <c r="P13" s="176" t="s">
        <v>181</v>
      </c>
      <c r="Q13" s="143"/>
      <c r="R13" s="143"/>
      <c r="S13" s="144"/>
      <c r="T13" s="143" t="s">
        <v>182</v>
      </c>
      <c r="U13" s="143"/>
      <c r="V13" s="143"/>
      <c r="W13" s="144"/>
      <c r="X13" s="145" t="s">
        <v>183</v>
      </c>
    </row>
    <row r="14" spans="2:24" ht="143.25" customHeight="1" thickBot="1">
      <c r="B14" s="148"/>
      <c r="C14" s="148"/>
      <c r="D14" s="58" t="s">
        <v>13</v>
      </c>
      <c r="E14" s="58" t="s">
        <v>14</v>
      </c>
      <c r="F14" s="141" t="s">
        <v>15</v>
      </c>
      <c r="G14" s="63" t="s">
        <v>16</v>
      </c>
      <c r="H14" s="52" t="s">
        <v>17</v>
      </c>
      <c r="I14" s="64" t="s">
        <v>18</v>
      </c>
      <c r="J14" s="51" t="s">
        <v>19</v>
      </c>
      <c r="K14" s="65" t="s">
        <v>20</v>
      </c>
      <c r="L14" s="8" t="s">
        <v>17</v>
      </c>
      <c r="M14" s="66" t="s">
        <v>18</v>
      </c>
      <c r="N14" s="4" t="s">
        <v>19</v>
      </c>
      <c r="O14" s="67" t="s">
        <v>20</v>
      </c>
      <c r="P14" s="8" t="s">
        <v>17</v>
      </c>
      <c r="Q14" s="68" t="s">
        <v>18</v>
      </c>
      <c r="R14" s="4" t="s">
        <v>19</v>
      </c>
      <c r="S14" s="69" t="s">
        <v>20</v>
      </c>
      <c r="T14" s="4" t="s">
        <v>17</v>
      </c>
      <c r="U14" s="68" t="s">
        <v>18</v>
      </c>
      <c r="V14" s="4" t="s">
        <v>19</v>
      </c>
      <c r="W14" s="69" t="s">
        <v>20</v>
      </c>
      <c r="X14" s="146"/>
    </row>
    <row r="15" spans="2:24" ht="28.15" customHeight="1" thickBot="1">
      <c r="B15" s="76" t="s">
        <v>160</v>
      </c>
      <c r="C15" s="77" t="s">
        <v>161</v>
      </c>
      <c r="D15" s="77" t="s">
        <v>162</v>
      </c>
      <c r="E15" s="78" t="s">
        <v>24</v>
      </c>
      <c r="F15" s="79" t="s">
        <v>25</v>
      </c>
      <c r="G15" s="131">
        <v>0.96006200263249697</v>
      </c>
      <c r="H15" s="133">
        <v>0.24</v>
      </c>
      <c r="I15" s="134">
        <v>0.24</v>
      </c>
      <c r="J15" s="134">
        <v>0.24</v>
      </c>
      <c r="K15" s="135">
        <v>0.24</v>
      </c>
      <c r="L15" s="80" t="s">
        <v>26</v>
      </c>
      <c r="M15" s="81" t="s">
        <v>26</v>
      </c>
      <c r="N15" s="81" t="s">
        <v>26</v>
      </c>
      <c r="O15" s="82" t="s">
        <v>26</v>
      </c>
      <c r="P15" s="80" t="s">
        <v>26</v>
      </c>
      <c r="Q15" s="81" t="s">
        <v>26</v>
      </c>
      <c r="R15" s="81" t="s">
        <v>26</v>
      </c>
      <c r="S15" s="82" t="s">
        <v>26</v>
      </c>
      <c r="T15" s="80" t="s">
        <v>26</v>
      </c>
      <c r="U15" s="81" t="s">
        <v>26</v>
      </c>
      <c r="V15" s="81" t="s">
        <v>26</v>
      </c>
      <c r="W15" s="82" t="s">
        <v>26</v>
      </c>
      <c r="X15" s="86" t="s">
        <v>163</v>
      </c>
    </row>
    <row r="16" spans="2:24" ht="13.9" customHeight="1">
      <c r="B16" s="157" t="s">
        <v>28</v>
      </c>
      <c r="C16" s="158"/>
      <c r="D16" s="158"/>
      <c r="E16" s="158"/>
      <c r="F16" s="158"/>
      <c r="G16" s="54"/>
      <c r="H16" s="53"/>
      <c r="I16" s="43"/>
      <c r="J16" s="43"/>
      <c r="K16" s="44"/>
      <c r="L16" s="42"/>
      <c r="M16" s="43"/>
      <c r="N16" s="43"/>
      <c r="O16" s="45"/>
      <c r="P16" s="46" t="str">
        <f>IFERROR((L16/H16),"100%")</f>
        <v>100%</v>
      </c>
      <c r="Q16" s="41" t="str">
        <f>IFERROR((M16/I16),"100%")</f>
        <v>100%</v>
      </c>
      <c r="R16" s="41" t="str">
        <f>IFERROR((N16/J16),"100%")</f>
        <v>100%</v>
      </c>
      <c r="S16" s="23" t="str">
        <f>IFERROR((O16/K16),"100%")</f>
        <v>100%</v>
      </c>
      <c r="T16" s="46" t="str">
        <f>IFERROR(((L16)/(H16)),"100%")</f>
        <v>100%</v>
      </c>
      <c r="U16" s="84" t="str">
        <f>IFERROR(((L16+M16)/(H16+I16)),"100%")</f>
        <v>100%</v>
      </c>
      <c r="V16" s="41" t="str">
        <f>IFERROR(((L16+M16+N16)/(H16+I16+J16)),"100%")</f>
        <v>100%</v>
      </c>
      <c r="W16" s="23" t="str">
        <f>IFERROR(((L16+M16+N16+O16)/(H16+I16+J16+K16)),"100%")</f>
        <v>100%</v>
      </c>
      <c r="X16" s="50"/>
    </row>
    <row r="17" spans="2:28" ht="23.45" customHeight="1">
      <c r="B17" s="59" t="s">
        <v>29</v>
      </c>
      <c r="C17" s="60" t="s">
        <v>30</v>
      </c>
      <c r="D17" s="60" t="s">
        <v>31</v>
      </c>
      <c r="E17" s="61" t="s">
        <v>32</v>
      </c>
      <c r="F17" s="62" t="s">
        <v>33</v>
      </c>
      <c r="G17" s="100">
        <v>74820</v>
      </c>
      <c r="H17" s="101">
        <v>17200</v>
      </c>
      <c r="I17" s="102">
        <v>5780</v>
      </c>
      <c r="J17" s="102">
        <v>6390</v>
      </c>
      <c r="K17" s="103">
        <v>45450</v>
      </c>
      <c r="L17" s="42"/>
      <c r="M17" s="43"/>
      <c r="N17" s="43"/>
      <c r="O17" s="45"/>
      <c r="P17" s="47"/>
      <c r="Q17" s="48"/>
      <c r="R17" s="48"/>
      <c r="S17" s="49"/>
      <c r="T17" s="47"/>
      <c r="U17" s="83"/>
      <c r="V17" s="48"/>
      <c r="W17" s="49"/>
      <c r="X17" s="94" t="s">
        <v>164</v>
      </c>
      <c r="AB17" s="37"/>
    </row>
    <row r="18" spans="2:28" ht="23.45" customHeight="1">
      <c r="B18" s="70" t="s">
        <v>35</v>
      </c>
      <c r="C18" s="71" t="s">
        <v>36</v>
      </c>
      <c r="D18" s="72" t="s">
        <v>37</v>
      </c>
      <c r="E18" s="73" t="s">
        <v>32</v>
      </c>
      <c r="F18" s="74" t="s">
        <v>38</v>
      </c>
      <c r="G18" s="104">
        <v>9</v>
      </c>
      <c r="H18" s="105">
        <v>2</v>
      </c>
      <c r="I18" s="106">
        <v>3</v>
      </c>
      <c r="J18" s="106">
        <v>2</v>
      </c>
      <c r="K18" s="107">
        <v>2</v>
      </c>
      <c r="L18" s="20"/>
      <c r="M18" s="21"/>
      <c r="N18" s="21"/>
      <c r="O18" s="22"/>
      <c r="P18" s="47"/>
      <c r="Q18" s="48"/>
      <c r="R18" s="48"/>
      <c r="S18" s="49"/>
      <c r="T18" s="47"/>
      <c r="U18" s="83"/>
      <c r="V18" s="48"/>
      <c r="W18" s="49"/>
      <c r="X18" s="95" t="s">
        <v>164</v>
      </c>
    </row>
    <row r="19" spans="2:28" ht="23.45" customHeight="1">
      <c r="B19" s="9" t="s">
        <v>40</v>
      </c>
      <c r="C19" s="5" t="s">
        <v>41</v>
      </c>
      <c r="D19" s="6" t="s">
        <v>42</v>
      </c>
      <c r="E19" s="7" t="s">
        <v>32</v>
      </c>
      <c r="F19" s="98" t="s">
        <v>43</v>
      </c>
      <c r="G19" s="108">
        <v>2080</v>
      </c>
      <c r="H19" s="105">
        <v>520</v>
      </c>
      <c r="I19" s="106">
        <v>520</v>
      </c>
      <c r="J19" s="106">
        <v>520</v>
      </c>
      <c r="K19" s="107">
        <v>520</v>
      </c>
      <c r="L19" s="20"/>
      <c r="M19" s="21"/>
      <c r="N19" s="21"/>
      <c r="O19" s="22"/>
      <c r="P19" s="47"/>
      <c r="Q19" s="48"/>
      <c r="R19" s="48"/>
      <c r="S19" s="49"/>
      <c r="T19" s="47"/>
      <c r="U19" s="83"/>
      <c r="V19" s="48"/>
      <c r="W19" s="49"/>
      <c r="X19" s="96" t="s">
        <v>164</v>
      </c>
    </row>
    <row r="20" spans="2:28" ht="23.45" customHeight="1">
      <c r="B20" s="70" t="s">
        <v>45</v>
      </c>
      <c r="C20" s="71" t="s">
        <v>46</v>
      </c>
      <c r="D20" s="72" t="s">
        <v>47</v>
      </c>
      <c r="E20" s="73" t="s">
        <v>32</v>
      </c>
      <c r="F20" s="74" t="s">
        <v>48</v>
      </c>
      <c r="G20" s="104">
        <v>109</v>
      </c>
      <c r="H20" s="105">
        <v>25</v>
      </c>
      <c r="I20" s="106">
        <v>30</v>
      </c>
      <c r="J20" s="106">
        <v>25</v>
      </c>
      <c r="K20" s="107">
        <v>29</v>
      </c>
      <c r="L20" s="20"/>
      <c r="M20" s="21"/>
      <c r="N20" s="21"/>
      <c r="O20" s="22"/>
      <c r="P20" s="47"/>
      <c r="Q20" s="48"/>
      <c r="R20" s="48"/>
      <c r="S20" s="49"/>
      <c r="T20" s="47"/>
      <c r="U20" s="83"/>
      <c r="V20" s="48"/>
      <c r="W20" s="49"/>
      <c r="X20" s="95" t="s">
        <v>164</v>
      </c>
    </row>
    <row r="21" spans="2:28" ht="23.45" customHeight="1">
      <c r="B21" s="9" t="s">
        <v>40</v>
      </c>
      <c r="C21" s="5" t="s">
        <v>50</v>
      </c>
      <c r="D21" s="6" t="s">
        <v>51</v>
      </c>
      <c r="E21" s="7" t="s">
        <v>32</v>
      </c>
      <c r="F21" s="98" t="s">
        <v>52</v>
      </c>
      <c r="G21" s="108">
        <v>109</v>
      </c>
      <c r="H21" s="105">
        <v>25</v>
      </c>
      <c r="I21" s="106">
        <v>30</v>
      </c>
      <c r="J21" s="106">
        <v>25</v>
      </c>
      <c r="K21" s="107">
        <v>29</v>
      </c>
      <c r="L21" s="20"/>
      <c r="M21" s="21"/>
      <c r="N21" s="21"/>
      <c r="O21" s="22"/>
      <c r="P21" s="47"/>
      <c r="Q21" s="48"/>
      <c r="R21" s="48"/>
      <c r="S21" s="49"/>
      <c r="T21" s="47"/>
      <c r="U21" s="83"/>
      <c r="V21" s="48"/>
      <c r="W21" s="49"/>
      <c r="X21" s="96" t="s">
        <v>164</v>
      </c>
    </row>
    <row r="22" spans="2:28" ht="23.45" customHeight="1">
      <c r="B22" s="70" t="s">
        <v>54</v>
      </c>
      <c r="C22" s="71" t="s">
        <v>55</v>
      </c>
      <c r="D22" s="72" t="s">
        <v>56</v>
      </c>
      <c r="E22" s="73" t="s">
        <v>32</v>
      </c>
      <c r="F22" s="74" t="s">
        <v>57</v>
      </c>
      <c r="G22" s="104">
        <v>58750</v>
      </c>
      <c r="H22" s="105">
        <v>5800</v>
      </c>
      <c r="I22" s="106">
        <v>5400</v>
      </c>
      <c r="J22" s="106">
        <v>5500</v>
      </c>
      <c r="K22" s="107">
        <v>42050</v>
      </c>
      <c r="L22" s="20"/>
      <c r="M22" s="21"/>
      <c r="N22" s="21"/>
      <c r="O22" s="22"/>
      <c r="P22" s="47"/>
      <c r="Q22" s="48"/>
      <c r="R22" s="48"/>
      <c r="S22" s="49"/>
      <c r="T22" s="47"/>
      <c r="U22" s="83"/>
      <c r="V22" s="48"/>
      <c r="W22" s="49"/>
      <c r="X22" s="95" t="s">
        <v>164</v>
      </c>
    </row>
    <row r="23" spans="2:28" ht="23.45" customHeight="1">
      <c r="B23" s="9" t="s">
        <v>40</v>
      </c>
      <c r="C23" s="5" t="s">
        <v>59</v>
      </c>
      <c r="D23" s="6" t="s">
        <v>60</v>
      </c>
      <c r="E23" s="7" t="s">
        <v>32</v>
      </c>
      <c r="F23" s="98" t="s">
        <v>165</v>
      </c>
      <c r="G23" s="108">
        <v>1600</v>
      </c>
      <c r="H23" s="105">
        <v>300</v>
      </c>
      <c r="I23" s="106">
        <v>400</v>
      </c>
      <c r="J23" s="106">
        <v>500</v>
      </c>
      <c r="K23" s="107">
        <v>400</v>
      </c>
      <c r="L23" s="20"/>
      <c r="M23" s="21"/>
      <c r="N23" s="21"/>
      <c r="O23" s="22"/>
      <c r="P23" s="47"/>
      <c r="Q23" s="48"/>
      <c r="R23" s="48"/>
      <c r="S23" s="49"/>
      <c r="T23" s="47"/>
      <c r="U23" s="83"/>
      <c r="V23" s="48"/>
      <c r="W23" s="49"/>
      <c r="X23" s="96" t="s">
        <v>164</v>
      </c>
    </row>
    <row r="24" spans="2:28" ht="23.45" customHeight="1">
      <c r="B24" s="9" t="s">
        <v>40</v>
      </c>
      <c r="C24" s="5" t="s">
        <v>63</v>
      </c>
      <c r="D24" s="6" t="s">
        <v>64</v>
      </c>
      <c r="E24" s="7" t="s">
        <v>65</v>
      </c>
      <c r="F24" s="98" t="s">
        <v>166</v>
      </c>
      <c r="G24" s="108">
        <v>30000</v>
      </c>
      <c r="H24" s="105">
        <v>0</v>
      </c>
      <c r="I24" s="106">
        <v>0</v>
      </c>
      <c r="J24" s="106">
        <v>0</v>
      </c>
      <c r="K24" s="107">
        <v>30000</v>
      </c>
      <c r="L24" s="20"/>
      <c r="M24" s="21"/>
      <c r="N24" s="21"/>
      <c r="O24" s="22"/>
      <c r="P24" s="47"/>
      <c r="Q24" s="48"/>
      <c r="R24" s="48"/>
      <c r="S24" s="49"/>
      <c r="T24" s="47"/>
      <c r="U24" s="83"/>
      <c r="V24" s="48"/>
      <c r="W24" s="49"/>
      <c r="X24" s="96" t="s">
        <v>164</v>
      </c>
    </row>
    <row r="25" spans="2:28" ht="23.45" customHeight="1">
      <c r="B25" s="9" t="s">
        <v>40</v>
      </c>
      <c r="C25" s="5" t="s">
        <v>68</v>
      </c>
      <c r="D25" s="6" t="s">
        <v>69</v>
      </c>
      <c r="E25" s="7" t="s">
        <v>65</v>
      </c>
      <c r="F25" s="98" t="s">
        <v>167</v>
      </c>
      <c r="G25" s="108">
        <v>4000</v>
      </c>
      <c r="H25" s="105">
        <v>0</v>
      </c>
      <c r="I25" s="106">
        <v>0</v>
      </c>
      <c r="J25" s="106">
        <v>0</v>
      </c>
      <c r="K25" s="107">
        <v>4000</v>
      </c>
      <c r="L25" s="20"/>
      <c r="M25" s="21"/>
      <c r="N25" s="21"/>
      <c r="O25" s="22"/>
      <c r="P25" s="47"/>
      <c r="Q25" s="48"/>
      <c r="R25" s="48"/>
      <c r="S25" s="49"/>
      <c r="T25" s="47"/>
      <c r="U25" s="83"/>
      <c r="V25" s="48"/>
      <c r="W25" s="49"/>
      <c r="X25" s="96" t="s">
        <v>164</v>
      </c>
    </row>
    <row r="26" spans="2:28" ht="23.45" customHeight="1">
      <c r="B26" s="9" t="s">
        <v>40</v>
      </c>
      <c r="C26" s="5" t="s">
        <v>71</v>
      </c>
      <c r="D26" s="6" t="s">
        <v>72</v>
      </c>
      <c r="E26" s="7" t="s">
        <v>32</v>
      </c>
      <c r="F26" s="98" t="s">
        <v>73</v>
      </c>
      <c r="G26" s="108">
        <v>23150</v>
      </c>
      <c r="H26" s="105">
        <v>5500</v>
      </c>
      <c r="I26" s="106">
        <v>5000</v>
      </c>
      <c r="J26" s="106">
        <v>5000</v>
      </c>
      <c r="K26" s="107">
        <v>7650</v>
      </c>
      <c r="L26" s="20"/>
      <c r="M26" s="21"/>
      <c r="N26" s="21"/>
      <c r="O26" s="22"/>
      <c r="P26" s="47"/>
      <c r="Q26" s="48"/>
      <c r="R26" s="48"/>
      <c r="S26" s="49"/>
      <c r="T26" s="47"/>
      <c r="U26" s="83"/>
      <c r="V26" s="48"/>
      <c r="W26" s="49"/>
      <c r="X26" s="96" t="s">
        <v>164</v>
      </c>
    </row>
    <row r="27" spans="2:28" ht="23.45" customHeight="1">
      <c r="B27" s="70" t="s">
        <v>75</v>
      </c>
      <c r="C27" s="71" t="s">
        <v>76</v>
      </c>
      <c r="D27" s="72" t="s">
        <v>77</v>
      </c>
      <c r="E27" s="73" t="s">
        <v>32</v>
      </c>
      <c r="F27" s="74" t="s">
        <v>78</v>
      </c>
      <c r="G27" s="104">
        <v>72</v>
      </c>
      <c r="H27" s="105">
        <v>22</v>
      </c>
      <c r="I27" s="106">
        <v>15</v>
      </c>
      <c r="J27" s="106">
        <v>15</v>
      </c>
      <c r="K27" s="107">
        <v>20</v>
      </c>
      <c r="L27" s="20"/>
      <c r="M27" s="21"/>
      <c r="N27" s="21"/>
      <c r="O27" s="22"/>
      <c r="P27" s="47"/>
      <c r="Q27" s="48"/>
      <c r="R27" s="48"/>
      <c r="S27" s="49"/>
      <c r="T27" s="47"/>
      <c r="U27" s="83"/>
      <c r="V27" s="48"/>
      <c r="W27" s="49"/>
      <c r="X27" s="95" t="s">
        <v>164</v>
      </c>
    </row>
    <row r="28" spans="2:28" ht="23.45" customHeight="1">
      <c r="B28" s="9" t="s">
        <v>40</v>
      </c>
      <c r="C28" s="5" t="s">
        <v>80</v>
      </c>
      <c r="D28" s="6" t="s">
        <v>81</v>
      </c>
      <c r="E28" s="7" t="s">
        <v>32</v>
      </c>
      <c r="F28" s="98" t="s">
        <v>82</v>
      </c>
      <c r="G28" s="108">
        <v>72</v>
      </c>
      <c r="H28" s="105">
        <v>22</v>
      </c>
      <c r="I28" s="106">
        <v>15</v>
      </c>
      <c r="J28" s="106">
        <v>15</v>
      </c>
      <c r="K28" s="107">
        <v>20</v>
      </c>
      <c r="L28" s="20"/>
      <c r="M28" s="21"/>
      <c r="N28" s="21"/>
      <c r="O28" s="22"/>
      <c r="P28" s="47"/>
      <c r="Q28" s="48"/>
      <c r="R28" s="48"/>
      <c r="S28" s="49"/>
      <c r="T28" s="47"/>
      <c r="U28" s="83"/>
      <c r="V28" s="48"/>
      <c r="W28" s="49"/>
      <c r="X28" s="96" t="s">
        <v>164</v>
      </c>
    </row>
    <row r="29" spans="2:28" ht="23.45" customHeight="1">
      <c r="B29" s="70" t="s">
        <v>83</v>
      </c>
      <c r="C29" s="71" t="s">
        <v>84</v>
      </c>
      <c r="D29" s="72" t="s">
        <v>85</v>
      </c>
      <c r="E29" s="73" t="s">
        <v>32</v>
      </c>
      <c r="F29" s="74" t="s">
        <v>86</v>
      </c>
      <c r="G29" s="104">
        <v>14350</v>
      </c>
      <c r="H29" s="105">
        <v>11000</v>
      </c>
      <c r="I29" s="106">
        <v>0</v>
      </c>
      <c r="J29" s="106">
        <v>350</v>
      </c>
      <c r="K29" s="107">
        <v>3000</v>
      </c>
      <c r="L29" s="20"/>
      <c r="M29" s="21"/>
      <c r="N29" s="21"/>
      <c r="O29" s="22"/>
      <c r="P29" s="47"/>
      <c r="Q29" s="48"/>
      <c r="R29" s="48"/>
      <c r="S29" s="49"/>
      <c r="T29" s="47"/>
      <c r="U29" s="83"/>
      <c r="V29" s="48"/>
      <c r="W29" s="49"/>
      <c r="X29" s="95" t="s">
        <v>164</v>
      </c>
    </row>
    <row r="30" spans="2:28" ht="23.45" customHeight="1">
      <c r="B30" s="9" t="s">
        <v>40</v>
      </c>
      <c r="C30" s="5" t="s">
        <v>88</v>
      </c>
      <c r="D30" s="6" t="s">
        <v>89</v>
      </c>
      <c r="E30" s="7" t="s">
        <v>65</v>
      </c>
      <c r="F30" s="98" t="s">
        <v>90</v>
      </c>
      <c r="G30" s="108">
        <v>11000</v>
      </c>
      <c r="H30" s="105">
        <v>11000</v>
      </c>
      <c r="I30" s="106">
        <v>0</v>
      </c>
      <c r="J30" s="106">
        <v>0</v>
      </c>
      <c r="K30" s="107">
        <v>0</v>
      </c>
      <c r="L30" s="20"/>
      <c r="M30" s="21"/>
      <c r="N30" s="21"/>
      <c r="O30" s="22"/>
      <c r="P30" s="47"/>
      <c r="Q30" s="48"/>
      <c r="R30" s="48"/>
      <c r="S30" s="49"/>
      <c r="T30" s="47"/>
      <c r="U30" s="83"/>
      <c r="V30" s="48"/>
      <c r="W30" s="49"/>
      <c r="X30" s="96" t="s">
        <v>164</v>
      </c>
    </row>
    <row r="31" spans="2:28" ht="23.45" customHeight="1">
      <c r="B31" s="9" t="s">
        <v>40</v>
      </c>
      <c r="C31" s="5" t="s">
        <v>92</v>
      </c>
      <c r="D31" s="6" t="s">
        <v>93</v>
      </c>
      <c r="E31" s="7" t="s">
        <v>65</v>
      </c>
      <c r="F31" s="98" t="s">
        <v>94</v>
      </c>
      <c r="G31" s="108">
        <v>3000</v>
      </c>
      <c r="H31" s="105">
        <v>0</v>
      </c>
      <c r="I31" s="106">
        <v>0</v>
      </c>
      <c r="J31" s="106">
        <v>0</v>
      </c>
      <c r="K31" s="107">
        <v>3000</v>
      </c>
      <c r="L31" s="20"/>
      <c r="M31" s="21"/>
      <c r="N31" s="21"/>
      <c r="O31" s="22"/>
      <c r="P31" s="47"/>
      <c r="Q31" s="48"/>
      <c r="R31" s="48"/>
      <c r="S31" s="49"/>
      <c r="T31" s="47"/>
      <c r="U31" s="83"/>
      <c r="V31" s="48"/>
      <c r="W31" s="49"/>
      <c r="X31" s="96" t="s">
        <v>164</v>
      </c>
    </row>
    <row r="32" spans="2:28" ht="23.45" customHeight="1">
      <c r="B32" s="9" t="s">
        <v>40</v>
      </c>
      <c r="C32" s="5" t="s">
        <v>96</v>
      </c>
      <c r="D32" s="6" t="s">
        <v>97</v>
      </c>
      <c r="E32" s="7" t="s">
        <v>65</v>
      </c>
      <c r="F32" s="98" t="s">
        <v>98</v>
      </c>
      <c r="G32" s="108">
        <v>350</v>
      </c>
      <c r="H32" s="105">
        <v>0</v>
      </c>
      <c r="I32" s="106">
        <v>0</v>
      </c>
      <c r="J32" s="106">
        <v>350</v>
      </c>
      <c r="K32" s="107">
        <v>0</v>
      </c>
      <c r="L32" s="20"/>
      <c r="M32" s="21"/>
      <c r="N32" s="21"/>
      <c r="O32" s="22"/>
      <c r="P32" s="47"/>
      <c r="Q32" s="48"/>
      <c r="R32" s="48"/>
      <c r="S32" s="49"/>
      <c r="T32" s="47"/>
      <c r="U32" s="83"/>
      <c r="V32" s="48"/>
      <c r="W32" s="49"/>
      <c r="X32" s="96" t="s">
        <v>164</v>
      </c>
    </row>
    <row r="33" spans="2:24" ht="23.45" customHeight="1">
      <c r="B33" s="70" t="s">
        <v>100</v>
      </c>
      <c r="C33" s="71" t="s">
        <v>101</v>
      </c>
      <c r="D33" s="72" t="s">
        <v>102</v>
      </c>
      <c r="E33" s="73" t="s">
        <v>32</v>
      </c>
      <c r="F33" s="74" t="s">
        <v>103</v>
      </c>
      <c r="G33" s="104">
        <v>30</v>
      </c>
      <c r="H33" s="105">
        <v>7</v>
      </c>
      <c r="I33" s="106">
        <v>10</v>
      </c>
      <c r="J33" s="106">
        <v>7</v>
      </c>
      <c r="K33" s="107">
        <v>6</v>
      </c>
      <c r="L33" s="20"/>
      <c r="M33" s="21"/>
      <c r="N33" s="21"/>
      <c r="O33" s="22"/>
      <c r="P33" s="47"/>
      <c r="Q33" s="48"/>
      <c r="R33" s="48"/>
      <c r="S33" s="49"/>
      <c r="T33" s="47"/>
      <c r="U33" s="83"/>
      <c r="V33" s="48"/>
      <c r="W33" s="49"/>
      <c r="X33" s="95" t="s">
        <v>164</v>
      </c>
    </row>
    <row r="34" spans="2:24" ht="23.45" customHeight="1">
      <c r="B34" s="9" t="s">
        <v>40</v>
      </c>
      <c r="C34" s="5" t="s">
        <v>105</v>
      </c>
      <c r="D34" s="6" t="s">
        <v>106</v>
      </c>
      <c r="E34" s="7" t="s">
        <v>32</v>
      </c>
      <c r="F34" s="98" t="s">
        <v>107</v>
      </c>
      <c r="G34" s="108">
        <v>20</v>
      </c>
      <c r="H34" s="105">
        <v>3</v>
      </c>
      <c r="I34" s="106">
        <v>6</v>
      </c>
      <c r="J34" s="106">
        <v>7</v>
      </c>
      <c r="K34" s="107">
        <v>4</v>
      </c>
      <c r="L34" s="20"/>
      <c r="M34" s="21"/>
      <c r="N34" s="21"/>
      <c r="O34" s="22"/>
      <c r="P34" s="47"/>
      <c r="Q34" s="48"/>
      <c r="R34" s="48"/>
      <c r="S34" s="49"/>
      <c r="T34" s="47"/>
      <c r="U34" s="83"/>
      <c r="V34" s="48"/>
      <c r="W34" s="49"/>
      <c r="X34" s="96" t="s">
        <v>164</v>
      </c>
    </row>
    <row r="35" spans="2:24" ht="23.45" customHeight="1">
      <c r="B35" s="9" t="s">
        <v>40</v>
      </c>
      <c r="C35" s="5" t="s">
        <v>109</v>
      </c>
      <c r="D35" s="6" t="s">
        <v>110</v>
      </c>
      <c r="E35" s="7" t="s">
        <v>32</v>
      </c>
      <c r="F35" s="98" t="s">
        <v>111</v>
      </c>
      <c r="G35" s="108">
        <v>1540</v>
      </c>
      <c r="H35" s="105">
        <v>400</v>
      </c>
      <c r="I35" s="106">
        <v>340</v>
      </c>
      <c r="J35" s="106">
        <v>400</v>
      </c>
      <c r="K35" s="107">
        <v>400</v>
      </c>
      <c r="L35" s="20"/>
      <c r="M35" s="21"/>
      <c r="N35" s="21"/>
      <c r="O35" s="22"/>
      <c r="P35" s="47"/>
      <c r="Q35" s="48"/>
      <c r="R35" s="48"/>
      <c r="S35" s="49"/>
      <c r="T35" s="47"/>
      <c r="U35" s="83"/>
      <c r="V35" s="48"/>
      <c r="W35" s="49"/>
      <c r="X35" s="96" t="s">
        <v>164</v>
      </c>
    </row>
    <row r="36" spans="2:24" ht="23.45" customHeight="1">
      <c r="B36" s="9" t="s">
        <v>40</v>
      </c>
      <c r="C36" s="5" t="s">
        <v>113</v>
      </c>
      <c r="D36" s="6" t="s">
        <v>114</v>
      </c>
      <c r="E36" s="7" t="s">
        <v>115</v>
      </c>
      <c r="F36" s="98" t="s">
        <v>116</v>
      </c>
      <c r="G36" s="108">
        <v>60</v>
      </c>
      <c r="H36" s="105">
        <v>0</v>
      </c>
      <c r="I36" s="106">
        <v>40</v>
      </c>
      <c r="J36" s="106">
        <v>20</v>
      </c>
      <c r="K36" s="107">
        <v>0</v>
      </c>
      <c r="L36" s="20"/>
      <c r="M36" s="21"/>
      <c r="N36" s="21"/>
      <c r="O36" s="22"/>
      <c r="P36" s="47"/>
      <c r="Q36" s="48"/>
      <c r="R36" s="48"/>
      <c r="S36" s="49"/>
      <c r="T36" s="47"/>
      <c r="U36" s="83"/>
      <c r="V36" s="48"/>
      <c r="W36" s="49"/>
      <c r="X36" s="96" t="s">
        <v>164</v>
      </c>
    </row>
    <row r="37" spans="2:24" ht="23.45" customHeight="1">
      <c r="B37" s="70" t="s">
        <v>118</v>
      </c>
      <c r="C37" s="71" t="s">
        <v>119</v>
      </c>
      <c r="D37" s="72" t="s">
        <v>120</v>
      </c>
      <c r="E37" s="73" t="s">
        <v>32</v>
      </c>
      <c r="F37" s="74" t="s">
        <v>121</v>
      </c>
      <c r="G37" s="104">
        <v>120</v>
      </c>
      <c r="H37" s="105">
        <v>0</v>
      </c>
      <c r="I37" s="106">
        <v>0</v>
      </c>
      <c r="J37" s="106">
        <v>120</v>
      </c>
      <c r="K37" s="107">
        <v>0</v>
      </c>
      <c r="L37" s="20"/>
      <c r="M37" s="21"/>
      <c r="N37" s="21"/>
      <c r="O37" s="22"/>
      <c r="P37" s="47"/>
      <c r="Q37" s="48"/>
      <c r="R37" s="48"/>
      <c r="S37" s="49"/>
      <c r="T37" s="47"/>
      <c r="U37" s="83"/>
      <c r="V37" s="48"/>
      <c r="W37" s="49"/>
      <c r="X37" s="95" t="s">
        <v>164</v>
      </c>
    </row>
    <row r="38" spans="2:24" ht="23.45" customHeight="1" thickBot="1">
      <c r="B38" s="13" t="s">
        <v>40</v>
      </c>
      <c r="C38" s="14" t="s">
        <v>123</v>
      </c>
      <c r="D38" s="15" t="s">
        <v>124</v>
      </c>
      <c r="E38" s="16" t="s">
        <v>65</v>
      </c>
      <c r="F38" s="99" t="s">
        <v>125</v>
      </c>
      <c r="G38" s="109">
        <v>120</v>
      </c>
      <c r="H38" s="110">
        <v>0</v>
      </c>
      <c r="I38" s="111">
        <v>0</v>
      </c>
      <c r="J38" s="111">
        <v>120</v>
      </c>
      <c r="K38" s="112">
        <v>0</v>
      </c>
      <c r="L38" s="24"/>
      <c r="M38" s="25"/>
      <c r="N38" s="25"/>
      <c r="O38" s="26"/>
      <c r="P38" s="47"/>
      <c r="Q38" s="48"/>
      <c r="R38" s="48"/>
      <c r="S38" s="49"/>
      <c r="T38" s="47"/>
      <c r="U38" s="83"/>
      <c r="V38" s="48"/>
      <c r="W38" s="49"/>
      <c r="X38" s="97" t="s">
        <v>164</v>
      </c>
    </row>
    <row r="42" spans="2:24" ht="47.25" customHeight="1">
      <c r="C42" s="163" t="s">
        <v>168</v>
      </c>
      <c r="D42" s="163"/>
      <c r="J42" s="164" t="s">
        <v>169</v>
      </c>
      <c r="K42" s="165"/>
      <c r="L42" s="165"/>
      <c r="M42" s="165"/>
      <c r="N42" s="165"/>
      <c r="O42" s="165"/>
      <c r="W42" s="163" t="s">
        <v>170</v>
      </c>
      <c r="X42" s="163"/>
    </row>
    <row r="44" spans="2:24" ht="15.75" thickBot="1"/>
    <row r="45" spans="2:24" ht="15.75" thickBot="1">
      <c r="E45" s="149" t="s">
        <v>130</v>
      </c>
      <c r="F45" s="150"/>
      <c r="G45" s="150"/>
      <c r="H45" s="150"/>
      <c r="I45" s="150"/>
      <c r="J45" s="150"/>
      <c r="K45" s="150"/>
      <c r="L45" s="150"/>
      <c r="M45" s="150"/>
      <c r="N45" s="150"/>
      <c r="O45" s="150"/>
      <c r="P45" s="150"/>
      <c r="Q45" s="150"/>
      <c r="R45" s="150"/>
      <c r="S45" s="150"/>
      <c r="T45" s="150"/>
      <c r="U45" s="150"/>
      <c r="V45" s="150"/>
      <c r="W45" s="150"/>
      <c r="X45" s="151"/>
    </row>
    <row r="46" spans="2:24" ht="30.6" customHeight="1" thickBot="1">
      <c r="E46" s="152" t="s">
        <v>131</v>
      </c>
      <c r="F46" s="152" t="s">
        <v>184</v>
      </c>
      <c r="G46" s="149" t="s">
        <v>133</v>
      </c>
      <c r="H46" s="150"/>
      <c r="I46" s="150"/>
      <c r="J46" s="151"/>
      <c r="K46" s="154" t="s">
        <v>134</v>
      </c>
      <c r="L46" s="155"/>
      <c r="M46" s="155"/>
      <c r="N46" s="156"/>
      <c r="O46" s="154" t="s">
        <v>135</v>
      </c>
      <c r="P46" s="155"/>
      <c r="Q46" s="155"/>
      <c r="R46" s="156"/>
      <c r="S46" s="154" t="s">
        <v>136</v>
      </c>
      <c r="T46" s="155"/>
      <c r="U46" s="155"/>
      <c r="V46" s="155"/>
      <c r="W46" s="181" t="s">
        <v>185</v>
      </c>
      <c r="X46" s="182"/>
    </row>
    <row r="47" spans="2:24" ht="29.25" thickBot="1">
      <c r="E47" s="153"/>
      <c r="F47" s="153"/>
      <c r="G47" s="18" t="s">
        <v>186</v>
      </c>
      <c r="H47" s="75" t="s">
        <v>187</v>
      </c>
      <c r="I47" s="19" t="s">
        <v>188</v>
      </c>
      <c r="J47" s="75" t="s">
        <v>141</v>
      </c>
      <c r="K47" s="18" t="s">
        <v>186</v>
      </c>
      <c r="L47" s="75" t="s">
        <v>187</v>
      </c>
      <c r="M47" s="19" t="s">
        <v>188</v>
      </c>
      <c r="N47" s="75" t="s">
        <v>189</v>
      </c>
      <c r="O47" s="18" t="s">
        <v>186</v>
      </c>
      <c r="P47" s="75" t="s">
        <v>187</v>
      </c>
      <c r="Q47" s="19" t="s">
        <v>188</v>
      </c>
      <c r="R47" s="75" t="s">
        <v>189</v>
      </c>
      <c r="S47" s="18" t="s">
        <v>186</v>
      </c>
      <c r="T47" s="75" t="s">
        <v>187</v>
      </c>
      <c r="U47" s="19" t="s">
        <v>188</v>
      </c>
      <c r="V47" s="85" t="s">
        <v>189</v>
      </c>
      <c r="W47" s="183"/>
      <c r="X47" s="184"/>
    </row>
    <row r="48" spans="2:24">
      <c r="E48" s="91"/>
      <c r="F48" s="88"/>
      <c r="G48" s="55"/>
      <c r="H48" s="43"/>
      <c r="I48" s="43"/>
      <c r="J48" s="45"/>
      <c r="K48" s="55"/>
      <c r="L48" s="43"/>
      <c r="M48" s="43"/>
      <c r="N48" s="45"/>
      <c r="O48" s="1" t="str">
        <f>IFERROR((K48/G48),"NO APLICA")</f>
        <v>NO APLICA</v>
      </c>
      <c r="P48" s="2" t="str">
        <f>IFERROR((L48/H48),"NO APLICA")</f>
        <v>NO APLICA</v>
      </c>
      <c r="Q48" s="2" t="str">
        <f>IFERROR((M48/I48),"NO APLICA")</f>
        <v>NO APLICA</v>
      </c>
      <c r="R48" s="17" t="str">
        <f>IFERROR((N48/J48),"NO APLICA")</f>
        <v>NO APLICA</v>
      </c>
      <c r="S48" s="1" t="str">
        <f>IFERROR(((K48)/(G48)),"NO APLICA")</f>
        <v>NO APLICA</v>
      </c>
      <c r="T48" s="2" t="str">
        <f>IFERROR(((K48+L48)/(G48+H48)),"NO APLICA")</f>
        <v>NO APLICA</v>
      </c>
      <c r="U48" s="2" t="str">
        <f>IFERROR(((K48+L48+M48)/(G48+H48+I48)),"NO APLICA")</f>
        <v>NO APLICA</v>
      </c>
      <c r="V48" s="17" t="str">
        <f>IFERROR(((K48+L48+M48+N48)/(G48+H48+I48+J48)),"NO APLICA")</f>
        <v>NO APLICA</v>
      </c>
      <c r="W48" s="185"/>
      <c r="X48" s="186"/>
    </row>
    <row r="49" spans="2:24">
      <c r="E49" s="92"/>
      <c r="F49" s="89">
        <v>0</v>
      </c>
      <c r="G49" s="87"/>
      <c r="H49" s="28"/>
      <c r="I49" s="28"/>
      <c r="J49" s="29"/>
      <c r="K49" s="27"/>
      <c r="L49" s="30"/>
      <c r="M49" s="30"/>
      <c r="N49" s="31"/>
      <c r="O49" s="1" t="str">
        <f>IFERROR(K49/G49,"NO APLICA")</f>
        <v>NO APLICA</v>
      </c>
      <c r="P49" s="2" t="str">
        <f t="shared" ref="P49:R51" si="0">IFERROR((L49/H49),"NO APLICA")</f>
        <v>NO APLICA</v>
      </c>
      <c r="Q49" s="2" t="str">
        <f t="shared" si="0"/>
        <v>NO APLICA</v>
      </c>
      <c r="R49" s="3" t="str">
        <f t="shared" si="0"/>
        <v>NO APLICA</v>
      </c>
      <c r="S49" s="1" t="str">
        <f>IFERROR(K49/F49,"NO APLICA")</f>
        <v>NO APLICA</v>
      </c>
      <c r="T49" s="2" t="str">
        <f>IFERROR(((K49+L49)/(G49+H49)),"NO APLICA")</f>
        <v>NO APLICA</v>
      </c>
      <c r="U49" s="2" t="str">
        <f t="shared" ref="U49:U51" si="1">IFERROR(((K49+L49+M49)/(G49+H49+I49)),"NO APLICA")</f>
        <v>NO APLICA</v>
      </c>
      <c r="V49" s="3" t="str">
        <f t="shared" ref="V49:V51" si="2">IFERROR(((K49+L49+M49+N49)/(G49+H49+I49+J49)),"NO APLICA")</f>
        <v>NO APLICA</v>
      </c>
      <c r="W49" s="177"/>
      <c r="X49" s="178"/>
    </row>
    <row r="50" spans="2:24">
      <c r="E50" s="92"/>
      <c r="F50" s="89">
        <v>0</v>
      </c>
      <c r="G50" s="27"/>
      <c r="H50" s="28"/>
      <c r="I50" s="28"/>
      <c r="J50" s="29"/>
      <c r="K50" s="27"/>
      <c r="L50" s="30"/>
      <c r="M50" s="30"/>
      <c r="N50" s="31"/>
      <c r="O50" s="1" t="str">
        <f>IFERROR(K50/G50,"NO APLICA")</f>
        <v>NO APLICA</v>
      </c>
      <c r="P50" s="2" t="str">
        <f t="shared" si="0"/>
        <v>NO APLICA</v>
      </c>
      <c r="Q50" s="2" t="str">
        <f t="shared" si="0"/>
        <v>NO APLICA</v>
      </c>
      <c r="R50" s="3" t="str">
        <f>IFERROR((N50/J50),"NO APLICA")</f>
        <v>NO APLICA</v>
      </c>
      <c r="S50" s="1" t="str">
        <f>IFERROR(K50/F50,"NO APLICA")</f>
        <v>NO APLICA</v>
      </c>
      <c r="T50" s="2" t="str">
        <f t="shared" ref="T50:T51" si="3">IFERROR(((K50+L50)/(G50+H50)),"NO APLICA")</f>
        <v>NO APLICA</v>
      </c>
      <c r="U50" s="2" t="str">
        <f t="shared" si="1"/>
        <v>NO APLICA</v>
      </c>
      <c r="V50" s="3" t="str">
        <f t="shared" si="2"/>
        <v>NO APLICA</v>
      </c>
      <c r="W50" s="187"/>
      <c r="X50" s="188"/>
    </row>
    <row r="51" spans="2:24" ht="15.75" thickBot="1">
      <c r="E51" s="93"/>
      <c r="F51" s="90"/>
      <c r="G51" s="32"/>
      <c r="H51" s="33"/>
      <c r="I51" s="33"/>
      <c r="J51" s="34"/>
      <c r="K51" s="32"/>
      <c r="L51" s="35"/>
      <c r="M51" s="35"/>
      <c r="N51" s="36"/>
      <c r="O51" s="10" t="str">
        <f>IFERROR(K51/G51,"NO APLICA")</f>
        <v>NO APLICA</v>
      </c>
      <c r="P51" s="11" t="str">
        <f>IFERROR((L51/H51),"NO APLICA")</f>
        <v>NO APLICA</v>
      </c>
      <c r="Q51" s="11" t="str">
        <f>IFERROR((M51/I51),"NO APLICA")</f>
        <v>NO APLICA</v>
      </c>
      <c r="R51" s="12" t="str">
        <f t="shared" si="0"/>
        <v>NO APLICA</v>
      </c>
      <c r="S51" s="10" t="str">
        <f>IFERROR(K51/F51,"NO APLICA")</f>
        <v>NO APLICA</v>
      </c>
      <c r="T51" s="11" t="str">
        <f t="shared" si="3"/>
        <v>NO APLICA</v>
      </c>
      <c r="U51" s="11" t="str">
        <f t="shared" si="1"/>
        <v>NO APLICA</v>
      </c>
      <c r="V51" s="12" t="str">
        <f t="shared" si="2"/>
        <v>NO APLICA</v>
      </c>
      <c r="W51" s="179"/>
      <c r="X51" s="180"/>
    </row>
    <row r="52" spans="2:24" ht="25.5" customHeight="1">
      <c r="B52" s="142"/>
      <c r="C52" s="142"/>
    </row>
  </sheetData>
  <mergeCells count="30">
    <mergeCell ref="E4:S4"/>
    <mergeCell ref="E5:S5"/>
    <mergeCell ref="E6:S6"/>
    <mergeCell ref="E7:S7"/>
    <mergeCell ref="G12:W12"/>
    <mergeCell ref="P13:S13"/>
    <mergeCell ref="T13:W13"/>
    <mergeCell ref="X13:X14"/>
    <mergeCell ref="B16:F16"/>
    <mergeCell ref="C42:D42"/>
    <mergeCell ref="J42:O42"/>
    <mergeCell ref="W42:X42"/>
    <mergeCell ref="B13:B14"/>
    <mergeCell ref="C13:C14"/>
    <mergeCell ref="D13:F13"/>
    <mergeCell ref="G13:K13"/>
    <mergeCell ref="L13:O13"/>
    <mergeCell ref="E45:X45"/>
    <mergeCell ref="E46:E47"/>
    <mergeCell ref="F46:F47"/>
    <mergeCell ref="G46:J46"/>
    <mergeCell ref="K46:N46"/>
    <mergeCell ref="O46:R46"/>
    <mergeCell ref="S46:V46"/>
    <mergeCell ref="W46:X47"/>
    <mergeCell ref="W48:X48"/>
    <mergeCell ref="W49:X49"/>
    <mergeCell ref="W50:X50"/>
    <mergeCell ref="W51:X51"/>
    <mergeCell ref="B52:C52"/>
  </mergeCells>
  <conditionalFormatting sqref="H15">
    <cfRule type="cellIs" priority="13" operator="equal">
      <formula>"NO DISPONIBLE"</formula>
    </cfRule>
  </conditionalFormatting>
  <conditionalFormatting sqref="H16:K38 G48:J51">
    <cfRule type="containsBlanks" dxfId="16" priority="14">
      <formula>LEN(TRIM(G16))=0</formula>
    </cfRule>
  </conditionalFormatting>
  <conditionalFormatting sqref="I15:K15">
    <cfRule type="cellIs" dxfId="15" priority="12" operator="equal">
      <formula>"NO DISPONIBLE"</formula>
    </cfRule>
  </conditionalFormatting>
  <conditionalFormatting sqref="L15">
    <cfRule type="cellIs" priority="11" operator="equal">
      <formula>"NO DISPONIBLE"</formula>
    </cfRule>
  </conditionalFormatting>
  <conditionalFormatting sqref="L16:O38 K48:N51">
    <cfRule type="containsBlanks" dxfId="14" priority="15">
      <formula>LEN(TRIM(K16))=0</formula>
    </cfRule>
  </conditionalFormatting>
  <conditionalFormatting sqref="M15:O15">
    <cfRule type="cellIs" dxfId="13" priority="10" operator="equal">
      <formula>"NO DISPONIBLE"</formula>
    </cfRule>
  </conditionalFormatting>
  <conditionalFormatting sqref="O48:V51">
    <cfRule type="cellIs" dxfId="12" priority="1" operator="equal">
      <formula>"NO APLICA"</formula>
    </cfRule>
    <cfRule type="cellIs" dxfId="11" priority="2" operator="between">
      <formula>0.7</formula>
      <formula>1.2</formula>
    </cfRule>
    <cfRule type="cellIs" dxfId="10" priority="3" operator="between">
      <formula>0.5</formula>
      <formula>0.7</formula>
    </cfRule>
    <cfRule type="cellIs" dxfId="9" priority="4" operator="lessThan">
      <formula>0.5</formula>
    </cfRule>
    <cfRule type="cellIs" dxfId="8" priority="5" operator="greaterThan">
      <formula>1.2</formula>
    </cfRule>
  </conditionalFormatting>
  <conditionalFormatting sqref="P15">
    <cfRule type="cellIs" priority="9" operator="equal">
      <formula>"NO DISPONIBLE"</formula>
    </cfRule>
  </conditionalFormatting>
  <conditionalFormatting sqref="P16:S16">
    <cfRule type="cellIs" dxfId="7" priority="16" stopIfTrue="1" operator="equal">
      <formula>"100%"</formula>
    </cfRule>
    <cfRule type="cellIs" dxfId="6" priority="17" stopIfTrue="1" operator="lessThan">
      <formula>0.5</formula>
    </cfRule>
    <cfRule type="cellIs" dxfId="5" priority="18" stopIfTrue="1" operator="between">
      <formula>0.5</formula>
      <formula>0.7</formula>
    </cfRule>
    <cfRule type="cellIs" dxfId="4" priority="19" stopIfTrue="1" operator="between">
      <formula>0.7</formula>
      <formula>1.2</formula>
    </cfRule>
    <cfRule type="cellIs" dxfId="3" priority="20" stopIfTrue="1" operator="greaterThanOrEqual">
      <formula>1.2</formula>
    </cfRule>
    <cfRule type="containsBlanks" dxfId="2" priority="21" stopIfTrue="1">
      <formula>LEN(TRIM(P16))=0</formula>
    </cfRule>
  </conditionalFormatting>
  <conditionalFormatting sqref="Q15:S15">
    <cfRule type="cellIs" dxfId="1" priority="8" operator="equal">
      <formula>"NO DISPONIBLE"</formula>
    </cfRule>
  </conditionalFormatting>
  <conditionalFormatting sqref="T15">
    <cfRule type="cellIs" priority="7" operator="equal">
      <formula>"NO DISPONIBLE"</formula>
    </cfRule>
  </conditionalFormatting>
  <conditionalFormatting sqref="U15:W15">
    <cfRule type="cellIs" dxfId="0" priority="6" operator="equal">
      <formula>"NO DISPONIBLE"</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defaultColWidth="11.42578125" defaultRowHeight="15"/>
  <cols>
    <col min="1" max="1" width="20.42578125" customWidth="1"/>
    <col min="2" max="2" width="34.5703125" customWidth="1"/>
  </cols>
  <sheetData>
    <row r="1" spans="1:2">
      <c r="A1" s="37" t="s">
        <v>190</v>
      </c>
    </row>
    <row r="3" spans="1:2" ht="120" customHeight="1">
      <c r="A3" s="189" t="s">
        <v>191</v>
      </c>
      <c r="B3" s="189"/>
    </row>
    <row r="5" spans="1:2" ht="45">
      <c r="A5" s="38"/>
      <c r="B5" s="39" t="s">
        <v>192</v>
      </c>
    </row>
    <row r="6" spans="1:2" ht="60">
      <c r="A6" s="40"/>
      <c r="B6" s="39" t="s">
        <v>193</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Susana Graciela Chan May</cp:lastModifiedBy>
  <cp:revision/>
  <dcterms:created xsi:type="dcterms:W3CDTF">2021-02-22T21:43:21Z</dcterms:created>
  <dcterms:modified xsi:type="dcterms:W3CDTF">2025-07-18T20:20:08Z</dcterms:modified>
  <cp:category/>
  <cp:contentStatus/>
</cp:coreProperties>
</file>