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PbR-SED 2025\"/>
    </mc:Choice>
  </mc:AlternateContent>
  <xr:revisionPtr revIDLastSave="0" documentId="13_ncr:1_{E6E64E62-FFFB-42DC-99E6-E8B11D93AA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2025" sheetId="4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4" l="1"/>
  <c r="U19" i="4"/>
  <c r="U18" i="4"/>
  <c r="U17" i="4"/>
  <c r="U15" i="4"/>
  <c r="U14" i="4"/>
  <c r="U13" i="4"/>
  <c r="Q14" i="4"/>
  <c r="U25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3" i="4"/>
  <c r="U22" i="4"/>
  <c r="U21" i="4"/>
  <c r="U16" i="4"/>
  <c r="U63" i="4"/>
  <c r="U61" i="4"/>
  <c r="U62" i="4"/>
  <c r="Q13" i="4"/>
  <c r="V83" i="4" l="1"/>
  <c r="U83" i="4"/>
  <c r="T83" i="4"/>
  <c r="S83" i="4"/>
  <c r="R83" i="4"/>
  <c r="Q83" i="4"/>
  <c r="P83" i="4"/>
  <c r="O83" i="4"/>
  <c r="V82" i="4"/>
  <c r="U82" i="4"/>
  <c r="T82" i="4"/>
  <c r="S82" i="4"/>
  <c r="R82" i="4"/>
  <c r="Q82" i="4"/>
  <c r="P82" i="4"/>
  <c r="O82" i="4"/>
  <c r="V81" i="4"/>
  <c r="U81" i="4"/>
  <c r="T81" i="4"/>
  <c r="S81" i="4"/>
  <c r="R81" i="4"/>
  <c r="Q81" i="4"/>
  <c r="P81" i="4"/>
  <c r="O81" i="4"/>
  <c r="V80" i="4"/>
  <c r="U80" i="4"/>
  <c r="T80" i="4"/>
  <c r="S80" i="4"/>
  <c r="R80" i="4"/>
  <c r="Q80" i="4"/>
  <c r="P80" i="4"/>
  <c r="O80" i="4"/>
  <c r="V79" i="4"/>
  <c r="U79" i="4"/>
  <c r="T79" i="4"/>
  <c r="S79" i="4"/>
  <c r="R79" i="4"/>
  <c r="Q79" i="4"/>
  <c r="P79" i="4"/>
  <c r="O79" i="4"/>
  <c r="V78" i="4"/>
  <c r="U78" i="4"/>
  <c r="T78" i="4"/>
  <c r="S78" i="4"/>
  <c r="R78" i="4"/>
  <c r="Q78" i="4"/>
  <c r="P78" i="4"/>
  <c r="O78" i="4"/>
  <c r="V77" i="4"/>
  <c r="U77" i="4"/>
  <c r="T77" i="4"/>
  <c r="S77" i="4"/>
  <c r="R77" i="4"/>
  <c r="Q77" i="4"/>
  <c r="P77" i="4"/>
  <c r="O77" i="4"/>
  <c r="V76" i="4"/>
  <c r="U76" i="4"/>
  <c r="T76" i="4"/>
  <c r="S76" i="4"/>
  <c r="R76" i="4"/>
  <c r="Q76" i="4"/>
  <c r="P76" i="4"/>
  <c r="O76" i="4"/>
  <c r="V75" i="4"/>
  <c r="U75" i="4"/>
  <c r="T75" i="4"/>
  <c r="S75" i="4"/>
  <c r="R75" i="4"/>
  <c r="Q75" i="4"/>
  <c r="P75" i="4"/>
  <c r="O75" i="4"/>
  <c r="V74" i="4"/>
  <c r="U74" i="4"/>
  <c r="T74" i="4"/>
  <c r="S74" i="4"/>
  <c r="R74" i="4"/>
  <c r="Q74" i="4"/>
  <c r="P74" i="4"/>
  <c r="O74" i="4"/>
  <c r="Q63" i="4" l="1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P14" i="4"/>
  <c r="M14" i="4"/>
  <c r="M15" i="4"/>
  <c r="M21" i="4"/>
  <c r="M29" i="4"/>
  <c r="M38" i="4"/>
  <c r="M43" i="4"/>
  <c r="M51" i="4"/>
  <c r="M54" i="4"/>
  <c r="M59" i="4"/>
  <c r="P13" i="4"/>
  <c r="T13" i="4"/>
  <c r="T14" i="4"/>
  <c r="P16" i="4"/>
  <c r="P17" i="4"/>
  <c r="P18" i="4"/>
  <c r="P19" i="4"/>
  <c r="P20" i="4"/>
  <c r="P22" i="4"/>
  <c r="P23" i="4"/>
  <c r="P24" i="4"/>
  <c r="P25" i="4"/>
  <c r="P26" i="4"/>
  <c r="P27" i="4"/>
  <c r="P28" i="4"/>
  <c r="P30" i="4"/>
  <c r="P31" i="4"/>
  <c r="P32" i="4"/>
  <c r="P33" i="4"/>
  <c r="P34" i="4"/>
  <c r="P35" i="4"/>
  <c r="P36" i="4"/>
  <c r="P37" i="4"/>
  <c r="P39" i="4"/>
  <c r="P40" i="4"/>
  <c r="P41" i="4"/>
  <c r="P42" i="4"/>
  <c r="P44" i="4"/>
  <c r="P45" i="4"/>
  <c r="P46" i="4"/>
  <c r="P47" i="4"/>
  <c r="P48" i="4"/>
  <c r="P49" i="4"/>
  <c r="P50" i="4"/>
  <c r="P52" i="4"/>
  <c r="P53" i="4"/>
  <c r="P55" i="4"/>
  <c r="P56" i="4"/>
  <c r="P57" i="4"/>
  <c r="P58" i="4"/>
  <c r="P60" i="4"/>
  <c r="P61" i="4"/>
  <c r="P62" i="4"/>
  <c r="P63" i="4"/>
  <c r="T16" i="4"/>
  <c r="T17" i="4"/>
  <c r="T18" i="4"/>
  <c r="T19" i="4"/>
  <c r="T20" i="4"/>
  <c r="T22" i="4"/>
  <c r="T23" i="4"/>
  <c r="T24" i="4"/>
  <c r="T25" i="4"/>
  <c r="T26" i="4"/>
  <c r="T27" i="4"/>
  <c r="T28" i="4"/>
  <c r="T30" i="4"/>
  <c r="T31" i="4"/>
  <c r="T32" i="4"/>
  <c r="T33" i="4"/>
  <c r="T34" i="4"/>
  <c r="T35" i="4"/>
  <c r="T36" i="4"/>
  <c r="T37" i="4"/>
  <c r="T39" i="4"/>
  <c r="T40" i="4"/>
  <c r="T41" i="4"/>
  <c r="T42" i="4"/>
  <c r="T44" i="4"/>
  <c r="T45" i="4"/>
  <c r="T46" i="4"/>
  <c r="T47" i="4"/>
  <c r="T48" i="4"/>
  <c r="T49" i="4"/>
  <c r="T50" i="4"/>
  <c r="T52" i="4"/>
  <c r="T53" i="4"/>
  <c r="T55" i="4"/>
  <c r="T56" i="4"/>
  <c r="T57" i="4"/>
  <c r="T58" i="4"/>
  <c r="T60" i="4"/>
  <c r="T61" i="4"/>
  <c r="T62" i="4"/>
  <c r="T63" i="4"/>
  <c r="L59" i="4" l="1"/>
  <c r="L14" i="4" s="1"/>
  <c r="L54" i="4"/>
  <c r="L51" i="4"/>
  <c r="L43" i="4"/>
  <c r="L38" i="4"/>
  <c r="L29" i="4"/>
  <c r="L21" i="4"/>
  <c r="L15" i="4"/>
  <c r="P21" i="4" l="1"/>
  <c r="T21" i="4"/>
  <c r="P29" i="4"/>
  <c r="T29" i="4"/>
  <c r="P38" i="4"/>
  <c r="T38" i="4"/>
  <c r="T43" i="4"/>
  <c r="P43" i="4"/>
  <c r="T51" i="4"/>
  <c r="P51" i="4"/>
  <c r="P54" i="4"/>
  <c r="T54" i="4"/>
  <c r="T59" i="4"/>
  <c r="P59" i="4"/>
  <c r="P15" i="4"/>
  <c r="T15" i="4"/>
</calcChain>
</file>

<file path=xl/sharedStrings.xml><?xml version="1.0" encoding="utf-8"?>
<sst xmlns="http://schemas.openxmlformats.org/spreadsheetml/2006/main" count="379" uniqueCount="253">
  <si>
    <t>FORMATO PARA LA PROGRAMACIÓN, SEGUIMIENTO Y EVALUACIÓN DEL AVANCE EN CUMPLIMIENTO DE METAS Y OBJETIVOS DEL PROGRAMA PRESUPUESTARIO ANUAL 2025</t>
  </si>
  <si>
    <t>EJE 4: PROSPERIDAD COMPARTIDA Y JUSTICIA SOCIAL</t>
  </si>
  <si>
    <t>AVANCE EN CUMPLIMIENTO DE OBJETIVOS Y METAS TRIMESTRAL Y ACUMULADO RESPECTO A LOS TRIMESTRES 2025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</si>
  <si>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</si>
  <si>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</si>
  <si>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</si>
  <si>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LOGRADA 2025</t>
  </si>
  <si>
    <t>PORCENTAJE DE AVANCE TRIMESTRAL 2025</t>
  </si>
  <si>
    <t>PORCENTAJE DE AVANCE ACUMULADO TRIMESTRALMENTE 2025</t>
  </si>
  <si>
    <t>JUSTIFICACION TRIMESTRAL Y ANUAL DE AVANCE DE RESULTADOS 2025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</si>
  <si>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</si>
  <si>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</si>
  <si>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</si>
  <si>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</si>
  <si>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</si>
  <si>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</si>
  <si>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</si>
  <si>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</si>
  <si>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 xml:space="preserve">I_PROS_COM_JUS_SOC:  </t>
    </r>
    <r>
      <rPr>
        <sz val="11"/>
        <color theme="1"/>
        <rFont val="Arial"/>
        <family val="2"/>
      </rPr>
      <t xml:space="preserve">Índice de Prosperidad Compartida y Justicia Social </t>
    </r>
  </si>
  <si>
    <t>Trianual</t>
  </si>
  <si>
    <r>
      <rPr>
        <b/>
        <sz val="11"/>
        <color rgb="FF000000"/>
        <rFont val="Arial"/>
        <family val="2"/>
      </rPr>
      <t xml:space="preserve">UNIDAD DE MEDIDA DEL INDICADOR: 
</t>
    </r>
    <r>
      <rPr>
        <sz val="11"/>
        <color rgb="FF000000"/>
        <rFont val="Arial"/>
        <family val="2"/>
      </rPr>
      <t>Porcentaje</t>
    </r>
  </si>
  <si>
    <t>Actividad</t>
  </si>
  <si>
    <t>ELABORÓ
(nombre, cargo y firma)</t>
  </si>
  <si>
    <t>AUTORIZÓ
(nombre, cargo y firma)</t>
  </si>
  <si>
    <t>SEGUIMIENTO A LA EJECUCIÓN DEL PRESUPUESTO AUTORIZADO</t>
  </si>
  <si>
    <t>UNIDAD ADMINISTRATIVA</t>
  </si>
  <si>
    <t>PRESUPUESTO A EJERCER POR TRIMESTRE</t>
  </si>
  <si>
    <t>EJECUCIÓN  DEL PRESUPUESTO AUTORIZADO</t>
  </si>
  <si>
    <t>AVANCE TRIMESTRAL EN LA EJECUCIÓN DEL PRESUPUESTO</t>
  </si>
  <si>
    <t>AVANCE ACUMULADO ANUAL DE LA  EJECUCIÓN DEL PRESUPUESTO</t>
  </si>
  <si>
    <t>PRESUPUESTO ANUAL AUTORIZADO 2027</t>
  </si>
  <si>
    <t>JUSTIFICACION TRIMESTRAL DE AVANCE DE RESULTADOS 2027</t>
  </si>
  <si>
    <t>TRIMESTRE 1 2027</t>
  </si>
  <si>
    <t>TRIMESTRE 2 2027</t>
  </si>
  <si>
    <t>TRIMESTRE 3 2027</t>
  </si>
  <si>
    <t>TRIMESTRE 4 2027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</si>
  <si>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</si>
  <si>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</si>
  <si>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</si>
  <si>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</si>
  <si>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CLAVE Y NOMBRE DEL PPA: E-PP 4.3 PREVENCIÓN Y ATENCIÓN MULTIDISCIPLINARIA DE LA VIOLENCIA CONTRA LAS MUJERES.</t>
  </si>
  <si>
    <t>NOMBRE DE LA DEPENDENCIA QUE ATIENDE AL PROGRAMA: INSTITUTO MUNICIPAL DE LA MUJER</t>
  </si>
  <si>
    <t>Propósito
(DIRECCIÓN GENERAL IMM)</t>
  </si>
  <si>
    <t>Componente
(Coordinación Administrativa y de Gestión de Recursos)</t>
  </si>
  <si>
    <t>Componente
(Coordinación Institucional de la Perspectiva de Género)</t>
  </si>
  <si>
    <t>Componente
(Unidad Especializada en Atención Psicológica y de Salud Integral de la Mujer)</t>
  </si>
  <si>
    <t>Componente
(Unidad de Asistencia y Apoyo Jurídico)</t>
  </si>
  <si>
    <t>Componente
(Unidad de Capacitación y Actividades Productivas)</t>
  </si>
  <si>
    <t>Componente
(Coordinación de Mantenimiento e Infraestructura a las Instalaciones)</t>
  </si>
  <si>
    <t>Componente
 ( Coordinación Especializada de Refugios y Atención a la Violencia de Género y casos emergentes)</t>
  </si>
  <si>
    <t>Componente
 ( Unidad de Seguimiento, Prevención y Atención a Victimas Indirectas de la Violencia Contra la Mujer)</t>
  </si>
  <si>
    <t>Trimestral</t>
  </si>
  <si>
    <t>UNIDAD DE MEDIDA DEL INDICADOR: Porcentaje
UNIDAD DE MEDIDA DE LAS VARIABLES: Mujeres</t>
  </si>
  <si>
    <r>
      <rPr>
        <b/>
        <sz val="14"/>
        <color theme="0"/>
        <rFont val="Calibri"/>
        <family val="2"/>
        <scheme val="minor"/>
      </rPr>
      <t>4.3.1.1.</t>
    </r>
    <r>
      <rPr>
        <sz val="14"/>
        <color theme="0"/>
        <rFont val="Calibri"/>
        <family val="2"/>
        <scheme val="minor"/>
      </rPr>
      <t xml:space="preserve"> Las mujeres del Municipio de Benito Juárez reciben atención y  acceden a su derecho de una vida libre de violencia  al institucionalizar y transversalizarse la perspectiva de género en la administración pública.</t>
    </r>
  </si>
  <si>
    <r>
      <rPr>
        <b/>
        <sz val="14"/>
        <color theme="0"/>
        <rFont val="Calibri"/>
        <family val="2"/>
        <scheme val="minor"/>
      </rPr>
      <t xml:space="preserve">PSBM: </t>
    </r>
    <r>
      <rPr>
        <sz val="14"/>
        <color theme="0"/>
        <rFont val="Calibri"/>
        <family val="2"/>
        <scheme val="minor"/>
      </rPr>
      <t>Porcentaje de  Servicios Brindados a Mujeres por el Instituto Municipal de la Mujer.</t>
    </r>
  </si>
  <si>
    <r>
      <rPr>
        <b/>
        <sz val="14"/>
        <color theme="0"/>
        <rFont val="Calibri"/>
        <family val="2"/>
        <scheme val="minor"/>
      </rPr>
      <t xml:space="preserve">UNIDAD DE MEDIDA DEL INDICADOR:
</t>
    </r>
    <r>
      <rPr>
        <sz val="14"/>
        <color theme="0"/>
        <rFont val="Calibri"/>
        <family val="2"/>
        <scheme val="minor"/>
      </rPr>
      <t xml:space="preserve"> Porcentaje
</t>
    </r>
    <r>
      <rPr>
        <b/>
        <sz val="14"/>
        <color theme="0"/>
        <rFont val="Calibri"/>
        <family val="2"/>
        <scheme val="minor"/>
      </rPr>
      <t>UNIDAD DE MEDIDA DE LAS VARIABLES:</t>
    </r>
    <r>
      <rPr>
        <sz val="14"/>
        <color theme="0"/>
        <rFont val="Calibri"/>
        <family val="2"/>
        <scheme val="minor"/>
      </rPr>
      <t xml:space="preserve"> 
Servicios a Mujeres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</si>
  <si>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Gestiones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</si>
  <si>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Cargas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</si>
  <si>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Reportes.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</si>
  <si>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Alimentación del Sistema de Evaluaciones de la Armonización Contable (SEVAC).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</si>
  <si>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Carga de Información al Sistema Nacional de Transparencia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</si>
  <si>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Publicación de Estados Financieros y Presupuestales.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</si>
  <si>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Actividades.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</si>
  <si>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</si>
  <si>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Publicaciones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</si>
  <si>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Capacitaciones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</si>
  <si>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Eventos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</si>
  <si>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Capacitaciones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</si>
  <si>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Capacitaciones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</si>
  <si>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Atenciones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</si>
  <si>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</si>
  <si>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Canalizaciones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</si>
  <si>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Brigadas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</si>
  <si>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Programas de radio emitidos 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</si>
  <si>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Mujeres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</si>
  <si>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Servicios de asesoramiento y orientación jurídica a mujeres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</si>
  <si>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de asesoramiento y orientación jurídica a Mujeres Adolescentes y Niñas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</si>
  <si>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Brigadas Jurídicas Programadas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</si>
  <si>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Platicas informativas</t>
    </r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</si>
  <si>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</si>
  <si>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</si>
  <si>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</si>
  <si>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canalizaciones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</si>
  <si>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 Bazares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</si>
  <si>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tarjetas entregadas</t>
    </r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</si>
  <si>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total de Actividades programadas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</si>
  <si>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Mantenimientos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</si>
  <si>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rehabilitaciones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</si>
  <si>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Atenciones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</si>
  <si>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 de Seguimiento y Acompañamiento 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</si>
  <si>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Seguimientos</t>
    </r>
  </si>
  <si>
    <t>META PROGRAMADA ANUAL Y TRIMESTRAL 2025</t>
  </si>
  <si>
    <r>
      <rPr>
        <b/>
        <sz val="11"/>
        <color theme="1"/>
        <rFont val="Arial"/>
        <family val="2"/>
      </rPr>
      <t>4.3.1:</t>
    </r>
    <r>
      <rPr>
        <sz val="11"/>
        <color theme="1"/>
        <rFont val="Arial"/>
        <family val="2"/>
      </rPr>
      <t xml:space="preserve"> Contribuir a promover un crecimiento económico inclusivo y equitativo, garantizando que el desarrollo genere beneficios para toda la sociedad, con especial atención a los sectores más vulnerables, mediante la implementación de políticas de acceso a oportunidades, fortalecimiento del empleo y fomento a la economía local.</t>
    </r>
  </si>
  <si>
    <t xml:space="preserve">
ANUAL
</t>
  </si>
  <si>
    <r>
      <t xml:space="preserve">Meta Trimestral: </t>
    </r>
    <r>
      <rPr>
        <sz val="11"/>
        <color theme="1"/>
        <rFont val="Arial"/>
        <family val="2"/>
      </rPr>
      <t>Se tuvo un avance del 100% de mantenimientos de los equipos de cómputo, líneas telefónicas y la red informática de voz y datos  Realizados con 1 mentenimientos de los 1 programados.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</si>
  <si>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Alimentación del Sistema de Evaluaciones de la Armonización Contable (SEVAC)  Realizados con 1  de las 1 programadas. .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</si>
  <si>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Carga de Información al Sistema Nacional de Transparencia Realizados con 1  de las 1 programadas.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</si>
  <si>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Publicación de Estados Financieros y Presupuestales Realizados con 1  de las 1 programadas.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</si>
  <si>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capacitaciones, acompañamientos y canalizaciones atendidas en temas de sensibilizacion y transverzalización de perspectiva de género Realizados con 231 capacitaciones de las 231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</si>
  <si>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Capacitaciones a Dependencias y Entidades con la información de la implementación de la  NOM 046-SSA2-2005  Realizados con 6 capacitaciones de las 6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</si>
  <si>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publicaciones promocionales a la población  sobre diferentes tematicas que coadyuven en la prevención y atención de la violencia de género en redes sociales  Realizados con 168 publicaciones de las 168 programadas.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</si>
  <si>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capacitaciones  a servidores públicos sobre estrategias de prevención primaria, secundaria y terciaria , así como sensibilización en materia de violencia de género Realizados con 35 capacitaciones de las 35 programadas.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</si>
  <si>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100% de eventos  academicos dirigidos a estudiantes  en temas de: Feminismo, Perspectiva de Género, Violencia de Género y Cultura de Paz Realizados con 4 eventos académicos de los 4 programados.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</si>
  <si>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capacitaciones en temas de sensibilización, orientación intersectorial en materia de violencia de género, empoderamiento y derechos sexuales y reproductivos Realizados con 12  cpacitaciones de las 12 programadas.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</si>
  <si>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104.16 % de capacitaciones de prevención de la explotación infantil y delito de trata de niñas y mujeres adolescentes Realizados con 3  de los 3 programados.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</si>
  <si>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100 % de capacitaciones sobre masculinidades con perspectiva de género Realizados con 3  de las 3 programadas.</t>
    </r>
    <r>
      <rPr>
        <b/>
        <sz val="11"/>
        <color theme="1"/>
        <rFont val="Arial"/>
        <family val="2"/>
      </rPr>
      <t xml:space="preserve"> 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</si>
  <si>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Atenciones a Mujeres Adolescentes y niñas  en Servicios Médicos  Realizados con 150 tenciones a Mujeres Adolescentes y niñas  en Servicios Médicos de las 150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</si>
  <si>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Atenciones a mujeres adolescentes y niñas atendidas en servicios de intervención en crisis, orientación, terapia psicológica Realizados con 400 atenciones de las 400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</si>
  <si>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servicios de capacitación y asesoría a juvenes, mujeres y niñas en cuanto a nutrición, planificación familiar, sexualidad, enfermedades venéreas, VIH (virus de inmunideficiendia humana), cancer cervicouterino y de mama; así como en higiene y salud Realizados con 3 atenciones de las 3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</si>
  <si>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canalizaciones de mujeres a dependencias gubernamentales y/u organizaciones de la sociedad civil Realizados con 20 canalizaciones de las 20 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</si>
  <si>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Brigadas de Salud Comunitaria y Desarrollo Integral Realizados con 5 brigadas de las 5 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</si>
  <si>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programas emitidos Realizados con 36 programas emitidos de las 36 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</si>
  <si>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100 % de  Servicios a mujeres Adolescentes y Niñas en asesoramiento y orientación Jurídica, con 12 servicios a adolescentes y niñas de los 12 programados.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</si>
  <si>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Realización de  Brigadas Jurídicas, con 9 de los 9 programados.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</si>
  <si>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100 % de   platicas informativas a jovenes, mujeres y niñas en cuanto a su derecho a acceder a una justicia expedita, apegada a sus derechos humanos y con perspectiva de género, con 9 de los 9 programados.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</si>
  <si>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 Talleres de capacitación, cursos y actividades. Realizados con 299 talleres de los 299  programados.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</si>
  <si>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 talleres de Capacitacion en Planes y Estrategias de Negocios y Educación Financiera Realizados con 3 talleres de los 3  programados.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</si>
  <si>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 canalizaciones de mujeres a instituciones con beneficios académicos Realizados con 3 canalizaciones de las 3  programadas. </t>
    </r>
    <r>
      <rPr>
        <b/>
        <sz val="11"/>
        <color theme="1"/>
        <rFont val="Arial"/>
        <family val="2"/>
      </rPr>
      <t xml:space="preserve">
</t>
    </r>
  </si>
  <si>
    <r>
      <t>Meta Trimestral:</t>
    </r>
    <r>
      <rPr>
        <sz val="11"/>
        <color theme="1"/>
        <rFont val="Arial"/>
        <family val="2"/>
      </rPr>
      <t xml:space="preserve"> Se tuvo un avance del 100  % de   Emisiones del Bazar "Mujeres que Crean" Realizados con 3 bazares de los 3  programados.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</si>
  <si>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 Tarjeta BIMM entregadas a mujeres Realizados con 150 tarjetas de las 150 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</si>
  <si>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 Tarjetas “Beneficios Ellas Facturan”entregadas a mujeres Realizados con 50 tarjetas de las 50  programadas. </t>
    </r>
    <r>
      <rPr>
        <b/>
        <sz val="11"/>
        <color theme="1"/>
        <rFont val="Arial"/>
        <family val="2"/>
      </rPr>
      <t xml:space="preserve">
</t>
    </r>
  </si>
  <si>
    <r>
      <t>Meta Trimestral:</t>
    </r>
    <r>
      <rPr>
        <sz val="11"/>
        <color theme="1"/>
        <rFont val="Arial"/>
        <family val="2"/>
      </rPr>
      <t xml:space="preserve"> Se tuvo un avance del 100 % de   Servicios educativos a mujeres, para concluir nivel el nivel inicial (Alfabetización) y/o Primaria y/o Secundaria y/o Preparatoria Realizados con 60 de las 60  programadas. </t>
    </r>
    <r>
      <rPr>
        <b/>
        <sz val="11"/>
        <color theme="1"/>
        <rFont val="Arial"/>
        <family val="2"/>
      </rPr>
      <t xml:space="preserve">
</t>
    </r>
  </si>
  <si>
    <r>
      <t>Meta Trimestral:</t>
    </r>
    <r>
      <rPr>
        <sz val="11"/>
        <color theme="1"/>
        <rFont val="Arial"/>
        <family val="2"/>
      </rPr>
      <t xml:space="preserve"> Se tuvo un avance del 100 % de   servicios de mantenimiento, rehabilitación u obra y mejoras necesarias a la infraestructura del Instituto Municipal de la Mujer  Realizados con 9 servicios de mantenimiento de los 8  programados.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</si>
  <si>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 mantenimientos a la infraestructura  del Instituto Municipal de la Mujer, que sencuentren bajo la custodia o resguardo del mismo Realizados con 8  mantenimientos a la infraestructura de los 8  programados.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</si>
  <si>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75 % de   Servicios de atención a casos emergentes de violencia contra la mujer  Realizados con 6 servicios de los 8  programados. Hay que considerar que este es un servicio que requiere de cumplir ciertas caracteristicas de emergencia para ser considerado.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</si>
  <si>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100 % de  acciones coordinadas para canalizar a las dependencias gubernamentales a mujeres en situación de violencia de género y casos emergentes realizados con 2 acciones de las 2 programadas.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</si>
  <si>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100 % acciones coordinadas para canalizar a las mujeres en situación de violencia emergentes con sus redes de apoyo realizados con 2 acciones de las 2 programadas.</t>
    </r>
  </si>
  <si>
    <r>
      <t xml:space="preserve">Meta Trimestral: </t>
    </r>
    <r>
      <rPr>
        <sz val="11"/>
        <color theme="1"/>
        <rFont val="Arial"/>
        <family val="2"/>
      </rPr>
      <t>No se tuvieron Servicios de atención en la Casa de Asistencia Temporal para Mujeres “Christine de Pizán”  (CAT). Esta actividad depende de que una mujer se encuentre en riesgo para ser llevada a la casa de asistencia temporal.</t>
    </r>
    <r>
      <rPr>
        <b/>
        <sz val="11"/>
        <color theme="1"/>
        <rFont val="Arial"/>
        <family val="2"/>
      </rPr>
      <t xml:space="preserve"> </t>
    </r>
  </si>
  <si>
    <r>
      <t>Meta Trimestral:</t>
    </r>
    <r>
      <rPr>
        <sz val="11"/>
        <color theme="1"/>
        <rFont val="Arial"/>
        <family val="2"/>
      </rPr>
      <t xml:space="preserve"> Durante el segundo trimestre no se realizaron servicios de Seguimiento y Acompañamiento a Víctimas indirectas de Feminicidios ya que esta actividad depende de que las usuarias lo soliciten o nos sea canalizada alguna usuaria de otra dependencia, hasta este momento no ha sido así.</t>
    </r>
    <r>
      <rPr>
        <b/>
        <sz val="11"/>
        <color theme="1"/>
        <rFont val="Arial"/>
        <family val="2"/>
      </rPr>
      <t xml:space="preserve">
</t>
    </r>
  </si>
  <si>
    <t xml:space="preserve">4.3.1.1.1.  Acciones de  gestión y  administración del presupuesto y  rendición de cuentas ante los entes fiscalizadores realizadas.
</t>
  </si>
  <si>
    <t xml:space="preserve">4.3.1.1.1.1.  Rendición de cuentas por parte de  Dirección del Instituto Municipal de la Mujer realizadas.
</t>
  </si>
  <si>
    <t>4.3.1.1.1.2. Carga del Avance de Gestión Financiera y Presupuestal.</t>
  </si>
  <si>
    <t>4.3.1.1.1.3. Alimentación del Sistema de Evaluaciones de la Armonización Contable (SEVAC).</t>
  </si>
  <si>
    <t>4.3.1.1.1.4. Carga de Información al Sistema Nacional de Transparencia.</t>
  </si>
  <si>
    <t>2.4.1.1.1.5. Publicación de Estados Financieros y Presupuestales.</t>
  </si>
  <si>
    <t>4.3.1.1.2. Capacitaciones en temas de sensibilización y difusión de la transversalización de la perspectiva género realizadas.</t>
  </si>
  <si>
    <t>4.3.1.1.2.1. Procurar y evaluar la aplicación de la NOM 046-SSA2-2005 en los casos violencia familiar, sexual y contra las mujeres, a través de difusión y capacitación.</t>
  </si>
  <si>
    <t>4.3.1.1.2.2. Promoción de la erradicación de las diferentes violencias a través de campañas virtuales.</t>
  </si>
  <si>
    <t>4.3.1.1.2.3. Realizar capacitaciones en torno a estrategias de prevención primaria, secundaria y terciaria en atención a mujeres, adolescencias y niñez en situación de vulnerabilidad, así como sensibilización en materia de violencia de género a servidoras y servidores públicos.</t>
  </si>
  <si>
    <t xml:space="preserve">4.3.1.1.2.4. Realización de  eventos  académicos dirigidos a estudiantes  en temas de: Feminismo, Perspectiva de Género, Violencia de Género y Cultura de Paz. </t>
  </si>
  <si>
    <t>4.3.1.1.2.5. Realizar capacitaciones en temas de sensibilización, orientación intersectorial en materia de violencia de género, empoderamiento y derechos sexuales y reproductivos, por medio de distintos medios y canales de difusión e información a diversos sectores tanto público como privado de la ciudadanía en general.</t>
  </si>
  <si>
    <t>4.3.1.1.2.6. Realización de  capacitaciones de prevención de la explotación infantil y delito de trata de niñas y mujeres adolescentes.</t>
  </si>
  <si>
    <t>4.3.1.1.2.7. Realización de  capacitaciones sobre masculinidades con perspectiva de género.</t>
  </si>
  <si>
    <t xml:space="preserve">4.3.1.1.3. Servicios de salud integral desde la Perspectiva de Género, especialmente en los Derechos Sexuales y Reproductivos, con trato diferenciado para mujeres, mujeres adolescentes y niñez, desde una perspectiva de género, victimológica y basado en el enfoque de los Derechos Humanos de las Mujeres benitojuarenses realizados. </t>
  </si>
  <si>
    <t>4.3.1.1.3.1. Brindar atención médica gratuita a mujeres adultas,  brindándolas con trato digno, calidad y calidez en la atención.</t>
  </si>
  <si>
    <t>4.3.1.1.3.2. Brindar atención médica gratuita a Mujeres Adolescentes y Niñas,  brindándolos con trato digno, calidad y calidez en la atención.</t>
  </si>
  <si>
    <t>4.3.1.1.3.3. Brindar servicios de terapia psicológica gratuita,  individual y grupal a mujeres adultas, brindándolos con trato digno, calidad y calidez en la atención.</t>
  </si>
  <si>
    <t>4.3.1.1.3.4. Brindar servicios de terapia psicológica gratuita,  individual y grupal, con trato diferenciado para adolescentes y niñez, brindándolos con trato digno, calidad y calidez en la atención.</t>
  </si>
  <si>
    <t>4.3.1.1.3.5. Brindar platicas informativas a jovenes, mujeres y niñas en cuanto a nutrición, planificación familiar, sexualidad, enfermedades venéreas, cáncer cérvicouterino y de mama; así como en higiene y salud.</t>
  </si>
  <si>
    <t>4.3.1.1.3.6. Coordinar y en su caso canalizar a las dependencias gubernamentales y organizaciones de la sociedad civil, que convergen con los objetivos del mismo para cumplir con las necesidades y demandas de las mujeres en situación de vulnerabilidad, con el fin de otorgarles atención integral, duradera y efectiva en todos los ámbitos de su vida.</t>
  </si>
  <si>
    <t>4.3.1.1.3.7. Realización de  Brigadas de Salud Comunitaria y Desarrollo Integral de las Mujeres.</t>
  </si>
  <si>
    <t xml:space="preserve">4.3.1.1.3.8. Emisión del Programa de Radio como espacio colectivo auditivo feminista y comunitario dirigido a las mujeres. </t>
  </si>
  <si>
    <t xml:space="preserve">4.3.1.1.4. Servicios para facilitar  el acceso a la justicia, desde una perspectiva de género, victimológica y basado en el enfoque de los Derechos Humanos, a su vez fomentar el fortalecimiento de la capacidad de las mujeres para acceder a recursos y mecanismos institucionales en la defensa de sus Derechos Humanos. </t>
  </si>
  <si>
    <t>4.3.1.1.4.1. Brindar atención jurídica , asesoramiento y orientación gratuita a mujeres,  brindándolos con trato digno, calidad y calidez en la atención.</t>
  </si>
  <si>
    <t>4.3.1.1.4.2. Brindar atención jurídica, asesoramiento, orientación y seguimiento a mujeres gratuita, con trato diferenciado para adolescentes y niñez brindándolos con trato digno, calidad y calidez en la atención.</t>
  </si>
  <si>
    <t xml:space="preserve">4.3.1.1.4.3. Realización de  Brigadas Jurídicas. </t>
  </si>
  <si>
    <t xml:space="preserve">4.3.1.1.4.4. Brindar platicas informativas a jovenes, mujeres y niñas en cuanto a su derecho a acceder a una justicia expedita, apegada a sus derechos humanos y con perspectiva de género. </t>
  </si>
  <si>
    <t xml:space="preserve">4.3.1.1.5. Talleres de capacitación, cursos y actividades que fortalecen e impulsan el empoderamiento económico, social, formación para el trabajo y la profesionalización de las mujeres. </t>
  </si>
  <si>
    <t>4.3.1.1.5.1. Realizar talleres que fomenten la educación, el emprendimiento y el trabajo digno de las mujeres y adolescencias del Municipio de Benito Juárez.</t>
  </si>
  <si>
    <t>4.3.1.1.5.2. Impartir Cursos de Capacitación en Planes y Estrategias de Negocios y Educación Financiera.</t>
  </si>
  <si>
    <t xml:space="preserve">4.3.1.1.5.3. Canalización a instituciones, con la finalidad de otorgar becas que favorezcan la profesionalización académica y laboral a favor de las mujeres. </t>
  </si>
  <si>
    <t xml:space="preserve">4.3.1.1.5.4 Realización del bazar "Mujeres que Crean". </t>
  </si>
  <si>
    <t>4.3.1.1.5.5. Distribución de Tarjetas Beneficios IMM “BIMM”.</t>
  </si>
  <si>
    <t xml:space="preserve">4.3.1.1.5.6. Distribución de Tarjetas “Beneficios Ellas Facturan”. </t>
  </si>
  <si>
    <t xml:space="preserve">4.3.1.1.5.7. Impartir Servicios educativos a mujeres, para concluir nivel el nivel inicial (Alfabetización) y/o Primaria y/o Secundaria y/o Preparatoria. </t>
  </si>
  <si>
    <t>4.3.1.1.6. Servicios de mantenimiento, rehabilitación u obra y mejoras necesarias a la infraestructura del Instituto Municipal de la Mujer, que se encuentren bajo la custodia o resguardo del mismo.</t>
  </si>
  <si>
    <t>4.3.1.1.6.1 Supervisión del mantenimiento a la infraestructura  del Instituto Municipal de la Mujer, que se encuentren bajo la custodia o resguardo del mismo.</t>
  </si>
  <si>
    <t>4.3.1.1.6.2.  Supervisión de la rehabilitación a la infraestructura  del Instituto Municipal de la Mujer, que se encuentren bajo la custodia o resguardo del mismo.</t>
  </si>
  <si>
    <t>4.3.1.1.7. Servicios de atención a casos emergentes de violencia contra la mujer.</t>
  </si>
  <si>
    <t>4.3.1.1.7.1. Coordinar servicios de contención psicológica en crisis y atención jurídica, brindándolos con trato digno, calidad y calidez en la atención.</t>
  </si>
  <si>
    <t>4.3.1.1.7.2. Coordinar y en su caso canalizar a las dependencias gubernamentales para cumplir con las necesidades y demandas de las mujeres en situación de violencia de género y casos emergentes, con el fin de otorgarles atención integral, duradera y efectiva en todos los ámbitos de su vida.</t>
  </si>
  <si>
    <t>4.3.1.1.7.3. Coordinar y en su caso canalizar a las mujeres en situación de violencia emergentes con sus redes de apoyo dentro de la republica Mexicana, con el fin de otorgarles atención integral, duradera y efectiva en todos los ámbitos de su vida.</t>
  </si>
  <si>
    <t>4.3.1.1.7.4. Servicios de atención en la Casa de Asistencia Temporal para Mujeres “Christine de Pizán”  (CAT)</t>
  </si>
  <si>
    <t>4.3.1.1.98. Servicios de seguimiento, prevención y atención a victimas indirectas de violencia contra la mujer.</t>
  </si>
  <si>
    <t xml:space="preserve">4.3.1.1.8.1. Servicios de seguimiento y acompañamiento a víctimas indirectas de feminicidios. </t>
  </si>
  <si>
    <t>4.3.1.1.8.2. Brindar seguimiento a la atención inicial, durante y posterior al cierre del servicio de atención jurídica a mujeres, adolescentes y niñas.</t>
  </si>
  <si>
    <t>4.3.1.1.8.3. Brindar seguimiento a la atención inicial, durante y posterior al cierre del servicio de atención médica a mujeres, adolescentes y niñas.</t>
  </si>
  <si>
    <t>4.3.1.1.8.4. Brindar seguimiento a la atención inicial, durante y posterior al cierre del servicio de atención psicológica a mujeres, adolescentes y niñas.</t>
  </si>
  <si>
    <t>PGPR: Porcentaje de gestiones del presupuesto y  rendición de cuentas ante los entes fiscalizadores</t>
  </si>
  <si>
    <t>PIA:  Porcentaje de Informes de actividades del Instituto Municipal de la Mujer.</t>
  </si>
  <si>
    <t>PCAG: Porcentaje de Cargas del Avance de Gestión Financiera y Presupuestal.</t>
  </si>
  <si>
    <t>PASE: Porcentaje de  Alimentación del Sistema de Evaluaciones de la Armonización Contable (SEVAC).</t>
  </si>
  <si>
    <t>PCST: Porcentaje de Carga de Información al Sistema Nacional de Transparencia.</t>
  </si>
  <si>
    <t>PPEF: Porcentaje de Publicación de Estados Financieros y Presupuestales.</t>
  </si>
  <si>
    <t>PCAC: Porcentaje de capacitaciones, acompañamientos y canalizaciones atendidas en temas de sensibilizacion y transverzalización de perspectiva de género.</t>
  </si>
  <si>
    <t>PCIN: Porcentaje de Capacitaciones a Dependencias y Entidades con la información de la implementación de la  NOM 046-SSA2-2005.</t>
  </si>
  <si>
    <t>PPRS: Porcentaje de publicaciones promocionales a la población  sobre diferentes tematicas que coadyuven en la prevención y atención de la violencia de género en redes sociales.</t>
  </si>
  <si>
    <t>PCSP: Porcentaje de capacitaciones  a servidores públicos sobre estrategias de prevención primaria, secundaria y terciaria , así como sensibilización en materia de violencia de género.</t>
  </si>
  <si>
    <t xml:space="preserve">PEA: Porcentaje de  eventos  academicos dirigidos a estudiantes  en temas de: Feminismo, Perspectiva de Género, Violencia de Género y Cultura de Paz. </t>
  </si>
  <si>
    <t>PCVG: Porcentaje de capacitaciones en temas de sensibilización, orientación intersectorial en materia de violencia de género, empoderamiento y derechos sexuales y reproductivos</t>
  </si>
  <si>
    <t>PCPE: Porcentaje de capacitaciones de prevención de la explotación infantil y delito de trata de niñas y mujeres adolescentes.</t>
  </si>
  <si>
    <t>PCMP: Porcentaje de capacitaciones sobre masculinidades con perspectiva de género.</t>
  </si>
  <si>
    <t>PSIS: Porcentaje de Servicios Integrales de Salud  para la mujer.</t>
  </si>
  <si>
    <t xml:space="preserve">PASM: Porcentaje de Atenciones en Servicios Médicos gratuitos. </t>
  </si>
  <si>
    <t xml:space="preserve">PANSM: Porcentaje de Atenciones a Mujeres Adolescentes y niñas  en Servicios Médicos gratuitos. </t>
  </si>
  <si>
    <t>PATP: Porcentaje de Atenciones a  mujeres en  servicios de terapia psicológica gratuita,  individual y grupal a mujeres adultas, brindándolos con trato digno, calidad y calidez en la atención</t>
  </si>
  <si>
    <t>PANTP: Porcentaje de Atenciones a mujeres adolescentes y niñas atendidas en  servicios de terapia psicológica gratuita,  individual y grupal, brindándolos con trato digno, calidad y calidez en la atención</t>
  </si>
  <si>
    <t>PPIS: Porcentaje de Brindar platicas informativas a jovenes, mujeres y niñas en cuanto a nutrición, planificación familiar, sexualidad, enfermedades venéreas, cáncer cérvicouterino y de mama; así como en higiene y salud.</t>
  </si>
  <si>
    <t>PCMD: Porcentaje de canalizaciones de mujeres a dependencias gubernamentales y/u organizaciones de la sociedad civil.</t>
  </si>
  <si>
    <t>PBS: Porcentaje de Brigadas de Salud Comunitaria y Desarrollo Integral</t>
  </si>
  <si>
    <t>PPE: Porcentaje de programas emitidos</t>
  </si>
  <si>
    <t>PSAJ: Porcentaje de Servicios a la Mujer Para Facilitar el Acceso a la Justicia</t>
  </si>
  <si>
    <t>PSAOJ: Porcentaje de  Servicios a mujeres  de asesoramiento y orientación Jurídica.</t>
  </si>
  <si>
    <t>PSAAJ: Porcentaje de  Servicios a mujeres Adolescentes y Niñas en asesoramiento y orientación Jurídica.</t>
  </si>
  <si>
    <t>PBJ: Porcentaje  de  Brigadas Jurídicas.</t>
  </si>
  <si>
    <t>PPIJ: Porcentaje  de  platicas informativas a jovenes, mujeres y niñas en cuanto a su derecho a acceder a una justicia expedita, apegada a sus derechos humanos y con perspectiva de género.</t>
  </si>
  <si>
    <t>PTCA: Porcentaje de Talleres de capacitación, cursos y actividades.</t>
  </si>
  <si>
    <t>PTFE: Porcentaje de  talleres que fomenten la educación, el emprendimiento y el trabajo digno de las mujeres y adolescencias del Municipio de Benito Juárez.</t>
  </si>
  <si>
    <t>PTPEF: Porcentaje de  talleres de Capacitacion en Planes y Estrategias de Negocios y Educación Financiera.</t>
  </si>
  <si>
    <t>PCBA: Porcentaje de  canalizaciones de mujeres a instituciones con beneficios académicos</t>
  </si>
  <si>
    <t>PBMC: Porcentaje de Emisiones del Bazar "Mujeres que Crean"</t>
  </si>
  <si>
    <t>PTB: Porcentaje de Tarjeta BIMM entregadas a mujeres.</t>
  </si>
  <si>
    <t xml:space="preserve">PTBE: Porcentaje de tarjetas "Beneficios Ellas Facturan” entregadas. </t>
  </si>
  <si>
    <t xml:space="preserve">PSEM:  Servicios educativos a mujeres. </t>
  </si>
  <si>
    <t xml:space="preserve">PSMR: Porcentaje de avance de los servicios de mantenimiento, rehabilitación u obra y mejoras necesarias a la infraestructura del Instituto Municipal de la Mujer. </t>
  </si>
  <si>
    <t>PMan: Porcentaje de mantenimientos a la infraestructura  del Instituto Municipal de la Mujer, que sencuentren bajo la custodia o resguardo del mismo.</t>
  </si>
  <si>
    <t>PRIM: Porcentaje de rehabilitaciones a la infraestructura  del Instituto Municipal de la Mujer, que sencuentren bajo la custodia o resguardo del mismo.</t>
  </si>
  <si>
    <t xml:space="preserve">PSCEV: Porcentaje de servicios de atención a casos emergentes de violencia contra la mujer. </t>
  </si>
  <si>
    <t>PACBS: Porcentaje de acciones coordinadas para brindar servicios emergentes de contención psicológica en crisis y atención jurídica.</t>
  </si>
  <si>
    <t>PACCD: Porcentaje de acciones coordinadas para canalizar a las dependencias gubernamentales a mujeres en situación de violencia de género y casos emergentes.</t>
  </si>
  <si>
    <t>PACRA: Porcentaje de acciones coordinadas para analizar a las mujeres en situación de violencia emergentes con sus redes de apoyo.</t>
  </si>
  <si>
    <t>PACAT: Porcentaje de atenciones en la Casa de Asistencia Temporal</t>
  </si>
  <si>
    <t xml:space="preserve">PSPA: Porcentaje de seguimientos, prevención y atención a victimas indirectas de violencia contra la mujer. </t>
  </si>
  <si>
    <t>PSVF: Porcentaje de Servicios de Seguimiento y Acompañamiento a Víctimas indirectas de Feminicidios.</t>
  </si>
  <si>
    <t>PSAJ: Porcentaje de seguimientos de atención Jurídica.</t>
  </si>
  <si>
    <t>PSAM: Porcentaje de seguimientos de atención Médica.</t>
  </si>
  <si>
    <t>PSAP: Porcentaje de seguimientos de atención psicológica.</t>
  </si>
  <si>
    <t>COORDINACIÓN ADMINISTRATIVA Y DE GESTIÓN DE RECURSOS</t>
  </si>
  <si>
    <t>COORDINACIÓN INSTITUCIONAL DE LA PERSPÉCTIVA DE GÉNERO</t>
  </si>
  <si>
    <t>DIRECCIÓN GENERAL</t>
  </si>
  <si>
    <t>UNIDAD DE ASISTENCIA Y APOYO JURÍDICO</t>
  </si>
  <si>
    <t>UNIDAD ESPECIALIZADA EN. ATENCIÓN PSICOLÓGICA Y DE SALUD INTEGRAL DE LA MUJER</t>
  </si>
  <si>
    <t>UNIDAD DE CAPACITACIÓN Y ACTIVIDADES PRODUCTIVAS</t>
  </si>
  <si>
    <t>COORDINACIÓN DE MANTENIMIENTO E INFRASTUCTURA A LAS INSTALACIONES</t>
  </si>
  <si>
    <t>COORDINACIÓN ESPECIALIZADA DE REFUGIOS Y ATENCIÓN A LA VIOLENCIA DE GÉNERO Y CASOS EMERGENTES</t>
  </si>
  <si>
    <t>UNIDAD DE SEGUIMIENTO, PREVENCIÓN Y ATENCIÓN A LAS VÍCTIMAS INDIRECTAS DE LA VIOLENCIA CONTRA LAS MUJERES</t>
  </si>
  <si>
    <r>
      <t xml:space="preserve">Meta Trimestral: </t>
    </r>
    <r>
      <rPr>
        <sz val="11"/>
        <color theme="1"/>
        <rFont val="Arial"/>
        <family val="2"/>
      </rPr>
      <t xml:space="preserve">Se tuvo un avance del 100% de gestiones del presupuesto y  rendición de cuentas ante los entes fiscalizadores Realizados con 5 gestiones de las 5 programadas.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</si>
  <si>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100% de Carga del Avance de Gestión Financiera y Presupuestal Realizados con 1 informes de los 1 programados.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</si>
  <si>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talleres que fomenten la educación, el emprendimiento y el trabajo digno de las mujeres y adolescencias del Municipio de Benito Juárez Realizados con 30 talleres de los 30  programados.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</si>
  <si>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Durante este trimestre se pudo inaugurar una casa de la mujer más, toda vez que a este Instituto le fue asignado un nuevo espacio para que brinde las atenciones a las mujeres de esta zona, esta es una rehabilitación que no se tenía considerada, pero aporta al desarrollo de las mujeres.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</si>
  <si>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Justificación Trimestral:  
</t>
    </r>
    <r>
      <rPr>
        <sz val="11"/>
        <color theme="1"/>
        <rFont val="Arial"/>
        <family val="2"/>
      </rPr>
      <t>El Índice Municipal DE Prosperidad Compartida y Justicia Social se integra con 4 Dimensiones y 10 subdimensiones que miden aspectos de Equidad Económica y Oportunidades de Empleo, Acceso a Servicios Básicos de Calidad, Vivienda Digna y Accesible y Participación Ciudadana y Cohesión Social con indicadores de diferentes instituciones externas e internas al municipio . En el segundo trimestre la meta realizada se consideró igual a la programada debido a que los indicadores no han tenido actualizaciones.</t>
    </r>
  </si>
  <si>
    <r>
      <t xml:space="preserve">Meta Trimestral: </t>
    </r>
    <r>
      <rPr>
        <sz val="11"/>
        <color theme="1"/>
        <rFont val="Arial"/>
        <family val="2"/>
      </rPr>
      <t>Se tuvo un avance del 100 % de servicios Integrales de Salud  para la mujer Realizados con 5,214 servicios integrales de salud de los 5,214 programados.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</si>
  <si>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Atenciones en Servicios Médicos Realizados con 2,000 atenciones médicas de las 2,000 programadas. 
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</si>
  <si>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Se tuvo un avance del 100 % de Atenciones a  mujeres en servicios de intervención en crisis, orientación, terapia psicológica  Realizados con 2,600 atenciones psicologicas de las 2,600 programadas.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</si>
  <si>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Servicios a la Mujer Para Facilitar el Acceso a la Justicia Realizados con 1930 Servicios para facilitar el acceso a la justicia de las 1,930  programadas. 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</si>
  <si>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100 % de  Servicios a mujeres  de asesoramiento y orientación Jurídica. Realizados con 1900 Servicios  de asesoramiento y orientación Jurídica.de las 1,900  programadas. 
</t>
    </r>
  </si>
  <si>
    <r>
      <t xml:space="preserve">Meta Trimestral: </t>
    </r>
    <r>
      <rPr>
        <sz val="11"/>
        <color theme="1"/>
        <rFont val="Arial"/>
        <family val="2"/>
      </rPr>
      <t>Se tuvo un avance del 100 % de acciones coordinadas para brindar servicios emergentes de contención psicológica en crisis y atención jurídica realizados con 2 acciones de las 2 programadas.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 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</si>
  <si>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99.96 % de  Servicios de seguimiento, prevención y atención a victimas indirectas de violencia contra la mujer.  Realizados con 5030 seguimientos de las 5032  programadas. 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</si>
  <si>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100% de seguimientos de atención Jurídica Realizados con 1,900 capacitaciones de las 1,900 programadas. 
</t>
    </r>
  </si>
  <si>
    <r>
      <t>Meta Trimestral:</t>
    </r>
    <r>
      <rPr>
        <sz val="11"/>
        <color theme="1"/>
        <rFont val="Arial"/>
        <family val="2"/>
      </rPr>
      <t xml:space="preserve"> Se tuvo un avance del 100% de seguimientos de atención médica, con 1230 capacitaciones de las 1230 programadas.
</t>
    </r>
  </si>
  <si>
    <r>
      <t xml:space="preserve">Meta Trimestral: </t>
    </r>
    <r>
      <rPr>
        <sz val="11"/>
        <color theme="1"/>
        <rFont val="Arial"/>
        <family val="2"/>
      </rPr>
      <t xml:space="preserve">Se tuvo un avance del 100% de seguimientos de atención psicológica, con 1,900  de las 1,900 programadas.
 </t>
    </r>
  </si>
  <si>
    <t xml:space="preserve">Meta Trimestral: Se tuvo un avance del 99.98% de atenciones a mujeres con 12,724 atenciones de las 12,727 programadas.
</t>
  </si>
  <si>
    <t>REVISÓ
LIC. JOSÉ FERNANDO DÍAZ NÚÑEZ
DIRECTOR GENERAL DE PLANEACIÓN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</si>
</sst>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6BA12"/>
        <bgColor indexed="64"/>
      </patternFill>
    </fill>
    <fill>
      <patternFill patternType="solid">
        <fgColor rgb="FFF6BA12"/>
        <bgColor rgb="FF000000"/>
      </patternFill>
    </fill>
    <fill>
      <patternFill patternType="solid">
        <fgColor rgb="FFFADD8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C6F0CE"/>
        <bgColor indexed="64"/>
      </patternFill>
    </fill>
    <fill>
      <patternFill patternType="solid">
        <fgColor rgb="FFE5AC3F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/>
      <top style="medium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 applyAlignment="1">
      <alignment horizontal="center" vertical="center" wrapText="1"/>
    </xf>
    <xf numFmtId="3" fontId="6" fillId="2" borderId="32" xfId="0" applyNumberFormat="1" applyFont="1" applyFill="1" applyBorder="1" applyAlignment="1">
      <alignment horizontal="center" vertical="center" wrapText="1"/>
    </xf>
    <xf numFmtId="3" fontId="6" fillId="2" borderId="33" xfId="0" applyNumberFormat="1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44" fontId="6" fillId="2" borderId="36" xfId="1" applyFont="1" applyFill="1" applyBorder="1" applyAlignment="1">
      <alignment horizontal="center" vertical="center" wrapText="1"/>
    </xf>
    <xf numFmtId="44" fontId="6" fillId="2" borderId="29" xfId="1" applyFont="1" applyFill="1" applyBorder="1" applyAlignment="1">
      <alignment horizontal="center" vertical="center" wrapText="1"/>
    </xf>
    <xf numFmtId="44" fontId="6" fillId="2" borderId="31" xfId="1" applyFont="1" applyFill="1" applyBorder="1" applyAlignment="1">
      <alignment horizontal="center" vertical="center" wrapText="1"/>
    </xf>
    <xf numFmtId="44" fontId="6" fillId="2" borderId="37" xfId="1" applyFont="1" applyFill="1" applyBorder="1" applyAlignment="1">
      <alignment horizontal="center" vertical="center" wrapText="1"/>
    </xf>
    <xf numFmtId="44" fontId="6" fillId="2" borderId="38" xfId="1" applyFont="1" applyFill="1" applyBorder="1" applyAlignment="1">
      <alignment horizontal="center" vertical="center" wrapText="1"/>
    </xf>
    <xf numFmtId="44" fontId="6" fillId="2" borderId="39" xfId="1" applyFont="1" applyFill="1" applyBorder="1" applyAlignment="1">
      <alignment horizontal="center" vertical="center" wrapText="1"/>
    </xf>
    <xf numFmtId="44" fontId="6" fillId="2" borderId="33" xfId="1" applyFont="1" applyFill="1" applyBorder="1" applyAlignment="1">
      <alignment horizontal="center" vertical="center" wrapText="1"/>
    </xf>
    <xf numFmtId="44" fontId="6" fillId="2" borderId="35" xfId="1" applyFont="1" applyFill="1" applyBorder="1" applyAlignment="1">
      <alignment horizontal="center" vertical="center" wrapText="1"/>
    </xf>
    <xf numFmtId="44" fontId="6" fillId="2" borderId="40" xfId="1" applyFont="1" applyFill="1" applyBorder="1" applyAlignment="1">
      <alignment horizontal="center" vertical="center" wrapText="1"/>
    </xf>
    <xf numFmtId="44" fontId="6" fillId="2" borderId="41" xfId="1" applyFont="1" applyFill="1" applyBorder="1" applyAlignment="1">
      <alignment horizontal="center" vertical="center" wrapText="1"/>
    </xf>
    <xf numFmtId="3" fontId="6" fillId="5" borderId="28" xfId="0" applyNumberFormat="1" applyFont="1" applyFill="1" applyBorder="1" applyAlignment="1">
      <alignment horizontal="center" vertical="center" wrapText="1"/>
    </xf>
    <xf numFmtId="3" fontId="6" fillId="5" borderId="29" xfId="0" applyNumberFormat="1" applyFont="1" applyFill="1" applyBorder="1" applyAlignment="1">
      <alignment horizontal="center" vertical="center" wrapText="1"/>
    </xf>
    <xf numFmtId="3" fontId="6" fillId="5" borderId="30" xfId="0" applyNumberFormat="1" applyFont="1" applyFill="1" applyBorder="1" applyAlignment="1">
      <alignment horizontal="center" vertical="center" wrapText="1"/>
    </xf>
    <xf numFmtId="3" fontId="6" fillId="5" borderId="31" xfId="0" applyNumberFormat="1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27" xfId="0" applyFont="1" applyFill="1" applyBorder="1" applyAlignment="1">
      <alignment vertical="center" wrapText="1"/>
    </xf>
    <xf numFmtId="0" fontId="8" fillId="6" borderId="42" xfId="0" applyFont="1" applyFill="1" applyBorder="1" applyAlignment="1">
      <alignment horizontal="left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vertical="center" wrapText="1"/>
    </xf>
    <xf numFmtId="0" fontId="8" fillId="5" borderId="51" xfId="0" applyFont="1" applyFill="1" applyBorder="1" applyAlignment="1">
      <alignment vertical="center" wrapText="1"/>
    </xf>
    <xf numFmtId="10" fontId="0" fillId="4" borderId="9" xfId="0" applyNumberFormat="1" applyFill="1" applyBorder="1" applyAlignment="1">
      <alignment horizontal="center" vertical="center" wrapText="1"/>
    </xf>
    <xf numFmtId="10" fontId="0" fillId="4" borderId="10" xfId="0" applyNumberFormat="1" applyFill="1" applyBorder="1" applyAlignment="1">
      <alignment horizontal="center" vertical="center" wrapText="1"/>
    </xf>
    <xf numFmtId="10" fontId="0" fillId="4" borderId="55" xfId="0" applyNumberForma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3" borderId="42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64" fontId="7" fillId="3" borderId="17" xfId="1" applyNumberFormat="1" applyFont="1" applyFill="1" applyBorder="1" applyAlignment="1">
      <alignment horizontal="center" vertical="center" wrapText="1"/>
    </xf>
    <xf numFmtId="164" fontId="4" fillId="3" borderId="43" xfId="0" applyNumberFormat="1" applyFont="1" applyFill="1" applyBorder="1" applyAlignment="1">
      <alignment horizontal="center" vertical="center" wrapText="1"/>
    </xf>
    <xf numFmtId="10" fontId="0" fillId="4" borderId="15" xfId="0" applyNumberFormat="1" applyFill="1" applyBorder="1" applyAlignment="1">
      <alignment horizontal="center" vertical="center" wrapText="1"/>
    </xf>
    <xf numFmtId="10" fontId="0" fillId="4" borderId="1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0" fontId="16" fillId="0" borderId="0" xfId="0" applyFont="1"/>
    <xf numFmtId="0" fontId="0" fillId="10" borderId="0" xfId="0" applyFill="1"/>
    <xf numFmtId="0" fontId="0" fillId="0" borderId="0" xfId="0" applyAlignment="1">
      <alignment wrapText="1"/>
    </xf>
    <xf numFmtId="0" fontId="0" fillId="9" borderId="0" xfId="0" applyFill="1"/>
    <xf numFmtId="0" fontId="7" fillId="3" borderId="59" xfId="0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3" fontId="6" fillId="2" borderId="63" xfId="0" applyNumberFormat="1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left" vertical="center" wrapText="1"/>
    </xf>
    <xf numFmtId="3" fontId="6" fillId="11" borderId="44" xfId="0" applyNumberFormat="1" applyFont="1" applyFill="1" applyBorder="1" applyAlignment="1">
      <alignment horizontal="center" vertical="center" wrapText="1"/>
    </xf>
    <xf numFmtId="3" fontId="6" fillId="11" borderId="29" xfId="0" applyNumberFormat="1" applyFont="1" applyFill="1" applyBorder="1" applyAlignment="1">
      <alignment horizontal="center" vertical="center" wrapText="1"/>
    </xf>
    <xf numFmtId="3" fontId="6" fillId="11" borderId="30" xfId="0" applyNumberFormat="1" applyFont="1" applyFill="1" applyBorder="1" applyAlignment="1">
      <alignment horizontal="center" vertical="center" wrapText="1"/>
    </xf>
    <xf numFmtId="3" fontId="6" fillId="11" borderId="45" xfId="0" applyNumberFormat="1" applyFont="1" applyFill="1" applyBorder="1" applyAlignment="1">
      <alignment horizontal="center" vertical="center" wrapText="1"/>
    </xf>
    <xf numFmtId="3" fontId="6" fillId="11" borderId="33" xfId="0" applyNumberFormat="1" applyFont="1" applyFill="1" applyBorder="1" applyAlignment="1">
      <alignment horizontal="center" vertical="center" wrapText="1"/>
    </xf>
    <xf numFmtId="3" fontId="6" fillId="11" borderId="34" xfId="0" applyNumberFormat="1" applyFont="1" applyFill="1" applyBorder="1" applyAlignment="1">
      <alignment horizontal="center" vertical="center" wrapText="1"/>
    </xf>
    <xf numFmtId="3" fontId="6" fillId="11" borderId="49" xfId="0" applyNumberFormat="1" applyFont="1" applyFill="1" applyBorder="1" applyAlignment="1">
      <alignment horizontal="center" vertical="center" wrapText="1"/>
    </xf>
    <xf numFmtId="3" fontId="6" fillId="11" borderId="60" xfId="0" applyNumberFormat="1" applyFont="1" applyFill="1" applyBorder="1" applyAlignment="1">
      <alignment horizontal="center" vertical="center" wrapText="1"/>
    </xf>
    <xf numFmtId="3" fontId="6" fillId="11" borderId="61" xfId="0" applyNumberFormat="1" applyFont="1" applyFill="1" applyBorder="1" applyAlignment="1">
      <alignment horizontal="center" vertical="center" wrapText="1"/>
    </xf>
    <xf numFmtId="0" fontId="7" fillId="8" borderId="5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justify" vertical="center" wrapText="1"/>
    </xf>
    <xf numFmtId="0" fontId="4" fillId="8" borderId="10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top" wrapText="1"/>
    </xf>
    <xf numFmtId="0" fontId="3" fillId="3" borderId="66" xfId="0" applyFont="1" applyFill="1" applyBorder="1" applyAlignment="1">
      <alignment horizontal="center" vertical="center" wrapText="1"/>
    </xf>
    <xf numFmtId="0" fontId="4" fillId="8" borderId="67" xfId="0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4" fillId="8" borderId="68" xfId="0" applyFont="1" applyFill="1" applyBorder="1" applyAlignment="1">
      <alignment horizontal="center" vertical="center" wrapText="1"/>
    </xf>
    <xf numFmtId="0" fontId="3" fillId="3" borderId="69" xfId="0" applyFont="1" applyFill="1" applyBorder="1" applyAlignment="1">
      <alignment horizontal="center" vertical="center" wrapText="1"/>
    </xf>
    <xf numFmtId="0" fontId="4" fillId="8" borderId="70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4" fillId="8" borderId="7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justify" vertical="center" wrapText="1"/>
    </xf>
    <xf numFmtId="0" fontId="4" fillId="8" borderId="64" xfId="0" applyFont="1" applyFill="1" applyBorder="1" applyAlignment="1">
      <alignment horizontal="left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justify" vertical="center" wrapText="1"/>
    </xf>
    <xf numFmtId="0" fontId="6" fillId="0" borderId="76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56" xfId="0" applyFont="1" applyFill="1" applyBorder="1" applyAlignment="1">
      <alignment horizontal="center" vertical="center" wrapText="1"/>
    </xf>
    <xf numFmtId="0" fontId="4" fillId="8" borderId="5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8" borderId="9" xfId="0" applyFont="1" applyFill="1" applyBorder="1" applyAlignment="1">
      <alignment horizontal="justify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10" fontId="6" fillId="0" borderId="18" xfId="3" applyNumberFormat="1" applyFont="1" applyBorder="1" applyAlignment="1">
      <alignment horizontal="center" vertical="center" wrapText="1"/>
    </xf>
    <xf numFmtId="9" fontId="0" fillId="4" borderId="73" xfId="0" applyNumberFormat="1" applyFill="1" applyBorder="1" applyAlignment="1">
      <alignment horizontal="center" vertical="center" wrapText="1"/>
    </xf>
    <xf numFmtId="10" fontId="0" fillId="4" borderId="73" xfId="0" applyNumberForma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10" fontId="6" fillId="11" borderId="77" xfId="0" applyNumberFormat="1" applyFont="1" applyFill="1" applyBorder="1" applyAlignment="1">
      <alignment horizontal="center" vertical="center" wrapText="1"/>
    </xf>
    <xf numFmtId="10" fontId="6" fillId="11" borderId="74" xfId="0" applyNumberFormat="1" applyFont="1" applyFill="1" applyBorder="1" applyAlignment="1">
      <alignment horizontal="center" vertical="center" wrapText="1"/>
    </xf>
    <xf numFmtId="10" fontId="6" fillId="11" borderId="75" xfId="0" applyNumberFormat="1" applyFont="1" applyFill="1" applyBorder="1" applyAlignment="1">
      <alignment horizontal="center" vertical="center" wrapText="1"/>
    </xf>
    <xf numFmtId="3" fontId="6" fillId="2" borderId="74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6" fillId="2" borderId="78" xfId="0" applyNumberFormat="1" applyFon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52" xfId="0" applyNumberFormat="1" applyFill="1" applyBorder="1" applyAlignment="1">
      <alignment horizontal="center" vertical="center" wrapText="1"/>
    </xf>
    <xf numFmtId="0" fontId="8" fillId="5" borderId="80" xfId="0" applyFont="1" applyFill="1" applyBorder="1" applyAlignment="1">
      <alignment horizontal="center" vertical="center" wrapText="1"/>
    </xf>
    <xf numFmtId="0" fontId="8" fillId="5" borderId="81" xfId="0" applyFont="1" applyFill="1" applyBorder="1" applyAlignment="1">
      <alignment horizontal="center" vertical="center" wrapText="1"/>
    </xf>
    <xf numFmtId="10" fontId="6" fillId="2" borderId="7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top" wrapText="1"/>
    </xf>
    <xf numFmtId="0" fontId="12" fillId="7" borderId="65" xfId="0" applyFont="1" applyFill="1" applyBorder="1" applyAlignment="1">
      <alignment horizontal="center" vertical="top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 wrapText="1"/>
    </xf>
    <xf numFmtId="0" fontId="12" fillId="7" borderId="51" xfId="0" applyFont="1" applyFill="1" applyBorder="1" applyAlignment="1">
      <alignment horizontal="center" vertical="center" wrapText="1"/>
    </xf>
    <xf numFmtId="0" fontId="12" fillId="7" borderId="72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/>
    </xf>
    <xf numFmtId="0" fontId="8" fillId="5" borderId="21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aje" xfId="3" builtinId="5"/>
  </cellStyles>
  <dxfs count="24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2F2F2"/>
      <color rgb="FFFADD89"/>
      <color rgb="FFFFEC9C"/>
      <color rgb="FFC6F0CE"/>
      <color rgb="FFF6BA12"/>
      <color rgb="FFFFFF00"/>
      <color rgb="FFFFEB9C"/>
      <color rgb="FFFF4C29"/>
      <color rgb="FFFF0C49"/>
      <color rgb="FFAED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0</xdr:row>
      <xdr:rowOff>54008</xdr:rowOff>
    </xdr:from>
    <xdr:to>
      <xdr:col>2</xdr:col>
      <xdr:colOff>288925</xdr:colOff>
      <xdr:row>7</xdr:row>
      <xdr:rowOff>156210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6011B5-F1B3-4F6B-A5C3-A98152888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40" y="54008"/>
          <a:ext cx="1708785" cy="2616802"/>
        </a:xfrm>
        <a:prstGeom prst="rect">
          <a:avLst/>
        </a:prstGeom>
      </xdr:spPr>
    </xdr:pic>
    <xdr:clientData/>
  </xdr:twoCellAnchor>
  <xdr:twoCellAnchor editAs="oneCell">
    <xdr:from>
      <xdr:col>2</xdr:col>
      <xdr:colOff>828675</xdr:colOff>
      <xdr:row>0</xdr:row>
      <xdr:rowOff>142875</xdr:rowOff>
    </xdr:from>
    <xdr:to>
      <xdr:col>3</xdr:col>
      <xdr:colOff>971550</xdr:colOff>
      <xdr:row>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9FD97D-458A-4132-A00F-D58C7BE5FF2C}"/>
            </a:ext>
            <a:ext uri="{147F2762-F138-4A5C-976F-8EAC2B608ADB}">
              <a16:predDERef xmlns:a16="http://schemas.microsoft.com/office/drawing/2014/main" pred="{FD327EB9-D378-4A08-9593-3C626A48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3114675" y="142875"/>
          <a:ext cx="2131695" cy="2152650"/>
        </a:xfrm>
        <a:prstGeom prst="rect">
          <a:avLst/>
        </a:prstGeom>
      </xdr:spPr>
    </xdr:pic>
    <xdr:clientData/>
  </xdr:twoCellAnchor>
  <xdr:twoCellAnchor editAs="oneCell">
    <xdr:from>
      <xdr:col>23</xdr:col>
      <xdr:colOff>104444</xdr:colOff>
      <xdr:row>1</xdr:row>
      <xdr:rowOff>123079</xdr:rowOff>
    </xdr:from>
    <xdr:to>
      <xdr:col>23</xdr:col>
      <xdr:colOff>4050270</xdr:colOff>
      <xdr:row>6</xdr:row>
      <xdr:rowOff>144646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33487D5-0482-4241-8C85-99357ACB2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8498" y="329025"/>
          <a:ext cx="3945826" cy="214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8A0D-FA2D-4D94-A267-D02D1A04BCF6}">
  <dimension ref="B1:X83"/>
  <sheetViews>
    <sheetView tabSelected="1" topLeftCell="L1" zoomScale="60" zoomScaleNormal="60" zoomScaleSheetLayoutView="25" workbookViewId="0">
      <selection activeCell="R67" sqref="R67"/>
    </sheetView>
  </sheetViews>
  <sheetFormatPr baseColWidth="10" defaultColWidth="11.44140625" defaultRowHeight="14.4" x14ac:dyDescent="0.3"/>
  <cols>
    <col min="1" max="1" width="11.44140625" customWidth="1"/>
    <col min="2" max="2" width="21.77734375" customWidth="1"/>
    <col min="3" max="3" width="29" customWidth="1"/>
    <col min="4" max="4" width="26.44140625" customWidth="1"/>
    <col min="5" max="5" width="27" customWidth="1"/>
    <col min="6" max="7" width="22" customWidth="1"/>
    <col min="8" max="15" width="20.109375" customWidth="1"/>
    <col min="16" max="23" width="19.6640625" customWidth="1"/>
    <col min="24" max="24" width="88.109375" customWidth="1"/>
  </cols>
  <sheetData>
    <row r="1" spans="2:24" ht="15" thickBot="1" x14ac:dyDescent="0.35"/>
    <row r="2" spans="2:24" ht="63" customHeight="1" x14ac:dyDescent="0.3">
      <c r="E2" s="151" t="s">
        <v>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</row>
    <row r="3" spans="2:24" ht="30" customHeight="1" x14ac:dyDescent="0.3">
      <c r="E3" s="154" t="s">
        <v>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</row>
    <row r="4" spans="2:24" ht="30" customHeight="1" x14ac:dyDescent="0.3">
      <c r="E4" s="154" t="s">
        <v>40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6"/>
    </row>
    <row r="5" spans="2:24" ht="30" customHeight="1" x14ac:dyDescent="0.3">
      <c r="E5" s="154" t="s">
        <v>41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</row>
    <row r="6" spans="2:24" ht="15.75" customHeight="1" thickBot="1" x14ac:dyDescent="0.35"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</row>
    <row r="10" spans="2:24" ht="21.6" thickBot="1" x14ac:dyDescent="0.35">
      <c r="G10" s="157" t="s">
        <v>2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</row>
    <row r="11" spans="2:24" ht="33" customHeight="1" thickBot="1" x14ac:dyDescent="0.35">
      <c r="B11" s="137" t="s">
        <v>3</v>
      </c>
      <c r="C11" s="137" t="s">
        <v>4</v>
      </c>
      <c r="D11" s="139" t="s">
        <v>5</v>
      </c>
      <c r="E11" s="140"/>
      <c r="F11" s="141"/>
      <c r="G11" s="142" t="s">
        <v>91</v>
      </c>
      <c r="H11" s="143"/>
      <c r="I11" s="143"/>
      <c r="J11" s="143"/>
      <c r="K11" s="144"/>
      <c r="L11" s="145" t="s">
        <v>6</v>
      </c>
      <c r="M11" s="145"/>
      <c r="N11" s="145"/>
      <c r="O11" s="146"/>
      <c r="P11" s="159" t="s">
        <v>7</v>
      </c>
      <c r="Q11" s="160"/>
      <c r="R11" s="160"/>
      <c r="S11" s="161"/>
      <c r="T11" s="160" t="s">
        <v>8</v>
      </c>
      <c r="U11" s="160"/>
      <c r="V11" s="160"/>
      <c r="W11" s="162"/>
      <c r="X11" s="163" t="s">
        <v>9</v>
      </c>
    </row>
    <row r="12" spans="2:24" ht="139.80000000000001" thickBot="1" x14ac:dyDescent="0.35">
      <c r="B12" s="138"/>
      <c r="C12" s="138"/>
      <c r="D12" s="78" t="s">
        <v>10</v>
      </c>
      <c r="E12" s="78" t="s">
        <v>11</v>
      </c>
      <c r="F12" s="78" t="s">
        <v>12</v>
      </c>
      <c r="G12" s="32" t="s">
        <v>93</v>
      </c>
      <c r="H12" s="79" t="s">
        <v>13</v>
      </c>
      <c r="I12" s="80" t="s">
        <v>14</v>
      </c>
      <c r="J12" s="81" t="s">
        <v>15</v>
      </c>
      <c r="K12" s="82" t="s">
        <v>16</v>
      </c>
      <c r="L12" s="83" t="s">
        <v>13</v>
      </c>
      <c r="M12" s="84" t="s">
        <v>14</v>
      </c>
      <c r="N12" s="85" t="s">
        <v>15</v>
      </c>
      <c r="O12" s="86" t="s">
        <v>16</v>
      </c>
      <c r="P12" s="83" t="s">
        <v>13</v>
      </c>
      <c r="Q12" s="84" t="s">
        <v>14</v>
      </c>
      <c r="R12" s="85" t="s">
        <v>15</v>
      </c>
      <c r="S12" s="86" t="s">
        <v>16</v>
      </c>
      <c r="T12" s="83" t="s">
        <v>13</v>
      </c>
      <c r="U12" s="84" t="s">
        <v>14</v>
      </c>
      <c r="V12" s="85" t="s">
        <v>15</v>
      </c>
      <c r="W12" s="86" t="s">
        <v>16</v>
      </c>
      <c r="X12" s="164"/>
    </row>
    <row r="13" spans="2:24" ht="192.45" customHeight="1" x14ac:dyDescent="0.3">
      <c r="B13" s="93" t="s">
        <v>17</v>
      </c>
      <c r="C13" s="94" t="s">
        <v>92</v>
      </c>
      <c r="D13" s="94" t="s">
        <v>18</v>
      </c>
      <c r="E13" s="95" t="s">
        <v>19</v>
      </c>
      <c r="F13" s="96" t="s">
        <v>20</v>
      </c>
      <c r="G13" s="110">
        <v>0.8478</v>
      </c>
      <c r="H13" s="114">
        <v>0.21199999999999999</v>
      </c>
      <c r="I13" s="115">
        <v>0.21199999999999999</v>
      </c>
      <c r="J13" s="115">
        <v>0.21199999999999999</v>
      </c>
      <c r="K13" s="116">
        <v>0.21199999999999999</v>
      </c>
      <c r="L13" s="121">
        <v>0.21199999999999999</v>
      </c>
      <c r="M13" s="126">
        <v>0.21199999999999999</v>
      </c>
      <c r="N13" s="117"/>
      <c r="O13" s="118"/>
      <c r="P13" s="111">
        <f>IFERROR((L13/H13),"100%")</f>
        <v>1</v>
      </c>
      <c r="Q13" s="113">
        <f>IFERROR((M13/I13),"100%")</f>
        <v>1</v>
      </c>
      <c r="R13" s="119"/>
      <c r="S13" s="120"/>
      <c r="T13" s="112">
        <f>IFERROR((L14/G14),"No Programado")</f>
        <v>0.25027045101394546</v>
      </c>
      <c r="U13" s="113">
        <f>IFERROR((L13+M13)/$G$13, "No Programado")</f>
        <v>0.50011795234725165</v>
      </c>
      <c r="V13" s="113"/>
      <c r="W13" s="40"/>
      <c r="X13" s="87" t="s">
        <v>240</v>
      </c>
    </row>
    <row r="14" spans="2:24" ht="192.45" customHeight="1" x14ac:dyDescent="0.3">
      <c r="B14" s="97" t="s">
        <v>42</v>
      </c>
      <c r="C14" s="98" t="s">
        <v>53</v>
      </c>
      <c r="D14" s="98" t="s">
        <v>54</v>
      </c>
      <c r="E14" s="98" t="s">
        <v>51</v>
      </c>
      <c r="F14" s="99" t="s">
        <v>55</v>
      </c>
      <c r="G14" s="31">
        <v>50841</v>
      </c>
      <c r="H14" s="58">
        <v>12728</v>
      </c>
      <c r="I14" s="59">
        <v>12727</v>
      </c>
      <c r="J14" s="59">
        <v>12693</v>
      </c>
      <c r="K14" s="60">
        <v>12693</v>
      </c>
      <c r="L14" s="4">
        <f>L15+L21+L29+L38+L43+L51+L54+L59</f>
        <v>12724</v>
      </c>
      <c r="M14" s="5">
        <f>M15+M21+M29+M38+M43+M51+M54+M59</f>
        <v>12724</v>
      </c>
      <c r="N14" s="5"/>
      <c r="O14" s="6"/>
      <c r="P14" s="122">
        <f>IFERROR((L14/H14),"100%")</f>
        <v>0.99968573224387181</v>
      </c>
      <c r="Q14" s="39">
        <f>IFERROR((M14/I14),"100%")</f>
        <v>0.99976428066315703</v>
      </c>
      <c r="R14" s="89"/>
      <c r="S14" s="91"/>
      <c r="T14" s="38">
        <f>IFERROR((L14/G14),"No Programado")</f>
        <v>0.25027045101394546</v>
      </c>
      <c r="U14" s="39">
        <f>IFERROR((L14+M14)/G14, "No Programado")</f>
        <v>0.50054090202789092</v>
      </c>
      <c r="V14" s="39"/>
      <c r="W14" s="43"/>
      <c r="X14" s="30" t="s">
        <v>251</v>
      </c>
    </row>
    <row r="15" spans="2:24" ht="192.45" customHeight="1" x14ac:dyDescent="0.3">
      <c r="B15" s="68" t="s">
        <v>43</v>
      </c>
      <c r="C15" s="69" t="s">
        <v>129</v>
      </c>
      <c r="D15" s="70" t="s">
        <v>178</v>
      </c>
      <c r="E15" s="75" t="s">
        <v>51</v>
      </c>
      <c r="F15" s="100" t="s">
        <v>56</v>
      </c>
      <c r="G15" s="67">
        <v>20</v>
      </c>
      <c r="H15" s="64">
        <v>5</v>
      </c>
      <c r="I15" s="65">
        <v>5</v>
      </c>
      <c r="J15" s="65">
        <v>5</v>
      </c>
      <c r="K15" s="66">
        <v>5</v>
      </c>
      <c r="L15" s="55">
        <f>SUM(L16:L20)</f>
        <v>5</v>
      </c>
      <c r="M15" s="54">
        <f>SUM(M16:M20)</f>
        <v>5</v>
      </c>
      <c r="N15" s="54"/>
      <c r="O15" s="56"/>
      <c r="P15" s="122">
        <f t="shared" ref="P15:Q63" si="0">IFERROR((L15/H15),"100%")</f>
        <v>1</v>
      </c>
      <c r="Q15" s="39">
        <f t="shared" si="0"/>
        <v>1</v>
      </c>
      <c r="R15" s="89"/>
      <c r="S15" s="91"/>
      <c r="T15" s="38">
        <f t="shared" ref="T15:T63" si="1">IFERROR((L15/G15),"No Programado")</f>
        <v>0.25</v>
      </c>
      <c r="U15" s="39">
        <f>IFERROR((L15+M15)/G15, "No Programado")</f>
        <v>0.5</v>
      </c>
      <c r="V15" s="39"/>
      <c r="W15" s="43"/>
      <c r="X15" s="88" t="s">
        <v>236</v>
      </c>
    </row>
    <row r="16" spans="2:24" ht="192.45" customHeight="1" x14ac:dyDescent="0.3">
      <c r="B16" s="71" t="s">
        <v>21</v>
      </c>
      <c r="C16" s="72" t="s">
        <v>130</v>
      </c>
      <c r="D16" s="72" t="s">
        <v>179</v>
      </c>
      <c r="E16" s="1" t="s">
        <v>51</v>
      </c>
      <c r="F16" s="102" t="s">
        <v>57</v>
      </c>
      <c r="G16" s="53">
        <v>4</v>
      </c>
      <c r="H16" s="64">
        <v>1</v>
      </c>
      <c r="I16" s="65">
        <v>1</v>
      </c>
      <c r="J16" s="65">
        <v>1</v>
      </c>
      <c r="K16" s="66">
        <v>1</v>
      </c>
      <c r="L16" s="55">
        <v>1</v>
      </c>
      <c r="M16" s="54">
        <v>1</v>
      </c>
      <c r="N16" s="54"/>
      <c r="O16" s="56"/>
      <c r="P16" s="122">
        <f t="shared" si="0"/>
        <v>1</v>
      </c>
      <c r="Q16" s="39">
        <f t="shared" si="0"/>
        <v>1</v>
      </c>
      <c r="R16" s="89"/>
      <c r="S16" s="91"/>
      <c r="T16" s="38">
        <f t="shared" si="1"/>
        <v>0.25</v>
      </c>
      <c r="U16" s="39">
        <f t="shared" ref="U16:U60" si="2">IFERROR((L16+M16)/G16, "No Programado")</f>
        <v>0.5</v>
      </c>
      <c r="V16" s="39"/>
      <c r="W16" s="43"/>
      <c r="X16" s="57" t="s">
        <v>237</v>
      </c>
    </row>
    <row r="17" spans="2:24" ht="192.45" customHeight="1" x14ac:dyDescent="0.3">
      <c r="B17" s="71" t="s">
        <v>21</v>
      </c>
      <c r="C17" s="72" t="s">
        <v>131</v>
      </c>
      <c r="D17" s="72" t="s">
        <v>180</v>
      </c>
      <c r="E17" s="76" t="s">
        <v>51</v>
      </c>
      <c r="F17" s="101" t="s">
        <v>58</v>
      </c>
      <c r="G17" s="53">
        <v>4</v>
      </c>
      <c r="H17" s="64">
        <v>1</v>
      </c>
      <c r="I17" s="65">
        <v>1</v>
      </c>
      <c r="J17" s="65">
        <v>1</v>
      </c>
      <c r="K17" s="66">
        <v>1</v>
      </c>
      <c r="L17" s="55">
        <v>1</v>
      </c>
      <c r="M17" s="54">
        <v>1</v>
      </c>
      <c r="N17" s="54"/>
      <c r="O17" s="56"/>
      <c r="P17" s="122">
        <f t="shared" si="0"/>
        <v>1</v>
      </c>
      <c r="Q17" s="39">
        <f t="shared" si="0"/>
        <v>1</v>
      </c>
      <c r="R17" s="89"/>
      <c r="S17" s="91"/>
      <c r="T17" s="38">
        <f t="shared" si="1"/>
        <v>0.25</v>
      </c>
      <c r="U17" s="39">
        <f>IFERROR((L17+M17)/G17, "No Programado")</f>
        <v>0.5</v>
      </c>
      <c r="V17" s="39"/>
      <c r="W17" s="43"/>
      <c r="X17" s="57" t="s">
        <v>94</v>
      </c>
    </row>
    <row r="18" spans="2:24" ht="192.45" customHeight="1" x14ac:dyDescent="0.3">
      <c r="B18" s="71" t="s">
        <v>21</v>
      </c>
      <c r="C18" s="72" t="s">
        <v>132</v>
      </c>
      <c r="D18" s="72" t="s">
        <v>181</v>
      </c>
      <c r="E18" s="76" t="s">
        <v>51</v>
      </c>
      <c r="F18" s="101" t="s">
        <v>59</v>
      </c>
      <c r="G18" s="53">
        <v>4</v>
      </c>
      <c r="H18" s="64">
        <v>1</v>
      </c>
      <c r="I18" s="65">
        <v>1</v>
      </c>
      <c r="J18" s="65">
        <v>1</v>
      </c>
      <c r="K18" s="66">
        <v>1</v>
      </c>
      <c r="L18" s="55">
        <v>1</v>
      </c>
      <c r="M18" s="54">
        <v>1</v>
      </c>
      <c r="N18" s="54"/>
      <c r="O18" s="56"/>
      <c r="P18" s="122">
        <f t="shared" si="0"/>
        <v>1</v>
      </c>
      <c r="Q18" s="39">
        <f t="shared" si="0"/>
        <v>1</v>
      </c>
      <c r="R18" s="89"/>
      <c r="S18" s="91"/>
      <c r="T18" s="38">
        <f t="shared" si="1"/>
        <v>0.25</v>
      </c>
      <c r="U18" s="39">
        <f>IFERROR((L18+M18)/G18, "No Programado")</f>
        <v>0.5</v>
      </c>
      <c r="V18" s="39"/>
      <c r="W18" s="43"/>
      <c r="X18" s="57" t="s">
        <v>95</v>
      </c>
    </row>
    <row r="19" spans="2:24" ht="192.45" customHeight="1" x14ac:dyDescent="0.3">
      <c r="B19" s="71" t="s">
        <v>21</v>
      </c>
      <c r="C19" s="72" t="s">
        <v>133</v>
      </c>
      <c r="D19" s="72" t="s">
        <v>182</v>
      </c>
      <c r="E19" s="76" t="s">
        <v>51</v>
      </c>
      <c r="F19" s="101" t="s">
        <v>60</v>
      </c>
      <c r="G19" s="53">
        <v>4</v>
      </c>
      <c r="H19" s="64">
        <v>1</v>
      </c>
      <c r="I19" s="65">
        <v>1</v>
      </c>
      <c r="J19" s="65">
        <v>1</v>
      </c>
      <c r="K19" s="66">
        <v>1</v>
      </c>
      <c r="L19" s="55">
        <v>1</v>
      </c>
      <c r="M19" s="54">
        <v>1</v>
      </c>
      <c r="N19" s="54"/>
      <c r="O19" s="56"/>
      <c r="P19" s="122">
        <f t="shared" si="0"/>
        <v>1</v>
      </c>
      <c r="Q19" s="39">
        <f t="shared" si="0"/>
        <v>1</v>
      </c>
      <c r="R19" s="89"/>
      <c r="S19" s="91"/>
      <c r="T19" s="38">
        <f t="shared" si="1"/>
        <v>0.25</v>
      </c>
      <c r="U19" s="39">
        <f>IFERROR((L19+M19)/G19, "No Programado")</f>
        <v>0.5</v>
      </c>
      <c r="V19" s="39"/>
      <c r="W19" s="43"/>
      <c r="X19" s="57" t="s">
        <v>96</v>
      </c>
    </row>
    <row r="20" spans="2:24" ht="192.45" customHeight="1" x14ac:dyDescent="0.3">
      <c r="B20" s="71" t="s">
        <v>21</v>
      </c>
      <c r="C20" s="72" t="s">
        <v>134</v>
      </c>
      <c r="D20" s="72" t="s">
        <v>183</v>
      </c>
      <c r="E20" s="76" t="s">
        <v>51</v>
      </c>
      <c r="F20" s="101" t="s">
        <v>61</v>
      </c>
      <c r="G20" s="53">
        <v>4</v>
      </c>
      <c r="H20" s="64">
        <v>1</v>
      </c>
      <c r="I20" s="65">
        <v>1</v>
      </c>
      <c r="J20" s="65">
        <v>1</v>
      </c>
      <c r="K20" s="66">
        <v>1</v>
      </c>
      <c r="L20" s="55">
        <v>1</v>
      </c>
      <c r="M20" s="54">
        <v>1</v>
      </c>
      <c r="N20" s="54"/>
      <c r="O20" s="56"/>
      <c r="P20" s="122">
        <f t="shared" si="0"/>
        <v>1</v>
      </c>
      <c r="Q20" s="39">
        <f t="shared" si="0"/>
        <v>1</v>
      </c>
      <c r="R20" s="89"/>
      <c r="S20" s="91"/>
      <c r="T20" s="38">
        <f t="shared" si="1"/>
        <v>0.25</v>
      </c>
      <c r="U20" s="39">
        <f>IFERROR((L20+M20)/G20, "No Programado")</f>
        <v>0.5</v>
      </c>
      <c r="V20" s="39"/>
      <c r="W20" s="43"/>
      <c r="X20" s="57" t="s">
        <v>97</v>
      </c>
    </row>
    <row r="21" spans="2:24" ht="192.45" customHeight="1" x14ac:dyDescent="0.3">
      <c r="B21" s="68" t="s">
        <v>44</v>
      </c>
      <c r="C21" s="69" t="s">
        <v>135</v>
      </c>
      <c r="D21" s="70" t="s">
        <v>184</v>
      </c>
      <c r="E21" s="75" t="s">
        <v>51</v>
      </c>
      <c r="F21" s="103" t="s">
        <v>62</v>
      </c>
      <c r="G21" s="67">
        <v>858</v>
      </c>
      <c r="H21" s="64">
        <v>231</v>
      </c>
      <c r="I21" s="64">
        <v>231</v>
      </c>
      <c r="J21" s="64">
        <v>198</v>
      </c>
      <c r="K21" s="64">
        <v>198</v>
      </c>
      <c r="L21" s="55">
        <f>SUM(L22:L28)</f>
        <v>231</v>
      </c>
      <c r="M21" s="54">
        <f>SUM(M22:M28)</f>
        <v>231</v>
      </c>
      <c r="N21" s="54"/>
      <c r="O21" s="56"/>
      <c r="P21" s="122">
        <f t="shared" si="0"/>
        <v>1</v>
      </c>
      <c r="Q21" s="39">
        <f t="shared" si="0"/>
        <v>1</v>
      </c>
      <c r="R21" s="89"/>
      <c r="S21" s="91"/>
      <c r="T21" s="38">
        <f t="shared" si="1"/>
        <v>0.26923076923076922</v>
      </c>
      <c r="U21" s="39">
        <f t="shared" si="2"/>
        <v>0.53846153846153844</v>
      </c>
      <c r="V21" s="39"/>
      <c r="W21" s="43"/>
      <c r="X21" s="88" t="s">
        <v>98</v>
      </c>
    </row>
    <row r="22" spans="2:24" ht="192.45" customHeight="1" x14ac:dyDescent="0.3">
      <c r="B22" s="71" t="s">
        <v>21</v>
      </c>
      <c r="C22" s="72" t="s">
        <v>136</v>
      </c>
      <c r="D22" s="72" t="s">
        <v>185</v>
      </c>
      <c r="E22" s="76" t="s">
        <v>51</v>
      </c>
      <c r="F22" s="102" t="s">
        <v>63</v>
      </c>
      <c r="G22" s="53">
        <v>24</v>
      </c>
      <c r="H22" s="64">
        <v>6</v>
      </c>
      <c r="I22" s="65">
        <v>6</v>
      </c>
      <c r="J22" s="65">
        <v>6</v>
      </c>
      <c r="K22" s="66">
        <v>6</v>
      </c>
      <c r="L22" s="55">
        <v>6</v>
      </c>
      <c r="M22" s="54">
        <v>6</v>
      </c>
      <c r="N22" s="54"/>
      <c r="O22" s="56"/>
      <c r="P22" s="122">
        <f t="shared" si="0"/>
        <v>1</v>
      </c>
      <c r="Q22" s="39">
        <f t="shared" si="0"/>
        <v>1</v>
      </c>
      <c r="R22" s="89"/>
      <c r="S22" s="91"/>
      <c r="T22" s="38">
        <f t="shared" si="1"/>
        <v>0.25</v>
      </c>
      <c r="U22" s="39">
        <f t="shared" si="2"/>
        <v>0.5</v>
      </c>
      <c r="V22" s="39"/>
      <c r="W22" s="43"/>
      <c r="X22" s="57" t="s">
        <v>99</v>
      </c>
    </row>
    <row r="23" spans="2:24" ht="192.45" customHeight="1" x14ac:dyDescent="0.3">
      <c r="B23" s="71" t="s">
        <v>21</v>
      </c>
      <c r="C23" s="104" t="s">
        <v>137</v>
      </c>
      <c r="D23" s="72" t="s">
        <v>186</v>
      </c>
      <c r="E23" s="1" t="s">
        <v>51</v>
      </c>
      <c r="F23" s="102" t="s">
        <v>64</v>
      </c>
      <c r="G23" s="53">
        <v>672</v>
      </c>
      <c r="H23" s="64">
        <v>168</v>
      </c>
      <c r="I23" s="65">
        <v>168</v>
      </c>
      <c r="J23" s="65">
        <v>168</v>
      </c>
      <c r="K23" s="66">
        <v>168</v>
      </c>
      <c r="L23" s="55">
        <v>168</v>
      </c>
      <c r="M23" s="54">
        <v>168</v>
      </c>
      <c r="N23" s="54"/>
      <c r="O23" s="56"/>
      <c r="P23" s="122">
        <f t="shared" si="0"/>
        <v>1</v>
      </c>
      <c r="Q23" s="39">
        <f t="shared" si="0"/>
        <v>1</v>
      </c>
      <c r="R23" s="89"/>
      <c r="S23" s="91"/>
      <c r="T23" s="38">
        <f t="shared" si="1"/>
        <v>0.25</v>
      </c>
      <c r="U23" s="39">
        <f t="shared" si="2"/>
        <v>0.5</v>
      </c>
      <c r="V23" s="39"/>
      <c r="W23" s="43"/>
      <c r="X23" s="57" t="s">
        <v>100</v>
      </c>
    </row>
    <row r="24" spans="2:24" ht="192.45" customHeight="1" x14ac:dyDescent="0.3">
      <c r="B24" s="71" t="s">
        <v>21</v>
      </c>
      <c r="C24" s="104" t="s">
        <v>138</v>
      </c>
      <c r="D24" s="104" t="s">
        <v>187</v>
      </c>
      <c r="E24" s="1" t="s">
        <v>51</v>
      </c>
      <c r="F24" s="102" t="s">
        <v>65</v>
      </c>
      <c r="G24" s="53">
        <v>74</v>
      </c>
      <c r="H24" s="64">
        <v>35</v>
      </c>
      <c r="I24" s="65">
        <v>35</v>
      </c>
      <c r="J24" s="65">
        <v>2</v>
      </c>
      <c r="K24" s="66">
        <v>2</v>
      </c>
      <c r="L24" s="55">
        <v>35</v>
      </c>
      <c r="M24" s="54">
        <v>35</v>
      </c>
      <c r="N24" s="54"/>
      <c r="O24" s="56"/>
      <c r="P24" s="122">
        <f t="shared" si="0"/>
        <v>1</v>
      </c>
      <c r="Q24" s="39">
        <f t="shared" si="0"/>
        <v>1</v>
      </c>
      <c r="R24" s="89"/>
      <c r="S24" s="91"/>
      <c r="T24" s="38">
        <f t="shared" si="1"/>
        <v>0.47297297297297297</v>
      </c>
      <c r="U24" s="39">
        <f t="shared" si="2"/>
        <v>0.94594594594594594</v>
      </c>
      <c r="V24" s="39"/>
      <c r="W24" s="43"/>
      <c r="X24" s="57" t="s">
        <v>101</v>
      </c>
    </row>
    <row r="25" spans="2:24" ht="192.45" customHeight="1" x14ac:dyDescent="0.3">
      <c r="B25" s="71" t="s">
        <v>21</v>
      </c>
      <c r="C25" s="104" t="s">
        <v>139</v>
      </c>
      <c r="D25" s="104" t="s">
        <v>188</v>
      </c>
      <c r="E25" s="1" t="s">
        <v>51</v>
      </c>
      <c r="F25" s="102" t="s">
        <v>66</v>
      </c>
      <c r="G25" s="53">
        <v>16</v>
      </c>
      <c r="H25" s="64">
        <v>4</v>
      </c>
      <c r="I25" s="65">
        <v>4</v>
      </c>
      <c r="J25" s="65">
        <v>4</v>
      </c>
      <c r="K25" s="66">
        <v>4</v>
      </c>
      <c r="L25" s="55">
        <v>4</v>
      </c>
      <c r="M25" s="54">
        <v>4</v>
      </c>
      <c r="N25" s="54"/>
      <c r="O25" s="56"/>
      <c r="P25" s="122">
        <f t="shared" si="0"/>
        <v>1</v>
      </c>
      <c r="Q25" s="39">
        <f t="shared" si="0"/>
        <v>1</v>
      </c>
      <c r="R25" s="89"/>
      <c r="S25" s="91"/>
      <c r="T25" s="38">
        <f t="shared" si="1"/>
        <v>0.25</v>
      </c>
      <c r="U25" s="39">
        <f>IFERROR((L25+M25)/G25, "No Programado")</f>
        <v>0.5</v>
      </c>
      <c r="V25" s="39"/>
      <c r="W25" s="43"/>
      <c r="X25" s="57" t="s">
        <v>102</v>
      </c>
    </row>
    <row r="26" spans="2:24" ht="192.45" customHeight="1" x14ac:dyDescent="0.3">
      <c r="B26" s="71" t="s">
        <v>21</v>
      </c>
      <c r="C26" s="104" t="s">
        <v>140</v>
      </c>
      <c r="D26" s="104" t="s">
        <v>189</v>
      </c>
      <c r="E26" s="1" t="s">
        <v>51</v>
      </c>
      <c r="F26" s="102" t="s">
        <v>67</v>
      </c>
      <c r="G26" s="53">
        <v>48</v>
      </c>
      <c r="H26" s="64">
        <v>12</v>
      </c>
      <c r="I26" s="65">
        <v>12</v>
      </c>
      <c r="J26" s="65">
        <v>12</v>
      </c>
      <c r="K26" s="66">
        <v>12</v>
      </c>
      <c r="L26" s="55">
        <v>12</v>
      </c>
      <c r="M26" s="54">
        <v>12</v>
      </c>
      <c r="N26" s="54"/>
      <c r="O26" s="56"/>
      <c r="P26" s="122">
        <f t="shared" si="0"/>
        <v>1</v>
      </c>
      <c r="Q26" s="39">
        <f t="shared" si="0"/>
        <v>1</v>
      </c>
      <c r="R26" s="89"/>
      <c r="S26" s="91"/>
      <c r="T26" s="38">
        <f t="shared" si="1"/>
        <v>0.25</v>
      </c>
      <c r="U26" s="39">
        <f t="shared" si="2"/>
        <v>0.5</v>
      </c>
      <c r="V26" s="39"/>
      <c r="W26" s="43"/>
      <c r="X26" s="57" t="s">
        <v>103</v>
      </c>
    </row>
    <row r="27" spans="2:24" ht="192.45" customHeight="1" x14ac:dyDescent="0.3">
      <c r="B27" s="71" t="s">
        <v>21</v>
      </c>
      <c r="C27" s="104" t="s">
        <v>141</v>
      </c>
      <c r="D27" s="72" t="s">
        <v>190</v>
      </c>
      <c r="E27" s="76" t="s">
        <v>51</v>
      </c>
      <c r="F27" s="101" t="s">
        <v>68</v>
      </c>
      <c r="G27" s="53">
        <v>12</v>
      </c>
      <c r="H27" s="64">
        <v>3</v>
      </c>
      <c r="I27" s="65">
        <v>3</v>
      </c>
      <c r="J27" s="65">
        <v>3</v>
      </c>
      <c r="K27" s="66">
        <v>3</v>
      </c>
      <c r="L27" s="55">
        <v>3</v>
      </c>
      <c r="M27" s="54">
        <v>3</v>
      </c>
      <c r="N27" s="54"/>
      <c r="O27" s="56"/>
      <c r="P27" s="122">
        <f t="shared" si="0"/>
        <v>1</v>
      </c>
      <c r="Q27" s="39">
        <f t="shared" si="0"/>
        <v>1</v>
      </c>
      <c r="R27" s="89"/>
      <c r="S27" s="91"/>
      <c r="T27" s="38">
        <f t="shared" si="1"/>
        <v>0.25</v>
      </c>
      <c r="U27" s="39">
        <f t="shared" si="2"/>
        <v>0.5</v>
      </c>
      <c r="V27" s="39"/>
      <c r="W27" s="43"/>
      <c r="X27" s="57" t="s">
        <v>104</v>
      </c>
    </row>
    <row r="28" spans="2:24" ht="192.45" customHeight="1" x14ac:dyDescent="0.3">
      <c r="B28" s="71" t="s">
        <v>21</v>
      </c>
      <c r="C28" s="104" t="s">
        <v>142</v>
      </c>
      <c r="D28" s="72" t="s">
        <v>191</v>
      </c>
      <c r="E28" s="76" t="s">
        <v>51</v>
      </c>
      <c r="F28" s="101" t="s">
        <v>68</v>
      </c>
      <c r="G28" s="53">
        <v>12</v>
      </c>
      <c r="H28" s="64">
        <v>3</v>
      </c>
      <c r="I28" s="65">
        <v>3</v>
      </c>
      <c r="J28" s="65">
        <v>3</v>
      </c>
      <c r="K28" s="66">
        <v>3</v>
      </c>
      <c r="L28" s="55">
        <v>3</v>
      </c>
      <c r="M28" s="54">
        <v>3</v>
      </c>
      <c r="N28" s="54"/>
      <c r="O28" s="56"/>
      <c r="P28" s="122">
        <f t="shared" si="0"/>
        <v>1</v>
      </c>
      <c r="Q28" s="39">
        <f t="shared" si="0"/>
        <v>1</v>
      </c>
      <c r="R28" s="89"/>
      <c r="S28" s="91"/>
      <c r="T28" s="38">
        <f t="shared" si="1"/>
        <v>0.25</v>
      </c>
      <c r="U28" s="39">
        <f t="shared" si="2"/>
        <v>0.5</v>
      </c>
      <c r="V28" s="39"/>
      <c r="W28" s="43"/>
      <c r="X28" s="57" t="s">
        <v>105</v>
      </c>
    </row>
    <row r="29" spans="2:24" ht="192.45" customHeight="1" x14ac:dyDescent="0.3">
      <c r="B29" s="68" t="s">
        <v>45</v>
      </c>
      <c r="C29" s="69" t="s">
        <v>143</v>
      </c>
      <c r="D29" s="70" t="s">
        <v>192</v>
      </c>
      <c r="E29" s="75" t="s">
        <v>51</v>
      </c>
      <c r="F29" s="100" t="s">
        <v>52</v>
      </c>
      <c r="G29" s="67">
        <v>20856</v>
      </c>
      <c r="H29" s="64">
        <v>5214</v>
      </c>
      <c r="I29" s="65">
        <v>5214</v>
      </c>
      <c r="J29" s="65">
        <v>5214</v>
      </c>
      <c r="K29" s="66">
        <v>5214</v>
      </c>
      <c r="L29" s="55">
        <f>SUM(L30:L37)</f>
        <v>5214</v>
      </c>
      <c r="M29" s="54">
        <f>SUM(M30:M37)</f>
        <v>5214</v>
      </c>
      <c r="N29" s="54"/>
      <c r="O29" s="56"/>
      <c r="P29" s="122">
        <f t="shared" si="0"/>
        <v>1</v>
      </c>
      <c r="Q29" s="39">
        <f t="shared" si="0"/>
        <v>1</v>
      </c>
      <c r="R29" s="89"/>
      <c r="S29" s="91"/>
      <c r="T29" s="38">
        <f t="shared" si="1"/>
        <v>0.25</v>
      </c>
      <c r="U29" s="39">
        <f t="shared" si="2"/>
        <v>0.5</v>
      </c>
      <c r="V29" s="39"/>
      <c r="W29" s="43"/>
      <c r="X29" s="88" t="s">
        <v>241</v>
      </c>
    </row>
    <row r="30" spans="2:24" ht="192.45" customHeight="1" x14ac:dyDescent="0.3">
      <c r="B30" s="71" t="s">
        <v>21</v>
      </c>
      <c r="C30" s="72" t="s">
        <v>144</v>
      </c>
      <c r="D30" s="72" t="s">
        <v>193</v>
      </c>
      <c r="E30" s="76" t="s">
        <v>51</v>
      </c>
      <c r="F30" s="102" t="s">
        <v>69</v>
      </c>
      <c r="G30" s="53">
        <v>8000</v>
      </c>
      <c r="H30" s="64">
        <v>2000</v>
      </c>
      <c r="I30" s="65">
        <v>2000</v>
      </c>
      <c r="J30" s="65">
        <v>2000</v>
      </c>
      <c r="K30" s="66">
        <v>2000</v>
      </c>
      <c r="L30" s="55">
        <v>2000</v>
      </c>
      <c r="M30" s="54">
        <v>2000</v>
      </c>
      <c r="N30" s="54"/>
      <c r="O30" s="56"/>
      <c r="P30" s="122">
        <f t="shared" si="0"/>
        <v>1</v>
      </c>
      <c r="Q30" s="39">
        <f t="shared" si="0"/>
        <v>1</v>
      </c>
      <c r="R30" s="89"/>
      <c r="S30" s="91"/>
      <c r="T30" s="38">
        <f t="shared" si="1"/>
        <v>0.25</v>
      </c>
      <c r="U30" s="39">
        <f t="shared" si="2"/>
        <v>0.5</v>
      </c>
      <c r="V30" s="39"/>
      <c r="W30" s="43"/>
      <c r="X30" s="57" t="s">
        <v>242</v>
      </c>
    </row>
    <row r="31" spans="2:24" ht="192.45" customHeight="1" x14ac:dyDescent="0.3">
      <c r="B31" s="71" t="s">
        <v>21</v>
      </c>
      <c r="C31" s="72" t="s">
        <v>145</v>
      </c>
      <c r="D31" s="72" t="s">
        <v>194</v>
      </c>
      <c r="E31" s="76" t="s">
        <v>51</v>
      </c>
      <c r="F31" s="102" t="s">
        <v>69</v>
      </c>
      <c r="G31" s="53">
        <v>600</v>
      </c>
      <c r="H31" s="64">
        <v>150</v>
      </c>
      <c r="I31" s="65">
        <v>150</v>
      </c>
      <c r="J31" s="65">
        <v>150</v>
      </c>
      <c r="K31" s="66">
        <v>150</v>
      </c>
      <c r="L31" s="55">
        <v>150</v>
      </c>
      <c r="M31" s="54">
        <v>150</v>
      </c>
      <c r="N31" s="54"/>
      <c r="O31" s="56"/>
      <c r="P31" s="122">
        <f t="shared" si="0"/>
        <v>1</v>
      </c>
      <c r="Q31" s="39">
        <f t="shared" si="0"/>
        <v>1</v>
      </c>
      <c r="R31" s="89"/>
      <c r="S31" s="91"/>
      <c r="T31" s="38">
        <f t="shared" si="1"/>
        <v>0.25</v>
      </c>
      <c r="U31" s="39">
        <f t="shared" si="2"/>
        <v>0.5</v>
      </c>
      <c r="V31" s="39"/>
      <c r="W31" s="43"/>
      <c r="X31" s="57" t="s">
        <v>106</v>
      </c>
    </row>
    <row r="32" spans="2:24" ht="192.45" customHeight="1" x14ac:dyDescent="0.3">
      <c r="B32" s="71" t="s">
        <v>21</v>
      </c>
      <c r="C32" s="72" t="s">
        <v>146</v>
      </c>
      <c r="D32" s="72" t="s">
        <v>195</v>
      </c>
      <c r="E32" s="76" t="s">
        <v>51</v>
      </c>
      <c r="F32" s="102" t="s">
        <v>69</v>
      </c>
      <c r="G32" s="53">
        <v>10400</v>
      </c>
      <c r="H32" s="64">
        <v>2600</v>
      </c>
      <c r="I32" s="65">
        <v>2600</v>
      </c>
      <c r="J32" s="65">
        <v>2600</v>
      </c>
      <c r="K32" s="66">
        <v>2600</v>
      </c>
      <c r="L32" s="55">
        <v>2600</v>
      </c>
      <c r="M32" s="54">
        <v>2600</v>
      </c>
      <c r="N32" s="54"/>
      <c r="O32" s="56"/>
      <c r="P32" s="122">
        <f t="shared" si="0"/>
        <v>1</v>
      </c>
      <c r="Q32" s="39">
        <f t="shared" si="0"/>
        <v>1</v>
      </c>
      <c r="R32" s="89"/>
      <c r="S32" s="91"/>
      <c r="T32" s="38">
        <f t="shared" si="1"/>
        <v>0.25</v>
      </c>
      <c r="U32" s="39">
        <f t="shared" si="2"/>
        <v>0.5</v>
      </c>
      <c r="V32" s="39"/>
      <c r="W32" s="43"/>
      <c r="X32" s="57" t="s">
        <v>243</v>
      </c>
    </row>
    <row r="33" spans="2:24" ht="192.45" customHeight="1" x14ac:dyDescent="0.3">
      <c r="B33" s="71" t="s">
        <v>21</v>
      </c>
      <c r="C33" s="72" t="s">
        <v>147</v>
      </c>
      <c r="D33" s="72" t="s">
        <v>196</v>
      </c>
      <c r="E33" s="76" t="s">
        <v>51</v>
      </c>
      <c r="F33" s="102" t="s">
        <v>69</v>
      </c>
      <c r="G33" s="53">
        <v>1600</v>
      </c>
      <c r="H33" s="64">
        <v>400</v>
      </c>
      <c r="I33" s="65">
        <v>400</v>
      </c>
      <c r="J33" s="65">
        <v>400</v>
      </c>
      <c r="K33" s="66">
        <v>400</v>
      </c>
      <c r="L33" s="55">
        <v>400</v>
      </c>
      <c r="M33" s="54">
        <v>400</v>
      </c>
      <c r="N33" s="54"/>
      <c r="O33" s="56"/>
      <c r="P33" s="122">
        <f t="shared" si="0"/>
        <v>1</v>
      </c>
      <c r="Q33" s="39">
        <f t="shared" si="0"/>
        <v>1</v>
      </c>
      <c r="R33" s="89"/>
      <c r="S33" s="91"/>
      <c r="T33" s="38">
        <f t="shared" si="1"/>
        <v>0.25</v>
      </c>
      <c r="U33" s="39">
        <f t="shared" si="2"/>
        <v>0.5</v>
      </c>
      <c r="V33" s="39"/>
      <c r="W33" s="43"/>
      <c r="X33" s="57" t="s">
        <v>107</v>
      </c>
    </row>
    <row r="34" spans="2:24" ht="192.45" customHeight="1" x14ac:dyDescent="0.3">
      <c r="B34" s="71" t="s">
        <v>21</v>
      </c>
      <c r="C34" s="72" t="s">
        <v>148</v>
      </c>
      <c r="D34" s="72" t="s">
        <v>197</v>
      </c>
      <c r="E34" s="76" t="s">
        <v>51</v>
      </c>
      <c r="F34" s="102" t="s">
        <v>70</v>
      </c>
      <c r="G34" s="53">
        <v>12</v>
      </c>
      <c r="H34" s="64">
        <v>3</v>
      </c>
      <c r="I34" s="65">
        <v>3</v>
      </c>
      <c r="J34" s="65">
        <v>3</v>
      </c>
      <c r="K34" s="66">
        <v>3</v>
      </c>
      <c r="L34" s="55">
        <v>3</v>
      </c>
      <c r="M34" s="54">
        <v>3</v>
      </c>
      <c r="N34" s="54"/>
      <c r="O34" s="56"/>
      <c r="P34" s="122">
        <f t="shared" si="0"/>
        <v>1</v>
      </c>
      <c r="Q34" s="39">
        <f t="shared" si="0"/>
        <v>1</v>
      </c>
      <c r="R34" s="89"/>
      <c r="S34" s="91"/>
      <c r="T34" s="38">
        <f t="shared" si="1"/>
        <v>0.25</v>
      </c>
      <c r="U34" s="39">
        <f t="shared" si="2"/>
        <v>0.5</v>
      </c>
      <c r="V34" s="39"/>
      <c r="W34" s="43"/>
      <c r="X34" s="57" t="s">
        <v>108</v>
      </c>
    </row>
    <row r="35" spans="2:24" ht="192.45" customHeight="1" x14ac:dyDescent="0.3">
      <c r="B35" s="71" t="s">
        <v>21</v>
      </c>
      <c r="C35" s="72" t="s">
        <v>149</v>
      </c>
      <c r="D35" s="72" t="s">
        <v>198</v>
      </c>
      <c r="E35" s="76" t="s">
        <v>51</v>
      </c>
      <c r="F35" s="102" t="s">
        <v>71</v>
      </c>
      <c r="G35" s="53">
        <v>80</v>
      </c>
      <c r="H35" s="64">
        <v>20</v>
      </c>
      <c r="I35" s="65">
        <v>20</v>
      </c>
      <c r="J35" s="65">
        <v>20</v>
      </c>
      <c r="K35" s="66">
        <v>20</v>
      </c>
      <c r="L35" s="55">
        <v>20</v>
      </c>
      <c r="M35" s="54">
        <v>20</v>
      </c>
      <c r="N35" s="54"/>
      <c r="O35" s="56"/>
      <c r="P35" s="122">
        <f t="shared" si="0"/>
        <v>1</v>
      </c>
      <c r="Q35" s="39">
        <f t="shared" si="0"/>
        <v>1</v>
      </c>
      <c r="R35" s="89"/>
      <c r="S35" s="91"/>
      <c r="T35" s="38">
        <f t="shared" si="1"/>
        <v>0.25</v>
      </c>
      <c r="U35" s="39">
        <f t="shared" si="2"/>
        <v>0.5</v>
      </c>
      <c r="V35" s="39"/>
      <c r="W35" s="43"/>
      <c r="X35" s="57" t="s">
        <v>109</v>
      </c>
    </row>
    <row r="36" spans="2:24" ht="192.45" customHeight="1" x14ac:dyDescent="0.3">
      <c r="B36" s="71" t="s">
        <v>21</v>
      </c>
      <c r="C36" s="72" t="s">
        <v>150</v>
      </c>
      <c r="D36" s="72" t="s">
        <v>199</v>
      </c>
      <c r="E36" s="76" t="s">
        <v>51</v>
      </c>
      <c r="F36" s="102" t="s">
        <v>72</v>
      </c>
      <c r="G36" s="53">
        <v>20</v>
      </c>
      <c r="H36" s="64">
        <v>5</v>
      </c>
      <c r="I36" s="65">
        <v>5</v>
      </c>
      <c r="J36" s="65">
        <v>5</v>
      </c>
      <c r="K36" s="66">
        <v>5</v>
      </c>
      <c r="L36" s="55">
        <v>5</v>
      </c>
      <c r="M36" s="54">
        <v>5</v>
      </c>
      <c r="N36" s="54"/>
      <c r="O36" s="56"/>
      <c r="P36" s="122">
        <f t="shared" si="0"/>
        <v>1</v>
      </c>
      <c r="Q36" s="39">
        <f t="shared" si="0"/>
        <v>1</v>
      </c>
      <c r="R36" s="89"/>
      <c r="S36" s="91"/>
      <c r="T36" s="38">
        <f t="shared" si="1"/>
        <v>0.25</v>
      </c>
      <c r="U36" s="39">
        <f t="shared" si="2"/>
        <v>0.5</v>
      </c>
      <c r="V36" s="39"/>
      <c r="W36" s="43"/>
      <c r="X36" s="57" t="s">
        <v>110</v>
      </c>
    </row>
    <row r="37" spans="2:24" ht="192.45" customHeight="1" x14ac:dyDescent="0.3">
      <c r="B37" s="71" t="s">
        <v>21</v>
      </c>
      <c r="C37" s="72" t="s">
        <v>151</v>
      </c>
      <c r="D37" s="72" t="s">
        <v>200</v>
      </c>
      <c r="E37" s="76" t="s">
        <v>51</v>
      </c>
      <c r="F37" s="102" t="s">
        <v>73</v>
      </c>
      <c r="G37" s="53">
        <v>144</v>
      </c>
      <c r="H37" s="64">
        <v>36</v>
      </c>
      <c r="I37" s="65">
        <v>36</v>
      </c>
      <c r="J37" s="65">
        <v>36</v>
      </c>
      <c r="K37" s="66">
        <v>36</v>
      </c>
      <c r="L37" s="55">
        <v>36</v>
      </c>
      <c r="M37" s="54">
        <v>36</v>
      </c>
      <c r="N37" s="54"/>
      <c r="O37" s="56"/>
      <c r="P37" s="122">
        <f t="shared" si="0"/>
        <v>1</v>
      </c>
      <c r="Q37" s="39">
        <f t="shared" si="0"/>
        <v>1</v>
      </c>
      <c r="R37" s="89"/>
      <c r="S37" s="91"/>
      <c r="T37" s="38">
        <f t="shared" si="1"/>
        <v>0.25</v>
      </c>
      <c r="U37" s="39">
        <f t="shared" si="2"/>
        <v>0.5</v>
      </c>
      <c r="V37" s="39"/>
      <c r="W37" s="43"/>
      <c r="X37" s="57" t="s">
        <v>111</v>
      </c>
    </row>
    <row r="38" spans="2:24" ht="192.45" customHeight="1" x14ac:dyDescent="0.3">
      <c r="B38" s="68" t="s">
        <v>46</v>
      </c>
      <c r="C38" s="69" t="s">
        <v>152</v>
      </c>
      <c r="D38" s="70" t="s">
        <v>201</v>
      </c>
      <c r="E38" s="75" t="s">
        <v>51</v>
      </c>
      <c r="F38" s="103" t="s">
        <v>74</v>
      </c>
      <c r="G38" s="67">
        <v>7720</v>
      </c>
      <c r="H38" s="64">
        <v>1930</v>
      </c>
      <c r="I38" s="65">
        <v>1930</v>
      </c>
      <c r="J38" s="65">
        <v>1930</v>
      </c>
      <c r="K38" s="66">
        <v>1930</v>
      </c>
      <c r="L38" s="55">
        <f>SUM(L39:L42)</f>
        <v>1930</v>
      </c>
      <c r="M38" s="54">
        <f>SUM(M39:M42)</f>
        <v>1930</v>
      </c>
      <c r="N38" s="54"/>
      <c r="O38" s="56"/>
      <c r="P38" s="122">
        <f t="shared" si="0"/>
        <v>1</v>
      </c>
      <c r="Q38" s="39">
        <f t="shared" si="0"/>
        <v>1</v>
      </c>
      <c r="R38" s="89"/>
      <c r="S38" s="91"/>
      <c r="T38" s="38">
        <f t="shared" si="1"/>
        <v>0.25</v>
      </c>
      <c r="U38" s="39">
        <f t="shared" si="2"/>
        <v>0.5</v>
      </c>
      <c r="V38" s="39"/>
      <c r="W38" s="43"/>
      <c r="X38" s="88" t="s">
        <v>244</v>
      </c>
    </row>
    <row r="39" spans="2:24" ht="192.45" customHeight="1" x14ac:dyDescent="0.3">
      <c r="B39" s="71" t="s">
        <v>21</v>
      </c>
      <c r="C39" s="72" t="s">
        <v>153</v>
      </c>
      <c r="D39" s="72" t="s">
        <v>202</v>
      </c>
      <c r="E39" s="76" t="s">
        <v>51</v>
      </c>
      <c r="F39" s="102" t="s">
        <v>75</v>
      </c>
      <c r="G39" s="53">
        <v>7600</v>
      </c>
      <c r="H39" s="64">
        <v>1900</v>
      </c>
      <c r="I39" s="65">
        <v>1900</v>
      </c>
      <c r="J39" s="65">
        <v>1900</v>
      </c>
      <c r="K39" s="66">
        <v>1900</v>
      </c>
      <c r="L39" s="55">
        <v>1900</v>
      </c>
      <c r="M39" s="54">
        <v>1900</v>
      </c>
      <c r="N39" s="54"/>
      <c r="O39" s="56"/>
      <c r="P39" s="122">
        <f t="shared" si="0"/>
        <v>1</v>
      </c>
      <c r="Q39" s="39">
        <f t="shared" si="0"/>
        <v>1</v>
      </c>
      <c r="R39" s="89"/>
      <c r="S39" s="91"/>
      <c r="T39" s="38">
        <f t="shared" si="1"/>
        <v>0.25</v>
      </c>
      <c r="U39" s="39">
        <f t="shared" si="2"/>
        <v>0.5</v>
      </c>
      <c r="V39" s="39"/>
      <c r="W39" s="43"/>
      <c r="X39" s="57" t="s">
        <v>245</v>
      </c>
    </row>
    <row r="40" spans="2:24" ht="192.45" customHeight="1" x14ac:dyDescent="0.3">
      <c r="B40" s="71" t="s">
        <v>21</v>
      </c>
      <c r="C40" s="72" t="s">
        <v>154</v>
      </c>
      <c r="D40" s="72" t="s">
        <v>203</v>
      </c>
      <c r="E40" s="76" t="s">
        <v>51</v>
      </c>
      <c r="F40" s="102" t="s">
        <v>76</v>
      </c>
      <c r="G40" s="53">
        <v>48</v>
      </c>
      <c r="H40" s="64">
        <v>12</v>
      </c>
      <c r="I40" s="65">
        <v>12</v>
      </c>
      <c r="J40" s="65">
        <v>12</v>
      </c>
      <c r="K40" s="66">
        <v>12</v>
      </c>
      <c r="L40" s="55">
        <v>12</v>
      </c>
      <c r="M40" s="54">
        <v>12</v>
      </c>
      <c r="N40" s="54"/>
      <c r="O40" s="56"/>
      <c r="P40" s="122">
        <f t="shared" si="0"/>
        <v>1</v>
      </c>
      <c r="Q40" s="39">
        <f t="shared" si="0"/>
        <v>1</v>
      </c>
      <c r="R40" s="89"/>
      <c r="S40" s="91"/>
      <c r="T40" s="38">
        <f t="shared" si="1"/>
        <v>0.25</v>
      </c>
      <c r="U40" s="39">
        <f t="shared" si="2"/>
        <v>0.5</v>
      </c>
      <c r="V40" s="39"/>
      <c r="W40" s="43"/>
      <c r="X40" s="57" t="s">
        <v>112</v>
      </c>
    </row>
    <row r="41" spans="2:24" ht="192.45" customHeight="1" x14ac:dyDescent="0.3">
      <c r="B41" s="71" t="s">
        <v>21</v>
      </c>
      <c r="C41" s="72" t="s">
        <v>155</v>
      </c>
      <c r="D41" s="72" t="s">
        <v>204</v>
      </c>
      <c r="E41" s="76" t="s">
        <v>51</v>
      </c>
      <c r="F41" s="102" t="s">
        <v>77</v>
      </c>
      <c r="G41" s="53">
        <v>36</v>
      </c>
      <c r="H41" s="64">
        <v>9</v>
      </c>
      <c r="I41" s="65">
        <v>9</v>
      </c>
      <c r="J41" s="65">
        <v>9</v>
      </c>
      <c r="K41" s="66">
        <v>9</v>
      </c>
      <c r="L41" s="55">
        <v>9</v>
      </c>
      <c r="M41" s="54">
        <v>9</v>
      </c>
      <c r="N41" s="54"/>
      <c r="O41" s="56"/>
      <c r="P41" s="122">
        <f t="shared" si="0"/>
        <v>1</v>
      </c>
      <c r="Q41" s="39">
        <f t="shared" si="0"/>
        <v>1</v>
      </c>
      <c r="R41" s="89"/>
      <c r="S41" s="91"/>
      <c r="T41" s="38">
        <f t="shared" si="1"/>
        <v>0.25</v>
      </c>
      <c r="U41" s="39">
        <f t="shared" si="2"/>
        <v>0.5</v>
      </c>
      <c r="V41" s="39"/>
      <c r="W41" s="43"/>
      <c r="X41" s="57" t="s">
        <v>113</v>
      </c>
    </row>
    <row r="42" spans="2:24" ht="192.45" customHeight="1" x14ac:dyDescent="0.3">
      <c r="B42" s="71" t="s">
        <v>21</v>
      </c>
      <c r="C42" s="72" t="s">
        <v>156</v>
      </c>
      <c r="D42" s="72" t="s">
        <v>205</v>
      </c>
      <c r="E42" s="76" t="s">
        <v>51</v>
      </c>
      <c r="F42" s="102" t="s">
        <v>78</v>
      </c>
      <c r="G42" s="53">
        <v>36</v>
      </c>
      <c r="H42" s="64">
        <v>9</v>
      </c>
      <c r="I42" s="65">
        <v>9</v>
      </c>
      <c r="J42" s="65">
        <v>9</v>
      </c>
      <c r="K42" s="66">
        <v>9</v>
      </c>
      <c r="L42" s="55">
        <v>9</v>
      </c>
      <c r="M42" s="54">
        <v>9</v>
      </c>
      <c r="N42" s="54"/>
      <c r="O42" s="56"/>
      <c r="P42" s="122">
        <f t="shared" si="0"/>
        <v>1</v>
      </c>
      <c r="Q42" s="39">
        <f t="shared" si="0"/>
        <v>1</v>
      </c>
      <c r="R42" s="89"/>
      <c r="S42" s="91"/>
      <c r="T42" s="38">
        <f t="shared" si="1"/>
        <v>0.25</v>
      </c>
      <c r="U42" s="39">
        <f t="shared" si="2"/>
        <v>0.5</v>
      </c>
      <c r="V42" s="39"/>
      <c r="W42" s="43"/>
      <c r="X42" s="57" t="s">
        <v>114</v>
      </c>
    </row>
    <row r="43" spans="2:24" ht="192.45" customHeight="1" x14ac:dyDescent="0.3">
      <c r="B43" s="68" t="s">
        <v>47</v>
      </c>
      <c r="C43" s="69" t="s">
        <v>157</v>
      </c>
      <c r="D43" s="69" t="s">
        <v>206</v>
      </c>
      <c r="E43" s="69" t="s">
        <v>51</v>
      </c>
      <c r="F43" s="103" t="s">
        <v>79</v>
      </c>
      <c r="G43" s="67">
        <v>1196</v>
      </c>
      <c r="H43" s="64">
        <v>299</v>
      </c>
      <c r="I43" s="65">
        <v>299</v>
      </c>
      <c r="J43" s="65">
        <v>299</v>
      </c>
      <c r="K43" s="66">
        <v>299</v>
      </c>
      <c r="L43" s="55">
        <f>SUM(L44:L50)</f>
        <v>299</v>
      </c>
      <c r="M43" s="54">
        <f>SUM(M44:M50)</f>
        <v>299</v>
      </c>
      <c r="N43" s="54"/>
      <c r="O43" s="56"/>
      <c r="P43" s="122">
        <f t="shared" si="0"/>
        <v>1</v>
      </c>
      <c r="Q43" s="39">
        <f t="shared" si="0"/>
        <v>1</v>
      </c>
      <c r="R43" s="89"/>
      <c r="S43" s="91"/>
      <c r="T43" s="38">
        <f t="shared" si="1"/>
        <v>0.25</v>
      </c>
      <c r="U43" s="39">
        <f t="shared" si="2"/>
        <v>0.5</v>
      </c>
      <c r="V43" s="39"/>
      <c r="W43" s="43"/>
      <c r="X43" s="88" t="s">
        <v>115</v>
      </c>
    </row>
    <row r="44" spans="2:24" ht="192.45" customHeight="1" x14ac:dyDescent="0.3">
      <c r="B44" s="71" t="s">
        <v>21</v>
      </c>
      <c r="C44" s="72" t="s">
        <v>158</v>
      </c>
      <c r="D44" s="72" t="s">
        <v>207</v>
      </c>
      <c r="E44" s="76" t="s">
        <v>51</v>
      </c>
      <c r="F44" s="102" t="s">
        <v>80</v>
      </c>
      <c r="G44" s="53">
        <v>120</v>
      </c>
      <c r="H44" s="64">
        <v>30</v>
      </c>
      <c r="I44" s="65">
        <v>30</v>
      </c>
      <c r="J44" s="65">
        <v>30</v>
      </c>
      <c r="K44" s="66">
        <v>30</v>
      </c>
      <c r="L44" s="55">
        <v>30</v>
      </c>
      <c r="M44" s="54">
        <v>30</v>
      </c>
      <c r="N44" s="54"/>
      <c r="O44" s="56"/>
      <c r="P44" s="122">
        <f t="shared" si="0"/>
        <v>1</v>
      </c>
      <c r="Q44" s="39">
        <f t="shared" si="0"/>
        <v>1</v>
      </c>
      <c r="R44" s="89"/>
      <c r="S44" s="91"/>
      <c r="T44" s="38">
        <f t="shared" si="1"/>
        <v>0.25</v>
      </c>
      <c r="U44" s="39">
        <f t="shared" si="2"/>
        <v>0.5</v>
      </c>
      <c r="V44" s="39"/>
      <c r="W44" s="43"/>
      <c r="X44" s="57" t="s">
        <v>238</v>
      </c>
    </row>
    <row r="45" spans="2:24" ht="192.45" customHeight="1" x14ac:dyDescent="0.3">
      <c r="B45" s="71" t="s">
        <v>21</v>
      </c>
      <c r="C45" s="72" t="s">
        <v>159</v>
      </c>
      <c r="D45" s="72" t="s">
        <v>208</v>
      </c>
      <c r="E45" s="76" t="s">
        <v>51</v>
      </c>
      <c r="F45" s="102" t="s">
        <v>81</v>
      </c>
      <c r="G45" s="53">
        <v>12</v>
      </c>
      <c r="H45" s="64">
        <v>3</v>
      </c>
      <c r="I45" s="65">
        <v>3</v>
      </c>
      <c r="J45" s="65">
        <v>3</v>
      </c>
      <c r="K45" s="66">
        <v>3</v>
      </c>
      <c r="L45" s="55">
        <v>3</v>
      </c>
      <c r="M45" s="54">
        <v>3</v>
      </c>
      <c r="N45" s="54"/>
      <c r="O45" s="56"/>
      <c r="P45" s="122">
        <f t="shared" si="0"/>
        <v>1</v>
      </c>
      <c r="Q45" s="39">
        <f t="shared" si="0"/>
        <v>1</v>
      </c>
      <c r="R45" s="89"/>
      <c r="S45" s="91"/>
      <c r="T45" s="38">
        <f t="shared" si="1"/>
        <v>0.25</v>
      </c>
      <c r="U45" s="39">
        <f t="shared" si="2"/>
        <v>0.5</v>
      </c>
      <c r="V45" s="39"/>
      <c r="W45" s="43"/>
      <c r="X45" s="57" t="s">
        <v>116</v>
      </c>
    </row>
    <row r="46" spans="2:24" ht="192.45" customHeight="1" x14ac:dyDescent="0.3">
      <c r="B46" s="71" t="s">
        <v>21</v>
      </c>
      <c r="C46" s="72" t="s">
        <v>160</v>
      </c>
      <c r="D46" s="72" t="s">
        <v>209</v>
      </c>
      <c r="E46" s="76" t="s">
        <v>51</v>
      </c>
      <c r="F46" s="102" t="s">
        <v>82</v>
      </c>
      <c r="G46" s="53">
        <v>12</v>
      </c>
      <c r="H46" s="64">
        <v>3</v>
      </c>
      <c r="I46" s="65">
        <v>3</v>
      </c>
      <c r="J46" s="65">
        <v>3</v>
      </c>
      <c r="K46" s="66">
        <v>3</v>
      </c>
      <c r="L46" s="55">
        <v>3</v>
      </c>
      <c r="M46" s="54">
        <v>3</v>
      </c>
      <c r="N46" s="54"/>
      <c r="O46" s="56"/>
      <c r="P46" s="122">
        <f t="shared" si="0"/>
        <v>1</v>
      </c>
      <c r="Q46" s="39">
        <f t="shared" si="0"/>
        <v>1</v>
      </c>
      <c r="R46" s="89"/>
      <c r="S46" s="91"/>
      <c r="T46" s="38">
        <f t="shared" si="1"/>
        <v>0.25</v>
      </c>
      <c r="U46" s="39">
        <f t="shared" si="2"/>
        <v>0.5</v>
      </c>
      <c r="V46" s="39"/>
      <c r="W46" s="43"/>
      <c r="X46" s="57" t="s">
        <v>117</v>
      </c>
    </row>
    <row r="47" spans="2:24" ht="192.45" customHeight="1" x14ac:dyDescent="0.3">
      <c r="B47" s="71" t="s">
        <v>21</v>
      </c>
      <c r="C47" s="72" t="s">
        <v>161</v>
      </c>
      <c r="D47" s="72" t="s">
        <v>210</v>
      </c>
      <c r="E47" s="76" t="s">
        <v>51</v>
      </c>
      <c r="F47" s="102" t="s">
        <v>83</v>
      </c>
      <c r="G47" s="53">
        <v>12</v>
      </c>
      <c r="H47" s="64">
        <v>3</v>
      </c>
      <c r="I47" s="65">
        <v>3</v>
      </c>
      <c r="J47" s="65">
        <v>3</v>
      </c>
      <c r="K47" s="66">
        <v>3</v>
      </c>
      <c r="L47" s="55">
        <v>3</v>
      </c>
      <c r="M47" s="54">
        <v>3</v>
      </c>
      <c r="N47" s="54"/>
      <c r="O47" s="56"/>
      <c r="P47" s="122">
        <f t="shared" si="0"/>
        <v>1</v>
      </c>
      <c r="Q47" s="39">
        <f t="shared" si="0"/>
        <v>1</v>
      </c>
      <c r="R47" s="89"/>
      <c r="S47" s="91"/>
      <c r="T47" s="38">
        <f t="shared" si="1"/>
        <v>0.25</v>
      </c>
      <c r="U47" s="39">
        <f t="shared" si="2"/>
        <v>0.5</v>
      </c>
      <c r="V47" s="39"/>
      <c r="W47" s="43"/>
      <c r="X47" s="57" t="s">
        <v>118</v>
      </c>
    </row>
    <row r="48" spans="2:24" ht="192.45" customHeight="1" x14ac:dyDescent="0.3">
      <c r="B48" s="71" t="s">
        <v>21</v>
      </c>
      <c r="C48" s="72" t="s">
        <v>162</v>
      </c>
      <c r="D48" s="72" t="s">
        <v>211</v>
      </c>
      <c r="E48" s="76" t="s">
        <v>51</v>
      </c>
      <c r="F48" s="102" t="s">
        <v>84</v>
      </c>
      <c r="G48" s="53">
        <v>600</v>
      </c>
      <c r="H48" s="64">
        <v>150</v>
      </c>
      <c r="I48" s="65">
        <v>150</v>
      </c>
      <c r="J48" s="65">
        <v>150</v>
      </c>
      <c r="K48" s="66">
        <v>150</v>
      </c>
      <c r="L48" s="55">
        <v>150</v>
      </c>
      <c r="M48" s="54">
        <v>150</v>
      </c>
      <c r="N48" s="54"/>
      <c r="O48" s="56"/>
      <c r="P48" s="122">
        <f t="shared" si="0"/>
        <v>1</v>
      </c>
      <c r="Q48" s="39">
        <f t="shared" si="0"/>
        <v>1</v>
      </c>
      <c r="R48" s="89"/>
      <c r="S48" s="91"/>
      <c r="T48" s="38">
        <f t="shared" si="1"/>
        <v>0.25</v>
      </c>
      <c r="U48" s="39">
        <f t="shared" si="2"/>
        <v>0.5</v>
      </c>
      <c r="V48" s="39"/>
      <c r="W48" s="43"/>
      <c r="X48" s="57" t="s">
        <v>119</v>
      </c>
    </row>
    <row r="49" spans="2:24" ht="192.45" customHeight="1" x14ac:dyDescent="0.3">
      <c r="B49" s="71" t="s">
        <v>21</v>
      </c>
      <c r="C49" s="72" t="s">
        <v>163</v>
      </c>
      <c r="D49" s="72" t="s">
        <v>212</v>
      </c>
      <c r="E49" s="76" t="s">
        <v>51</v>
      </c>
      <c r="F49" s="102" t="s">
        <v>84</v>
      </c>
      <c r="G49" s="53">
        <v>200</v>
      </c>
      <c r="H49" s="64">
        <v>50</v>
      </c>
      <c r="I49" s="65">
        <v>50</v>
      </c>
      <c r="J49" s="65">
        <v>50</v>
      </c>
      <c r="K49" s="66">
        <v>50</v>
      </c>
      <c r="L49" s="55">
        <v>50</v>
      </c>
      <c r="M49" s="54">
        <v>50</v>
      </c>
      <c r="N49" s="54"/>
      <c r="O49" s="56"/>
      <c r="P49" s="122">
        <f t="shared" si="0"/>
        <v>1</v>
      </c>
      <c r="Q49" s="39">
        <f t="shared" si="0"/>
        <v>1</v>
      </c>
      <c r="R49" s="89"/>
      <c r="S49" s="91"/>
      <c r="T49" s="38">
        <f t="shared" si="1"/>
        <v>0.25</v>
      </c>
      <c r="U49" s="39">
        <f t="shared" si="2"/>
        <v>0.5</v>
      </c>
      <c r="V49" s="39"/>
      <c r="W49" s="43"/>
      <c r="X49" s="57" t="s">
        <v>120</v>
      </c>
    </row>
    <row r="50" spans="2:24" ht="192.45" customHeight="1" x14ac:dyDescent="0.3">
      <c r="B50" s="71" t="s">
        <v>21</v>
      </c>
      <c r="C50" s="72" t="s">
        <v>164</v>
      </c>
      <c r="D50" s="72" t="s">
        <v>213</v>
      </c>
      <c r="E50" s="76" t="s">
        <v>51</v>
      </c>
      <c r="F50" s="102" t="s">
        <v>84</v>
      </c>
      <c r="G50" s="53">
        <v>240</v>
      </c>
      <c r="H50" s="64">
        <v>60</v>
      </c>
      <c r="I50" s="65">
        <v>60</v>
      </c>
      <c r="J50" s="65">
        <v>60</v>
      </c>
      <c r="K50" s="66">
        <v>60</v>
      </c>
      <c r="L50" s="55">
        <v>60</v>
      </c>
      <c r="M50" s="54">
        <v>60</v>
      </c>
      <c r="N50" s="54"/>
      <c r="O50" s="56"/>
      <c r="P50" s="122">
        <f t="shared" si="0"/>
        <v>1</v>
      </c>
      <c r="Q50" s="39">
        <f t="shared" si="0"/>
        <v>1</v>
      </c>
      <c r="R50" s="89"/>
      <c r="S50" s="91"/>
      <c r="T50" s="38">
        <f t="shared" si="1"/>
        <v>0.25</v>
      </c>
      <c r="U50" s="39">
        <f t="shared" si="2"/>
        <v>0.5</v>
      </c>
      <c r="V50" s="39"/>
      <c r="W50" s="43"/>
      <c r="X50" s="57" t="s">
        <v>121</v>
      </c>
    </row>
    <row r="51" spans="2:24" ht="192.45" customHeight="1" x14ac:dyDescent="0.3">
      <c r="B51" s="68" t="s">
        <v>48</v>
      </c>
      <c r="C51" s="69" t="s">
        <v>165</v>
      </c>
      <c r="D51" s="69" t="s">
        <v>214</v>
      </c>
      <c r="E51" s="69" t="s">
        <v>51</v>
      </c>
      <c r="F51" s="103" t="s">
        <v>85</v>
      </c>
      <c r="G51" s="67">
        <v>33</v>
      </c>
      <c r="H51" s="64">
        <v>9</v>
      </c>
      <c r="I51" s="65">
        <v>8</v>
      </c>
      <c r="J51" s="65">
        <v>8</v>
      </c>
      <c r="K51" s="66">
        <v>8</v>
      </c>
      <c r="L51" s="55">
        <f>SUM(L52:L53)</f>
        <v>9</v>
      </c>
      <c r="M51" s="54">
        <f>SUM(M52:M53)</f>
        <v>9</v>
      </c>
      <c r="N51" s="54"/>
      <c r="O51" s="56"/>
      <c r="P51" s="122">
        <f t="shared" si="0"/>
        <v>1</v>
      </c>
      <c r="Q51" s="39">
        <f t="shared" si="0"/>
        <v>1.125</v>
      </c>
      <c r="R51" s="89"/>
      <c r="S51" s="91"/>
      <c r="T51" s="38">
        <f t="shared" si="1"/>
        <v>0.27272727272727271</v>
      </c>
      <c r="U51" s="39">
        <f t="shared" si="2"/>
        <v>0.54545454545454541</v>
      </c>
      <c r="V51" s="39"/>
      <c r="W51" s="43"/>
      <c r="X51" s="88" t="s">
        <v>122</v>
      </c>
    </row>
    <row r="52" spans="2:24" ht="192.45" customHeight="1" x14ac:dyDescent="0.3">
      <c r="B52" s="71" t="s">
        <v>21</v>
      </c>
      <c r="C52" s="72" t="s">
        <v>166</v>
      </c>
      <c r="D52" s="105" t="s">
        <v>215</v>
      </c>
      <c r="E52" s="76" t="s">
        <v>51</v>
      </c>
      <c r="F52" s="101" t="s">
        <v>86</v>
      </c>
      <c r="G52" s="53">
        <v>32</v>
      </c>
      <c r="H52" s="64">
        <v>8</v>
      </c>
      <c r="I52" s="65">
        <v>8</v>
      </c>
      <c r="J52" s="65">
        <v>8</v>
      </c>
      <c r="K52" s="66">
        <v>8</v>
      </c>
      <c r="L52" s="55">
        <v>8</v>
      </c>
      <c r="M52" s="54">
        <v>8</v>
      </c>
      <c r="N52" s="54"/>
      <c r="O52" s="56"/>
      <c r="P52" s="122">
        <f t="shared" si="0"/>
        <v>1</v>
      </c>
      <c r="Q52" s="39">
        <f t="shared" si="0"/>
        <v>1</v>
      </c>
      <c r="R52" s="89"/>
      <c r="S52" s="91"/>
      <c r="T52" s="38">
        <f t="shared" si="1"/>
        <v>0.25</v>
      </c>
      <c r="U52" s="39">
        <f t="shared" si="2"/>
        <v>0.5</v>
      </c>
      <c r="V52" s="39"/>
      <c r="W52" s="43"/>
      <c r="X52" s="57" t="s">
        <v>123</v>
      </c>
    </row>
    <row r="53" spans="2:24" ht="192.45" customHeight="1" x14ac:dyDescent="0.3">
      <c r="B53" s="71" t="s">
        <v>21</v>
      </c>
      <c r="C53" s="72" t="s">
        <v>167</v>
      </c>
      <c r="D53" s="105" t="s">
        <v>216</v>
      </c>
      <c r="E53" s="76" t="s">
        <v>51</v>
      </c>
      <c r="F53" s="101" t="s">
        <v>87</v>
      </c>
      <c r="G53" s="53">
        <v>1</v>
      </c>
      <c r="H53" s="64">
        <v>1</v>
      </c>
      <c r="I53" s="65">
        <v>0</v>
      </c>
      <c r="J53" s="65">
        <v>0</v>
      </c>
      <c r="K53" s="66">
        <v>0</v>
      </c>
      <c r="L53" s="55">
        <v>1</v>
      </c>
      <c r="M53" s="54">
        <v>1</v>
      </c>
      <c r="N53" s="54"/>
      <c r="O53" s="56"/>
      <c r="P53" s="122">
        <f t="shared" si="0"/>
        <v>1</v>
      </c>
      <c r="Q53" s="39" t="str">
        <f t="shared" si="0"/>
        <v>100%</v>
      </c>
      <c r="R53" s="89"/>
      <c r="S53" s="91"/>
      <c r="T53" s="38">
        <f t="shared" si="1"/>
        <v>1</v>
      </c>
      <c r="U53" s="39">
        <f t="shared" si="2"/>
        <v>2</v>
      </c>
      <c r="V53" s="39"/>
      <c r="W53" s="43"/>
      <c r="X53" s="57" t="s">
        <v>239</v>
      </c>
    </row>
    <row r="54" spans="2:24" ht="192.45" customHeight="1" x14ac:dyDescent="0.3">
      <c r="B54" s="68" t="s">
        <v>49</v>
      </c>
      <c r="C54" s="69" t="s">
        <v>168</v>
      </c>
      <c r="D54" s="69" t="s">
        <v>217</v>
      </c>
      <c r="E54" s="69" t="s">
        <v>51</v>
      </c>
      <c r="F54" s="103" t="s">
        <v>85</v>
      </c>
      <c r="G54" s="67">
        <v>32</v>
      </c>
      <c r="H54" s="64">
        <v>8</v>
      </c>
      <c r="I54" s="65">
        <v>8</v>
      </c>
      <c r="J54" s="65">
        <v>8</v>
      </c>
      <c r="K54" s="66">
        <v>8</v>
      </c>
      <c r="L54" s="55">
        <f>SUM(L55:L58)</f>
        <v>6</v>
      </c>
      <c r="M54" s="54">
        <f>SUM(M55:M58)</f>
        <v>6</v>
      </c>
      <c r="N54" s="54"/>
      <c r="O54" s="56"/>
      <c r="P54" s="122">
        <f t="shared" si="0"/>
        <v>0.75</v>
      </c>
      <c r="Q54" s="39">
        <f t="shared" si="0"/>
        <v>0.75</v>
      </c>
      <c r="R54" s="89"/>
      <c r="S54" s="91"/>
      <c r="T54" s="38">
        <f t="shared" si="1"/>
        <v>0.1875</v>
      </c>
      <c r="U54" s="39">
        <f t="shared" si="2"/>
        <v>0.375</v>
      </c>
      <c r="V54" s="39"/>
      <c r="W54" s="43"/>
      <c r="X54" s="88" t="s">
        <v>124</v>
      </c>
    </row>
    <row r="55" spans="2:24" ht="192.45" customHeight="1" x14ac:dyDescent="0.3">
      <c r="B55" s="71" t="s">
        <v>21</v>
      </c>
      <c r="C55" s="104" t="s">
        <v>169</v>
      </c>
      <c r="D55" s="72" t="s">
        <v>218</v>
      </c>
      <c r="E55" s="1" t="s">
        <v>51</v>
      </c>
      <c r="F55" s="102" t="s">
        <v>88</v>
      </c>
      <c r="G55" s="53">
        <v>8</v>
      </c>
      <c r="H55" s="64">
        <v>2</v>
      </c>
      <c r="I55" s="65">
        <v>2</v>
      </c>
      <c r="J55" s="65">
        <v>2</v>
      </c>
      <c r="K55" s="66">
        <v>2</v>
      </c>
      <c r="L55" s="55">
        <v>2</v>
      </c>
      <c r="M55" s="54">
        <v>2</v>
      </c>
      <c r="N55" s="54"/>
      <c r="O55" s="56"/>
      <c r="P55" s="122">
        <f t="shared" si="0"/>
        <v>1</v>
      </c>
      <c r="Q55" s="39">
        <f t="shared" si="0"/>
        <v>1</v>
      </c>
      <c r="R55" s="89"/>
      <c r="S55" s="91"/>
      <c r="T55" s="38">
        <f t="shared" si="1"/>
        <v>0.25</v>
      </c>
      <c r="U55" s="39">
        <f t="shared" si="2"/>
        <v>0.5</v>
      </c>
      <c r="V55" s="39"/>
      <c r="W55" s="43"/>
      <c r="X55" s="57" t="s">
        <v>246</v>
      </c>
    </row>
    <row r="56" spans="2:24" ht="192.45" customHeight="1" x14ac:dyDescent="0.3">
      <c r="B56" s="71" t="s">
        <v>21</v>
      </c>
      <c r="C56" s="104" t="s">
        <v>170</v>
      </c>
      <c r="D56" s="72" t="s">
        <v>219</v>
      </c>
      <c r="E56" s="1" t="s">
        <v>51</v>
      </c>
      <c r="F56" s="102" t="s">
        <v>88</v>
      </c>
      <c r="G56" s="53">
        <v>8</v>
      </c>
      <c r="H56" s="64">
        <v>2</v>
      </c>
      <c r="I56" s="65">
        <v>2</v>
      </c>
      <c r="J56" s="65">
        <v>2</v>
      </c>
      <c r="K56" s="66">
        <v>2</v>
      </c>
      <c r="L56" s="55">
        <v>2</v>
      </c>
      <c r="M56" s="54">
        <v>2</v>
      </c>
      <c r="N56" s="54"/>
      <c r="O56" s="56"/>
      <c r="P56" s="122">
        <f t="shared" si="0"/>
        <v>1</v>
      </c>
      <c r="Q56" s="39">
        <f t="shared" si="0"/>
        <v>1</v>
      </c>
      <c r="R56" s="89"/>
      <c r="S56" s="91"/>
      <c r="T56" s="38">
        <f t="shared" si="1"/>
        <v>0.25</v>
      </c>
      <c r="U56" s="39">
        <f t="shared" si="2"/>
        <v>0.5</v>
      </c>
      <c r="V56" s="39"/>
      <c r="W56" s="43"/>
      <c r="X56" s="57" t="s">
        <v>125</v>
      </c>
    </row>
    <row r="57" spans="2:24" ht="192.45" customHeight="1" x14ac:dyDescent="0.3">
      <c r="B57" s="71" t="s">
        <v>21</v>
      </c>
      <c r="C57" s="104" t="s">
        <v>171</v>
      </c>
      <c r="D57" s="72" t="s">
        <v>220</v>
      </c>
      <c r="E57" s="1" t="s">
        <v>51</v>
      </c>
      <c r="F57" s="102" t="s">
        <v>88</v>
      </c>
      <c r="G57" s="53">
        <v>8</v>
      </c>
      <c r="H57" s="64">
        <v>2</v>
      </c>
      <c r="I57" s="65">
        <v>2</v>
      </c>
      <c r="J57" s="65">
        <v>2</v>
      </c>
      <c r="K57" s="66">
        <v>2</v>
      </c>
      <c r="L57" s="55">
        <v>2</v>
      </c>
      <c r="M57" s="54">
        <v>2</v>
      </c>
      <c r="N57" s="54"/>
      <c r="O57" s="56"/>
      <c r="P57" s="122">
        <f t="shared" si="0"/>
        <v>1</v>
      </c>
      <c r="Q57" s="39">
        <f t="shared" si="0"/>
        <v>1</v>
      </c>
      <c r="R57" s="89"/>
      <c r="S57" s="91"/>
      <c r="T57" s="38">
        <f t="shared" si="1"/>
        <v>0.25</v>
      </c>
      <c r="U57" s="39">
        <f t="shared" si="2"/>
        <v>0.5</v>
      </c>
      <c r="V57" s="39"/>
      <c r="W57" s="43"/>
      <c r="X57" s="57" t="s">
        <v>126</v>
      </c>
    </row>
    <row r="58" spans="2:24" ht="192.45" customHeight="1" x14ac:dyDescent="0.3">
      <c r="B58" s="71" t="s">
        <v>21</v>
      </c>
      <c r="C58" s="104" t="s">
        <v>172</v>
      </c>
      <c r="D58" s="72" t="s">
        <v>221</v>
      </c>
      <c r="E58" s="1" t="s">
        <v>51</v>
      </c>
      <c r="F58" s="102" t="s">
        <v>88</v>
      </c>
      <c r="G58" s="53">
        <v>8</v>
      </c>
      <c r="H58" s="64">
        <v>2</v>
      </c>
      <c r="I58" s="65">
        <v>2</v>
      </c>
      <c r="J58" s="65">
        <v>2</v>
      </c>
      <c r="K58" s="66">
        <v>2</v>
      </c>
      <c r="L58" s="55">
        <v>0</v>
      </c>
      <c r="M58" s="54">
        <v>0</v>
      </c>
      <c r="N58" s="54"/>
      <c r="O58" s="56"/>
      <c r="P58" s="122">
        <f t="shared" si="0"/>
        <v>0</v>
      </c>
      <c r="Q58" s="39">
        <f t="shared" si="0"/>
        <v>0</v>
      </c>
      <c r="R58" s="89"/>
      <c r="S58" s="91"/>
      <c r="T58" s="38">
        <f t="shared" si="1"/>
        <v>0</v>
      </c>
      <c r="U58" s="39">
        <f t="shared" si="2"/>
        <v>0</v>
      </c>
      <c r="V58" s="39"/>
      <c r="W58" s="43"/>
      <c r="X58" s="57" t="s">
        <v>127</v>
      </c>
    </row>
    <row r="59" spans="2:24" ht="192.45" customHeight="1" x14ac:dyDescent="0.3">
      <c r="B59" s="106" t="s">
        <v>50</v>
      </c>
      <c r="C59" s="69" t="s">
        <v>173</v>
      </c>
      <c r="D59" s="69" t="s">
        <v>222</v>
      </c>
      <c r="E59" s="69" t="s">
        <v>51</v>
      </c>
      <c r="F59" s="103" t="s">
        <v>85</v>
      </c>
      <c r="G59" s="67">
        <v>20126</v>
      </c>
      <c r="H59" s="64">
        <v>5032</v>
      </c>
      <c r="I59" s="65">
        <v>5032</v>
      </c>
      <c r="J59" s="65">
        <v>5031</v>
      </c>
      <c r="K59" s="66">
        <v>5031</v>
      </c>
      <c r="L59" s="55">
        <f>SUM(L60:L63)</f>
        <v>5030</v>
      </c>
      <c r="M59" s="54">
        <f>SUM(M60:M63)</f>
        <v>5030</v>
      </c>
      <c r="N59" s="54"/>
      <c r="O59" s="56"/>
      <c r="P59" s="122">
        <f t="shared" si="0"/>
        <v>0.99960254372019075</v>
      </c>
      <c r="Q59" s="39">
        <f t="shared" si="0"/>
        <v>0.99960254372019075</v>
      </c>
      <c r="R59" s="89"/>
      <c r="S59" s="91"/>
      <c r="T59" s="38">
        <f t="shared" si="1"/>
        <v>0.24992546954188613</v>
      </c>
      <c r="U59" s="39">
        <f t="shared" si="2"/>
        <v>0.49985093908377226</v>
      </c>
      <c r="V59" s="39"/>
      <c r="W59" s="43"/>
      <c r="X59" s="88" t="s">
        <v>247</v>
      </c>
    </row>
    <row r="60" spans="2:24" ht="192.45" customHeight="1" x14ac:dyDescent="0.3">
      <c r="B60" s="71" t="s">
        <v>21</v>
      </c>
      <c r="C60" s="72" t="s">
        <v>174</v>
      </c>
      <c r="D60" s="72" t="s">
        <v>223</v>
      </c>
      <c r="E60" s="76" t="s">
        <v>51</v>
      </c>
      <c r="F60" s="102" t="s">
        <v>89</v>
      </c>
      <c r="G60" s="53">
        <v>8</v>
      </c>
      <c r="H60" s="64">
        <v>2</v>
      </c>
      <c r="I60" s="65">
        <v>2</v>
      </c>
      <c r="J60" s="65">
        <v>2</v>
      </c>
      <c r="K60" s="66">
        <v>2</v>
      </c>
      <c r="L60" s="55">
        <v>0</v>
      </c>
      <c r="M60" s="54">
        <v>0</v>
      </c>
      <c r="N60" s="54"/>
      <c r="O60" s="56"/>
      <c r="P60" s="122">
        <f t="shared" si="0"/>
        <v>0</v>
      </c>
      <c r="Q60" s="39">
        <f t="shared" si="0"/>
        <v>0</v>
      </c>
      <c r="R60" s="89"/>
      <c r="S60" s="91"/>
      <c r="T60" s="38">
        <f t="shared" si="1"/>
        <v>0</v>
      </c>
      <c r="U60" s="39">
        <f t="shared" si="2"/>
        <v>0</v>
      </c>
      <c r="V60" s="39"/>
      <c r="W60" s="43"/>
      <c r="X60" s="57" t="s">
        <v>128</v>
      </c>
    </row>
    <row r="61" spans="2:24" ht="192.45" customHeight="1" x14ac:dyDescent="0.3">
      <c r="B61" s="71" t="s">
        <v>21</v>
      </c>
      <c r="C61" s="72" t="s">
        <v>175</v>
      </c>
      <c r="D61" s="72" t="s">
        <v>224</v>
      </c>
      <c r="E61" s="76" t="s">
        <v>51</v>
      </c>
      <c r="F61" s="102" t="s">
        <v>90</v>
      </c>
      <c r="G61" s="53">
        <v>7600</v>
      </c>
      <c r="H61" s="64">
        <v>1900</v>
      </c>
      <c r="I61" s="65">
        <v>1900</v>
      </c>
      <c r="J61" s="65">
        <v>1900</v>
      </c>
      <c r="K61" s="66">
        <v>1900</v>
      </c>
      <c r="L61" s="55">
        <v>1900</v>
      </c>
      <c r="M61" s="54">
        <v>1900</v>
      </c>
      <c r="N61" s="54"/>
      <c r="O61" s="56"/>
      <c r="P61" s="122">
        <f t="shared" si="0"/>
        <v>1</v>
      </c>
      <c r="Q61" s="39">
        <f t="shared" si="0"/>
        <v>1</v>
      </c>
      <c r="R61" s="89"/>
      <c r="S61" s="91"/>
      <c r="T61" s="38">
        <f t="shared" si="1"/>
        <v>0.25</v>
      </c>
      <c r="U61" s="39">
        <f t="shared" ref="U61:U62" si="3">IFERROR((L61+M61)/G61, "No Programado")</f>
        <v>0.5</v>
      </c>
      <c r="V61" s="39"/>
      <c r="W61" s="43"/>
      <c r="X61" s="57" t="s">
        <v>248</v>
      </c>
    </row>
    <row r="62" spans="2:24" ht="192.45" customHeight="1" x14ac:dyDescent="0.3">
      <c r="B62" s="71" t="s">
        <v>21</v>
      </c>
      <c r="C62" s="72" t="s">
        <v>176</v>
      </c>
      <c r="D62" s="72" t="s">
        <v>225</v>
      </c>
      <c r="E62" s="76" t="s">
        <v>51</v>
      </c>
      <c r="F62" s="102" t="s">
        <v>90</v>
      </c>
      <c r="G62" s="53">
        <v>4918</v>
      </c>
      <c r="H62" s="64">
        <v>1230</v>
      </c>
      <c r="I62" s="65">
        <v>1230</v>
      </c>
      <c r="J62" s="65">
        <v>1229</v>
      </c>
      <c r="K62" s="66">
        <v>1229</v>
      </c>
      <c r="L62" s="55">
        <v>1230</v>
      </c>
      <c r="M62" s="54">
        <v>1230</v>
      </c>
      <c r="N62" s="54"/>
      <c r="O62" s="56"/>
      <c r="P62" s="122">
        <f t="shared" si="0"/>
        <v>1</v>
      </c>
      <c r="Q62" s="39">
        <f t="shared" si="0"/>
        <v>1</v>
      </c>
      <c r="R62" s="89"/>
      <c r="S62" s="91"/>
      <c r="T62" s="38">
        <f t="shared" si="1"/>
        <v>0.25010166734444894</v>
      </c>
      <c r="U62" s="39">
        <f t="shared" si="3"/>
        <v>0.50020333468889788</v>
      </c>
      <c r="V62" s="39"/>
      <c r="W62" s="43"/>
      <c r="X62" s="57" t="s">
        <v>249</v>
      </c>
    </row>
    <row r="63" spans="2:24" ht="192.45" customHeight="1" thickBot="1" x14ac:dyDescent="0.35">
      <c r="B63" s="73" t="s">
        <v>21</v>
      </c>
      <c r="C63" s="74" t="s">
        <v>177</v>
      </c>
      <c r="D63" s="74" t="s">
        <v>226</v>
      </c>
      <c r="E63" s="77" t="s">
        <v>51</v>
      </c>
      <c r="F63" s="107" t="s">
        <v>90</v>
      </c>
      <c r="G63" s="26">
        <v>7600</v>
      </c>
      <c r="H63" s="61">
        <v>1900</v>
      </c>
      <c r="I63" s="62">
        <v>1900</v>
      </c>
      <c r="J63" s="62">
        <v>1900</v>
      </c>
      <c r="K63" s="63">
        <v>1900</v>
      </c>
      <c r="L63" s="7">
        <v>1900</v>
      </c>
      <c r="M63" s="8">
        <v>1900</v>
      </c>
      <c r="N63" s="8"/>
      <c r="O63" s="9"/>
      <c r="P63" s="123">
        <f t="shared" si="0"/>
        <v>1</v>
      </c>
      <c r="Q63" s="47">
        <f t="shared" si="0"/>
        <v>1</v>
      </c>
      <c r="R63" s="90"/>
      <c r="S63" s="92"/>
      <c r="T63" s="46">
        <f t="shared" si="1"/>
        <v>0.25</v>
      </c>
      <c r="U63" s="47">
        <f>IFERROR((L63+M63)/G63, "No Programado")</f>
        <v>0.5</v>
      </c>
      <c r="V63" s="47"/>
      <c r="W63" s="48"/>
      <c r="X63" s="24" t="s">
        <v>250</v>
      </c>
    </row>
    <row r="67" spans="3:24" ht="51" customHeight="1" x14ac:dyDescent="0.3">
      <c r="C67" s="165" t="s">
        <v>22</v>
      </c>
      <c r="D67" s="166"/>
      <c r="E67" s="166"/>
      <c r="F67" s="166"/>
      <c r="G67" s="25"/>
      <c r="L67" s="165" t="s">
        <v>252</v>
      </c>
      <c r="M67" s="166"/>
      <c r="N67" s="166"/>
      <c r="O67" s="166"/>
      <c r="P67" s="166"/>
      <c r="Q67" s="166"/>
      <c r="V67" s="165" t="s">
        <v>23</v>
      </c>
      <c r="W67" s="166"/>
      <c r="X67" s="166"/>
    </row>
    <row r="70" spans="3:24" ht="15" thickBot="1" x14ac:dyDescent="0.35"/>
    <row r="71" spans="3:24" ht="15.75" customHeight="1" thickBot="1" x14ac:dyDescent="0.35">
      <c r="E71" s="169" t="s">
        <v>24</v>
      </c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1"/>
    </row>
    <row r="72" spans="3:24" ht="27" customHeight="1" thickBot="1" x14ac:dyDescent="0.35">
      <c r="E72" s="134" t="s">
        <v>25</v>
      </c>
      <c r="F72" s="134" t="s">
        <v>30</v>
      </c>
      <c r="G72" s="127" t="s">
        <v>26</v>
      </c>
      <c r="H72" s="128"/>
      <c r="I72" s="128"/>
      <c r="J72" s="136"/>
      <c r="K72" s="127" t="s">
        <v>27</v>
      </c>
      <c r="L72" s="128"/>
      <c r="M72" s="128"/>
      <c r="N72" s="136"/>
      <c r="O72" s="127" t="s">
        <v>28</v>
      </c>
      <c r="P72" s="128"/>
      <c r="Q72" s="128"/>
      <c r="R72" s="136"/>
      <c r="S72" s="127" t="s">
        <v>29</v>
      </c>
      <c r="T72" s="128"/>
      <c r="U72" s="128"/>
      <c r="V72" s="129"/>
      <c r="W72" s="130" t="s">
        <v>31</v>
      </c>
      <c r="X72" s="131"/>
    </row>
    <row r="73" spans="3:24" ht="27" customHeight="1" thickBot="1" x14ac:dyDescent="0.35">
      <c r="E73" s="135"/>
      <c r="F73" s="135"/>
      <c r="G73" s="2" t="s">
        <v>32</v>
      </c>
      <c r="H73" s="33" t="s">
        <v>33</v>
      </c>
      <c r="I73" s="3" t="s">
        <v>34</v>
      </c>
      <c r="J73" s="34" t="s">
        <v>35</v>
      </c>
      <c r="K73" s="2" t="s">
        <v>32</v>
      </c>
      <c r="L73" s="33" t="s">
        <v>33</v>
      </c>
      <c r="M73" s="3" t="s">
        <v>34</v>
      </c>
      <c r="N73" s="34" t="s">
        <v>35</v>
      </c>
      <c r="O73" s="2" t="s">
        <v>32</v>
      </c>
      <c r="P73" s="33" t="s">
        <v>33</v>
      </c>
      <c r="Q73" s="3" t="s">
        <v>34</v>
      </c>
      <c r="R73" s="34" t="s">
        <v>35</v>
      </c>
      <c r="S73" s="2" t="s">
        <v>32</v>
      </c>
      <c r="T73" s="33" t="s">
        <v>33</v>
      </c>
      <c r="U73" s="3" t="s">
        <v>34</v>
      </c>
      <c r="V73" s="35" t="s">
        <v>35</v>
      </c>
      <c r="W73" s="132"/>
      <c r="X73" s="133"/>
    </row>
    <row r="74" spans="3:24" x14ac:dyDescent="0.3">
      <c r="E74" s="36"/>
      <c r="F74" s="37"/>
      <c r="G74" s="10"/>
      <c r="H74" s="21"/>
      <c r="I74" s="21"/>
      <c r="J74" s="22"/>
      <c r="K74" s="20"/>
      <c r="L74" s="21"/>
      <c r="M74" s="21"/>
      <c r="N74" s="23"/>
      <c r="O74" s="38" t="str">
        <f>IFERROR((K74/G74),"NO APLICA")</f>
        <v>NO APLICA</v>
      </c>
      <c r="P74" s="39" t="str">
        <f>IFERROR((L74/H74),"NO APLICA")</f>
        <v>NO APLICA</v>
      </c>
      <c r="Q74" s="39" t="str">
        <f t="shared" ref="Q74:R83" si="4">IFERROR((M74/I74),"NO APLICA")</f>
        <v>NO APLICA</v>
      </c>
      <c r="R74" s="40" t="str">
        <f t="shared" si="4"/>
        <v>NO APLICA</v>
      </c>
      <c r="S74" s="38" t="str">
        <f>IFERROR(((K74)/(G74)),"NO APLICA")</f>
        <v>NO APLICA</v>
      </c>
      <c r="T74" s="39" t="str">
        <f>IFERROR(((K74+L74)/(G74+H74)),"NO APLICA")</f>
        <v>NO APLICA</v>
      </c>
      <c r="U74" s="39" t="str">
        <f>IFERROR(((K74+L74+M74)/(G74+H74+I74)),"NO APLICA")</f>
        <v>NO APLICA</v>
      </c>
      <c r="V74" s="40" t="str">
        <f>IFERROR(((K74+L74+M74+N74)/(G74+H74+I74+J74)),"NO APLICA")</f>
        <v>NO APLICA</v>
      </c>
      <c r="W74" s="167"/>
      <c r="X74" s="168"/>
    </row>
    <row r="75" spans="3:24" ht="41.4" x14ac:dyDescent="0.3">
      <c r="E75" s="41" t="s">
        <v>227</v>
      </c>
      <c r="F75" s="42">
        <v>553533.34</v>
      </c>
      <c r="G75" s="10">
        <v>87385.11</v>
      </c>
      <c r="H75" s="21"/>
      <c r="I75" s="21"/>
      <c r="J75" s="22"/>
      <c r="K75" s="10">
        <v>87385.11</v>
      </c>
      <c r="L75" s="21"/>
      <c r="M75" s="21"/>
      <c r="N75" s="23"/>
      <c r="O75" s="38">
        <f t="shared" ref="O75:P83" si="5">IFERROR((K75/G75),"NO APLICA")</f>
        <v>1</v>
      </c>
      <c r="P75" s="39" t="str">
        <f t="shared" si="5"/>
        <v>NO APLICA</v>
      </c>
      <c r="Q75" s="39" t="str">
        <f t="shared" si="4"/>
        <v>NO APLICA</v>
      </c>
      <c r="R75" s="43" t="str">
        <f t="shared" si="4"/>
        <v>NO APLICA</v>
      </c>
      <c r="S75" s="38">
        <f t="shared" ref="S75:S83" si="6">IFERROR(((K75)/(G75)),"NO APLICA")</f>
        <v>1</v>
      </c>
      <c r="T75" s="39">
        <f t="shared" ref="T75:T83" si="7">IFERROR(((K75+L75)/(G75+H75)),"NO APLICA")</f>
        <v>1</v>
      </c>
      <c r="U75" s="39">
        <f t="shared" ref="U75:U83" si="8">IFERROR(((K75+L75+M75)/(G75+H75+I75)),"NO APLICA")</f>
        <v>1</v>
      </c>
      <c r="V75" s="43">
        <f t="shared" ref="V75:V83" si="9">IFERROR(((K75+L75+M75+N75)/(G75+H75+I75+J75)),"NO APLICA")</f>
        <v>1</v>
      </c>
      <c r="W75" s="124"/>
      <c r="X75" s="125"/>
    </row>
    <row r="76" spans="3:24" ht="55.2" x14ac:dyDescent="0.3">
      <c r="E76" s="41" t="s">
        <v>228</v>
      </c>
      <c r="F76" s="42">
        <v>6182324.46</v>
      </c>
      <c r="G76" s="10">
        <v>5056329.8099999996</v>
      </c>
      <c r="H76" s="21"/>
      <c r="I76" s="21"/>
      <c r="J76" s="22"/>
      <c r="K76" s="10">
        <v>357283.16</v>
      </c>
      <c r="L76" s="21"/>
      <c r="M76" s="21"/>
      <c r="N76" s="23"/>
      <c r="O76" s="38">
        <f t="shared" si="5"/>
        <v>7.0660572673363647E-2</v>
      </c>
      <c r="P76" s="39" t="str">
        <f t="shared" si="5"/>
        <v>NO APLICA</v>
      </c>
      <c r="Q76" s="39" t="str">
        <f t="shared" si="4"/>
        <v>NO APLICA</v>
      </c>
      <c r="R76" s="43" t="str">
        <f t="shared" si="4"/>
        <v>NO APLICA</v>
      </c>
      <c r="S76" s="38">
        <f t="shared" si="6"/>
        <v>7.0660572673363647E-2</v>
      </c>
      <c r="T76" s="39">
        <f t="shared" si="7"/>
        <v>7.0660572673363647E-2</v>
      </c>
      <c r="U76" s="39">
        <f t="shared" si="8"/>
        <v>7.0660572673363647E-2</v>
      </c>
      <c r="V76" s="43">
        <f t="shared" si="9"/>
        <v>7.0660572673363647E-2</v>
      </c>
      <c r="W76" s="124"/>
      <c r="X76" s="125"/>
    </row>
    <row r="77" spans="3:24" x14ac:dyDescent="0.3">
      <c r="E77" s="41" t="s">
        <v>229</v>
      </c>
      <c r="F77" s="42">
        <v>1119532.1399999999</v>
      </c>
      <c r="G77" s="10">
        <v>163573.53</v>
      </c>
      <c r="H77" s="11"/>
      <c r="I77" s="11"/>
      <c r="J77" s="12"/>
      <c r="K77" s="10">
        <v>163573.53</v>
      </c>
      <c r="L77" s="21"/>
      <c r="M77" s="21"/>
      <c r="N77" s="23"/>
      <c r="O77" s="38">
        <f t="shared" si="5"/>
        <v>1</v>
      </c>
      <c r="P77" s="39" t="str">
        <f t="shared" si="5"/>
        <v>NO APLICA</v>
      </c>
      <c r="Q77" s="39" t="str">
        <f t="shared" si="4"/>
        <v>NO APLICA</v>
      </c>
      <c r="R77" s="43" t="str">
        <f t="shared" si="4"/>
        <v>NO APLICA</v>
      </c>
      <c r="S77" s="38">
        <f t="shared" si="6"/>
        <v>1</v>
      </c>
      <c r="T77" s="39">
        <f t="shared" si="7"/>
        <v>1</v>
      </c>
      <c r="U77" s="39">
        <f t="shared" si="8"/>
        <v>1</v>
      </c>
      <c r="V77" s="43">
        <f t="shared" si="9"/>
        <v>1</v>
      </c>
      <c r="W77" s="147"/>
      <c r="X77" s="148"/>
    </row>
    <row r="78" spans="3:24" ht="27.6" x14ac:dyDescent="0.3">
      <c r="E78" s="41" t="s">
        <v>230</v>
      </c>
      <c r="F78" s="42">
        <v>1316825.05</v>
      </c>
      <c r="G78" s="10">
        <v>249408.62</v>
      </c>
      <c r="H78" s="11"/>
      <c r="I78" s="11"/>
      <c r="J78" s="12"/>
      <c r="K78" s="10">
        <v>249408.62</v>
      </c>
      <c r="L78" s="13"/>
      <c r="M78" s="13"/>
      <c r="N78" s="14"/>
      <c r="O78" s="38">
        <f t="shared" si="5"/>
        <v>1</v>
      </c>
      <c r="P78" s="39" t="str">
        <f t="shared" si="5"/>
        <v>NO APLICA</v>
      </c>
      <c r="Q78" s="39" t="str">
        <f t="shared" si="4"/>
        <v>NO APLICA</v>
      </c>
      <c r="R78" s="43" t="str">
        <f t="shared" si="4"/>
        <v>NO APLICA</v>
      </c>
      <c r="S78" s="38">
        <f t="shared" si="6"/>
        <v>1</v>
      </c>
      <c r="T78" s="39">
        <f t="shared" si="7"/>
        <v>1</v>
      </c>
      <c r="U78" s="39">
        <f t="shared" si="8"/>
        <v>1</v>
      </c>
      <c r="V78" s="43">
        <f t="shared" si="9"/>
        <v>1</v>
      </c>
      <c r="W78" s="108"/>
      <c r="X78" s="109"/>
    </row>
    <row r="79" spans="3:24" ht="69" x14ac:dyDescent="0.3">
      <c r="E79" s="41" t="s">
        <v>231</v>
      </c>
      <c r="F79" s="42">
        <v>3031650.31</v>
      </c>
      <c r="G79" s="10">
        <v>572611.24</v>
      </c>
      <c r="H79" s="11"/>
      <c r="I79" s="11"/>
      <c r="J79" s="12"/>
      <c r="K79" s="10">
        <v>572611.24</v>
      </c>
      <c r="L79" s="13"/>
      <c r="M79" s="13"/>
      <c r="N79" s="14"/>
      <c r="O79" s="38">
        <f t="shared" si="5"/>
        <v>1</v>
      </c>
      <c r="P79" s="39" t="str">
        <f t="shared" si="5"/>
        <v>NO APLICA</v>
      </c>
      <c r="Q79" s="39" t="str">
        <f t="shared" si="4"/>
        <v>NO APLICA</v>
      </c>
      <c r="R79" s="43" t="str">
        <f t="shared" si="4"/>
        <v>NO APLICA</v>
      </c>
      <c r="S79" s="38">
        <f t="shared" si="6"/>
        <v>1</v>
      </c>
      <c r="T79" s="39">
        <f t="shared" si="7"/>
        <v>1</v>
      </c>
      <c r="U79" s="39">
        <f t="shared" si="8"/>
        <v>1</v>
      </c>
      <c r="V79" s="43">
        <f t="shared" si="9"/>
        <v>1</v>
      </c>
      <c r="W79" s="108"/>
      <c r="X79" s="109"/>
    </row>
    <row r="80" spans="3:24" ht="55.2" x14ac:dyDescent="0.3">
      <c r="E80" s="41" t="s">
        <v>232</v>
      </c>
      <c r="F80" s="42">
        <v>1290010.69</v>
      </c>
      <c r="G80" s="10">
        <v>506333.8</v>
      </c>
      <c r="H80" s="11"/>
      <c r="I80" s="11"/>
      <c r="J80" s="12"/>
      <c r="K80" s="10">
        <v>506333.8</v>
      </c>
      <c r="L80" s="13"/>
      <c r="M80" s="13"/>
      <c r="N80" s="14"/>
      <c r="O80" s="38">
        <f t="shared" si="5"/>
        <v>1</v>
      </c>
      <c r="P80" s="39" t="str">
        <f t="shared" si="5"/>
        <v>NO APLICA</v>
      </c>
      <c r="Q80" s="39" t="str">
        <f t="shared" si="4"/>
        <v>NO APLICA</v>
      </c>
      <c r="R80" s="43" t="str">
        <f t="shared" si="4"/>
        <v>NO APLICA</v>
      </c>
      <c r="S80" s="38">
        <f t="shared" si="6"/>
        <v>1</v>
      </c>
      <c r="T80" s="39">
        <f t="shared" si="7"/>
        <v>1</v>
      </c>
      <c r="U80" s="39">
        <f t="shared" si="8"/>
        <v>1</v>
      </c>
      <c r="V80" s="43">
        <f t="shared" si="9"/>
        <v>1</v>
      </c>
      <c r="W80" s="108"/>
      <c r="X80" s="109"/>
    </row>
    <row r="81" spans="5:24" ht="55.2" x14ac:dyDescent="0.3">
      <c r="E81" s="41" t="s">
        <v>233</v>
      </c>
      <c r="F81" s="42">
        <v>1315932.1499999999</v>
      </c>
      <c r="G81" s="10">
        <v>562743.63</v>
      </c>
      <c r="H81" s="11"/>
      <c r="I81" s="11"/>
      <c r="J81" s="12"/>
      <c r="K81" s="10">
        <v>562743.63</v>
      </c>
      <c r="L81" s="13"/>
      <c r="M81" s="13"/>
      <c r="N81" s="14"/>
      <c r="O81" s="38">
        <f t="shared" si="5"/>
        <v>1</v>
      </c>
      <c r="P81" s="39" t="str">
        <f t="shared" si="5"/>
        <v>NO APLICA</v>
      </c>
      <c r="Q81" s="39" t="str">
        <f t="shared" si="4"/>
        <v>NO APLICA</v>
      </c>
      <c r="R81" s="43" t="str">
        <f t="shared" si="4"/>
        <v>NO APLICA</v>
      </c>
      <c r="S81" s="38">
        <f t="shared" si="6"/>
        <v>1</v>
      </c>
      <c r="T81" s="39">
        <f t="shared" si="7"/>
        <v>1</v>
      </c>
      <c r="U81" s="39">
        <f t="shared" si="8"/>
        <v>1</v>
      </c>
      <c r="V81" s="43">
        <f t="shared" si="9"/>
        <v>1</v>
      </c>
      <c r="W81" s="108"/>
      <c r="X81" s="109"/>
    </row>
    <row r="82" spans="5:24" ht="82.8" x14ac:dyDescent="0.3">
      <c r="E82" s="41" t="s">
        <v>234</v>
      </c>
      <c r="F82" s="42">
        <v>543533.32999999996</v>
      </c>
      <c r="G82" s="10">
        <v>72114.45</v>
      </c>
      <c r="H82" s="11"/>
      <c r="I82" s="11"/>
      <c r="J82" s="12"/>
      <c r="K82" s="10">
        <v>72114.45</v>
      </c>
      <c r="L82" s="13"/>
      <c r="M82" s="13"/>
      <c r="N82" s="14"/>
      <c r="O82" s="38">
        <f t="shared" si="5"/>
        <v>1</v>
      </c>
      <c r="P82" s="39" t="str">
        <f t="shared" si="5"/>
        <v>NO APLICA</v>
      </c>
      <c r="Q82" s="39" t="str">
        <f t="shared" si="4"/>
        <v>NO APLICA</v>
      </c>
      <c r="R82" s="43" t="str">
        <f t="shared" si="4"/>
        <v>NO APLICA</v>
      </c>
      <c r="S82" s="38">
        <f t="shared" si="6"/>
        <v>1</v>
      </c>
      <c r="T82" s="39">
        <f t="shared" si="7"/>
        <v>1</v>
      </c>
      <c r="U82" s="39">
        <f t="shared" si="8"/>
        <v>1</v>
      </c>
      <c r="V82" s="43">
        <f t="shared" si="9"/>
        <v>1</v>
      </c>
      <c r="W82" s="147"/>
      <c r="X82" s="148"/>
    </row>
    <row r="83" spans="5:24" ht="97.2" thickBot="1" x14ac:dyDescent="0.35">
      <c r="E83" s="44" t="s">
        <v>235</v>
      </c>
      <c r="F83" s="45">
        <v>543533.32999999996</v>
      </c>
      <c r="G83" s="15">
        <v>92074.68</v>
      </c>
      <c r="H83" s="16"/>
      <c r="I83" s="16"/>
      <c r="J83" s="17"/>
      <c r="K83" s="15">
        <v>92074.68</v>
      </c>
      <c r="L83" s="18"/>
      <c r="M83" s="18"/>
      <c r="N83" s="19"/>
      <c r="O83" s="38">
        <f t="shared" si="5"/>
        <v>1</v>
      </c>
      <c r="P83" s="39" t="str">
        <f t="shared" si="5"/>
        <v>NO APLICA</v>
      </c>
      <c r="Q83" s="39" t="str">
        <f t="shared" si="4"/>
        <v>NO APLICA</v>
      </c>
      <c r="R83" s="43" t="str">
        <f t="shared" si="4"/>
        <v>NO APLICA</v>
      </c>
      <c r="S83" s="38">
        <f t="shared" si="6"/>
        <v>1</v>
      </c>
      <c r="T83" s="39">
        <f t="shared" si="7"/>
        <v>1</v>
      </c>
      <c r="U83" s="39">
        <f t="shared" si="8"/>
        <v>1</v>
      </c>
      <c r="V83" s="43">
        <f t="shared" si="9"/>
        <v>1</v>
      </c>
      <c r="W83" s="149"/>
      <c r="X83" s="150"/>
    </row>
  </sheetData>
  <mergeCells count="28">
    <mergeCell ref="W82:X82"/>
    <mergeCell ref="W83:X83"/>
    <mergeCell ref="E2:S2"/>
    <mergeCell ref="E3:S3"/>
    <mergeCell ref="E4:S4"/>
    <mergeCell ref="E5:S5"/>
    <mergeCell ref="G10:X10"/>
    <mergeCell ref="P11:S11"/>
    <mergeCell ref="T11:W11"/>
    <mergeCell ref="X11:X12"/>
    <mergeCell ref="C67:F67"/>
    <mergeCell ref="L67:Q67"/>
    <mergeCell ref="V67:X67"/>
    <mergeCell ref="W74:X74"/>
    <mergeCell ref="W77:X77"/>
    <mergeCell ref="E71:X71"/>
    <mergeCell ref="B11:B12"/>
    <mergeCell ref="C11:C12"/>
    <mergeCell ref="D11:F11"/>
    <mergeCell ref="G11:K11"/>
    <mergeCell ref="L11:O11"/>
    <mergeCell ref="S72:V72"/>
    <mergeCell ref="W72:X73"/>
    <mergeCell ref="E72:E73"/>
    <mergeCell ref="F72:F73"/>
    <mergeCell ref="G72:J72"/>
    <mergeCell ref="K72:N72"/>
    <mergeCell ref="O72:R72"/>
  </mergeCells>
  <conditionalFormatting sqref="G74:J83">
    <cfRule type="containsBlanks" dxfId="23" priority="9">
      <formula>LEN(TRIM(G74))=0</formula>
    </cfRule>
  </conditionalFormatting>
  <conditionalFormatting sqref="H13:K63">
    <cfRule type="containsBlanks" dxfId="22" priority="19">
      <formula>LEN(TRIM(H13))=0</formula>
    </cfRule>
  </conditionalFormatting>
  <conditionalFormatting sqref="K75:K83">
    <cfRule type="containsBlanks" dxfId="21" priority="1">
      <formula>LEN(TRIM(K75))=0</formula>
    </cfRule>
  </conditionalFormatting>
  <conditionalFormatting sqref="K74:N74 L75:N83">
    <cfRule type="containsBlanks" dxfId="20" priority="8">
      <formula>LEN(TRIM(K74))=0</formula>
    </cfRule>
  </conditionalFormatting>
  <conditionalFormatting sqref="L13:O63">
    <cfRule type="containsBlanks" dxfId="19" priority="18">
      <formula>LEN(TRIM(L13))=0</formula>
    </cfRule>
  </conditionalFormatting>
  <conditionalFormatting sqref="O74:V83">
    <cfRule type="cellIs" dxfId="18" priority="3" operator="equal">
      <formula>"NO APLICA"</formula>
    </cfRule>
    <cfRule type="cellIs" dxfId="17" priority="4" operator="between">
      <formula>0.7</formula>
      <formula>1.2</formula>
    </cfRule>
    <cfRule type="cellIs" dxfId="16" priority="5" operator="between">
      <formula>0.5</formula>
      <formula>0.7</formula>
    </cfRule>
    <cfRule type="cellIs" dxfId="15" priority="6" operator="lessThan">
      <formula>0.5</formula>
    </cfRule>
    <cfRule type="cellIs" dxfId="14" priority="7" operator="greaterThan">
      <formula>1.2</formula>
    </cfRule>
  </conditionalFormatting>
  <conditionalFormatting sqref="P13:Q63">
    <cfRule type="cellIs" dxfId="13" priority="10" stopIfTrue="1" operator="equal">
      <formula>"100%"</formula>
    </cfRule>
    <cfRule type="cellIs" dxfId="12" priority="11" stopIfTrue="1" operator="lessThan">
      <formula>0.5</formula>
    </cfRule>
    <cfRule type="cellIs" dxfId="11" priority="12" stopIfTrue="1" operator="between">
      <formula>0.5</formula>
      <formula>0.7</formula>
    </cfRule>
    <cfRule type="cellIs" dxfId="10" priority="13" stopIfTrue="1" operator="between">
      <formula>0.7</formula>
      <formula>1.2</formula>
    </cfRule>
    <cfRule type="cellIs" dxfId="9" priority="14" stopIfTrue="1" operator="greaterThanOrEqual">
      <formula>1.2</formula>
    </cfRule>
    <cfRule type="containsBlanks" dxfId="8" priority="15" stopIfTrue="1">
      <formula>LEN(TRIM(P13))=0</formula>
    </cfRule>
  </conditionalFormatting>
  <conditionalFormatting sqref="R13:S63">
    <cfRule type="containsBlanks" dxfId="7" priority="16">
      <formula>LEN(TRIM(R13))=0</formula>
    </cfRule>
  </conditionalFormatting>
  <conditionalFormatting sqref="V13:W63">
    <cfRule type="containsBlanks" dxfId="6" priority="20">
      <formula>LEN(TRIM(V13))=0</formula>
    </cfRule>
    <cfRule type="cellIs" dxfId="5" priority="21" stopIfTrue="1" operator="equal">
      <formula>"100%"</formula>
    </cfRule>
    <cfRule type="cellIs" dxfId="4" priority="22" stopIfTrue="1" operator="lessThan">
      <formula>0.5</formula>
    </cfRule>
    <cfRule type="cellIs" dxfId="3" priority="23" stopIfTrue="1" operator="between">
      <formula>0.5</formula>
      <formula>0.7</formula>
    </cfRule>
    <cfRule type="cellIs" dxfId="2" priority="24" stopIfTrue="1" operator="between">
      <formula>0.7</formula>
      <formula>1.2</formula>
    </cfRule>
    <cfRule type="cellIs" dxfId="1" priority="25" stopIfTrue="1" operator="greaterThanOrEqual">
      <formula>1.2</formula>
    </cfRule>
    <cfRule type="containsBlanks" dxfId="0" priority="26" stopIfTrue="1">
      <formula>LEN(TRIM(V13))=0</formula>
    </cfRule>
  </conditionalFormatting>
  <printOptions horizontalCentered="1"/>
  <pageMargins left="0.19685039370078741" right="3.937007874015748E-2" top="0.35433070866141736" bottom="0.35433070866141736" header="0.31496062992125984" footer="0.31496062992125984"/>
  <pageSetup paperSize="5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08A1-16F8-445B-AB25-068169258B9A}">
  <dimension ref="A1:B6"/>
  <sheetViews>
    <sheetView workbookViewId="0">
      <selection activeCell="B17" sqref="B17"/>
    </sheetView>
  </sheetViews>
  <sheetFormatPr baseColWidth="10" defaultColWidth="11.44140625" defaultRowHeight="14.4" x14ac:dyDescent="0.3"/>
  <cols>
    <col min="1" max="1" width="20.33203125" customWidth="1"/>
    <col min="2" max="2" width="34.6640625" customWidth="1"/>
  </cols>
  <sheetData>
    <row r="1" spans="1:2" x14ac:dyDescent="0.3">
      <c r="A1" s="49" t="s">
        <v>36</v>
      </c>
    </row>
    <row r="3" spans="1:2" ht="120" customHeight="1" x14ac:dyDescent="0.3">
      <c r="A3" s="172" t="s">
        <v>37</v>
      </c>
      <c r="B3" s="172"/>
    </row>
    <row r="5" spans="1:2" ht="43.2" x14ac:dyDescent="0.3">
      <c r="A5" s="50"/>
      <c r="B5" s="51" t="s">
        <v>38</v>
      </c>
    </row>
    <row r="6" spans="1:2" ht="57.6" x14ac:dyDescent="0.3">
      <c r="A6" s="52"/>
      <c r="B6" s="51" t="s">
        <v>39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2025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Camila Alejandra Olivas Silvente</cp:lastModifiedBy>
  <cp:revision/>
  <dcterms:created xsi:type="dcterms:W3CDTF">2021-03-11T02:28:07Z</dcterms:created>
  <dcterms:modified xsi:type="dcterms:W3CDTF">2025-07-18T15:14:35Z</dcterms:modified>
  <cp:category/>
  <cp:contentStatus/>
</cp:coreProperties>
</file>