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susyc\OneDrive\Documentos\Planeación (Respaldo)\Cosas\PP 3.7 IMCA\FORMATO DE SEGUIMIENTO\"/>
    </mc:Choice>
  </mc:AlternateContent>
  <xr:revisionPtr revIDLastSave="0" documentId="13_ncr:1_{5BC39AE1-0F14-44AE-8439-0C661DEE4AEF}" xr6:coauthVersionLast="47" xr6:coauthVersionMax="47" xr10:uidLastSave="{00000000-0000-0000-0000-000000000000}"/>
  <bookViews>
    <workbookView xWindow="-120" yWindow="-120" windowWidth="20730" windowHeight="11160" xr2:uid="{00000000-000D-0000-FFFF-FFFF00000000}"/>
  </bookViews>
  <sheets>
    <sheet name="SEGUIMIENTO 2025" sheetId="1" r:id="rId1"/>
    <sheet name="Instrucciones" sheetId="3"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1" l="1"/>
  <c r="U15" i="1"/>
  <c r="T14" i="1"/>
  <c r="Q14" i="1"/>
  <c r="P14" i="1"/>
  <c r="U26" i="1" l="1"/>
  <c r="U25" i="1"/>
  <c r="U24" i="1"/>
  <c r="U23" i="1"/>
  <c r="U22" i="1"/>
  <c r="U21" i="1"/>
  <c r="U20" i="1"/>
  <c r="U19" i="1"/>
  <c r="U18" i="1"/>
  <c r="U17" i="1"/>
  <c r="U16" i="1"/>
  <c r="U14" i="1"/>
  <c r="U13" i="1"/>
  <c r="Q26" i="1"/>
  <c r="Q15" i="1"/>
  <c r="Q16" i="1"/>
  <c r="Q17" i="1"/>
  <c r="Q18" i="1"/>
  <c r="Q19" i="1"/>
  <c r="Q20" i="1"/>
  <c r="Q21" i="1"/>
  <c r="Q22" i="1"/>
  <c r="Q23" i="1"/>
  <c r="Q24" i="1"/>
  <c r="Q25" i="1"/>
  <c r="Q13" i="1"/>
  <c r="T26" i="1"/>
  <c r="T25" i="1"/>
  <c r="T24" i="1"/>
  <c r="T23" i="1"/>
  <c r="T22" i="1"/>
  <c r="T21" i="1"/>
  <c r="T20" i="1"/>
  <c r="T19" i="1"/>
  <c r="T18" i="1"/>
  <c r="T17" i="1"/>
  <c r="T15" i="1"/>
  <c r="T13" i="1"/>
  <c r="P13" i="1"/>
  <c r="U36" i="1"/>
  <c r="T36" i="1"/>
  <c r="O36" i="1"/>
  <c r="F36" i="1"/>
  <c r="S36" i="1" s="1"/>
  <c r="P26" i="1" l="1"/>
  <c r="P25" i="1"/>
  <c r="P24" i="1"/>
  <c r="P23" i="1"/>
  <c r="P22" i="1"/>
  <c r="P21" i="1"/>
  <c r="P20" i="1"/>
  <c r="P19" i="1"/>
  <c r="P17" i="1"/>
  <c r="P16" i="1"/>
  <c r="P15" i="1"/>
  <c r="P18" i="1" l="1"/>
  <c r="V36" i="1"/>
  <c r="R36" i="1"/>
  <c r="Q36" i="1"/>
  <c r="P36" i="1"/>
</calcChain>
</file>

<file path=xl/sharedStrings.xml><?xml version="1.0" encoding="utf-8"?>
<sst xmlns="http://schemas.openxmlformats.org/spreadsheetml/2006/main" count="150" uniqueCount="104">
  <si>
    <t>FORMATO PARA LA PROGRAMACIÓN, SEGUIMIENTO Y EVALUACIÓN DEL AVANCE EN CUMPLIMIENTO DE METAS Y OBJETIVOS DEL PROGRAMA PRESUPUESTARIO ANUAL 2025</t>
  </si>
  <si>
    <t>EJE 3: TODOS POR LA PAZ</t>
  </si>
  <si>
    <t>AVANCE EN CUMPLIMIENTO DE METAS TRIMESTRAL Y ANUAL ACUMULADO 2025</t>
  </si>
  <si>
    <t>Nivel.
(unidad administrativa responsable)</t>
  </si>
  <si>
    <t>Resumen narrativo u objetivos.
Clave: Número del Eje, Número del Programa, 1 para el Fin, 1 para el Propósito, Número del Componente, Número de las Actividades.</t>
  </si>
  <si>
    <t>INDICADOR</t>
  </si>
  <si>
    <t>META PROGRAMADA 2025</t>
  </si>
  <si>
    <t>META ALCANZADA 2025</t>
  </si>
  <si>
    <t>PORCENTAJE DE AVANCE TRIMESTRAL 2025</t>
  </si>
  <si>
    <t>PORCENTAJE DE AVANCE TRIMESTRAL ACUMULADO 2025</t>
  </si>
  <si>
    <t>JUSTIFICACION TRIMESTRAL DE AVANCE DE RESULTADOS 2025</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</si>
  <si>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</si>
  <si>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</si>
  <si>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</si>
  <si>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</si>
  <si>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</si>
  <si>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</si>
  <si>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</si>
  <si>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</si>
  <si>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(DP de la DGPM)</t>
  </si>
  <si>
    <t>Trianual</t>
  </si>
  <si>
    <r>
      <rPr>
        <b/>
        <sz val="11"/>
        <color theme="1"/>
        <rFont val="Arial"/>
        <family val="2"/>
      </rPr>
      <t xml:space="preserve">Unidad de medida del indicador: </t>
    </r>
    <r>
      <rPr>
        <sz val="11"/>
        <color theme="1"/>
        <rFont val="Arial"/>
        <family val="2"/>
      </rPr>
      <t xml:space="preserve">
Porcentaje</t>
    </r>
  </si>
  <si>
    <t>SEGUIMIENTO A LA EJECUCIÓN DEL PRESUPUESTO AUTORIZADO</t>
  </si>
  <si>
    <t>UNIDAD ADMINISTRATIVA</t>
  </si>
  <si>
    <t>PRESUPUESTO ANUAL AUTORIZADO 2025</t>
  </si>
  <si>
    <t>PRESUPUESTO A EJERCER POR TRIMESTRE</t>
  </si>
  <si>
    <t xml:space="preserve">PRESUPUESTO EJERCIDO POR TRIMESTRE </t>
  </si>
  <si>
    <t>PORCENTAJE DEL PRESUPUESTO EJERCIDO  POR TRIMESTRE</t>
  </si>
  <si>
    <t>PORCENTAJE DEL PRESUPUESTO ANUAL EJERCIDO</t>
  </si>
  <si>
    <t>JUSTIFICACION TRIMESTRAL Y ANUAL DE AVANCE DE RESULTADOS 2025</t>
  </si>
  <si>
    <t>TRIMESTRE 1 2025</t>
  </si>
  <si>
    <t>TRIMESTRE 2 2025</t>
  </si>
  <si>
    <t>TRIMESTRE 3 2025</t>
  </si>
  <si>
    <t>TRIMESTRE 4 2025</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</si>
  <si>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</si>
  <si>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</si>
  <si>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</si>
  <si>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</si>
  <si>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INSTITUTO MUNICIPAL CONTRA LAS ADICCIONES</t>
  </si>
  <si>
    <t>3.7 PROGRAMA DE PREVENCIÓN Y ATENCIÓN DE LAS ADICCIONES</t>
  </si>
  <si>
    <t>Propósito
(IMCA)</t>
  </si>
  <si>
    <r>
      <t xml:space="preserve">3.7.1.1 </t>
    </r>
    <r>
      <rPr>
        <sz val="11"/>
        <color theme="0"/>
        <rFont val="Arial"/>
        <family val="2"/>
      </rPr>
      <t>La población del Municipio de Benito Juárez recibe atención y se informa respecto a las causas, efectos y prevención  de las adicciones.</t>
    </r>
  </si>
  <si>
    <r>
      <t xml:space="preserve">PPAA: </t>
    </r>
    <r>
      <rPr>
        <sz val="11"/>
        <color theme="0"/>
        <rFont val="Arial"/>
        <family val="2"/>
      </rPr>
      <t>Porcentaje de personas  atendidas y sensibilizadas sobre las causas, efectos y  la prevención de las adicciones.</t>
    </r>
  </si>
  <si>
    <t>Componente
(DIRECCIÓN DE POLÍTICAS PÚBLICAS)</t>
  </si>
  <si>
    <r>
      <t>3.7.1.1.1</t>
    </r>
    <r>
      <rPr>
        <sz val="11"/>
        <color theme="1"/>
        <rFont val="Arial"/>
        <family val="2"/>
      </rPr>
      <t xml:space="preserve"> Acciones encaminadas a incrementar el conocimiento social y la sensibilización sobre las causas, efectos y prevención de las adicciones realizadas.</t>
    </r>
  </si>
  <si>
    <r>
      <rPr>
        <b/>
        <sz val="11"/>
        <color theme="1"/>
        <rFont val="Arial"/>
        <family val="2"/>
      </rPr>
      <t>PPSA:</t>
    </r>
    <r>
      <rPr>
        <sz val="11"/>
        <color theme="1"/>
        <rFont val="Arial"/>
        <family val="2"/>
      </rPr>
      <t xml:space="preserve"> Porcentaje de personas sensibilizadas con las  actividades del IMCA.</t>
    </r>
  </si>
  <si>
    <t>Actividad</t>
  </si>
  <si>
    <r>
      <t xml:space="preserve">3.7.1.1.1.1 </t>
    </r>
    <r>
      <rPr>
        <sz val="11"/>
        <color theme="1"/>
        <rFont val="Arial"/>
        <family val="2"/>
      </rPr>
      <t>Difusión digital sobre las actividades institucionales, así como información para la prevención de las adicciones.</t>
    </r>
  </si>
  <si>
    <r>
      <rPr>
        <b/>
        <sz val="11"/>
        <color theme="1"/>
        <rFont val="Arial"/>
        <family val="2"/>
      </rPr>
      <t>PIRS:</t>
    </r>
    <r>
      <rPr>
        <sz val="11"/>
        <color theme="1"/>
        <rFont val="Arial"/>
        <family val="2"/>
      </rPr>
      <t xml:space="preserve"> Porcentaje de impactos en las redes sociales.</t>
    </r>
  </si>
  <si>
    <r>
      <t xml:space="preserve">3.7.1.1.1.2 </t>
    </r>
    <r>
      <rPr>
        <sz val="11"/>
        <color theme="1"/>
        <rFont val="Arial"/>
        <family val="2"/>
      </rPr>
      <t>Fortalecimiento de la cultura de prevención de las adicciones.</t>
    </r>
  </si>
  <si>
    <r>
      <rPr>
        <b/>
        <sz val="11"/>
        <color theme="1"/>
        <rFont val="Arial"/>
        <family val="2"/>
      </rPr>
      <t>PAPA:</t>
    </r>
    <r>
      <rPr>
        <sz val="11"/>
        <color theme="1"/>
        <rFont val="Arial"/>
        <family val="2"/>
      </rPr>
      <t xml:space="preserve"> Porcentaje de acciones para el fomento de la  cultura de prevención de las adicciones.</t>
    </r>
  </si>
  <si>
    <r>
      <t xml:space="preserve">3.7.1.1.1.3 </t>
    </r>
    <r>
      <rPr>
        <sz val="11"/>
        <color theme="1"/>
        <rFont val="Arial"/>
        <family val="2"/>
      </rPr>
      <t>Otorgamiento de reconocimientos a instituciones educativas por participar en acciones de prevención y detección de las adicciones.</t>
    </r>
  </si>
  <si>
    <r>
      <rPr>
        <b/>
        <sz val="11"/>
        <rFont val="Arial"/>
        <family val="2"/>
      </rPr>
      <t>PER:</t>
    </r>
    <r>
      <rPr>
        <sz val="11"/>
        <rFont val="Arial"/>
        <family val="2"/>
      </rPr>
      <t xml:space="preserve"> Porcentaje de escuelas con el reconocimiento #YoNoSoyCómplice.</t>
    </r>
  </si>
  <si>
    <t>Componente
(DIRECCIÓN TERAPÉUTICA)</t>
  </si>
  <si>
    <r>
      <t xml:space="preserve">3.7.1.1.2 </t>
    </r>
    <r>
      <rPr>
        <sz val="11"/>
        <color theme="1"/>
        <rFont val="Arial"/>
        <family val="2"/>
      </rPr>
      <t>Atención dirigida y otorgada a la población sobre las adicciones.</t>
    </r>
  </si>
  <si>
    <r>
      <t xml:space="preserve">PPA: </t>
    </r>
    <r>
      <rPr>
        <sz val="11"/>
        <color theme="1"/>
        <rFont val="Arial"/>
        <family val="2"/>
      </rPr>
      <t>Porcentaje de personas atendidas con adicciones.</t>
    </r>
  </si>
  <si>
    <r>
      <t xml:space="preserve">3.7.1.1.2.1  </t>
    </r>
    <r>
      <rPr>
        <sz val="11"/>
        <color theme="1"/>
        <rFont val="Arial"/>
        <family val="2"/>
      </rPr>
      <t>Atención de primer contacto  para la detección de adicciones.</t>
    </r>
  </si>
  <si>
    <r>
      <rPr>
        <b/>
        <sz val="11"/>
        <rFont val="Arial"/>
        <family val="2"/>
      </rPr>
      <t>PPAPC:</t>
    </r>
    <r>
      <rPr>
        <sz val="11"/>
        <rFont val="Arial"/>
        <family val="2"/>
      </rPr>
      <t xml:space="preserve"> Porcentaje de personas atendidas de primer contacto que reciben un diagnostico.</t>
    </r>
  </si>
  <si>
    <r>
      <t xml:space="preserve">3.7.1.1.2.2 </t>
    </r>
    <r>
      <rPr>
        <sz val="11"/>
        <color theme="1"/>
        <rFont val="Arial"/>
        <family val="2"/>
      </rPr>
      <t>Diagnóstico y canalización de usuarios a las instituciones o agrupaciones correspondientes.</t>
    </r>
  </si>
  <si>
    <r>
      <rPr>
        <b/>
        <sz val="11"/>
        <rFont val="Arial"/>
        <family val="2"/>
      </rPr>
      <t>PPC:</t>
    </r>
    <r>
      <rPr>
        <sz val="11"/>
        <rFont val="Arial"/>
        <family val="2"/>
      </rPr>
      <t xml:space="preserve"> Porcentaje de Personas canalizadas.</t>
    </r>
  </si>
  <si>
    <r>
      <t xml:space="preserve">3.7.1.1.2.3 </t>
    </r>
    <r>
      <rPr>
        <sz val="11"/>
        <color theme="1"/>
        <rFont val="Arial"/>
        <family val="2"/>
      </rPr>
      <t xml:space="preserve">Seguimiento y reinserción social a los usuarios en su programa de rehabilitación. </t>
    </r>
  </si>
  <si>
    <r>
      <rPr>
        <b/>
        <sz val="11"/>
        <color theme="1"/>
        <rFont val="Arial"/>
        <family val="2"/>
      </rPr>
      <t>PUCS:</t>
    </r>
    <r>
      <rPr>
        <sz val="11"/>
        <color theme="1"/>
        <rFont val="Arial"/>
        <family val="2"/>
      </rPr>
      <t xml:space="preserve"> Porcentaje de usuarios canalizados con seguimiento.</t>
    </r>
  </si>
  <si>
    <r>
      <t xml:space="preserve">3.7.1.1.2.4 </t>
    </r>
    <r>
      <rPr>
        <sz val="11"/>
        <color theme="1"/>
        <rFont val="Arial"/>
        <family val="2"/>
      </rPr>
      <t>Otorgamiento de Becas a personas principalmente con adicciones.</t>
    </r>
  </si>
  <si>
    <r>
      <rPr>
        <b/>
        <sz val="11"/>
        <color theme="1"/>
        <rFont val="Arial"/>
        <family val="2"/>
      </rPr>
      <t>PBO:</t>
    </r>
    <r>
      <rPr>
        <sz val="11"/>
        <color theme="1"/>
        <rFont val="Arial"/>
        <family val="2"/>
      </rPr>
      <t xml:space="preserve"> Porcentaje de becas otorgadas.</t>
    </r>
  </si>
  <si>
    <r>
      <t xml:space="preserve">3.7.1.1.2.5 </t>
    </r>
    <r>
      <rPr>
        <sz val="11"/>
        <color theme="1"/>
        <rFont val="Arial"/>
        <family val="2"/>
      </rPr>
      <t>Otorgamiento de Becas a personas principalmente con adicciones en situación de calle.</t>
    </r>
  </si>
  <si>
    <r>
      <rPr>
        <b/>
        <sz val="11"/>
        <rFont val="Arial"/>
        <family val="2"/>
      </rPr>
      <t xml:space="preserve">PBO: </t>
    </r>
    <r>
      <rPr>
        <sz val="11"/>
        <rFont val="Arial"/>
        <family val="2"/>
      </rPr>
      <t>Porcentaje de becas otorgadas a personas en situación de calle.</t>
    </r>
  </si>
  <si>
    <r>
      <t xml:space="preserve">3.7.1.1.2.6 </t>
    </r>
    <r>
      <rPr>
        <sz val="11"/>
        <color theme="1"/>
        <rFont val="Arial"/>
        <family val="2"/>
      </rPr>
      <t>Otorgamiento de diagnósticos del "Programa Vive Libre"</t>
    </r>
  </si>
  <si>
    <r>
      <t xml:space="preserve">3.7.1.1.2.7 </t>
    </r>
    <r>
      <rPr>
        <sz val="11"/>
        <color theme="1"/>
        <rFont val="Arial"/>
        <family val="2"/>
      </rPr>
      <t>Atención brindada a la ciudadanía del Municipio de Benito Juárez en la unidad de atención móvil.</t>
    </r>
  </si>
  <si>
    <r>
      <rPr>
        <b/>
        <sz val="11"/>
        <color theme="1"/>
        <rFont val="Arial"/>
        <family val="2"/>
      </rPr>
      <t>PPAUM:</t>
    </r>
    <r>
      <rPr>
        <sz val="11"/>
        <color theme="1"/>
        <rFont val="Arial"/>
        <family val="2"/>
      </rPr>
      <t xml:space="preserve"> Porcentaje de personas atendidas en la unidad móvil.</t>
    </r>
  </si>
  <si>
    <t>Trimestral</t>
  </si>
  <si>
    <t>Semestral</t>
  </si>
  <si>
    <r>
      <t xml:space="preserve">UNIDAD DE MEDIDA DEL INDICADOR: </t>
    </r>
    <r>
      <rPr>
        <sz val="11"/>
        <color theme="0"/>
        <rFont val="Arial"/>
        <family val="2"/>
      </rPr>
      <t>Porcentaje</t>
    </r>
    <r>
      <rPr>
        <b/>
        <sz val="11"/>
        <color theme="0"/>
        <rFont val="Arial"/>
        <family val="2"/>
      </rPr>
      <t xml:space="preserve">
UNIDAD DE MEDIDA DE LA VARIABLE: </t>
    </r>
    <r>
      <rPr>
        <sz val="11"/>
        <color theme="0"/>
        <rFont val="Arial"/>
        <family val="2"/>
      </rPr>
      <t>Personas.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</si>
  <si>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 VARIABLE: </t>
    </r>
    <r>
      <rPr>
        <sz val="11"/>
        <color theme="1"/>
        <rFont val="Arial"/>
        <family val="2"/>
      </rPr>
      <t>Personas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</si>
  <si>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Impactos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</si>
  <si>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Acciones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</si>
  <si>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Reconocimientos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</si>
  <si>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Atenciones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</si>
  <si>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Personas.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</si>
  <si>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Personas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</si>
  <si>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Personas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</si>
  <si>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Becas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</si>
  <si>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Diagnósticos</t>
    </r>
  </si>
  <si>
    <t>DIRECCIÓN GENERAL</t>
  </si>
  <si>
    <r>
      <rPr>
        <b/>
        <sz val="11"/>
        <color theme="1"/>
        <rFont val="Arial"/>
        <family val="2"/>
      </rPr>
      <t xml:space="preserve">3.7.1 </t>
    </r>
    <r>
      <rPr>
        <sz val="11"/>
        <color theme="1"/>
        <rFont val="Arial"/>
        <family val="2"/>
      </rPr>
      <t>Contribuir a una sociedad más segura, cohesionada y pacífica en el municipio de Benito Juárez mediante estrategias de prevención de la violencia, impulso a la convivencia y fortalecimiento del bienestar social.</t>
    </r>
  </si>
  <si>
    <r>
      <rPr>
        <b/>
        <sz val="11"/>
        <color theme="1"/>
        <rFont val="Arial"/>
        <family val="2"/>
      </rPr>
      <t xml:space="preserve">PDE: </t>
    </r>
    <r>
      <rPr>
        <sz val="11"/>
        <color theme="1"/>
        <rFont val="Arial"/>
        <family val="2"/>
      </rPr>
      <t>Porcentajes de diagnósticos entregados.</t>
    </r>
  </si>
  <si>
    <t>Durante el trimestre a reportar el presupuesto programada fue menor de lo erogado en virtud que en el trimestre se aprobó una ampliación al presupuesto para las adecuaciones del albergue transformando vidas, y hasta el mes de marzo se finalizo el proceso de licitación y se hizo uso del presupuestos aprobado  motivo por el cual el presupuesto se encuentra pendiente por ejercer, dicho procedimiento se llevara a cabo durante el segundo trimestre.</t>
  </si>
  <si>
    <r>
      <rPr>
        <b/>
        <sz val="11"/>
        <color theme="1"/>
        <rFont val="Arial"/>
        <family val="2"/>
      </rPr>
      <t xml:space="preserve">I_TOD_PAZ: </t>
    </r>
    <r>
      <rPr>
        <sz val="11"/>
        <color theme="1"/>
        <rFont val="Arial"/>
        <family val="2"/>
      </rPr>
      <t>Índice de Todos por la Paz</t>
    </r>
  </si>
  <si>
    <r>
      <t xml:space="preserve">Justificación Trimestral: </t>
    </r>
    <r>
      <rPr>
        <sz val="11"/>
        <color theme="1"/>
        <rFont val="Arial"/>
        <family val="2"/>
      </rPr>
      <t>Este indicador tiene como meta anual la atención, la sensibilización y prevención de 288,700 usuarios. En el trimestre se logro brindar atención, sensibilización y prevención a 120,890 usuarios que fueron beneficiados a través de pláticas, en los módulos de atención o a través de las redes sociales institucionales de los 75,235 programados. El porcentaje alcanzado de 160.68% se debe principalmente que la ciudadanía acepta la información que les comparte a través de las redes sociales, en las pláticas, en los eventos o en los módulos de atención así como también la buena participación de los ciudadanos en eventos y que acude a las instalaciones para que se les brinde atención y seguimientos para su procesos de rehabilitación.</t>
    </r>
  </si>
  <si>
    <r>
      <t xml:space="preserve">Justificación Trimestral: </t>
    </r>
    <r>
      <rPr>
        <sz val="11"/>
        <color theme="1"/>
        <rFont val="Arial"/>
        <family val="2"/>
      </rPr>
      <t>Este indicador tiene como meta anual 160,460 sensibilizaciones y actividades para incrementar el conocimiento social sobre las causas, los efectos así como la prevención de las adicciones en el municipio de Benito Juárez. En el trimestre se logro un avance de 111,549 entre el alcance en las redes sociales, así como de las diversas actividades y entrega de reconocimientos que llevo acabo el Instituto de los 40,125 programados. El porcentaje alcanzado de 278% se debe principalmente al alcance de las redes sociales, así como de las actividades que el instituto programo durante el trimestre.</t>
    </r>
  </si>
  <si>
    <r>
      <t xml:space="preserve">Justificación Trimestral: </t>
    </r>
    <r>
      <rPr>
        <sz val="11"/>
        <color theme="1"/>
        <rFont val="Arial"/>
        <family val="2"/>
      </rPr>
      <t>Este indicador tiene como meta anual 440 actividades a realizar. En este trimestre se realizaron 163 de las 120 programadas. El porcentaje alcanzado de 135.83% se debe principalmente a las pláticas impartidas en las escuelas, la participación del instituto en diversas actividades, la instalación de módulos de atención y la participación en la estrategia integral para la reconstrucción de la paz "Todos Por La Paz".</t>
    </r>
  </si>
  <si>
    <r>
      <t xml:space="preserve">Justificación Trimestral: </t>
    </r>
    <r>
      <rPr>
        <sz val="11"/>
        <color theme="1"/>
        <rFont val="Arial"/>
        <family val="2"/>
      </rPr>
      <t>Este indicador tiene como meta anual la entrega de 20 reconocimientos #YoNoSoyCómplice. En el trimestre se entrego 6 reconocimiento de los 5 programados. El porcentaje alcanzado de 120% se debe principalmente que para la entrega de los reconocimientos se deben impartir una seria de pláticas a las escuelas participantes y varias de las escuelas terminaran su proceso durante el segundo trimestre.</t>
    </r>
  </si>
  <si>
    <r>
      <t xml:space="preserve">Justificación Trimestral: </t>
    </r>
    <r>
      <rPr>
        <sz val="11"/>
        <color theme="1"/>
        <rFont val="Arial"/>
        <family val="2"/>
      </rPr>
      <t>Este indicador tiene como meta anual 128,240 atenciones que engloban las de primer contacto, los diagnósticos, las canalizaciones y los seguimientos. En el trimestre se atendieron a 9,341 usuarios de las 35,110 que estaban programadas. El porcentaje alcanzado de 26.60% se debe principalmente que durante el trimestre el procedimiento de la licitación pública para la ejecución del programa "Vive libre" aun se encuentra en proceso para la autorización del recurso, será hasta el tercer trimestre que se reportara los avances.</t>
    </r>
  </si>
  <si>
    <r>
      <t xml:space="preserve">Justificación Trimestral: </t>
    </r>
    <r>
      <rPr>
        <sz val="11"/>
        <color theme="1"/>
        <rFont val="Arial"/>
        <family val="2"/>
      </rPr>
      <t xml:space="preserve">Este indicador tiene como meta anual 22,000 atenciones de primer contacto. En el trimestre se atendieron a 8,201 usuarios de primer contacto de los 5,000 programados. El porcentaje alcanzado de 164.02% se debe principalmente a los usuarios que fueron atendidos a través de pláticas, en los módulos de atención o que fueron atendidos en los eventos donde el instituto participo.  </t>
    </r>
  </si>
  <si>
    <r>
      <t xml:space="preserve">Justificación Trimestral: </t>
    </r>
    <r>
      <rPr>
        <sz val="11"/>
        <color theme="1"/>
        <rFont val="Arial"/>
        <family val="2"/>
      </rPr>
      <t>Esta indicador tiene como meta anual de 2,000 atenciones y canalizaciones. En el trimestre se atendieron y canalizaron a 267 personas de las 500 programadas en el trimestre. El porcentaje alcanzado de 53.40% se debe principalmente que las personas que fueron atendidas no aceptaron ser canalizadas para su proceso de rehabilitación.</t>
    </r>
  </si>
  <si>
    <r>
      <t xml:space="preserve">Justificación Trimestral: </t>
    </r>
    <r>
      <rPr>
        <sz val="11"/>
        <color theme="1"/>
        <rFont val="Arial"/>
        <family val="2"/>
      </rPr>
      <t xml:space="preserve">Este indicador tiene como meta anual 3,800 seguimiento. En el trimestre se realizaron 736 seguimientos de los 950 programados. El porcentaje alcanzado del 77.47% se debe principalmente que los usuarios aceptan que el personas del instituto les brinde seguimiento para su recuperación y reinserción social. </t>
    </r>
  </si>
  <si>
    <r>
      <t xml:space="preserve">Justificación Trimestral: </t>
    </r>
    <r>
      <rPr>
        <sz val="11"/>
        <color theme="1"/>
        <rFont val="Arial"/>
        <family val="2"/>
      </rPr>
      <t>Este indicador tiene como meta anual 240 atenciones en las unidades móviles. En el trimestre se realizaron 75 diagnósticos de los 60 programados. El porcentaje alcanzado del 125% se debe principalmente que los ciudadanos aceptaron la atención que se les ofreció en los diversos eventos relacionado con personas con adicciones.</t>
    </r>
  </si>
  <si>
    <r>
      <t xml:space="preserve">Justificación Trimestral: </t>
    </r>
    <r>
      <rPr>
        <sz val="11"/>
        <color theme="1"/>
        <rFont val="Arial"/>
        <family val="2"/>
      </rPr>
      <t>Este indicador tiene como alcance en la meta anual 160,000 impactos en las redes sociales del Instituto y en las redes sociales de Todos Por La Paz, en el trimestre  se tuvo un alcance de 108,249 impactos en las redes sociales de los 40,000 programados en el trimestre. El porcentaje alcanzado de 270.62%  se debe principalmente que el contenido de las redes sociales  ha sido aceptado de manera favorable, así como también el contenido que se sube a la página es mas dinámico, se suben Reels, infografías, efemérides, tarjetas de cumpleaños y se replica el contenido de la página del H. Ayuntamiento.</t>
    </r>
  </si>
  <si>
    <t>ELABORÓ
Lic. Carla Guzmán López Gatell
Directora de Administración, Contabilidad y Finanzas.</t>
  </si>
  <si>
    <t>REVISÓ
Lic. José Fernando Díaz Nuñez
Director General de la Dirección de Planeación Municipal.</t>
  </si>
  <si>
    <t>AUTORIZÓ
C. Alberto Ortuño Báez
Director General.</t>
  </si>
  <si>
    <r>
      <rPr>
        <b/>
        <sz val="11"/>
        <color theme="1"/>
        <rFont val="Arial"/>
        <family val="2"/>
      </rPr>
      <t xml:space="preserve">Justificación Trimestral:  </t>
    </r>
    <r>
      <rPr>
        <sz val="11"/>
        <color theme="1"/>
        <rFont val="Arial"/>
        <family val="2"/>
      </rPr>
      <t xml:space="preserve">
El Índice Municipal de Todos por la Paz se integra con 3 Dimensiones y 9 subdimensiones que miden aspectos de Seguridad y Justicia, Cohesión Social y Educación para la Paz con indicadores de diferentes instituciones externas e internas al municipio . En el segundo trimestre la meta realizada se consideró igual a la programada debido a que los indicadores no han tenido actualizaciones.
La meta anual es del 49.99% como se esperaba con base a la metra trimestral alcanzada.</t>
    </r>
  </si>
  <si>
    <r>
      <t xml:space="preserve">Justificación Trimestral: </t>
    </r>
    <r>
      <rPr>
        <sz val="11"/>
        <color theme="1"/>
        <rFont val="Arial"/>
        <family val="2"/>
      </rPr>
      <t xml:space="preserve">Este indicador tiene como meta anual el otorgamiento de 100 beca a personas con adicciones. En el semestre se otorgaron 61 becas de las 50 programadas. El porcentaje alcanzado de 122% se debe principalmente que los usuarios aceptaron la canalización y la beca para la rehabilitación.
</t>
    </r>
  </si>
  <si>
    <r>
      <t xml:space="preserve">Justificación Trimestral: </t>
    </r>
    <r>
      <rPr>
        <sz val="11"/>
        <color theme="1"/>
        <rFont val="Arial"/>
        <family val="2"/>
      </rPr>
      <t>Este indicador tiene como meta anual  el otorgamiento de 100 becas a personas principalmente con adicciones en situación de calle que serán rehabilitados en el albergue transformando vidas. En el trimestre no se otorgaron becas ya que albergue aun se encuentra en proceso de remodelación y adecucuación, sera para el siguiente periodo que se reporten los avances obtenidos.</t>
    </r>
  </si>
  <si>
    <r>
      <t xml:space="preserve">Justificación Trimestral: </t>
    </r>
    <r>
      <rPr>
        <sz val="11"/>
        <color theme="1"/>
        <rFont val="Arial"/>
        <family val="2"/>
      </rPr>
      <t>Este indicador tiene como meta anual el otorgamiento de 100,000 diagnósticos del "Programa Vive Libre". En el trimestre no se otorgaron diagnósticos ya que el  proceso de la licitación aun se encuentra pendiente, se prevee que el programa inicie en el mes de Agosto, y los avances serán reportados durante el tercer trimestre.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</si>
</sst>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0.0%"/>
  </numFmts>
  <fonts count="16"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b/>
      <sz val="24"/>
      <color theme="0"/>
      <name val="Arial"/>
      <family val="2"/>
    </font>
    <font>
      <sz val="11"/>
      <name val="Arial"/>
      <family val="2"/>
    </font>
    <font>
      <sz val="11"/>
      <color theme="1"/>
      <name val="Calibri"/>
      <family val="2"/>
      <scheme val="minor"/>
    </font>
    <font>
      <b/>
      <sz val="12"/>
      <color theme="1"/>
      <name val="Calibri"/>
      <family val="2"/>
      <scheme val="minor"/>
    </font>
    <font>
      <b/>
      <sz val="14"/>
      <color theme="0"/>
      <name val="Arial"/>
      <family val="2"/>
    </font>
    <font>
      <b/>
      <sz val="16"/>
      <color theme="0"/>
      <name val="Arial"/>
      <family val="2"/>
    </font>
    <font>
      <b/>
      <sz val="11"/>
      <color theme="1"/>
      <name val="Calibri"/>
      <family val="2"/>
      <scheme val="minor"/>
    </font>
    <font>
      <b/>
      <sz val="14"/>
      <name val="Arial"/>
      <family val="2"/>
    </font>
    <font>
      <sz val="11"/>
      <color theme="0"/>
      <name val="Arial"/>
      <family val="2"/>
    </font>
    <font>
      <sz val="10"/>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rgb="FF30BDE9"/>
        <bgColor indexed="64"/>
      </patternFill>
    </fill>
    <fill>
      <patternFill patternType="solid">
        <fgColor rgb="FF30BDE9"/>
        <bgColor rgb="FF000000"/>
      </patternFill>
    </fill>
    <fill>
      <patternFill patternType="solid">
        <fgColor rgb="FF98DEF4"/>
        <bgColor rgb="FF000000"/>
      </patternFill>
    </fill>
    <fill>
      <patternFill patternType="solid">
        <fgColor rgb="FF98DEF4"/>
        <bgColor indexed="64"/>
      </patternFill>
    </fill>
  </fills>
  <borders count="88">
    <border>
      <left/>
      <right/>
      <top/>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dashed">
        <color theme="1"/>
      </right>
      <top style="dashed">
        <color theme="1"/>
      </top>
      <bottom style="dashed">
        <color theme="1"/>
      </bottom>
      <diagonal/>
    </border>
    <border>
      <left/>
      <right style="dashed">
        <color theme="1"/>
      </right>
      <top style="dashed">
        <color theme="1"/>
      </top>
      <bottom style="medium">
        <color indexed="64"/>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style="medium">
        <color indexed="64"/>
      </bottom>
      <diagonal/>
    </border>
    <border>
      <left style="medium">
        <color indexed="64"/>
      </left>
      <right style="dashed">
        <color theme="1"/>
      </right>
      <top style="medium">
        <color indexed="64"/>
      </top>
      <bottom style="medium">
        <color indexed="64"/>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
      <left style="medium">
        <color indexed="64"/>
      </left>
      <right style="dotted">
        <color indexed="64"/>
      </right>
      <top/>
      <bottom style="dotted">
        <color indexed="64"/>
      </bottom>
      <diagonal/>
    </border>
    <border>
      <left style="dashed">
        <color theme="1"/>
      </left>
      <right style="dashed">
        <color theme="1"/>
      </right>
      <top/>
      <bottom style="dashed">
        <color theme="1"/>
      </bottom>
      <diagonal/>
    </border>
    <border>
      <left style="dashed">
        <color theme="1"/>
      </left>
      <right/>
      <top/>
      <bottom style="dashed">
        <color theme="1"/>
      </bottom>
      <diagonal/>
    </border>
    <border>
      <left/>
      <right style="medium">
        <color indexed="64"/>
      </right>
      <top style="medium">
        <color indexed="64"/>
      </top>
      <bottom/>
      <diagonal/>
    </border>
    <border>
      <left/>
      <right style="medium">
        <color indexed="64"/>
      </right>
      <top/>
      <bottom style="medium">
        <color indexed="64"/>
      </bottom>
      <diagonal/>
    </border>
    <border>
      <left style="dashed">
        <color theme="1"/>
      </left>
      <right style="dashed">
        <color theme="1"/>
      </right>
      <top style="dashed">
        <color theme="1"/>
      </top>
      <bottom/>
      <diagonal/>
    </border>
    <border>
      <left style="medium">
        <color indexed="64"/>
      </left>
      <right style="dashed">
        <color theme="1"/>
      </right>
      <top style="dashed">
        <color theme="1"/>
      </top>
      <bottom/>
      <diagonal/>
    </border>
    <border>
      <left style="dashed">
        <color theme="1"/>
      </left>
      <right/>
      <top style="dashed">
        <color theme="1"/>
      </top>
      <bottom/>
      <diagonal/>
    </border>
    <border>
      <left style="medium">
        <color indexed="64"/>
      </left>
      <right style="medium">
        <color indexed="64"/>
      </right>
      <top style="dashed">
        <color theme="1"/>
      </top>
      <bottom/>
      <diagonal/>
    </border>
    <border>
      <left/>
      <right style="dashed">
        <color theme="1"/>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otted">
        <color indexed="64"/>
      </top>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dashed">
        <color theme="1"/>
      </left>
      <right style="dashed">
        <color theme="1"/>
      </right>
      <top style="dotted">
        <color indexed="64"/>
      </top>
      <bottom style="dott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theme="1"/>
      </left>
      <right style="dashed">
        <color indexed="64"/>
      </right>
      <top style="dashed">
        <color theme="1"/>
      </top>
      <bottom style="dashed">
        <color theme="1"/>
      </bottom>
      <diagonal/>
    </border>
    <border>
      <left style="dashed">
        <color indexed="64"/>
      </left>
      <right style="dashed">
        <color theme="1"/>
      </right>
      <top style="dashed">
        <color theme="1"/>
      </top>
      <bottom style="dashed">
        <color theme="1"/>
      </bottom>
      <diagonal/>
    </border>
    <border>
      <left style="dashed">
        <color theme="1"/>
      </left>
      <right style="dashed">
        <color indexed="64"/>
      </right>
      <top style="dotted">
        <color indexed="64"/>
      </top>
      <bottom style="dotted">
        <color indexed="64"/>
      </bottom>
      <diagonal/>
    </border>
    <border>
      <left style="dashed">
        <color indexed="64"/>
      </left>
      <right style="dashed">
        <color theme="1"/>
      </right>
      <top style="dotted">
        <color indexed="64"/>
      </top>
      <bottom style="dotted">
        <color indexed="64"/>
      </bottom>
      <diagonal/>
    </border>
    <border>
      <left style="dashed">
        <color theme="1"/>
      </left>
      <right style="dashed">
        <color indexed="64"/>
      </right>
      <top style="dashed">
        <color theme="1"/>
      </top>
      <bottom/>
      <diagonal/>
    </border>
    <border>
      <left style="dashed">
        <color indexed="64"/>
      </left>
      <right style="dashed">
        <color theme="1"/>
      </right>
      <top style="dashed">
        <color theme="1"/>
      </top>
      <bottom/>
      <diagonal/>
    </border>
    <border>
      <left/>
      <right style="dashed">
        <color theme="1"/>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ashed">
        <color theme="1"/>
      </right>
      <top style="medium">
        <color indexed="64"/>
      </top>
      <bottom/>
      <diagonal/>
    </border>
    <border>
      <left style="dashed">
        <color theme="1"/>
      </left>
      <right style="dashed">
        <color indexed="64"/>
      </right>
      <top style="medium">
        <color indexed="64"/>
      </top>
      <bottom/>
      <diagonal/>
    </border>
    <border>
      <left style="dashed">
        <color indexed="64"/>
      </left>
      <right style="dashed">
        <color theme="1"/>
      </right>
      <top style="medium">
        <color indexed="64"/>
      </top>
      <bottom/>
      <diagonal/>
    </border>
    <border>
      <left style="dashed">
        <color theme="1"/>
      </left>
      <right style="dashed">
        <color theme="1"/>
      </right>
      <top style="medium">
        <color indexed="64"/>
      </top>
      <bottom/>
      <diagonal/>
    </border>
    <border>
      <left style="dashed">
        <color theme="1"/>
      </left>
      <right style="medium">
        <color indexed="64"/>
      </right>
      <top style="medium">
        <color indexed="64"/>
      </top>
      <bottom/>
      <diagonal/>
    </border>
    <border>
      <left style="medium">
        <color indexed="64"/>
      </left>
      <right style="dashed">
        <color theme="1"/>
      </right>
      <top style="dashed">
        <color indexed="64"/>
      </top>
      <bottom style="dashed">
        <color theme="1"/>
      </bottom>
      <diagonal/>
    </border>
    <border>
      <left style="dashed">
        <color theme="1"/>
      </left>
      <right style="dashed">
        <color indexed="64"/>
      </right>
      <top style="dashed">
        <color indexed="64"/>
      </top>
      <bottom style="dashed">
        <color theme="1"/>
      </bottom>
      <diagonal/>
    </border>
    <border>
      <left style="dashed">
        <color indexed="64"/>
      </left>
      <right style="dashed">
        <color theme="1"/>
      </right>
      <top style="dashed">
        <color indexed="64"/>
      </top>
      <bottom style="dashed">
        <color theme="1"/>
      </bottom>
      <diagonal/>
    </border>
    <border>
      <left style="dashed">
        <color theme="1"/>
      </left>
      <right style="dashed">
        <color theme="1"/>
      </right>
      <top style="dashed">
        <color indexed="64"/>
      </top>
      <bottom style="dashed">
        <color theme="1"/>
      </bottom>
      <diagonal/>
    </border>
    <border>
      <left style="dashed">
        <color theme="1"/>
      </left>
      <right style="medium">
        <color indexed="64"/>
      </right>
      <top style="dashed">
        <color indexed="64"/>
      </top>
      <bottom style="dashed">
        <color theme="1"/>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s>
  <cellStyleXfs count="3">
    <xf numFmtId="0" fontId="0" fillId="0" borderId="0"/>
    <xf numFmtId="44" fontId="8" fillId="0" borderId="0" applyFont="0" applyFill="0" applyBorder="0" applyAlignment="0" applyProtection="0"/>
    <xf numFmtId="9" fontId="8" fillId="0" borderId="0" applyFont="0" applyFill="0" applyBorder="0" applyAlignment="0" applyProtection="0"/>
  </cellStyleXfs>
  <cellXfs count="165">
    <xf numFmtId="0" fontId="0" fillId="0" borderId="0" xfId="0"/>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3" fontId="3" fillId="2" borderId="23"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10" xfId="0" applyNumberFormat="1" applyFont="1" applyFill="1" applyBorder="1" applyAlignment="1">
      <alignment horizontal="center" vertical="center" wrapText="1"/>
    </xf>
    <xf numFmtId="3" fontId="3" fillId="2" borderId="24" xfId="0" applyNumberFormat="1" applyFont="1" applyFill="1" applyBorder="1" applyAlignment="1">
      <alignment horizontal="center" vertical="center" wrapText="1"/>
    </xf>
    <xf numFmtId="10" fontId="0" fillId="4" borderId="25" xfId="0" applyNumberFormat="1" applyFill="1" applyBorder="1" applyAlignment="1">
      <alignment horizontal="center" vertical="center" wrapText="1"/>
    </xf>
    <xf numFmtId="3" fontId="3" fillId="2" borderId="27" xfId="0" applyNumberFormat="1" applyFont="1" applyFill="1" applyBorder="1" applyAlignment="1">
      <alignment horizontal="center" vertical="center" wrapText="1"/>
    </xf>
    <xf numFmtId="3" fontId="3" fillId="2" borderId="16" xfId="0" applyNumberFormat="1" applyFont="1" applyFill="1" applyBorder="1" applyAlignment="1">
      <alignment horizontal="center" vertical="center" wrapText="1"/>
    </xf>
    <xf numFmtId="3" fontId="3" fillId="2" borderId="17" xfId="0" applyNumberFormat="1" applyFont="1" applyFill="1" applyBorder="1" applyAlignment="1">
      <alignment horizontal="center" vertical="center" wrapText="1"/>
    </xf>
    <xf numFmtId="3" fontId="3" fillId="2" borderId="28" xfId="0" applyNumberFormat="1" applyFont="1" applyFill="1" applyBorder="1" applyAlignment="1">
      <alignment horizontal="center" vertical="center" wrapText="1"/>
    </xf>
    <xf numFmtId="0" fontId="12" fillId="0" borderId="0" xfId="0" applyFont="1"/>
    <xf numFmtId="0" fontId="0" fillId="7" borderId="0" xfId="0" applyFill="1"/>
    <xf numFmtId="0" fontId="0" fillId="0" borderId="0" xfId="0" applyAlignment="1">
      <alignment wrapText="1"/>
    </xf>
    <xf numFmtId="0" fontId="0" fillId="6" borderId="0" xfId="0" applyFill="1"/>
    <xf numFmtId="10" fontId="0" fillId="4" borderId="26" xfId="0" applyNumberFormat="1" applyFill="1" applyBorder="1" applyAlignment="1">
      <alignment horizontal="center" vertical="center" wrapText="1"/>
    </xf>
    <xf numFmtId="3" fontId="3" fillId="5" borderId="23" xfId="0" applyNumberFormat="1" applyFont="1" applyFill="1" applyBorder="1" applyAlignment="1">
      <alignment horizontal="center" vertical="center" wrapText="1"/>
    </xf>
    <xf numFmtId="3" fontId="3" fillId="5" borderId="1" xfId="0" applyNumberFormat="1" applyFont="1" applyFill="1" applyBorder="1" applyAlignment="1">
      <alignment horizontal="center" vertical="center" wrapText="1"/>
    </xf>
    <xf numFmtId="3" fontId="3" fillId="5" borderId="10" xfId="0" applyNumberFormat="1" applyFont="1" applyFill="1" applyBorder="1" applyAlignment="1">
      <alignment horizontal="center" vertical="center" wrapText="1"/>
    </xf>
    <xf numFmtId="3" fontId="3" fillId="5" borderId="24" xfId="0" applyNumberFormat="1" applyFont="1" applyFill="1" applyBorder="1" applyAlignment="1">
      <alignment horizontal="center" vertical="center" wrapText="1"/>
    </xf>
    <xf numFmtId="10" fontId="0" fillId="4" borderId="29" xfId="0" applyNumberForma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32" xfId="0" applyFont="1" applyFill="1" applyBorder="1" applyAlignment="1">
      <alignment horizontal="center" vertical="center" wrapText="1"/>
    </xf>
    <xf numFmtId="3" fontId="3" fillId="5" borderId="33" xfId="0" applyNumberFormat="1" applyFont="1" applyFill="1" applyBorder="1" applyAlignment="1">
      <alignment horizontal="center" vertical="center" wrapText="1"/>
    </xf>
    <xf numFmtId="3" fontId="3" fillId="2" borderId="33" xfId="0" applyNumberFormat="1" applyFont="1" applyFill="1" applyBorder="1" applyAlignment="1">
      <alignment horizontal="center" vertical="center" wrapText="1"/>
    </xf>
    <xf numFmtId="3" fontId="3" fillId="2" borderId="34" xfId="0" applyNumberFormat="1" applyFont="1" applyFill="1" applyBorder="1" applyAlignment="1">
      <alignment horizontal="center" vertical="center" wrapText="1"/>
    </xf>
    <xf numFmtId="2" fontId="6" fillId="8" borderId="14" xfId="0" applyNumberFormat="1" applyFont="1" applyFill="1" applyBorder="1" applyAlignment="1">
      <alignment vertical="center" wrapText="1"/>
    </xf>
    <xf numFmtId="2" fontId="6" fillId="8" borderId="15" xfId="0" applyNumberFormat="1" applyFont="1" applyFill="1" applyBorder="1" applyAlignment="1">
      <alignment vertical="center" wrapText="1"/>
    </xf>
    <xf numFmtId="0" fontId="10" fillId="9" borderId="7" xfId="0" applyFont="1" applyFill="1" applyBorder="1" applyAlignment="1">
      <alignment horizontal="center" vertical="center" wrapText="1"/>
    </xf>
    <xf numFmtId="0" fontId="10" fillId="9" borderId="19" xfId="0" applyFont="1" applyFill="1" applyBorder="1" applyAlignment="1">
      <alignment horizontal="center" vertical="center" wrapText="1"/>
    </xf>
    <xf numFmtId="0" fontId="13" fillId="10" borderId="19" xfId="0" applyFont="1" applyFill="1" applyBorder="1" applyAlignment="1">
      <alignment horizontal="center" vertical="center" wrapText="1"/>
    </xf>
    <xf numFmtId="0" fontId="4" fillId="11" borderId="30" xfId="0" applyFont="1" applyFill="1" applyBorder="1" applyAlignment="1">
      <alignment horizontal="center" vertical="center" wrapText="1"/>
    </xf>
    <xf numFmtId="0" fontId="4" fillId="11" borderId="31" xfId="0" applyFont="1" applyFill="1" applyBorder="1" applyAlignment="1">
      <alignment horizontal="center" vertical="center" wrapText="1"/>
    </xf>
    <xf numFmtId="0" fontId="4" fillId="11" borderId="5"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1" borderId="6" xfId="0" applyFont="1" applyFill="1" applyBorder="1" applyAlignment="1">
      <alignment horizontal="center" vertical="center" wrapText="1"/>
    </xf>
    <xf numFmtId="2" fontId="3" fillId="11" borderId="19" xfId="0" applyNumberFormat="1" applyFont="1" applyFill="1" applyBorder="1" applyAlignment="1">
      <alignment horizontal="center" vertical="center" wrapText="1"/>
    </xf>
    <xf numFmtId="2" fontId="3" fillId="11" borderId="7" xfId="0" applyNumberFormat="1" applyFont="1" applyFill="1" applyBorder="1" applyAlignment="1">
      <alignment horizontal="center" vertical="center" wrapText="1"/>
    </xf>
    <xf numFmtId="0" fontId="3" fillId="3" borderId="45" xfId="0" applyFont="1" applyFill="1" applyBorder="1" applyAlignment="1">
      <alignment horizontal="justify" vertical="center" wrapText="1"/>
    </xf>
    <xf numFmtId="0" fontId="4" fillId="8" borderId="18" xfId="0" applyFont="1" applyFill="1" applyBorder="1" applyAlignment="1">
      <alignment horizontal="left" vertical="center" wrapText="1"/>
    </xf>
    <xf numFmtId="0" fontId="4" fillId="11" borderId="18"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22" xfId="0" applyFont="1" applyFill="1" applyBorder="1" applyAlignment="1">
      <alignment horizontal="left" vertical="center" wrapText="1"/>
    </xf>
    <xf numFmtId="3" fontId="3" fillId="2" borderId="49" xfId="0" applyNumberFormat="1" applyFont="1" applyFill="1" applyBorder="1" applyAlignment="1">
      <alignment horizontal="center" vertical="center" wrapText="1"/>
    </xf>
    <xf numFmtId="3" fontId="3" fillId="2" borderId="45" xfId="0" applyNumberFormat="1" applyFont="1" applyFill="1" applyBorder="1" applyAlignment="1">
      <alignment horizontal="center" vertical="center" wrapText="1"/>
    </xf>
    <xf numFmtId="3" fontId="3" fillId="2" borderId="47" xfId="0" applyNumberFormat="1" applyFont="1" applyFill="1" applyBorder="1" applyAlignment="1">
      <alignment horizontal="center" vertical="center" wrapText="1"/>
    </xf>
    <xf numFmtId="3" fontId="3" fillId="2" borderId="50" xfId="0" applyNumberFormat="1" applyFont="1" applyFill="1" applyBorder="1" applyAlignment="1">
      <alignment horizontal="center" vertical="center" wrapText="1"/>
    </xf>
    <xf numFmtId="3" fontId="3" fillId="2" borderId="51" xfId="0" applyNumberFormat="1" applyFont="1" applyFill="1" applyBorder="1" applyAlignment="1">
      <alignment horizontal="center" vertical="center" wrapText="1"/>
    </xf>
    <xf numFmtId="0" fontId="4" fillId="3" borderId="52" xfId="0" applyFont="1" applyFill="1" applyBorder="1" applyAlignment="1">
      <alignment horizontal="left" vertical="center" wrapText="1"/>
    </xf>
    <xf numFmtId="0" fontId="4" fillId="11"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11" borderId="46"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4" fillId="3" borderId="54" xfId="0" applyFont="1" applyFill="1" applyBorder="1" applyAlignment="1">
      <alignment horizontal="center" vertical="center" wrapText="1"/>
    </xf>
    <xf numFmtId="10" fontId="0" fillId="4" borderId="55" xfId="0" applyNumberFormat="1" applyFill="1" applyBorder="1" applyAlignment="1">
      <alignment horizontal="center" vertical="center" wrapText="1"/>
    </xf>
    <xf numFmtId="10" fontId="0" fillId="4" borderId="56" xfId="0" applyNumberFormat="1" applyFill="1" applyBorder="1" applyAlignment="1">
      <alignment horizontal="center" vertical="center" wrapText="1"/>
    </xf>
    <xf numFmtId="10" fontId="0" fillId="4" borderId="57" xfId="0" applyNumberFormat="1" applyFill="1" applyBorder="1" applyAlignment="1">
      <alignment horizontal="center" vertical="center" wrapText="1"/>
    </xf>
    <xf numFmtId="0" fontId="3" fillId="11" borderId="58"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11" borderId="45" xfId="0" applyFont="1" applyFill="1" applyBorder="1" applyAlignment="1">
      <alignment horizontal="center" vertical="center" wrapText="1"/>
    </xf>
    <xf numFmtId="0" fontId="3" fillId="3" borderId="59" xfId="0" applyFont="1" applyFill="1" applyBorder="1" applyAlignment="1">
      <alignment horizontal="center" vertical="center" wrapText="1"/>
    </xf>
    <xf numFmtId="0" fontId="3" fillId="3" borderId="60" xfId="0" applyFont="1" applyFill="1" applyBorder="1" applyAlignment="1">
      <alignment horizontal="center" vertical="center" wrapText="1"/>
    </xf>
    <xf numFmtId="0" fontId="3" fillId="11" borderId="58" xfId="0" applyFont="1" applyFill="1" applyBorder="1" applyAlignment="1">
      <alignment vertical="center" wrapText="1"/>
    </xf>
    <xf numFmtId="0" fontId="4" fillId="3" borderId="1" xfId="0" applyFont="1" applyFill="1" applyBorder="1" applyAlignment="1">
      <alignment vertical="center" wrapText="1"/>
    </xf>
    <xf numFmtId="0" fontId="4" fillId="11" borderId="45" xfId="0" applyFont="1" applyFill="1" applyBorder="1" applyAlignment="1">
      <alignment vertical="center" wrapText="1"/>
    </xf>
    <xf numFmtId="0" fontId="4" fillId="3" borderId="59" xfId="0" applyFont="1" applyFill="1" applyBorder="1" applyAlignment="1">
      <alignment vertical="center" wrapText="1"/>
    </xf>
    <xf numFmtId="0" fontId="4" fillId="3" borderId="60" xfId="0" applyFont="1" applyFill="1" applyBorder="1" applyAlignment="1">
      <alignment vertical="center" wrapText="1"/>
    </xf>
    <xf numFmtId="3" fontId="5" fillId="8" borderId="35" xfId="0" applyNumberFormat="1" applyFont="1" applyFill="1" applyBorder="1" applyAlignment="1">
      <alignment horizontal="center" vertical="center" wrapText="1"/>
    </xf>
    <xf numFmtId="3" fontId="4" fillId="11" borderId="35" xfId="0" applyNumberFormat="1" applyFont="1" applyFill="1" applyBorder="1" applyAlignment="1">
      <alignment horizontal="center" vertical="center" wrapText="1"/>
    </xf>
    <xf numFmtId="3" fontId="3" fillId="3" borderId="35" xfId="0" applyNumberFormat="1" applyFont="1" applyFill="1" applyBorder="1" applyAlignment="1">
      <alignment horizontal="center" vertical="center" wrapText="1"/>
    </xf>
    <xf numFmtId="3" fontId="3" fillId="3" borderId="48" xfId="0" applyNumberFormat="1" applyFont="1" applyFill="1" applyBorder="1" applyAlignment="1">
      <alignment horizontal="center" vertical="center" wrapText="1"/>
    </xf>
    <xf numFmtId="3" fontId="3" fillId="3" borderId="36" xfId="0" applyNumberFormat="1" applyFont="1" applyFill="1" applyBorder="1" applyAlignment="1">
      <alignment horizontal="center" vertical="center" wrapText="1"/>
    </xf>
    <xf numFmtId="0" fontId="15" fillId="0" borderId="0" xfId="0" applyFont="1" applyAlignment="1">
      <alignment wrapText="1"/>
    </xf>
    <xf numFmtId="0" fontId="9" fillId="0" borderId="0" xfId="0" applyFont="1" applyAlignment="1">
      <alignment vertical="center" wrapText="1"/>
    </xf>
    <xf numFmtId="0" fontId="9" fillId="0" borderId="0" xfId="0" applyFont="1" applyAlignment="1">
      <alignment vertical="center"/>
    </xf>
    <xf numFmtId="0" fontId="4" fillId="11" borderId="63" xfId="0" applyFont="1" applyFill="1" applyBorder="1" applyAlignment="1">
      <alignment horizontal="justify" vertical="center" wrapText="1"/>
    </xf>
    <xf numFmtId="0" fontId="3" fillId="11" borderId="64" xfId="0" applyFont="1" applyFill="1" applyBorder="1" applyAlignment="1">
      <alignment horizontal="justify" vertical="center" wrapText="1"/>
    </xf>
    <xf numFmtId="0" fontId="4" fillId="3" borderId="61" xfId="0" applyFont="1" applyFill="1" applyBorder="1" applyAlignment="1">
      <alignment horizontal="justify" vertical="center" wrapText="1"/>
    </xf>
    <xf numFmtId="0" fontId="3" fillId="3" borderId="62" xfId="0" applyFont="1" applyFill="1" applyBorder="1" applyAlignment="1">
      <alignment horizontal="justify" vertical="center" wrapText="1"/>
    </xf>
    <xf numFmtId="0" fontId="7" fillId="3" borderId="62" xfId="0" applyFont="1" applyFill="1" applyBorder="1" applyAlignment="1">
      <alignment horizontal="justify" vertical="center" wrapText="1"/>
    </xf>
    <xf numFmtId="0" fontId="4" fillId="11" borderId="65" xfId="0" applyFont="1" applyFill="1" applyBorder="1" applyAlignment="1">
      <alignment horizontal="justify" vertical="center" wrapText="1"/>
    </xf>
    <xf numFmtId="0" fontId="4" fillId="11" borderId="66" xfId="0" applyFont="1" applyFill="1" applyBorder="1" applyAlignment="1">
      <alignment horizontal="justify" vertical="center" wrapText="1"/>
    </xf>
    <xf numFmtId="0" fontId="4" fillId="3" borderId="59" xfId="0" applyFont="1" applyFill="1" applyBorder="1" applyAlignment="1">
      <alignment horizontal="justify" vertical="center" wrapText="1"/>
    </xf>
    <xf numFmtId="0" fontId="7" fillId="3" borderId="59" xfId="0" applyFont="1" applyFill="1" applyBorder="1" applyAlignment="1">
      <alignment horizontal="justify" vertical="center" wrapText="1"/>
    </xf>
    <xf numFmtId="0" fontId="3" fillId="3" borderId="59" xfId="0" applyFont="1" applyFill="1" applyBorder="1" applyAlignment="1">
      <alignment horizontal="justify" vertical="center" wrapText="1"/>
    </xf>
    <xf numFmtId="0" fontId="4" fillId="3" borderId="60" xfId="0" applyFont="1" applyFill="1" applyBorder="1" applyAlignment="1">
      <alignment horizontal="justify" vertical="center" wrapText="1"/>
    </xf>
    <xf numFmtId="0" fontId="3" fillId="3" borderId="60" xfId="0" applyFont="1" applyFill="1" applyBorder="1" applyAlignment="1">
      <alignment horizontal="justify" vertical="center" wrapText="1"/>
    </xf>
    <xf numFmtId="0" fontId="4" fillId="3" borderId="19" xfId="0" applyFont="1" applyFill="1" applyBorder="1" applyAlignment="1">
      <alignment horizontal="center" vertical="center" wrapText="1"/>
    </xf>
    <xf numFmtId="164" fontId="4" fillId="3" borderId="9" xfId="0" applyNumberFormat="1" applyFont="1" applyFill="1" applyBorder="1" applyAlignment="1">
      <alignment horizontal="center" vertical="center" wrapText="1"/>
    </xf>
    <xf numFmtId="44" fontId="3" fillId="2" borderId="67" xfId="1" applyFont="1" applyFill="1" applyBorder="1" applyAlignment="1">
      <alignment horizontal="center" vertical="center" wrapText="1"/>
    </xf>
    <xf numFmtId="44" fontId="3" fillId="2" borderId="38" xfId="1" applyFont="1" applyFill="1" applyBorder="1" applyAlignment="1">
      <alignment horizontal="center" vertical="center" wrapText="1"/>
    </xf>
    <xf numFmtId="44" fontId="3" fillId="2" borderId="39" xfId="1" applyFont="1" applyFill="1" applyBorder="1" applyAlignment="1">
      <alignment horizontal="center" vertical="center" wrapText="1"/>
    </xf>
    <xf numFmtId="44" fontId="3" fillId="2" borderId="37" xfId="1" applyFont="1" applyFill="1" applyBorder="1" applyAlignment="1">
      <alignment horizontal="center" vertical="center" wrapText="1"/>
    </xf>
    <xf numFmtId="10" fontId="0" fillId="4" borderId="68" xfId="0" applyNumberFormat="1" applyFill="1" applyBorder="1" applyAlignment="1">
      <alignment horizontal="center" vertical="center" wrapText="1"/>
    </xf>
    <xf numFmtId="10" fontId="0" fillId="4" borderId="69" xfId="0" applyNumberFormat="1" applyFill="1" applyBorder="1" applyAlignment="1">
      <alignment horizontal="center" vertical="center" wrapText="1"/>
    </xf>
    <xf numFmtId="10" fontId="0" fillId="4" borderId="70" xfId="0" applyNumberFormat="1" applyFill="1" applyBorder="1" applyAlignment="1">
      <alignment horizontal="center" vertical="center" wrapText="1"/>
    </xf>
    <xf numFmtId="0" fontId="2" fillId="3" borderId="71" xfId="0" applyFont="1" applyFill="1" applyBorder="1" applyAlignment="1">
      <alignment horizontal="center" vertical="center" wrapText="1"/>
    </xf>
    <xf numFmtId="0" fontId="3" fillId="3" borderId="72" xfId="0" applyFont="1" applyFill="1" applyBorder="1" applyAlignment="1">
      <alignment horizontal="justify" vertical="center" wrapText="1"/>
    </xf>
    <xf numFmtId="0" fontId="3" fillId="3" borderId="73" xfId="0" applyFont="1" applyFill="1" applyBorder="1" applyAlignment="1">
      <alignment horizontal="justify" vertical="center" wrapText="1"/>
    </xf>
    <xf numFmtId="0" fontId="3" fillId="3" borderId="74" xfId="0" applyFont="1" applyFill="1" applyBorder="1" applyAlignment="1">
      <alignment horizontal="center" vertical="center" wrapText="1"/>
    </xf>
    <xf numFmtId="0" fontId="3" fillId="3" borderId="75" xfId="0" applyFont="1" applyFill="1" applyBorder="1" applyAlignment="1">
      <alignment vertical="center" wrapText="1"/>
    </xf>
    <xf numFmtId="0" fontId="5" fillId="8" borderId="76" xfId="0" applyFont="1" applyFill="1" applyBorder="1" applyAlignment="1">
      <alignment horizontal="center" vertical="center" wrapText="1"/>
    </xf>
    <xf numFmtId="0" fontId="5" fillId="8" borderId="77" xfId="0" applyFont="1" applyFill="1" applyBorder="1" applyAlignment="1">
      <alignment horizontal="left" vertical="center" wrapText="1"/>
    </xf>
    <xf numFmtId="0" fontId="5" fillId="8" borderId="78" xfId="0" applyFont="1" applyFill="1" applyBorder="1" applyAlignment="1">
      <alignment horizontal="left" vertical="center" wrapText="1"/>
    </xf>
    <xf numFmtId="0" fontId="14" fillId="8" borderId="79" xfId="0" applyFont="1" applyFill="1" applyBorder="1" applyAlignment="1">
      <alignment horizontal="center" vertical="center" wrapText="1"/>
    </xf>
    <xf numFmtId="0" fontId="5" fillId="8" borderId="80" xfId="0" applyFont="1" applyFill="1" applyBorder="1" applyAlignment="1">
      <alignment vertical="center" wrapText="1"/>
    </xf>
    <xf numFmtId="10" fontId="7" fillId="0" borderId="40" xfId="2" applyNumberFormat="1" applyFont="1" applyBorder="1" applyAlignment="1">
      <alignment horizontal="center" vertical="center" wrapText="1"/>
    </xf>
    <xf numFmtId="10" fontId="3" fillId="5" borderId="41" xfId="2" applyNumberFormat="1" applyFont="1" applyFill="1" applyBorder="1" applyAlignment="1">
      <alignment horizontal="center" vertical="center" wrapText="1"/>
    </xf>
    <xf numFmtId="10" fontId="3" fillId="5" borderId="42" xfId="2" applyNumberFormat="1" applyFont="1" applyFill="1" applyBorder="1" applyAlignment="1">
      <alignment horizontal="center" vertical="center" wrapText="1"/>
    </xf>
    <xf numFmtId="10" fontId="3" fillId="0" borderId="21" xfId="0" applyNumberFormat="1" applyFont="1" applyBorder="1" applyAlignment="1">
      <alignment horizontal="center" vertical="center" wrapText="1"/>
    </xf>
    <xf numFmtId="10" fontId="0" fillId="4" borderId="81" xfId="0" applyNumberFormat="1" applyFill="1" applyBorder="1" applyAlignment="1">
      <alignment horizontal="center" vertical="center" wrapText="1"/>
    </xf>
    <xf numFmtId="10" fontId="0" fillId="4" borderId="82" xfId="0" applyNumberFormat="1" applyFill="1" applyBorder="1" applyAlignment="1">
      <alignment horizontal="center" vertical="center" wrapText="1"/>
    </xf>
    <xf numFmtId="10" fontId="3" fillId="5" borderId="1" xfId="0" applyNumberFormat="1" applyFont="1" applyFill="1" applyBorder="1" applyAlignment="1">
      <alignment horizontal="center" vertical="center" wrapText="1"/>
    </xf>
    <xf numFmtId="10" fontId="0" fillId="4" borderId="83" xfId="0" applyNumberFormat="1" applyFill="1" applyBorder="1" applyAlignment="1">
      <alignment horizontal="center" vertical="center" wrapText="1"/>
    </xf>
    <xf numFmtId="10" fontId="0" fillId="4" borderId="84" xfId="0" applyNumberFormat="1" applyFill="1" applyBorder="1" applyAlignment="1">
      <alignment horizontal="center" vertical="center" wrapText="1"/>
    </xf>
    <xf numFmtId="2" fontId="6" fillId="8" borderId="44" xfId="0" applyNumberFormat="1" applyFont="1" applyFill="1" applyBorder="1" applyAlignment="1">
      <alignment vertical="center" wrapText="1"/>
    </xf>
    <xf numFmtId="10" fontId="0" fillId="4" borderId="87" xfId="0" applyNumberFormat="1" applyFill="1" applyBorder="1" applyAlignment="1">
      <alignment horizontal="center" vertical="center" wrapText="1"/>
    </xf>
    <xf numFmtId="10" fontId="0" fillId="4" borderId="86" xfId="0" applyNumberFormat="1" applyFill="1" applyBorder="1" applyAlignment="1">
      <alignment horizontal="center" vertical="center" wrapText="1"/>
    </xf>
    <xf numFmtId="165" fontId="0" fillId="4" borderId="26" xfId="0" applyNumberFormat="1" applyFill="1" applyBorder="1" applyAlignment="1">
      <alignment horizontal="center" vertical="center" wrapText="1"/>
    </xf>
    <xf numFmtId="165" fontId="0" fillId="4" borderId="81" xfId="0" applyNumberFormat="1" applyFill="1" applyBorder="1" applyAlignment="1">
      <alignment horizontal="center" vertical="center" wrapText="1"/>
    </xf>
    <xf numFmtId="165" fontId="0" fillId="4" borderId="82" xfId="0" applyNumberFormat="1" applyFill="1" applyBorder="1" applyAlignment="1">
      <alignment horizontal="center" vertical="center" wrapText="1"/>
    </xf>
    <xf numFmtId="0" fontId="0" fillId="0" borderId="0" xfId="0" applyAlignment="1">
      <alignment horizontal="center" vertical="top"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0" fillId="9" borderId="13" xfId="0" applyFont="1" applyFill="1" applyBorder="1" applyAlignment="1">
      <alignment horizontal="center" vertical="center" wrapText="1"/>
    </xf>
    <xf numFmtId="0" fontId="10" fillId="9" borderId="12"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8" borderId="9" xfId="0" applyFont="1" applyFill="1" applyBorder="1" applyAlignment="1">
      <alignment horizontal="center" vertical="center" wrapText="1"/>
    </xf>
    <xf numFmtId="2" fontId="4" fillId="11" borderId="13" xfId="0" applyNumberFormat="1" applyFont="1" applyFill="1" applyBorder="1" applyAlignment="1">
      <alignment horizontal="center" vertical="center" wrapText="1"/>
    </xf>
    <xf numFmtId="2" fontId="4" fillId="11" borderId="12" xfId="0" applyNumberFormat="1" applyFont="1" applyFill="1" applyBorder="1" applyAlignment="1">
      <alignment horizontal="center" vertical="center" wrapText="1"/>
    </xf>
    <xf numFmtId="2" fontId="5" fillId="8" borderId="7" xfId="0" applyNumberFormat="1" applyFont="1" applyFill="1" applyBorder="1" applyAlignment="1">
      <alignment horizontal="center" vertical="center" wrapText="1"/>
    </xf>
    <xf numFmtId="2" fontId="5" fillId="8" borderId="8" xfId="0" applyNumberFormat="1" applyFont="1" applyFill="1" applyBorder="1" applyAlignment="1">
      <alignment horizontal="center" vertical="center" wrapText="1"/>
    </xf>
    <xf numFmtId="2" fontId="5" fillId="8" borderId="9" xfId="0" applyNumberFormat="1" applyFont="1" applyFill="1" applyBorder="1" applyAlignment="1">
      <alignment horizontal="center" vertical="center" wrapText="1"/>
    </xf>
    <xf numFmtId="0" fontId="10" fillId="9" borderId="7" xfId="0" applyFont="1" applyFill="1" applyBorder="1" applyAlignment="1">
      <alignment horizontal="center" vertical="center"/>
    </xf>
    <xf numFmtId="0" fontId="10" fillId="9" borderId="8" xfId="0" applyFont="1" applyFill="1" applyBorder="1" applyAlignment="1">
      <alignment horizontal="center" vertical="center"/>
    </xf>
    <xf numFmtId="0" fontId="10" fillId="9" borderId="9" xfId="0" applyFont="1" applyFill="1" applyBorder="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0" fillId="0" borderId="7" xfId="0" applyBorder="1" applyAlignment="1">
      <alignment horizontal="left" vertical="center" wrapText="1"/>
    </xf>
    <xf numFmtId="0" fontId="0" fillId="0" borderId="9" xfId="0" applyBorder="1" applyAlignment="1">
      <alignment horizontal="left" vertical="center" wrapText="1"/>
    </xf>
    <xf numFmtId="2" fontId="5" fillId="8" borderId="11" xfId="0" applyNumberFormat="1" applyFont="1" applyFill="1" applyBorder="1" applyAlignment="1">
      <alignment horizontal="center" vertical="center" wrapText="1"/>
    </xf>
    <xf numFmtId="2" fontId="5" fillId="8" borderId="43" xfId="0" applyNumberFormat="1" applyFont="1" applyFill="1" applyBorder="1" applyAlignment="1">
      <alignment horizontal="center" vertical="center" wrapText="1"/>
    </xf>
    <xf numFmtId="2" fontId="5" fillId="8" borderId="14" xfId="0" applyNumberFormat="1" applyFont="1" applyFill="1" applyBorder="1" applyAlignment="1">
      <alignment horizontal="center" vertical="center" wrapText="1"/>
    </xf>
    <xf numFmtId="2" fontId="5" fillId="8" borderId="44" xfId="0" applyNumberFormat="1" applyFont="1" applyFill="1" applyBorder="1" applyAlignment="1">
      <alignment horizontal="center" vertical="center" wrapText="1"/>
    </xf>
    <xf numFmtId="2" fontId="10" fillId="8" borderId="7" xfId="0" applyNumberFormat="1" applyFont="1" applyFill="1" applyBorder="1" applyAlignment="1">
      <alignment horizontal="center" vertical="center" wrapText="1"/>
    </xf>
    <xf numFmtId="2" fontId="10" fillId="8" borderId="8" xfId="0" applyNumberFormat="1" applyFont="1" applyFill="1" applyBorder="1" applyAlignment="1">
      <alignment horizontal="center" vertical="center" wrapText="1"/>
    </xf>
    <xf numFmtId="2" fontId="10" fillId="8" borderId="9" xfId="0" applyNumberFormat="1" applyFont="1" applyFill="1" applyBorder="1" applyAlignment="1">
      <alignment horizontal="center" vertical="center" wrapText="1"/>
    </xf>
    <xf numFmtId="2" fontId="6" fillId="8" borderId="11" xfId="0" applyNumberFormat="1" applyFont="1" applyFill="1" applyBorder="1" applyAlignment="1">
      <alignment horizontal="center" vertical="center" wrapText="1"/>
    </xf>
    <xf numFmtId="2" fontId="6" fillId="8" borderId="3" xfId="0" applyNumberFormat="1" applyFont="1" applyFill="1" applyBorder="1" applyAlignment="1">
      <alignment horizontal="center" vertical="center" wrapText="1"/>
    </xf>
    <xf numFmtId="2" fontId="6" fillId="8" borderId="43" xfId="0" applyNumberFormat="1" applyFont="1" applyFill="1" applyBorder="1" applyAlignment="1">
      <alignment horizontal="center" vertical="center" wrapText="1"/>
    </xf>
    <xf numFmtId="2" fontId="6" fillId="8" borderId="20" xfId="0" applyNumberFormat="1" applyFont="1" applyFill="1" applyBorder="1" applyAlignment="1">
      <alignment horizontal="center" vertical="center" wrapText="1"/>
    </xf>
    <xf numFmtId="2" fontId="6" fillId="8" borderId="0" xfId="0" applyNumberFormat="1" applyFont="1" applyFill="1" applyAlignment="1">
      <alignment horizontal="center" vertical="center" wrapText="1"/>
    </xf>
    <xf numFmtId="2" fontId="6" fillId="8" borderId="85" xfId="0" applyNumberFormat="1"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0" fillId="0" borderId="0" xfId="0" applyAlignment="1">
      <alignment horizontal="justify" vertical="center" wrapText="1"/>
    </xf>
  </cellXfs>
  <cellStyles count="3">
    <cellStyle name="Moneda" xfId="1" builtinId="4"/>
    <cellStyle name="Normal" xfId="0" builtinId="0"/>
    <cellStyle name="Porcentaje" xfId="2" builtinId="5"/>
  </cellStyles>
  <dxfs count="20">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ont>
        <color rgb="FF9C5700"/>
      </font>
      <fill>
        <patternFill>
          <bgColor rgb="FFFFEB9C"/>
        </patternFill>
      </fill>
    </dxf>
    <dxf>
      <fill>
        <patternFill patternType="none">
          <bgColor auto="1"/>
        </patternFill>
      </fill>
    </dxf>
    <dxf>
      <font>
        <color rgb="FF006100"/>
      </font>
      <fill>
        <patternFill>
          <bgColor rgb="FFC6EFCE"/>
        </patternFill>
      </fill>
    </dxf>
  </dxfs>
  <tableStyles count="0" defaultTableStyle="TableStyleMedium2" defaultPivotStyle="PivotStyleLight16"/>
  <colors>
    <mruColors>
      <color rgb="FF98DEF4"/>
      <color rgb="FF30BDE9"/>
      <color rgb="FFEAB91F"/>
      <color rgb="FFFFEB9C"/>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123538</xdr:colOff>
      <xdr:row>0</xdr:row>
      <xdr:rowOff>138546</xdr:rowOff>
    </xdr:from>
    <xdr:to>
      <xdr:col>2</xdr:col>
      <xdr:colOff>759245</xdr:colOff>
      <xdr:row>9</xdr:row>
      <xdr:rowOff>65281</xdr:rowOff>
    </xdr:to>
    <xdr:pic>
      <xdr:nvPicPr>
        <xdr:cNvPr id="2" name="Imagen 1">
          <a:extLst>
            <a:ext uri="{FF2B5EF4-FFF2-40B4-BE49-F238E27FC236}">
              <a16:creationId xmlns:a16="http://schemas.microsoft.com/office/drawing/2014/main" id="{A50F9F9A-DD15-41DE-9FC4-A0E833D96D10}"/>
            </a:ext>
          </a:extLst>
        </xdr:cNvPr>
        <xdr:cNvPicPr>
          <a:picLocks noChangeAspect="1"/>
        </xdr:cNvPicPr>
      </xdr:nvPicPr>
      <xdr:blipFill>
        <a:blip xmlns:r="http://schemas.openxmlformats.org/officeDocument/2006/relationships" r:embed="rId1"/>
        <a:stretch>
          <a:fillRect/>
        </a:stretch>
      </xdr:blipFill>
      <xdr:spPr>
        <a:xfrm>
          <a:off x="885538" y="138546"/>
          <a:ext cx="2125071" cy="2680326"/>
        </a:xfrm>
        <a:prstGeom prst="rect">
          <a:avLst/>
        </a:prstGeom>
      </xdr:spPr>
    </xdr:pic>
    <xdr:clientData/>
  </xdr:twoCellAnchor>
  <xdr:twoCellAnchor editAs="oneCell">
    <xdr:from>
      <xdr:col>2</xdr:col>
      <xdr:colOff>1345406</xdr:colOff>
      <xdr:row>1</xdr:row>
      <xdr:rowOff>166688</xdr:rowOff>
    </xdr:from>
    <xdr:to>
      <xdr:col>3</xdr:col>
      <xdr:colOff>908340</xdr:colOff>
      <xdr:row>6</xdr:row>
      <xdr:rowOff>63752</xdr:rowOff>
    </xdr:to>
    <xdr:pic>
      <xdr:nvPicPr>
        <xdr:cNvPr id="5" name="Imagen 4">
          <a:extLst>
            <a:ext uri="{FF2B5EF4-FFF2-40B4-BE49-F238E27FC236}">
              <a16:creationId xmlns:a16="http://schemas.microsoft.com/office/drawing/2014/main" id="{1FE1B730-A426-4FF7-BD87-E8DFDE4EA1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93281" y="738188"/>
          <a:ext cx="1944183" cy="1944939"/>
        </a:xfrm>
        <a:prstGeom prst="rect">
          <a:avLst/>
        </a:prstGeom>
      </xdr:spPr>
    </xdr:pic>
    <xdr:clientData/>
  </xdr:twoCellAnchor>
  <xdr:twoCellAnchor editAs="oneCell">
    <xdr:from>
      <xdr:col>19</xdr:col>
      <xdr:colOff>1030941</xdr:colOff>
      <xdr:row>0</xdr:row>
      <xdr:rowOff>168087</xdr:rowOff>
    </xdr:from>
    <xdr:to>
      <xdr:col>23</xdr:col>
      <xdr:colOff>2767853</xdr:colOff>
      <xdr:row>7</xdr:row>
      <xdr:rowOff>145676</xdr:rowOff>
    </xdr:to>
    <xdr:pic>
      <xdr:nvPicPr>
        <xdr:cNvPr id="6" name="Imagen 5">
          <a:extLst>
            <a:ext uri="{FF2B5EF4-FFF2-40B4-BE49-F238E27FC236}">
              <a16:creationId xmlns:a16="http://schemas.microsoft.com/office/drawing/2014/main" id="{55996343-307F-448B-9F0A-9B9C3276648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27028588" y="168087"/>
          <a:ext cx="6577853" cy="242047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B37"/>
  <sheetViews>
    <sheetView tabSelected="1" view="pageBreakPreview" topLeftCell="C12" zoomScaleNormal="40" zoomScaleSheetLayoutView="100" workbookViewId="0">
      <selection activeCell="V14" sqref="V14"/>
    </sheetView>
  </sheetViews>
  <sheetFormatPr baseColWidth="10" defaultColWidth="11.42578125" defaultRowHeight="15" x14ac:dyDescent="0.25"/>
  <cols>
    <col min="2" max="2" width="22.28515625" customWidth="1"/>
    <col min="3" max="3" width="35.85546875" customWidth="1"/>
    <col min="4" max="4" width="31.5703125" bestFit="1" customWidth="1"/>
    <col min="5" max="5" width="31.5703125" customWidth="1"/>
    <col min="6" max="6" width="33.28515625" customWidth="1"/>
    <col min="7" max="15" width="16.85546875" customWidth="1"/>
    <col min="16" max="23" width="18.140625" customWidth="1"/>
    <col min="24" max="24" width="87.140625" customWidth="1"/>
    <col min="26" max="26" width="12.7109375" customWidth="1"/>
  </cols>
  <sheetData>
    <row r="1" spans="2:28" ht="15.75" thickBot="1" x14ac:dyDescent="0.3"/>
    <row r="2" spans="2:28" ht="63" customHeight="1" x14ac:dyDescent="0.25">
      <c r="E2" s="154" t="s">
        <v>0</v>
      </c>
      <c r="F2" s="155"/>
      <c r="G2" s="155"/>
      <c r="H2" s="155"/>
      <c r="I2" s="155"/>
      <c r="J2" s="155"/>
      <c r="K2" s="155"/>
      <c r="L2" s="155"/>
      <c r="M2" s="155"/>
      <c r="N2" s="155"/>
      <c r="O2" s="155"/>
      <c r="P2" s="155"/>
      <c r="Q2" s="155"/>
      <c r="R2" s="155"/>
      <c r="S2" s="156"/>
    </row>
    <row r="3" spans="2:28" ht="30" customHeight="1" x14ac:dyDescent="0.25">
      <c r="E3" s="157" t="s">
        <v>1</v>
      </c>
      <c r="F3" s="158"/>
      <c r="G3" s="158"/>
      <c r="H3" s="158"/>
      <c r="I3" s="158"/>
      <c r="J3" s="158"/>
      <c r="K3" s="158"/>
      <c r="L3" s="158"/>
      <c r="M3" s="158"/>
      <c r="N3" s="158"/>
      <c r="O3" s="158"/>
      <c r="P3" s="158"/>
      <c r="Q3" s="158"/>
      <c r="R3" s="158"/>
      <c r="S3" s="159"/>
    </row>
    <row r="4" spans="2:28" ht="26.25" customHeight="1" x14ac:dyDescent="0.25">
      <c r="E4" s="157" t="s">
        <v>39</v>
      </c>
      <c r="F4" s="158"/>
      <c r="G4" s="158"/>
      <c r="H4" s="158"/>
      <c r="I4" s="158"/>
      <c r="J4" s="158"/>
      <c r="K4" s="158"/>
      <c r="L4" s="158"/>
      <c r="M4" s="158"/>
      <c r="N4" s="158"/>
      <c r="O4" s="158"/>
      <c r="P4" s="158"/>
      <c r="Q4" s="158"/>
      <c r="R4" s="158"/>
      <c r="S4" s="159"/>
    </row>
    <row r="5" spans="2:28" ht="26.25" customHeight="1" x14ac:dyDescent="0.25">
      <c r="E5" s="157" t="s">
        <v>38</v>
      </c>
      <c r="F5" s="158"/>
      <c r="G5" s="158"/>
      <c r="H5" s="158"/>
      <c r="I5" s="158"/>
      <c r="J5" s="158"/>
      <c r="K5" s="158"/>
      <c r="L5" s="158"/>
      <c r="M5" s="158"/>
      <c r="N5" s="158"/>
      <c r="O5" s="158"/>
      <c r="P5" s="158"/>
      <c r="Q5" s="158"/>
      <c r="R5" s="158"/>
      <c r="S5" s="159"/>
    </row>
    <row r="6" spans="2:28" ht="15.75" customHeight="1" thickBot="1" x14ac:dyDescent="0.3">
      <c r="E6" s="29"/>
      <c r="F6" s="30"/>
      <c r="G6" s="30"/>
      <c r="H6" s="30"/>
      <c r="I6" s="30"/>
      <c r="J6" s="30"/>
      <c r="K6" s="30"/>
      <c r="L6" s="30"/>
      <c r="M6" s="30"/>
      <c r="N6" s="30"/>
      <c r="O6" s="30"/>
      <c r="P6" s="30"/>
      <c r="Q6" s="30"/>
      <c r="R6" s="30"/>
      <c r="S6" s="119"/>
    </row>
    <row r="9" spans="2:28" ht="9" customHeight="1" thickBot="1" x14ac:dyDescent="0.3"/>
    <row r="10" spans="2:28" ht="26.25" customHeight="1" thickBot="1" x14ac:dyDescent="0.3">
      <c r="G10" s="151" t="s">
        <v>2</v>
      </c>
      <c r="H10" s="152"/>
      <c r="I10" s="152"/>
      <c r="J10" s="152"/>
      <c r="K10" s="152"/>
      <c r="L10" s="152"/>
      <c r="M10" s="152"/>
      <c r="N10" s="152"/>
      <c r="O10" s="152"/>
      <c r="P10" s="152"/>
      <c r="Q10" s="152"/>
      <c r="R10" s="152"/>
      <c r="S10" s="152"/>
      <c r="T10" s="152"/>
      <c r="U10" s="152"/>
      <c r="V10" s="152"/>
      <c r="W10" s="153"/>
    </row>
    <row r="11" spans="2:28" ht="57" customHeight="1" thickBot="1" x14ac:dyDescent="0.3">
      <c r="B11" s="130" t="s">
        <v>3</v>
      </c>
      <c r="C11" s="130" t="s">
        <v>4</v>
      </c>
      <c r="D11" s="160" t="s">
        <v>5</v>
      </c>
      <c r="E11" s="161"/>
      <c r="F11" s="162"/>
      <c r="G11" s="140" t="s">
        <v>6</v>
      </c>
      <c r="H11" s="141"/>
      <c r="I11" s="141"/>
      <c r="J11" s="141"/>
      <c r="K11" s="142"/>
      <c r="L11" s="160" t="s">
        <v>7</v>
      </c>
      <c r="M11" s="161"/>
      <c r="N11" s="161"/>
      <c r="O11" s="162"/>
      <c r="P11" s="163" t="s">
        <v>8</v>
      </c>
      <c r="Q11" s="126"/>
      <c r="R11" s="126"/>
      <c r="S11" s="127"/>
      <c r="T11" s="126" t="s">
        <v>9</v>
      </c>
      <c r="U11" s="126"/>
      <c r="V11" s="126"/>
      <c r="W11" s="127"/>
      <c r="X11" s="128" t="s">
        <v>10</v>
      </c>
    </row>
    <row r="12" spans="2:28" ht="151.5" customHeight="1" thickBot="1" x14ac:dyDescent="0.3">
      <c r="B12" s="131"/>
      <c r="C12" s="131"/>
      <c r="D12" s="32" t="s">
        <v>11</v>
      </c>
      <c r="E12" s="32" t="s">
        <v>12</v>
      </c>
      <c r="F12" s="31" t="s">
        <v>13</v>
      </c>
      <c r="G12" s="33" t="s">
        <v>14</v>
      </c>
      <c r="H12" s="25" t="s">
        <v>15</v>
      </c>
      <c r="I12" s="34" t="s">
        <v>16</v>
      </c>
      <c r="J12" s="24" t="s">
        <v>17</v>
      </c>
      <c r="K12" s="35" t="s">
        <v>18</v>
      </c>
      <c r="L12" s="2" t="s">
        <v>15</v>
      </c>
      <c r="M12" s="36" t="s">
        <v>16</v>
      </c>
      <c r="N12" s="1" t="s">
        <v>17</v>
      </c>
      <c r="O12" s="37" t="s">
        <v>18</v>
      </c>
      <c r="P12" s="2" t="s">
        <v>15</v>
      </c>
      <c r="Q12" s="38" t="s">
        <v>16</v>
      </c>
      <c r="R12" s="1" t="s">
        <v>17</v>
      </c>
      <c r="S12" s="39" t="s">
        <v>18</v>
      </c>
      <c r="T12" s="1" t="s">
        <v>15</v>
      </c>
      <c r="U12" s="38" t="s">
        <v>16</v>
      </c>
      <c r="V12" s="1" t="s">
        <v>17</v>
      </c>
      <c r="W12" s="39" t="s">
        <v>18</v>
      </c>
      <c r="X12" s="129"/>
    </row>
    <row r="13" spans="2:28" ht="123.75" customHeight="1" x14ac:dyDescent="0.25">
      <c r="B13" s="100" t="s">
        <v>19</v>
      </c>
      <c r="C13" s="101" t="s">
        <v>83</v>
      </c>
      <c r="D13" s="102" t="s">
        <v>86</v>
      </c>
      <c r="E13" s="103" t="s">
        <v>20</v>
      </c>
      <c r="F13" s="104" t="s">
        <v>21</v>
      </c>
      <c r="G13" s="113">
        <v>0.95330000000000004</v>
      </c>
      <c r="H13" s="110">
        <v>0.23830000000000001</v>
      </c>
      <c r="I13" s="111">
        <v>0.23830000000000001</v>
      </c>
      <c r="J13" s="111">
        <v>0.23830000000000001</v>
      </c>
      <c r="K13" s="112">
        <v>0.23830000000000001</v>
      </c>
      <c r="L13" s="110">
        <v>0.23830000000000001</v>
      </c>
      <c r="M13" s="116">
        <v>0.23830000000000001</v>
      </c>
      <c r="N13" s="20"/>
      <c r="O13" s="22"/>
      <c r="P13" s="23">
        <f>IFERROR((L13/H13),"100%")</f>
        <v>1</v>
      </c>
      <c r="Q13" s="18">
        <f>IFERROR((M13/I13),"100%")</f>
        <v>1</v>
      </c>
      <c r="R13" s="18"/>
      <c r="S13" s="18"/>
      <c r="T13" s="23">
        <f>IFERROR((L13/$G$13),"No Programado")</f>
        <v>0.2499737753068289</v>
      </c>
      <c r="U13" s="122">
        <f>IFERROR((L13+M13)/$G$13, "No Programado")</f>
        <v>0.49994755061365781</v>
      </c>
      <c r="V13" s="123"/>
      <c r="W13" s="124"/>
      <c r="X13" s="42" t="s">
        <v>100</v>
      </c>
    </row>
    <row r="14" spans="2:28" ht="153" customHeight="1" x14ac:dyDescent="0.25">
      <c r="B14" s="105" t="s">
        <v>40</v>
      </c>
      <c r="C14" s="106" t="s">
        <v>41</v>
      </c>
      <c r="D14" s="107" t="s">
        <v>42</v>
      </c>
      <c r="E14" s="108" t="s">
        <v>69</v>
      </c>
      <c r="F14" s="109" t="s">
        <v>71</v>
      </c>
      <c r="G14" s="71">
        <v>288700</v>
      </c>
      <c r="H14" s="26">
        <v>47615</v>
      </c>
      <c r="I14" s="20">
        <v>75235</v>
      </c>
      <c r="J14" s="20">
        <v>75115</v>
      </c>
      <c r="K14" s="21">
        <v>90735</v>
      </c>
      <c r="L14" s="19">
        <v>60235</v>
      </c>
      <c r="M14" s="20">
        <v>120890</v>
      </c>
      <c r="N14" s="20"/>
      <c r="O14" s="22"/>
      <c r="P14" s="23">
        <f>IFERROR((L14/H14),"100%")</f>
        <v>1.2650425286149323</v>
      </c>
      <c r="Q14" s="18">
        <f>IFERROR((M14/I14),"100%")</f>
        <v>1.6068319266298929</v>
      </c>
      <c r="R14" s="18"/>
      <c r="S14" s="9"/>
      <c r="T14" s="117">
        <f>IFERROR((L14/$G$14),"No Programado")</f>
        <v>0.20864218912365778</v>
      </c>
      <c r="U14" s="18">
        <f>IFERROR((L14+M14)/$G$14, "No Programado")</f>
        <v>0.62738136473848283</v>
      </c>
      <c r="V14" s="114"/>
      <c r="W14" s="115"/>
      <c r="X14" s="43" t="s">
        <v>87</v>
      </c>
      <c r="AB14" s="14"/>
    </row>
    <row r="15" spans="2:28" ht="129.75" customHeight="1" x14ac:dyDescent="0.25">
      <c r="B15" s="53" t="s">
        <v>43</v>
      </c>
      <c r="C15" s="79" t="s">
        <v>44</v>
      </c>
      <c r="D15" s="80" t="s">
        <v>45</v>
      </c>
      <c r="E15" s="61" t="s">
        <v>69</v>
      </c>
      <c r="F15" s="66" t="s">
        <v>72</v>
      </c>
      <c r="G15" s="72">
        <v>160460</v>
      </c>
      <c r="H15" s="27">
        <v>40105</v>
      </c>
      <c r="I15" s="6">
        <v>40125</v>
      </c>
      <c r="J15" s="6">
        <v>40105</v>
      </c>
      <c r="K15" s="7">
        <v>40125</v>
      </c>
      <c r="L15" s="5">
        <v>51625</v>
      </c>
      <c r="M15" s="6">
        <v>111549</v>
      </c>
      <c r="N15" s="6"/>
      <c r="O15" s="8"/>
      <c r="P15" s="23">
        <f t="shared" ref="P15:P17" si="0">IFERROR((L15/H15),"100%")</f>
        <v>1.287245979304326</v>
      </c>
      <c r="Q15" s="18">
        <f t="shared" ref="Q15:Q26" si="1">IFERROR((M15/I15),"100%")</f>
        <v>2.7800373831775702</v>
      </c>
      <c r="R15" s="18"/>
      <c r="S15" s="9"/>
      <c r="T15" s="117">
        <f>IFERROR((L15/$G$15),"No Programado")</f>
        <v>0.32173127259130002</v>
      </c>
      <c r="U15" s="18">
        <f>IFERROR((L15+M15)/$G$15, "No Programado")</f>
        <v>1.0169138726162283</v>
      </c>
      <c r="V15" s="114"/>
      <c r="W15" s="115"/>
      <c r="X15" s="44" t="s">
        <v>88</v>
      </c>
      <c r="Z15" s="76"/>
    </row>
    <row r="16" spans="2:28" ht="121.5" customHeight="1" x14ac:dyDescent="0.25">
      <c r="B16" s="54" t="s">
        <v>46</v>
      </c>
      <c r="C16" s="81" t="s">
        <v>47</v>
      </c>
      <c r="D16" s="82" t="s">
        <v>48</v>
      </c>
      <c r="E16" s="62" t="s">
        <v>69</v>
      </c>
      <c r="F16" s="67" t="s">
        <v>73</v>
      </c>
      <c r="G16" s="73">
        <v>160000</v>
      </c>
      <c r="H16" s="27">
        <v>40000</v>
      </c>
      <c r="I16" s="6">
        <v>40000</v>
      </c>
      <c r="J16" s="6">
        <v>40000</v>
      </c>
      <c r="K16" s="7">
        <v>40000</v>
      </c>
      <c r="L16" s="5">
        <v>51508</v>
      </c>
      <c r="M16" s="6">
        <v>108249</v>
      </c>
      <c r="N16" s="6"/>
      <c r="O16" s="8"/>
      <c r="P16" s="23">
        <f t="shared" si="0"/>
        <v>1.2877000000000001</v>
      </c>
      <c r="Q16" s="18">
        <f t="shared" si="1"/>
        <v>2.7062249999999999</v>
      </c>
      <c r="R16" s="18"/>
      <c r="S16" s="9"/>
      <c r="T16" s="117">
        <f>IFERROR((L16/$G$16),"No Programado")</f>
        <v>0.32192500000000002</v>
      </c>
      <c r="U16" s="18">
        <f>IFERROR((L16+M16)/$G$16, "No Programado")</f>
        <v>0.99848124999999999</v>
      </c>
      <c r="V16" s="114"/>
      <c r="W16" s="115"/>
      <c r="X16" s="45" t="s">
        <v>96</v>
      </c>
    </row>
    <row r="17" spans="2:24" ht="88.5" customHeight="1" x14ac:dyDescent="0.25">
      <c r="B17" s="54" t="s">
        <v>46</v>
      </c>
      <c r="C17" s="81" t="s">
        <v>49</v>
      </c>
      <c r="D17" s="82" t="s">
        <v>50</v>
      </c>
      <c r="E17" s="62" t="s">
        <v>69</v>
      </c>
      <c r="F17" s="67" t="s">
        <v>74</v>
      </c>
      <c r="G17" s="74">
        <v>440</v>
      </c>
      <c r="H17" s="47">
        <v>100</v>
      </c>
      <c r="I17" s="48">
        <v>120</v>
      </c>
      <c r="J17" s="48">
        <v>100</v>
      </c>
      <c r="K17" s="49">
        <v>120</v>
      </c>
      <c r="L17" s="50">
        <v>116</v>
      </c>
      <c r="M17" s="48">
        <v>163</v>
      </c>
      <c r="N17" s="48"/>
      <c r="O17" s="51"/>
      <c r="P17" s="23">
        <f t="shared" si="0"/>
        <v>1.1599999999999999</v>
      </c>
      <c r="Q17" s="18">
        <f t="shared" si="1"/>
        <v>1.3583333333333334</v>
      </c>
      <c r="R17" s="18"/>
      <c r="S17" s="9"/>
      <c r="T17" s="117">
        <f>IFERROR((L17/$G$17),"No Programado")</f>
        <v>0.26363636363636361</v>
      </c>
      <c r="U17" s="18">
        <f>IFERROR((L17+M17)/$G$17, "No Programado")</f>
        <v>0.63409090909090904</v>
      </c>
      <c r="V17" s="114"/>
      <c r="W17" s="115"/>
      <c r="X17" s="52" t="s">
        <v>89</v>
      </c>
    </row>
    <row r="18" spans="2:24" ht="85.5" customHeight="1" x14ac:dyDescent="0.25">
      <c r="B18" s="54" t="s">
        <v>46</v>
      </c>
      <c r="C18" s="81" t="s">
        <v>51</v>
      </c>
      <c r="D18" s="83" t="s">
        <v>52</v>
      </c>
      <c r="E18" s="62" t="s">
        <v>69</v>
      </c>
      <c r="F18" s="67" t="s">
        <v>75</v>
      </c>
      <c r="G18" s="74">
        <v>20</v>
      </c>
      <c r="H18" s="47">
        <v>5</v>
      </c>
      <c r="I18" s="48">
        <v>5</v>
      </c>
      <c r="J18" s="48">
        <v>5</v>
      </c>
      <c r="K18" s="49">
        <v>5</v>
      </c>
      <c r="L18" s="50">
        <v>1</v>
      </c>
      <c r="M18" s="48">
        <v>6</v>
      </c>
      <c r="N18" s="48"/>
      <c r="O18" s="51"/>
      <c r="P18" s="23">
        <f t="shared" ref="P18" si="2">IFERROR((L18/H18),"100%")</f>
        <v>0.2</v>
      </c>
      <c r="Q18" s="18">
        <f t="shared" si="1"/>
        <v>1.2</v>
      </c>
      <c r="R18" s="18"/>
      <c r="S18" s="9"/>
      <c r="T18" s="117">
        <f>IFERROR((L18/$G$18),"No Programado")</f>
        <v>0.05</v>
      </c>
      <c r="U18" s="18">
        <f>IFERROR((L18+M18)/$G$18, "No Programado")</f>
        <v>0.35</v>
      </c>
      <c r="V18" s="114"/>
      <c r="W18" s="115"/>
      <c r="X18" s="52" t="s">
        <v>90</v>
      </c>
    </row>
    <row r="19" spans="2:24" ht="123" customHeight="1" x14ac:dyDescent="0.25">
      <c r="B19" s="55" t="s">
        <v>53</v>
      </c>
      <c r="C19" s="84" t="s">
        <v>54</v>
      </c>
      <c r="D19" s="85" t="s">
        <v>55</v>
      </c>
      <c r="E19" s="63" t="s">
        <v>69</v>
      </c>
      <c r="F19" s="68" t="s">
        <v>76</v>
      </c>
      <c r="G19" s="74">
        <v>128240</v>
      </c>
      <c r="H19" s="47">
        <v>7510</v>
      </c>
      <c r="I19" s="48">
        <v>35110</v>
      </c>
      <c r="J19" s="48">
        <v>35010</v>
      </c>
      <c r="K19" s="49">
        <v>50610</v>
      </c>
      <c r="L19" s="50">
        <v>8610</v>
      </c>
      <c r="M19" s="48">
        <v>9340</v>
      </c>
      <c r="N19" s="48"/>
      <c r="O19" s="51"/>
      <c r="P19" s="23">
        <f t="shared" ref="P19:P26" si="3">IFERROR((L19/H19),"100%")</f>
        <v>1.1464713715046604</v>
      </c>
      <c r="Q19" s="18">
        <f t="shared" si="1"/>
        <v>0.26602107661634861</v>
      </c>
      <c r="R19" s="18"/>
      <c r="S19" s="9"/>
      <c r="T19" s="117">
        <f>IFERROR((L19/$G$19),"No Programado")</f>
        <v>6.7139737991266379E-2</v>
      </c>
      <c r="U19" s="18">
        <f>IFERROR((L19+M19)/$G$19, "No Programado")</f>
        <v>0.13997192763568309</v>
      </c>
      <c r="V19" s="114"/>
      <c r="W19" s="115"/>
      <c r="X19" s="52" t="s">
        <v>91</v>
      </c>
    </row>
    <row r="20" spans="2:24" ht="100.5" customHeight="1" x14ac:dyDescent="0.25">
      <c r="B20" s="56" t="s">
        <v>46</v>
      </c>
      <c r="C20" s="86" t="s">
        <v>56</v>
      </c>
      <c r="D20" s="87" t="s">
        <v>57</v>
      </c>
      <c r="E20" s="64" t="s">
        <v>69</v>
      </c>
      <c r="F20" s="69" t="s">
        <v>77</v>
      </c>
      <c r="G20" s="74">
        <v>22000</v>
      </c>
      <c r="H20" s="47">
        <v>6000</v>
      </c>
      <c r="I20" s="48">
        <v>5000</v>
      </c>
      <c r="J20" s="48">
        <v>5000</v>
      </c>
      <c r="K20" s="49">
        <v>6000</v>
      </c>
      <c r="L20" s="50">
        <v>6941</v>
      </c>
      <c r="M20" s="48">
        <v>8201</v>
      </c>
      <c r="N20" s="48"/>
      <c r="O20" s="51"/>
      <c r="P20" s="23">
        <f t="shared" si="3"/>
        <v>1.1568333333333334</v>
      </c>
      <c r="Q20" s="18">
        <f t="shared" si="1"/>
        <v>1.6402000000000001</v>
      </c>
      <c r="R20" s="18"/>
      <c r="S20" s="9"/>
      <c r="T20" s="117">
        <f>IFERROR((L20/$G$20),"No Programado")</f>
        <v>0.3155</v>
      </c>
      <c r="U20" s="18">
        <f>IFERROR((L20+M20)/$G$20, "No Programado")</f>
        <v>0.68827272727272726</v>
      </c>
      <c r="V20" s="114"/>
      <c r="W20" s="115"/>
      <c r="X20" s="52" t="s">
        <v>92</v>
      </c>
    </row>
    <row r="21" spans="2:24" ht="90.75" customHeight="1" x14ac:dyDescent="0.25">
      <c r="B21" s="56" t="s">
        <v>46</v>
      </c>
      <c r="C21" s="86" t="s">
        <v>58</v>
      </c>
      <c r="D21" s="87" t="s">
        <v>59</v>
      </c>
      <c r="E21" s="64" t="s">
        <v>69</v>
      </c>
      <c r="F21" s="69" t="s">
        <v>78</v>
      </c>
      <c r="G21" s="74">
        <v>2000</v>
      </c>
      <c r="H21" s="47">
        <v>500</v>
      </c>
      <c r="I21" s="48">
        <v>500</v>
      </c>
      <c r="J21" s="48">
        <v>500</v>
      </c>
      <c r="K21" s="49">
        <v>500</v>
      </c>
      <c r="L21" s="50">
        <v>430</v>
      </c>
      <c r="M21" s="48">
        <v>267</v>
      </c>
      <c r="N21" s="48"/>
      <c r="O21" s="51"/>
      <c r="P21" s="23">
        <f t="shared" si="3"/>
        <v>0.86</v>
      </c>
      <c r="Q21" s="18">
        <f t="shared" si="1"/>
        <v>0.53400000000000003</v>
      </c>
      <c r="R21" s="18"/>
      <c r="S21" s="9"/>
      <c r="T21" s="117">
        <f>IFERROR((L21/$G$21),"No Programado")</f>
        <v>0.215</v>
      </c>
      <c r="U21" s="18">
        <f>IFERROR((L21+M21)/$G$21, "No Programado")</f>
        <v>0.34849999999999998</v>
      </c>
      <c r="V21" s="114"/>
      <c r="W21" s="115"/>
      <c r="X21" s="52" t="s">
        <v>93</v>
      </c>
    </row>
    <row r="22" spans="2:24" ht="87.75" customHeight="1" x14ac:dyDescent="0.25">
      <c r="B22" s="56" t="s">
        <v>46</v>
      </c>
      <c r="C22" s="86" t="s">
        <v>60</v>
      </c>
      <c r="D22" s="88" t="s">
        <v>61</v>
      </c>
      <c r="E22" s="64" t="s">
        <v>69</v>
      </c>
      <c r="F22" s="69" t="s">
        <v>79</v>
      </c>
      <c r="G22" s="74">
        <v>3800</v>
      </c>
      <c r="H22" s="47">
        <v>950</v>
      </c>
      <c r="I22" s="48">
        <v>950</v>
      </c>
      <c r="J22" s="48">
        <v>950</v>
      </c>
      <c r="K22" s="49">
        <v>950</v>
      </c>
      <c r="L22" s="50">
        <v>1179</v>
      </c>
      <c r="M22" s="48">
        <v>736</v>
      </c>
      <c r="N22" s="48"/>
      <c r="O22" s="51"/>
      <c r="P22" s="23">
        <f t="shared" si="3"/>
        <v>1.2410526315789474</v>
      </c>
      <c r="Q22" s="18">
        <f t="shared" si="1"/>
        <v>0.77473684210526317</v>
      </c>
      <c r="R22" s="18"/>
      <c r="S22" s="9"/>
      <c r="T22" s="117">
        <f>IFERROR((L22/$G$22),"No Programado")</f>
        <v>0.31026315789473685</v>
      </c>
      <c r="U22" s="18">
        <f>IFERROR((L22+M22)/$G$22, "No Programado")</f>
        <v>0.50394736842105259</v>
      </c>
      <c r="V22" s="114"/>
      <c r="W22" s="115"/>
      <c r="X22" s="52" t="s">
        <v>94</v>
      </c>
    </row>
    <row r="23" spans="2:24" ht="90" customHeight="1" x14ac:dyDescent="0.25">
      <c r="B23" s="56" t="s">
        <v>46</v>
      </c>
      <c r="C23" s="86" t="s">
        <v>62</v>
      </c>
      <c r="D23" s="88" t="s">
        <v>63</v>
      </c>
      <c r="E23" s="64" t="s">
        <v>70</v>
      </c>
      <c r="F23" s="69" t="s">
        <v>80</v>
      </c>
      <c r="G23" s="74">
        <v>100</v>
      </c>
      <c r="H23" s="47">
        <v>0</v>
      </c>
      <c r="I23" s="48">
        <v>50</v>
      </c>
      <c r="J23" s="48">
        <v>0</v>
      </c>
      <c r="K23" s="49">
        <v>50</v>
      </c>
      <c r="L23" s="50">
        <v>0</v>
      </c>
      <c r="M23" s="48">
        <v>61</v>
      </c>
      <c r="N23" s="48"/>
      <c r="O23" s="51"/>
      <c r="P23" s="23" t="str">
        <f t="shared" si="3"/>
        <v>100%</v>
      </c>
      <c r="Q23" s="18">
        <f t="shared" si="1"/>
        <v>1.22</v>
      </c>
      <c r="R23" s="18"/>
      <c r="S23" s="9"/>
      <c r="T23" s="117">
        <f>IFERROR((L23/$G$23),"No Programado")</f>
        <v>0</v>
      </c>
      <c r="U23" s="18">
        <f>IFERROR((L23+M23)/$G$23, "No Programado")</f>
        <v>0.61</v>
      </c>
      <c r="V23" s="114"/>
      <c r="W23" s="115"/>
      <c r="X23" s="52" t="s">
        <v>101</v>
      </c>
    </row>
    <row r="24" spans="2:24" ht="93.75" customHeight="1" x14ac:dyDescent="0.25">
      <c r="B24" s="56" t="s">
        <v>46</v>
      </c>
      <c r="C24" s="86" t="s">
        <v>64</v>
      </c>
      <c r="D24" s="87" t="s">
        <v>65</v>
      </c>
      <c r="E24" s="64" t="s">
        <v>70</v>
      </c>
      <c r="F24" s="69" t="s">
        <v>80</v>
      </c>
      <c r="G24" s="74">
        <v>100</v>
      </c>
      <c r="H24" s="47">
        <v>0</v>
      </c>
      <c r="I24" s="48">
        <v>50</v>
      </c>
      <c r="J24" s="48">
        <v>0</v>
      </c>
      <c r="K24" s="49">
        <v>50</v>
      </c>
      <c r="L24" s="50">
        <v>0</v>
      </c>
      <c r="M24" s="48">
        <v>0</v>
      </c>
      <c r="N24" s="48"/>
      <c r="O24" s="51"/>
      <c r="P24" s="23" t="str">
        <f t="shared" si="3"/>
        <v>100%</v>
      </c>
      <c r="Q24" s="18">
        <f t="shared" si="1"/>
        <v>0</v>
      </c>
      <c r="R24" s="18"/>
      <c r="S24" s="9"/>
      <c r="T24" s="117">
        <f>IFERROR((L24/$G$24),"No Programado")</f>
        <v>0</v>
      </c>
      <c r="U24" s="18">
        <f>IFERROR((L24+M24)/$G$24, "No Programado")</f>
        <v>0</v>
      </c>
      <c r="V24" s="114"/>
      <c r="W24" s="115"/>
      <c r="X24" s="52" t="s">
        <v>102</v>
      </c>
    </row>
    <row r="25" spans="2:24" ht="83.25" customHeight="1" x14ac:dyDescent="0.25">
      <c r="B25" s="56" t="s">
        <v>46</v>
      </c>
      <c r="C25" s="86" t="s">
        <v>66</v>
      </c>
      <c r="D25" s="88" t="s">
        <v>84</v>
      </c>
      <c r="E25" s="64" t="s">
        <v>69</v>
      </c>
      <c r="F25" s="69" t="s">
        <v>81</v>
      </c>
      <c r="G25" s="74">
        <v>100000</v>
      </c>
      <c r="H25" s="47">
        <v>0</v>
      </c>
      <c r="I25" s="48">
        <v>28500</v>
      </c>
      <c r="J25" s="48">
        <v>28500</v>
      </c>
      <c r="K25" s="49">
        <v>43000</v>
      </c>
      <c r="L25" s="50">
        <v>0</v>
      </c>
      <c r="M25" s="48">
        <v>0</v>
      </c>
      <c r="N25" s="48"/>
      <c r="O25" s="51"/>
      <c r="P25" s="23" t="str">
        <f t="shared" si="3"/>
        <v>100%</v>
      </c>
      <c r="Q25" s="18">
        <f t="shared" si="1"/>
        <v>0</v>
      </c>
      <c r="R25" s="18"/>
      <c r="S25" s="9"/>
      <c r="T25" s="117">
        <f>IFERROR((L25/$G$25),"No Programado")</f>
        <v>0</v>
      </c>
      <c r="U25" s="18">
        <f>IFERROR((L25+M25)/$G$25, "No Programado")</f>
        <v>0</v>
      </c>
      <c r="V25" s="114"/>
      <c r="W25" s="115"/>
      <c r="X25" s="52" t="s">
        <v>103</v>
      </c>
    </row>
    <row r="26" spans="2:24" ht="111.75" customHeight="1" thickBot="1" x14ac:dyDescent="0.3">
      <c r="B26" s="57" t="s">
        <v>46</v>
      </c>
      <c r="C26" s="89" t="s">
        <v>67</v>
      </c>
      <c r="D26" s="90" t="s">
        <v>68</v>
      </c>
      <c r="E26" s="65" t="s">
        <v>69</v>
      </c>
      <c r="F26" s="70" t="s">
        <v>78</v>
      </c>
      <c r="G26" s="75">
        <v>240</v>
      </c>
      <c r="H26" s="28">
        <v>60</v>
      </c>
      <c r="I26" s="11">
        <v>60</v>
      </c>
      <c r="J26" s="11">
        <v>60</v>
      </c>
      <c r="K26" s="12">
        <v>60</v>
      </c>
      <c r="L26" s="10">
        <v>60</v>
      </c>
      <c r="M26" s="11">
        <v>75</v>
      </c>
      <c r="N26" s="11"/>
      <c r="O26" s="13"/>
      <c r="P26" s="58">
        <f t="shared" si="3"/>
        <v>1</v>
      </c>
      <c r="Q26" s="59">
        <f t="shared" si="1"/>
        <v>1.25</v>
      </c>
      <c r="R26" s="59"/>
      <c r="S26" s="60"/>
      <c r="T26" s="118">
        <f>IFERROR((L26/$G$26),"No Programado")</f>
        <v>0.25</v>
      </c>
      <c r="U26" s="59">
        <f>IFERROR((L26+M26)/$G$26, "No Programado")</f>
        <v>0.5625</v>
      </c>
      <c r="V26" s="120"/>
      <c r="W26" s="121"/>
      <c r="X26" s="46" t="s">
        <v>95</v>
      </c>
    </row>
    <row r="30" spans="2:24" ht="186" customHeight="1" x14ac:dyDescent="0.25">
      <c r="C30" s="143" t="s">
        <v>97</v>
      </c>
      <c r="D30" s="144"/>
      <c r="G30" s="77"/>
      <c r="H30" s="77"/>
      <c r="I30" s="77"/>
      <c r="J30" s="143" t="s">
        <v>98</v>
      </c>
      <c r="K30" s="143"/>
      <c r="L30" s="143"/>
      <c r="M30" s="143"/>
      <c r="N30" s="77"/>
      <c r="O30" s="78"/>
      <c r="W30" s="143" t="s">
        <v>99</v>
      </c>
      <c r="X30" s="144"/>
    </row>
    <row r="33" spans="2:24" ht="15.75" hidden="1" thickBot="1" x14ac:dyDescent="0.3">
      <c r="E33" s="132" t="s">
        <v>22</v>
      </c>
      <c r="F33" s="133"/>
      <c r="G33" s="133"/>
      <c r="H33" s="133"/>
      <c r="I33" s="133"/>
      <c r="J33" s="133"/>
      <c r="K33" s="133"/>
      <c r="L33" s="133"/>
      <c r="M33" s="133"/>
      <c r="N33" s="133"/>
      <c r="O33" s="133"/>
      <c r="P33" s="133"/>
      <c r="Q33" s="133"/>
      <c r="R33" s="133"/>
      <c r="S33" s="133"/>
      <c r="T33" s="133"/>
      <c r="U33" s="133"/>
      <c r="V33" s="133"/>
      <c r="W33" s="133"/>
      <c r="X33" s="134"/>
    </row>
    <row r="34" spans="2:24" ht="30.6" hidden="1" customHeight="1" thickBot="1" x14ac:dyDescent="0.3">
      <c r="E34" s="135" t="s">
        <v>23</v>
      </c>
      <c r="F34" s="135" t="s">
        <v>24</v>
      </c>
      <c r="G34" s="132" t="s">
        <v>25</v>
      </c>
      <c r="H34" s="133"/>
      <c r="I34" s="133"/>
      <c r="J34" s="134"/>
      <c r="K34" s="137" t="s">
        <v>26</v>
      </c>
      <c r="L34" s="138"/>
      <c r="M34" s="138"/>
      <c r="N34" s="139"/>
      <c r="O34" s="137" t="s">
        <v>27</v>
      </c>
      <c r="P34" s="138"/>
      <c r="Q34" s="138"/>
      <c r="R34" s="139"/>
      <c r="S34" s="137" t="s">
        <v>28</v>
      </c>
      <c r="T34" s="138"/>
      <c r="U34" s="138"/>
      <c r="V34" s="138"/>
      <c r="W34" s="147" t="s">
        <v>29</v>
      </c>
      <c r="X34" s="148"/>
    </row>
    <row r="35" spans="2:24" ht="29.25" hidden="1" thickBot="1" x14ac:dyDescent="0.3">
      <c r="E35" s="136"/>
      <c r="F35" s="136"/>
      <c r="G35" s="3" t="s">
        <v>30</v>
      </c>
      <c r="H35" s="40" t="s">
        <v>31</v>
      </c>
      <c r="I35" s="4" t="s">
        <v>32</v>
      </c>
      <c r="J35" s="40" t="s">
        <v>33</v>
      </c>
      <c r="K35" s="3" t="s">
        <v>30</v>
      </c>
      <c r="L35" s="40" t="s">
        <v>31</v>
      </c>
      <c r="M35" s="4" t="s">
        <v>32</v>
      </c>
      <c r="N35" s="40" t="s">
        <v>33</v>
      </c>
      <c r="O35" s="3" t="s">
        <v>30</v>
      </c>
      <c r="P35" s="40" t="s">
        <v>31</v>
      </c>
      <c r="Q35" s="4" t="s">
        <v>32</v>
      </c>
      <c r="R35" s="40" t="s">
        <v>33</v>
      </c>
      <c r="S35" s="3" t="s">
        <v>30</v>
      </c>
      <c r="T35" s="40" t="s">
        <v>31</v>
      </c>
      <c r="U35" s="4" t="s">
        <v>32</v>
      </c>
      <c r="V35" s="41" t="s">
        <v>33</v>
      </c>
      <c r="W35" s="149"/>
      <c r="X35" s="150"/>
    </row>
    <row r="36" spans="2:24" ht="91.5" hidden="1" customHeight="1" thickBot="1" x14ac:dyDescent="0.3">
      <c r="E36" s="91" t="s">
        <v>82</v>
      </c>
      <c r="F36" s="92">
        <f>11700000+2637730</f>
        <v>14337730</v>
      </c>
      <c r="G36" s="93">
        <v>5934824</v>
      </c>
      <c r="H36" s="94">
        <v>2672935</v>
      </c>
      <c r="I36" s="94">
        <v>2830734</v>
      </c>
      <c r="J36" s="95">
        <v>2899237</v>
      </c>
      <c r="K36" s="96">
        <v>3848255.8</v>
      </c>
      <c r="L36" s="94"/>
      <c r="M36" s="94"/>
      <c r="N36" s="95"/>
      <c r="O36" s="97">
        <f>IFERROR(K36/G36,"NO APLICA")</f>
        <v>0.64841953190187274</v>
      </c>
      <c r="P36" s="98">
        <f t="shared" ref="P36:Q36" si="4">IFERROR((L36/H36),"NO APLICA")</f>
        <v>0</v>
      </c>
      <c r="Q36" s="98">
        <f t="shared" si="4"/>
        <v>0</v>
      </c>
      <c r="R36" s="99">
        <f t="shared" ref="R36" si="5">IFERROR((N36/J36),"NO APLICA")</f>
        <v>0</v>
      </c>
      <c r="S36" s="97">
        <f>IFERROR(K36/F36,"NO APLICA")</f>
        <v>0.26840063245716023</v>
      </c>
      <c r="T36" s="98">
        <f>IFERROR(((K36+L36)/(G36+H36)),"NO APLICA")</f>
        <v>0.44706825551226514</v>
      </c>
      <c r="U36" s="98">
        <f>IFERROR(((K36+L36+M36)/(G36+H36+I36)),"NO APLICA")</f>
        <v>0.33643031472764812</v>
      </c>
      <c r="V36" s="99">
        <f t="shared" ref="V36" si="6">IFERROR(((K36+L36+M36+N36)/(G36+H36+I36+J36)),"NO APLICA")</f>
        <v>0.26840063245716023</v>
      </c>
      <c r="W36" s="145" t="s">
        <v>85</v>
      </c>
      <c r="X36" s="146"/>
    </row>
    <row r="37" spans="2:24" ht="25.5" customHeight="1" x14ac:dyDescent="0.25">
      <c r="B37" s="125"/>
      <c r="C37" s="125"/>
    </row>
  </sheetData>
  <mergeCells count="26">
    <mergeCell ref="W34:X35"/>
    <mergeCell ref="S34:V34"/>
    <mergeCell ref="G10:W10"/>
    <mergeCell ref="E2:S2"/>
    <mergeCell ref="E3:S3"/>
    <mergeCell ref="D11:F11"/>
    <mergeCell ref="L11:O11"/>
    <mergeCell ref="P11:S11"/>
    <mergeCell ref="E4:S4"/>
    <mergeCell ref="E5:S5"/>
    <mergeCell ref="B37:C37"/>
    <mergeCell ref="T11:W11"/>
    <mergeCell ref="X11:X12"/>
    <mergeCell ref="B11:B12"/>
    <mergeCell ref="E33:X33"/>
    <mergeCell ref="E34:E35"/>
    <mergeCell ref="F34:F35"/>
    <mergeCell ref="G34:J34"/>
    <mergeCell ref="K34:N34"/>
    <mergeCell ref="O34:R34"/>
    <mergeCell ref="G11:K11"/>
    <mergeCell ref="C11:C12"/>
    <mergeCell ref="C30:D30"/>
    <mergeCell ref="W30:X30"/>
    <mergeCell ref="J30:M30"/>
    <mergeCell ref="W36:X36"/>
  </mergeCells>
  <conditionalFormatting sqref="H13">
    <cfRule type="cellIs" priority="105" operator="equal">
      <formula>"NO DISPONIBLE"</formula>
    </cfRule>
  </conditionalFormatting>
  <conditionalFormatting sqref="H14:K26 G36:J36">
    <cfRule type="containsBlanks" dxfId="19" priority="154">
      <formula>LEN(TRIM(G14))=0</formula>
    </cfRule>
  </conditionalFormatting>
  <conditionalFormatting sqref="I13:K13">
    <cfRule type="cellIs" dxfId="18" priority="104" operator="equal">
      <formula>"NO DISPONIBLE"</formula>
    </cfRule>
  </conditionalFormatting>
  <conditionalFormatting sqref="L13">
    <cfRule type="cellIs" priority="7" operator="equal">
      <formula>"NO DISPONIBLE"</formula>
    </cfRule>
  </conditionalFormatting>
  <conditionalFormatting sqref="M13:O13 L14:O26 K36:N36">
    <cfRule type="containsBlanks" dxfId="17" priority="155">
      <formula>LEN(TRIM(K13))=0</formula>
    </cfRule>
  </conditionalFormatting>
  <conditionalFormatting sqref="O36:V36">
    <cfRule type="cellIs" dxfId="16" priority="8" operator="equal">
      <formula>"NO APLICA"</formula>
    </cfRule>
    <cfRule type="cellIs" dxfId="15" priority="9" operator="between">
      <formula>0.7</formula>
      <formula>1.2</formula>
    </cfRule>
    <cfRule type="cellIs" dxfId="14" priority="10" operator="between">
      <formula>0.5</formula>
      <formula>0.7</formula>
    </cfRule>
    <cfRule type="cellIs" dxfId="13" priority="11" operator="lessThan">
      <formula>0.5</formula>
    </cfRule>
    <cfRule type="cellIs" dxfId="12" priority="12" operator="greaterThan">
      <formula>1.2</formula>
    </cfRule>
  </conditionalFormatting>
  <conditionalFormatting sqref="P13:S26">
    <cfRule type="cellIs" dxfId="11" priority="177" stopIfTrue="1" operator="equal">
      <formula>"100%"</formula>
    </cfRule>
    <cfRule type="cellIs" dxfId="10" priority="178" stopIfTrue="1" operator="lessThan">
      <formula>0.5</formula>
    </cfRule>
    <cfRule type="cellIs" dxfId="9" priority="179" stopIfTrue="1" operator="between">
      <formula>0.5</formula>
      <formula>0.7</formula>
    </cfRule>
    <cfRule type="cellIs" dxfId="8" priority="180" stopIfTrue="1" operator="between">
      <formula>0.7</formula>
      <formula>1.2</formula>
    </cfRule>
    <cfRule type="cellIs" dxfId="7" priority="181" stopIfTrue="1" operator="greaterThanOrEqual">
      <formula>1.2</formula>
    </cfRule>
    <cfRule type="containsBlanks" dxfId="6" priority="182" stopIfTrue="1">
      <formula>LEN(TRIM(P13))=0</formula>
    </cfRule>
  </conditionalFormatting>
  <conditionalFormatting sqref="W13:W26">
    <cfRule type="cellIs" dxfId="5" priority="1" stopIfTrue="1" operator="equal">
      <formula>"100%"</formula>
    </cfRule>
    <cfRule type="cellIs" dxfId="4" priority="2" stopIfTrue="1" operator="lessThan">
      <formula>0.5</formula>
    </cfRule>
    <cfRule type="cellIs" dxfId="3" priority="3" stopIfTrue="1" operator="between">
      <formula>0.5</formula>
      <formula>0.7</formula>
    </cfRule>
    <cfRule type="cellIs" dxfId="2" priority="4" stopIfTrue="1" operator="between">
      <formula>0.7</formula>
      <formula>1.2</formula>
    </cfRule>
    <cfRule type="cellIs" dxfId="1" priority="5" stopIfTrue="1" operator="greaterThanOrEqual">
      <formula>1.2</formula>
    </cfRule>
    <cfRule type="containsBlanks" dxfId="0" priority="6" stopIfTrue="1">
      <formula>LEN(TRIM(W13))=0</formula>
    </cfRule>
  </conditionalFormatting>
  <pageMargins left="0.7" right="0.7" top="0.75" bottom="0.75" header="0.3" footer="0.3"/>
  <pageSetup paperSize="17" scale="31"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ColWidth="11.42578125" defaultRowHeight="15" x14ac:dyDescent="0.25"/>
  <cols>
    <col min="1" max="1" width="20.28515625" customWidth="1"/>
    <col min="2" max="2" width="34.7109375" customWidth="1"/>
  </cols>
  <sheetData>
    <row r="1" spans="1:2" x14ac:dyDescent="0.25">
      <c r="A1" s="14" t="s">
        <v>34</v>
      </c>
    </row>
    <row r="3" spans="1:2" ht="120" customHeight="1" x14ac:dyDescent="0.25">
      <c r="A3" s="164" t="s">
        <v>35</v>
      </c>
      <c r="B3" s="164"/>
    </row>
    <row r="5" spans="1:2" ht="45" x14ac:dyDescent="0.25">
      <c r="A5" s="15"/>
      <c r="B5" s="16" t="s">
        <v>36</v>
      </c>
    </row>
    <row r="6" spans="1:2" ht="60" x14ac:dyDescent="0.25">
      <c r="A6" s="17"/>
      <c r="B6" s="16" t="s">
        <v>37</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2025</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Susana Chan May</cp:lastModifiedBy>
  <cp:revision/>
  <cp:lastPrinted>2025-04-14T16:27:35Z</cp:lastPrinted>
  <dcterms:created xsi:type="dcterms:W3CDTF">2021-02-22T21:43:21Z</dcterms:created>
  <dcterms:modified xsi:type="dcterms:W3CDTF">2025-07-21T15:59:31Z</dcterms:modified>
  <cp:category/>
  <cp:contentStatus/>
</cp:coreProperties>
</file>