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1C7C03E0-A732-4080-B938-29F7CF5A9E05}" xr6:coauthVersionLast="47" xr6:coauthVersionMax="47" xr10:uidLastSave="{00000000-0000-0000-0000-000000000000}"/>
  <bookViews>
    <workbookView xWindow="-120" yWindow="-120" windowWidth="29040" windowHeight="15840" xr2:uid="{00000000-000D-0000-FFFF-FFFF00000000}"/>
  </bookViews>
  <sheets>
    <sheet name="SEGUIMIENTO EJE 2 2023" sheetId="1" r:id="rId1"/>
    <sheet name="Instrucciones" sheetId="3" r:id="rId2"/>
  </sheets>
  <definedNames>
    <definedName name="ADFASDF">#REF!</definedName>
    <definedName name="_xlnm.Print_Area" localSheetId="0">'SEGUIMIENTO EJE 2 2023'!$B$2:$X$73</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1" l="1"/>
  <c r="V16" i="1" l="1"/>
  <c r="V18" i="1"/>
  <c r="V19" i="1"/>
  <c r="V20" i="1"/>
  <c r="V22" i="1"/>
  <c r="V23" i="1"/>
  <c r="V24" i="1"/>
  <c r="V25" i="1"/>
  <c r="V26" i="1"/>
  <c r="V28" i="1"/>
  <c r="V29" i="1"/>
  <c r="V30" i="1"/>
  <c r="V31" i="1"/>
  <c r="V32" i="1"/>
  <c r="V33" i="1"/>
  <c r="V34" i="1"/>
  <c r="V35" i="1"/>
  <c r="V36" i="1"/>
  <c r="V39" i="1"/>
  <c r="V40" i="1"/>
  <c r="V41" i="1"/>
  <c r="V43" i="1"/>
  <c r="V44" i="1"/>
  <c r="V45" i="1"/>
  <c r="V46" i="1"/>
  <c r="V47" i="1"/>
  <c r="V48" i="1"/>
  <c r="V50" i="1"/>
  <c r="V51" i="1"/>
  <c r="V53" i="1"/>
  <c r="V54" i="1"/>
  <c r="V55" i="1"/>
  <c r="V56" i="1"/>
  <c r="V58" i="1"/>
  <c r="V59" i="1"/>
  <c r="V60" i="1"/>
  <c r="V61" i="1"/>
  <c r="V15" i="1"/>
  <c r="V14" i="1"/>
  <c r="S61" i="1"/>
  <c r="S14" i="1"/>
  <c r="S15" i="1"/>
  <c r="S16" i="1"/>
  <c r="S18" i="1"/>
  <c r="S19" i="1"/>
  <c r="S20" i="1"/>
  <c r="S22" i="1"/>
  <c r="S23" i="1"/>
  <c r="S24" i="1"/>
  <c r="S25" i="1"/>
  <c r="S26" i="1"/>
  <c r="S28" i="1"/>
  <c r="S29" i="1"/>
  <c r="S30" i="1"/>
  <c r="S31" i="1"/>
  <c r="S32" i="1"/>
  <c r="S33" i="1"/>
  <c r="S34" i="1"/>
  <c r="S35" i="1"/>
  <c r="S36" i="1"/>
  <c r="S37" i="1"/>
  <c r="S39" i="1"/>
  <c r="S40" i="1"/>
  <c r="S41" i="1"/>
  <c r="S43" i="1"/>
  <c r="S44" i="1"/>
  <c r="S45" i="1"/>
  <c r="S46" i="1"/>
  <c r="S47" i="1"/>
  <c r="S48" i="1"/>
  <c r="S50" i="1"/>
  <c r="S51" i="1"/>
  <c r="S53" i="1"/>
  <c r="S54" i="1"/>
  <c r="S55" i="1"/>
  <c r="S56" i="1"/>
  <c r="S58" i="1"/>
  <c r="S59" i="1"/>
  <c r="S60" i="1"/>
  <c r="O57" i="1"/>
  <c r="O52" i="1"/>
  <c r="O49" i="1"/>
  <c r="O42" i="1"/>
  <c r="O38" i="1"/>
  <c r="O27" i="1"/>
  <c r="O21" i="1"/>
  <c r="O17" i="1"/>
  <c r="S17" i="1" s="1"/>
  <c r="O13" i="1"/>
  <c r="S13" i="1" s="1"/>
  <c r="O12" i="1" l="1"/>
  <c r="R61" i="1"/>
  <c r="R60" i="1"/>
  <c r="R59" i="1"/>
  <c r="R58" i="1"/>
  <c r="R56" i="1"/>
  <c r="R55" i="1"/>
  <c r="R54" i="1"/>
  <c r="R53" i="1"/>
  <c r="R51" i="1"/>
  <c r="R50" i="1"/>
  <c r="R48" i="1"/>
  <c r="R47" i="1"/>
  <c r="R46" i="1"/>
  <c r="R45" i="1"/>
  <c r="R44" i="1"/>
  <c r="R41" i="1"/>
  <c r="R40" i="1"/>
  <c r="R39" i="1"/>
  <c r="R37" i="1"/>
  <c r="R36" i="1"/>
  <c r="R35" i="1"/>
  <c r="R34" i="1"/>
  <c r="R33" i="1"/>
  <c r="R32" i="1"/>
  <c r="R31" i="1"/>
  <c r="R30" i="1"/>
  <c r="R29" i="1"/>
  <c r="R28" i="1"/>
  <c r="R26" i="1"/>
  <c r="R25" i="1"/>
  <c r="R24" i="1"/>
  <c r="R23" i="1"/>
  <c r="R22" i="1"/>
  <c r="R20" i="1"/>
  <c r="R19" i="1"/>
  <c r="R18" i="1"/>
  <c r="R16" i="1"/>
  <c r="R14" i="1"/>
  <c r="U48" i="1"/>
  <c r="U61" i="1"/>
  <c r="U51" i="1"/>
  <c r="T51" i="1"/>
  <c r="U60" i="1"/>
  <c r="U59" i="1"/>
  <c r="U58" i="1"/>
  <c r="U56" i="1"/>
  <c r="U55" i="1"/>
  <c r="U54" i="1"/>
  <c r="U53" i="1"/>
  <c r="U50" i="1"/>
  <c r="U47" i="1"/>
  <c r="U46" i="1"/>
  <c r="U45" i="1"/>
  <c r="U44" i="1"/>
  <c r="U43" i="1"/>
  <c r="U41" i="1"/>
  <c r="U40" i="1"/>
  <c r="U39" i="1"/>
  <c r="U37" i="1"/>
  <c r="U36" i="1"/>
  <c r="U35" i="1"/>
  <c r="U34" i="1"/>
  <c r="U33" i="1"/>
  <c r="U32" i="1"/>
  <c r="U31" i="1"/>
  <c r="U30" i="1"/>
  <c r="U29" i="1"/>
  <c r="U28" i="1"/>
  <c r="U26" i="1"/>
  <c r="U25" i="1"/>
  <c r="U24" i="1"/>
  <c r="U23" i="1"/>
  <c r="U22" i="1"/>
  <c r="U20" i="1"/>
  <c r="U19" i="1"/>
  <c r="U18" i="1"/>
  <c r="U16" i="1"/>
  <c r="U15" i="1"/>
  <c r="U14" i="1"/>
  <c r="U11" i="1"/>
  <c r="P54" i="1"/>
  <c r="L27" i="1"/>
  <c r="R43" i="1" l="1"/>
  <c r="R15" i="1"/>
  <c r="T14" i="1"/>
  <c r="T15" i="1"/>
  <c r="T16" i="1"/>
  <c r="T18" i="1"/>
  <c r="T19" i="1"/>
  <c r="T20" i="1"/>
  <c r="T22" i="1"/>
  <c r="T23" i="1"/>
  <c r="T24" i="1"/>
  <c r="T25" i="1"/>
  <c r="T26" i="1"/>
  <c r="T28" i="1"/>
  <c r="T29" i="1"/>
  <c r="T30" i="1"/>
  <c r="T31" i="1"/>
  <c r="T32" i="1"/>
  <c r="T33" i="1"/>
  <c r="T34" i="1"/>
  <c r="T35" i="1"/>
  <c r="T36" i="1"/>
  <c r="T37" i="1"/>
  <c r="T39" i="1"/>
  <c r="T40" i="1"/>
  <c r="T41" i="1"/>
  <c r="T43" i="1"/>
  <c r="T44" i="1"/>
  <c r="T45" i="1"/>
  <c r="T46" i="1"/>
  <c r="T47" i="1"/>
  <c r="T48" i="1"/>
  <c r="T50" i="1"/>
  <c r="T53" i="1"/>
  <c r="T54" i="1"/>
  <c r="T55" i="1"/>
  <c r="T56" i="1"/>
  <c r="T58" i="1"/>
  <c r="T59" i="1"/>
  <c r="T60" i="1"/>
  <c r="T61" i="1"/>
  <c r="P14" i="1"/>
  <c r="Q14" i="1"/>
  <c r="P15" i="1"/>
  <c r="Q15" i="1"/>
  <c r="P16" i="1"/>
  <c r="Q16" i="1"/>
  <c r="P18" i="1"/>
  <c r="Q18" i="1"/>
  <c r="P19" i="1"/>
  <c r="Q19" i="1"/>
  <c r="P20" i="1"/>
  <c r="Q20" i="1"/>
  <c r="P22" i="1"/>
  <c r="Q22" i="1"/>
  <c r="P23" i="1"/>
  <c r="Q23" i="1"/>
  <c r="P24" i="1"/>
  <c r="Q24" i="1"/>
  <c r="P25" i="1"/>
  <c r="Q25" i="1"/>
  <c r="P26" i="1"/>
  <c r="Q26" i="1"/>
  <c r="P28" i="1"/>
  <c r="Q28" i="1"/>
  <c r="P29" i="1"/>
  <c r="Q29" i="1"/>
  <c r="P30" i="1"/>
  <c r="Q30" i="1"/>
  <c r="P31" i="1"/>
  <c r="Q31" i="1"/>
  <c r="P32" i="1"/>
  <c r="Q32" i="1"/>
  <c r="P33" i="1"/>
  <c r="Q33" i="1"/>
  <c r="P34" i="1"/>
  <c r="Q34" i="1"/>
  <c r="P35" i="1"/>
  <c r="Q35" i="1"/>
  <c r="P36" i="1"/>
  <c r="Q36" i="1"/>
  <c r="P37" i="1"/>
  <c r="Q37" i="1"/>
  <c r="P39" i="1"/>
  <c r="Q39" i="1"/>
  <c r="P40" i="1"/>
  <c r="Q40" i="1"/>
  <c r="P41" i="1"/>
  <c r="Q41" i="1"/>
  <c r="P43" i="1"/>
  <c r="Q43" i="1"/>
  <c r="P44" i="1"/>
  <c r="Q44" i="1"/>
  <c r="P45" i="1"/>
  <c r="Q45" i="1"/>
  <c r="P46" i="1"/>
  <c r="Q46" i="1"/>
  <c r="P47" i="1"/>
  <c r="Q47" i="1"/>
  <c r="P48" i="1"/>
  <c r="Q48" i="1"/>
  <c r="P50" i="1"/>
  <c r="Q50" i="1"/>
  <c r="P51" i="1"/>
  <c r="Q51" i="1"/>
  <c r="P53" i="1"/>
  <c r="Q53" i="1"/>
  <c r="Q54" i="1"/>
  <c r="P55" i="1"/>
  <c r="Q55" i="1"/>
  <c r="P56" i="1"/>
  <c r="Q56" i="1"/>
  <c r="P58" i="1"/>
  <c r="Q58" i="1"/>
  <c r="P59" i="1"/>
  <c r="Q59" i="1"/>
  <c r="P60" i="1"/>
  <c r="Q60" i="1"/>
  <c r="P61" i="1"/>
  <c r="Q61" i="1"/>
  <c r="T11" i="1"/>
  <c r="R11" i="1"/>
  <c r="Q11" i="1"/>
  <c r="N57" i="1"/>
  <c r="N52" i="1"/>
  <c r="N49" i="1"/>
  <c r="N42" i="1"/>
  <c r="N38" i="1"/>
  <c r="N27" i="1"/>
  <c r="N21" i="1"/>
  <c r="N17" i="1"/>
  <c r="R17" i="1" s="1"/>
  <c r="N13" i="1"/>
  <c r="N12" i="1" l="1"/>
  <c r="R13" i="1"/>
  <c r="M21" i="1"/>
  <c r="M27" i="1"/>
  <c r="M57" i="1"/>
  <c r="M52" i="1"/>
  <c r="M49" i="1"/>
  <c r="M42" i="1"/>
  <c r="M38" i="1"/>
  <c r="M17" i="1"/>
  <c r="Q17" i="1" s="1"/>
  <c r="M13" i="1"/>
  <c r="Q13" i="1" s="1"/>
  <c r="P11" i="1"/>
  <c r="V73" i="1"/>
  <c r="U73" i="1"/>
  <c r="T73" i="1"/>
  <c r="S73" i="1"/>
  <c r="R73" i="1"/>
  <c r="Q73" i="1"/>
  <c r="P73" i="1"/>
  <c r="O73" i="1"/>
  <c r="M12" i="1" l="1"/>
  <c r="G61" i="1"/>
  <c r="G60" i="1"/>
  <c r="G59" i="1"/>
  <c r="G58" i="1"/>
  <c r="G56" i="1"/>
  <c r="G55" i="1"/>
  <c r="G54" i="1"/>
  <c r="G53" i="1"/>
  <c r="G51" i="1"/>
  <c r="G50" i="1"/>
  <c r="G48" i="1"/>
  <c r="G47" i="1"/>
  <c r="G46" i="1"/>
  <c r="G45" i="1"/>
  <c r="G44" i="1"/>
  <c r="G43" i="1"/>
  <c r="G41" i="1"/>
  <c r="G40" i="1"/>
  <c r="G39" i="1"/>
  <c r="G37" i="1"/>
  <c r="G36" i="1"/>
  <c r="G35" i="1"/>
  <c r="G34" i="1"/>
  <c r="G33" i="1"/>
  <c r="G32" i="1"/>
  <c r="G31" i="1"/>
  <c r="G30" i="1"/>
  <c r="G29" i="1"/>
  <c r="G28" i="1"/>
  <c r="G24" i="1"/>
  <c r="G25" i="1"/>
  <c r="G26" i="1"/>
  <c r="G13" i="1" l="1"/>
  <c r="G14" i="1"/>
  <c r="G15" i="1"/>
  <c r="G16" i="1"/>
  <c r="G17" i="1"/>
  <c r="G18" i="1"/>
  <c r="G19" i="1"/>
  <c r="G20" i="1"/>
  <c r="L57" i="1"/>
  <c r="K57" i="1"/>
  <c r="S57" i="1" s="1"/>
  <c r="J57" i="1"/>
  <c r="R57" i="1" s="1"/>
  <c r="I57" i="1"/>
  <c r="Q57" i="1" s="1"/>
  <c r="H57" i="1"/>
  <c r="L52" i="1"/>
  <c r="K52" i="1"/>
  <c r="S52" i="1" s="1"/>
  <c r="J52" i="1"/>
  <c r="R52" i="1" s="1"/>
  <c r="I52" i="1"/>
  <c r="Q52" i="1" s="1"/>
  <c r="H52" i="1"/>
  <c r="K49" i="1"/>
  <c r="S49" i="1" s="1"/>
  <c r="J49" i="1"/>
  <c r="R49" i="1" s="1"/>
  <c r="I49" i="1"/>
  <c r="Q49" i="1" s="1"/>
  <c r="H49" i="1"/>
  <c r="L42" i="1"/>
  <c r="K42" i="1"/>
  <c r="S42" i="1" s="1"/>
  <c r="J42" i="1"/>
  <c r="R42" i="1" s="1"/>
  <c r="I42" i="1"/>
  <c r="Q42" i="1" s="1"/>
  <c r="H42" i="1"/>
  <c r="L38" i="1"/>
  <c r="K38" i="1"/>
  <c r="S38" i="1" s="1"/>
  <c r="J38" i="1"/>
  <c r="R38" i="1" s="1"/>
  <c r="I38" i="1"/>
  <c r="Q38" i="1" s="1"/>
  <c r="H38" i="1"/>
  <c r="K27" i="1"/>
  <c r="S27" i="1" s="1"/>
  <c r="J27" i="1"/>
  <c r="R27" i="1" s="1"/>
  <c r="I27" i="1"/>
  <c r="Q27" i="1" s="1"/>
  <c r="H27" i="1"/>
  <c r="K21" i="1"/>
  <c r="S21" i="1" s="1"/>
  <c r="J21" i="1"/>
  <c r="R21" i="1" s="1"/>
  <c r="I21" i="1"/>
  <c r="Q21" i="1" s="1"/>
  <c r="H21" i="1"/>
  <c r="G23" i="1"/>
  <c r="G22" i="1"/>
  <c r="U27" i="1" l="1"/>
  <c r="V27" i="1"/>
  <c r="V38" i="1"/>
  <c r="U42" i="1"/>
  <c r="V42" i="1"/>
  <c r="U49" i="1"/>
  <c r="V49" i="1"/>
  <c r="V52" i="1"/>
  <c r="V57" i="1"/>
  <c r="U38" i="1"/>
  <c r="U57" i="1"/>
  <c r="U52" i="1"/>
  <c r="T42" i="1"/>
  <c r="P42" i="1"/>
  <c r="T38" i="1"/>
  <c r="P38" i="1"/>
  <c r="P49" i="1"/>
  <c r="T49" i="1"/>
  <c r="T52" i="1"/>
  <c r="P52" i="1"/>
  <c r="P27" i="1"/>
  <c r="T27" i="1"/>
  <c r="T57" i="1"/>
  <c r="P57" i="1"/>
  <c r="G27" i="1"/>
  <c r="G49" i="1"/>
  <c r="J12" i="1"/>
  <c r="R12" i="1" s="1"/>
  <c r="G57" i="1"/>
  <c r="K12" i="1"/>
  <c r="S12" i="1" s="1"/>
  <c r="G38" i="1"/>
  <c r="H12" i="1"/>
  <c r="I12" i="1"/>
  <c r="Q12" i="1" s="1"/>
  <c r="G21" i="1"/>
  <c r="G42" i="1"/>
  <c r="G52" i="1"/>
  <c r="G12" i="1" l="1"/>
  <c r="L21" i="1"/>
  <c r="L17" i="1"/>
  <c r="L13" i="1"/>
  <c r="V13" i="1" s="1"/>
  <c r="U17" i="1" l="1"/>
  <c r="V17" i="1"/>
  <c r="U21" i="1"/>
  <c r="V21" i="1"/>
  <c r="U13" i="1"/>
  <c r="L12" i="1"/>
  <c r="P13" i="1"/>
  <c r="T13" i="1"/>
  <c r="T17" i="1"/>
  <c r="P17" i="1"/>
  <c r="T21" i="1"/>
  <c r="P21" i="1"/>
  <c r="U12" i="1" l="1"/>
  <c r="V12" i="1"/>
  <c r="P12" i="1"/>
  <c r="T12" i="1"/>
</calcChain>
</file>

<file path=xl/sharedStrings.xml><?xml version="1.0" encoding="utf-8"?>
<sst xmlns="http://schemas.openxmlformats.org/spreadsheetml/2006/main" count="380" uniqueCount="249">
  <si>
    <t>SEGUIMIENTO DE AVANCE EN CUMPLIMIENTO DE METAS Y OBJETIVOS 2024</t>
  </si>
  <si>
    <t>EJE 2: PROSPERIDAD COMPARTIDAD</t>
  </si>
  <si>
    <t xml:space="preserve">CLAVE Y NOMBRE DEL PPA: PP: E-PP 2.3 PREVENCIÓN Y ATENCIÓN MULTIDISCIPLINARIA DE LA VIOLENCIA CONTRA LAS MUJERES. </t>
  </si>
  <si>
    <t>NOMBRE DE LA DEPENDENCIA QUE ATIENDE AL PROGRAMA: INSTITUTO MUNICIPAL DE LA MUJER</t>
  </si>
  <si>
    <t>AVANCE EN CUMPLIMIENTO DE METAS TRIMESTRAL Y ANUAL ACUMULADO 2024</t>
  </si>
  <si>
    <t>JUSTIFICACION TRIMESTRAL Y ANUAL DE AVANCE DE RESULTADOS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</si>
  <si>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</si>
  <si>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</si>
  <si>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</si>
  <si>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</si>
  <si>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</si>
  <si>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</si>
  <si>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ANUAL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</si>
  <si>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</si>
  <si>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</si>
  <si>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</si>
  <si>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</si>
  <si>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</si>
  <si>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</si>
  <si>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</si>
  <si>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</si>
  <si>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 DGPM )</t>
  </si>
  <si>
    <r>
      <rPr>
        <b/>
        <sz val="11"/>
        <color theme="1"/>
        <rFont val="Arial"/>
        <family val="2"/>
      </rPr>
      <t xml:space="preserve">2.3.1  Contribuir a implementar acciones que permitan cerrar las brechas de desigualdad social reactivando la economía y  diversificándola contribuyendo a reducir la exclusión social, fortalecer y mejorar la calidad de vida de las familias </t>
    </r>
    <r>
      <rPr>
        <sz val="11"/>
        <color theme="1"/>
        <rFont val="Arial"/>
        <family val="2"/>
      </rPr>
      <t xml:space="preserve"> </t>
    </r>
    <r>
      <rPr>
        <b/>
        <sz val="11"/>
        <color theme="1"/>
        <rFont val="Arial"/>
        <family val="2"/>
      </rPr>
      <t>mediante  la atención y  el acceso alderecho de una vida libre de violencia  al institucionalizar y transversalizarse la perspectiva de género en la administración pública.</t>
    </r>
  </si>
  <si>
    <r>
      <rPr>
        <b/>
        <sz val="11"/>
        <color theme="1"/>
        <rFont val="Arial"/>
        <family val="2"/>
      </rPr>
      <t>IGCU:</t>
    </r>
    <r>
      <rPr>
        <sz val="11"/>
        <color theme="1"/>
        <rFont val="Arial"/>
        <family val="2"/>
      </rPr>
      <t xml:space="preserve"> Índice General de Competitividad Urbana</t>
    </r>
  </si>
  <si>
    <t>Anual</t>
  </si>
  <si>
    <r>
      <rPr>
        <b/>
        <sz val="11"/>
        <color theme="1"/>
        <rFont val="Arial"/>
        <family val="2"/>
      </rPr>
      <t xml:space="preserve">UNIDAD DE MEDIDA DEL INDICADOR: </t>
    </r>
    <r>
      <rPr>
        <sz val="11"/>
        <color theme="1"/>
        <rFont val="Arial"/>
        <family val="2"/>
      </rPr>
      <t xml:space="preserve">
Posición</t>
    </r>
  </si>
  <si>
    <t>Este indicador se modificó como una tasa de variación de lo alcanzado respecto a lo programado en la actualización del Plan Municipal de Desarrollo 2021-2024.
El Instituto Mexicano para la Competitividad A. C. IMCO actualiza y publica las posiciones de los municipios con poblaciones superiores a 500,000 habitantes y menores a un millón, que corresponde a Cancún. En este segundo trimestre la posición ocupada sigue siendo la misma disponible en 2023.
La tasa de variación en el avance trimestral fue de 25%, un valor positivo que indica que el porcentaje de variación en la posición coupada en el Índice General de Competitividad Urbana del IMCO se incrementó en lugar de disminuir respecto a lo esperado.
El avance anual en el segundo trimestr es igual al avance trimestral del segundo trimestre debido a que al aplicar la fórmula establecida en la Guía arroja el mismo resultado.</t>
  </si>
  <si>
    <t>Propósito
(DIRECCIÓN GENERAL IMM)</t>
  </si>
  <si>
    <t>2.3.1.1. Las mujeres del Municipio de Benito Juárez reciben atención y  acceden a su derecho de una vida libre de violencia  al institucionalizar y transversalizarse la perspectiva de género en la administración pública.</t>
  </si>
  <si>
    <t>PMB: Porcentaje de  Mujeres Beneficiadas por el Instituto Municipal de la Mujer.</t>
  </si>
  <si>
    <t>Trimestral</t>
  </si>
  <si>
    <t>UNIDAD DE MEDIDA DEL INDICADOR: Porcentaje
UNIDAD DE MEDIDA DE LAS VARIABLES: Mujeres</t>
  </si>
  <si>
    <t xml:space="preserve">Meta Trimestral: Se tuvo un avance del 101.11% de atenciones a mujeres con 4,639 atenciones de las 4,543 programadas.
</t>
  </si>
  <si>
    <t>Componente
(Dirección General)</t>
  </si>
  <si>
    <t xml:space="preserve">2.3.1.1.1.  Rendición de cuentas por parte de  Dirección del Instituto Municipal de la Mujer realizadas.
</t>
  </si>
  <si>
    <t>PIA:  Porcentaje de Informes de actividades del Instituto Municipal de la Mujer.</t>
  </si>
  <si>
    <r>
      <t xml:space="preserve">UNIDAD DE MEDIDA DEL INDICADOR:
</t>
    </r>
    <r>
      <rPr>
        <sz val="11"/>
        <color theme="1"/>
        <rFont val="Arial"/>
        <family val="2"/>
      </rPr>
      <t>Porcentaje.</t>
    </r>
    <r>
      <rPr>
        <b/>
        <sz val="11"/>
        <color theme="1"/>
        <rFont val="Arial"/>
        <family val="2"/>
      </rPr>
      <t xml:space="preserve">
UNIDAD DE MEDIDA DE LAS VARIABLES:
Reuniones</t>
    </r>
  </si>
  <si>
    <t xml:space="preserve">Meta Trimestral: Se tuvo un avance del 100% de reuniones para planeación con 12 reuniones de las 12  programadas.
</t>
  </si>
  <si>
    <t>Actividad</t>
  </si>
  <si>
    <t>2.3.1.1.1.1 Realizar reuniones Ordinarias con Consejos y Junta Directiva.</t>
  </si>
  <si>
    <t>PROC: Porcentaje de Reuniones Ordinarias con Consejos y Junta Directiva.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</si>
  <si>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</si>
  <si>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 xml:space="preserve">Meta Trimestral: Se tuvo un avance del 100% de Reuniones Ordinarias con Consejos y Junta Directiva.con 6 reuniones de las 6 programadas.
</t>
  </si>
  <si>
    <t>2.3.1.1.1.2 Realizar reuniones  con  Coordinadores.</t>
  </si>
  <si>
    <t xml:space="preserve">PRC: Porcentaje de Reuniones con  Coordinadores. </t>
  </si>
  <si>
    <t xml:space="preserve">Meta Trimestral: Se tuvo un avance del 100% de Reuniones con  Coordinadores con 3 reuniones de las 3 programadas.
</t>
  </si>
  <si>
    <t xml:space="preserve">Actividad </t>
  </si>
  <si>
    <t>2.3.1.1.1.3. Presentación de Informes de actividades.</t>
  </si>
  <si>
    <t>PIAR: Porcentaje de  Informes de actividades Realizados.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</si>
  <si>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</si>
  <si>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 xml:space="preserve">Meta Trimestral: Se tuvo un avance del 100% de Informes de actividades Realizados con 3  informes de los 3 programados.
</t>
  </si>
  <si>
    <t>Componente
(Coordinación Administrativa y de Gestión de Recursos)</t>
  </si>
  <si>
    <t xml:space="preserve">2.3.1.1.2.  Acciones de  gestión y  administración del presupuesto y  rendición de cuentas ante los entes fiscalizadores realizadas.
</t>
  </si>
  <si>
    <t>PGPR: Porcentaje de gestiones del presupuesto y  rendición de cuentas ante los entes fiscalizadores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</si>
  <si>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</si>
  <si>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 xml:space="preserve">Meta Trimestral: Se tuvo un avance del 100% de gestiones del presupuesto y  rendición de cuentas ante los entes fiscalizadores Realizados con 5 gestiones de las 5 programadas.
</t>
  </si>
  <si>
    <t>2.3.1.1.2.1. Administración del sistema informático que permite el seguimiento del cumplimiento de metas y ejercicio del presupuesto con base en las Matrices de Indicadores para Resultados y el Presupuesto basado en resultados  con perspectiva de género</t>
  </si>
  <si>
    <t>PICP: Porcentaje de informes administrativos  de cumplimiento de metas y ejercicio del presupuesto con base en la MIR y el PBR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</si>
  <si>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</si>
  <si>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 xml:space="preserve">Meta Trimestral: Se tuvo un avance del 100% de informes administrativos  de cumplimiento de metas y ejercicio del presupuesto con base en la MIR y el PBR  con perspectiva de género Realizados con 3 informes de los 3 programados.
</t>
  </si>
  <si>
    <t>2.3.1.1.2.2.  Realización de mantenimiento de los equipos de cómputo, líneas telefónicas y la red informática de voz y datos.</t>
  </si>
  <si>
    <t>PMELR: Porcentaje de mantenimientos de los equipos de cómputo, líneas telefónicas y la red informática de voz y datos realizado.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</si>
  <si>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</si>
  <si>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 xml:space="preserve">Meta Trimestral: Se tuvo un avance del 100% de mantenimientos de los equipos de cómputo, líneas telefónicas y la red informática de voz y datos  Realizados con 1 mentenimientos de los 1 programados.
</t>
  </si>
  <si>
    <t>2.3.1.1.2.3. Implementación de un programa de sustitución de mobiliario, equipo de oficina y parque vehicular obsoleto.</t>
  </si>
  <si>
    <t>PMEVS: Porcentaje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</si>
  <si>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</si>
  <si>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 xml:space="preserve">Meta Trimestral: Se tuvo un avance del 100% de la  Implementación de un programa de sustitución de mobiliario, equipo de oficina y parque vehicular obsoleto Realizados con 1 implementación de las 1 programadas.
</t>
  </si>
  <si>
    <t>Componente
(Coordinación Institucional de la Perspectiva de Género)</t>
  </si>
  <si>
    <t>2.3.1.1.3. Capacitaciones en temas de sensibilización y difusión de la transversalización de la perspectiva género realizadas.</t>
  </si>
  <si>
    <t>PCAC: Porcentaje de capacitaciones, acompañamientos y canalizaciones atendidas en temas de sensibilizacion y transverzalización de perspectiva de género.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</si>
  <si>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</si>
  <si>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Se tuvo un avance del 100 % de capacitaciones, acompañamientos y canalizaciones atendidas en temas de sensibilizacion y transverzalización de perspectiva de género Realizados con 191 capacitaciones de las 205 programadas.</t>
  </si>
  <si>
    <t>2.3.1.1.3.1. Procurar y evaluar la aplicación de la NOM 046-SSA2-2005 en los casos violencia familiar, sexual y contra las mujeres, a través de difusión y capacitación.</t>
  </si>
  <si>
    <t>PCIN: Porcentaje de Capacitaciones a Dependencias y Entidades con la información de la implementación de la  NOM 046-SSA2-2005.</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</si>
  <si>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</si>
  <si>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 xml:space="preserve">Meta Trimestral: Se tuvo un avance del 100 % de Capacitaciones a Dependencias y Entidades con la información de la implementación de la  NOM 046-SSA2-2005  Realizados con 6 capacitaciones de las 6 programadas. 
</t>
  </si>
  <si>
    <t>2.3.1.1.3.2. Promoción de la erradicación de las diferentes violencias a través de campañas virtuales.</t>
  </si>
  <si>
    <t>PPRS: Porcentaje de publicaciones promocionales a la población  sobre diferentes tematicas que coadyuven en la prevención y atención de la violencia de género en redes sociales.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</si>
  <si>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</si>
  <si>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t xml:space="preserve">Meta Trimestral: Se tuvo un avance del 100 % de publicaciones promocionales a la población  sobre diferentes tematicas que coadyuven en la prevención y atención de la violencia de género en redes sociales  Realizados con 168 publicaciones de las 168 programadas. 
</t>
  </si>
  <si>
    <t>2.3.1.1.3.3. Realizar capacitaciones en torno a estrategias de prevención primaria, secundaria y terciaria en atención a mujeres, adolescencias y niñez en situación de vulnerabilidad, así como sensibilización en materia de violencia de género a servidoras y servidores públicos.</t>
  </si>
  <si>
    <t>PCSP: Porcentaje de capacitaciones  a servidores públicos sobre estrategias de prevención primaria, secundaria y terciaria , así como sensibilización en materia de violencia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</si>
  <si>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</si>
  <si>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Meta Trimestral: Se tuvo un avance del 100 % de capacitaciones  a servidores públicos sobre estrategias de prevención primaria, secundaria y terciaria , así como sensibilización en materia de violencia de género Realizados con 2 capacitaciones de las 2 programadas. 
</t>
  </si>
  <si>
    <t xml:space="preserve">2.3.1.1.3.4. Realización de  eventos  academicos dirigidos a estudiantes  en temas de: Feminismo, Perspectiva de Género, Violencia de Género y Cultura de Paz. </t>
  </si>
  <si>
    <t xml:space="preserve">PEA: Porcentaje de  eventos  academicos dirigidos a estudiantes  en temas de: Feminismo, Perspectiva de Género, Violencia de Género y Cultura de Paz.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</si>
  <si>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</si>
  <si>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 xml:space="preserve">Meta Trimestral: Se tuvo un avance del 100% de eventos  academicos dirigidos a estudiantes  en temas de: Feminismo, Perspectiva de Género, Violencia de Género y Cultura de Paz Realizados con 3 eventos académicos de los 3 programados.
</t>
  </si>
  <si>
    <t>2.3.1.1.3.5.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</si>
  <si>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t>PCVG: Porcentaje de capacitaciones en temas de sensibilización, orientación intersectorial en materia de violencia de género, empoderamiento y derechos sexuales y reproductivos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</si>
  <si>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</si>
  <si>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t xml:space="preserve">Meta Trimestral: Se tuvo un avance del 100 % de capacitaciones en temas de sensibilización, orientación intersectorial en materia de violencia de género, empoderamiento y derechos sexuales y reproductivos Realizados con 12  cpacitaciones de las 12 programadas.
</t>
  </si>
  <si>
    <t>Componente
(Unidad Especializada en Atención Psicológica y de Salud Integral de la Mujer)</t>
  </si>
  <si>
    <t xml:space="preserve">2.3.1.1.4.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</si>
  <si>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PSIS: Porcentaje deServicios Integrales de Salud  para la mujer.</t>
  </si>
  <si>
    <t xml:space="preserve">Meta Trimestral: Se tuvo un avance del 104.16 % de servicios Integrales de Salud  para la mujer Realizados con 2,351 servicios integrales de salud de los 2,257 programados.
</t>
  </si>
  <si>
    <t>2.3.1.1.4.1. Brindar atención médica de primer nivel, orientación y consultas a mujeres,  brindándolos con trato digno, calidad y calidez en la atención.</t>
  </si>
  <si>
    <t xml:space="preserve">PASM: Porcentaje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</si>
  <si>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</si>
  <si>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 xml:space="preserve">Meta Trimestral: Se tuvo un avance del 105.56 % de Atenciones en Servicios Médicos Realizados con 950 atenciones médicas de las 900 programadas. 
</t>
  </si>
  <si>
    <t>2.3.1.1.4.2. Brindar atención médica de primer nivel, orientación y consultas a Mujeres Adolescentes y Niñas,  brindándolos con trato digno, calidad y calidez en la atención.</t>
  </si>
  <si>
    <t xml:space="preserve">PANSM: Porcentaje de Atenciones a Mujeres Adolescentes y niñas  en Servicios Médicos </t>
  </si>
  <si>
    <t xml:space="preserve">Meta Trimestral: Se tuvo un avance del 100 % de Atenciones a Mujeres Adolescentes y niñas  en Servicios Médicos  Realizados con 180 tenciones a Mujeres Adolescentes y niñas  en Servicios Médicos de las 180 programadas. 
</t>
  </si>
  <si>
    <t>2.3.1.1.4.3. Brindar servicios de intervención en crisis, orientación, terapia psicológica individual, grupal y seguimiento a mujeres, brindándolos con trato digno, calidad y calidez en la atención</t>
  </si>
  <si>
    <t xml:space="preserve">PATP: Porcentaje de Atenciones a  mujeres en servicios de intervención en crisis, orientación, terapia psicológica </t>
  </si>
  <si>
    <t xml:space="preserve">Meta Trimestral: Se tuvo un avance del 100 % de Atenciones a  mujeres en servicios de intervención en crisis, orientación, terapia psicológica  Realizados con 800 atenciones psicologicas de las 800 programadas.
</t>
  </si>
  <si>
    <t>2.3.1.1.4.4. Brindar servicios de intervención en crisis, orientación, terapia psicológica individual, grupal y seguimiento a mujeres, con trato diferenciado para adolescentes y niñez brindándolos con trato digno, calidad y calidez en la atención</t>
  </si>
  <si>
    <t>PANTP: Porcentaje de Atenciones a mujeres adolescentes y niñas atendidas en servicios de intervención en crisis, orientación, terapia psicológica</t>
  </si>
  <si>
    <t xml:space="preserve">Meta Trimestral: Se tuvo un avance del 112.90 % de Atenciones a mujeres adolescentes y niñas atendidas en servicios de intervención en crisis, orientación, terapia psicológica Realizados con 350 atenciones de las 310 programadas. 
</t>
  </si>
  <si>
    <t>2.3.1.1.4.5. Brindar servicios de capacitación y asesoría a juvenes, mujeres y niñas en cuanto a nutrición, planificación familiar, sexualidad, enfermedades venéreas, VIH (virus de inmunideficiendia humana), cancer cervicouterino y de mama; así como en higiene y salud.</t>
  </si>
  <si>
    <t>PCSI: Porcentaje de Capacitaciones a Mujeres, Mujeres Adolescentes y Niñas  en temas relacionados con salud integral.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</si>
  <si>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</si>
  <si>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 xml:space="preserve">Meta Trimestral: Se tuvo un avance del 100 % de servicios de capacitación y asesoría a juvenes, mujeres y niñas en cuanto a nutrición, planificación familiar, sexualidad, enfermedades venéreas, VIH (virus de inmunideficiendia humana), cancer cervicouterino y de mama; así como en higiene y salud Realizados con 3 atenciones de las 3 programadas. 
</t>
  </si>
  <si>
    <t>2.3.1.1.4.6.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</si>
  <si>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PCMD: Porcentaje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</si>
  <si>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</si>
  <si>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t xml:space="preserve">Meta Trimestral: Se tuvo un avance del 100 % de canalizaciones de mujeres a dependencias gubernamentales y/u organizaciones de la sociedad civil Realizados con 20 canalizaciones de las 20  programadas. 
</t>
  </si>
  <si>
    <t>2.3.1.1.4.7. Crear convenios y acuerdos de coordinación interinstitucional (e interdisciplinaria) para apoyar el trabajo de las demás áreas (salud, legal, psicológica y social).</t>
  </si>
  <si>
    <t>PCAI: Porcentaje de convenios y acuerdos de coordinación interinstitucional para apoyar el trabajo de las áreas de salud, legal, psicológica y social.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</si>
  <si>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</si>
  <si>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 xml:space="preserve">Meta Trimestral: Se tuvo un avance del  100 % de convenios y acuerdos de coordinación interinstitucional para apoyar el trabajo de las áreas de salud, legal, psicológica y social Realizados con 3 convenios de las 3  programadas.
</t>
  </si>
  <si>
    <t xml:space="preserve">2.3.1.1.4.8 Realización de  Brigadas de Salud Comunitaria y Desarrollo Integral de las Mujeres. </t>
  </si>
  <si>
    <t>PBS: Porcentaje de Brigadas de Salud Comunitaria y Desarrollo Integral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</si>
  <si>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</si>
  <si>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 xml:space="preserve">Meta Trimestral: Se tuvo un avance del 100 % de Brigadas de Salud Comunitaria y Desarrollo Integral Realizados con 5 brigadas de las 5  programadas. 
</t>
  </si>
  <si>
    <t xml:space="preserve">2.3.1.1.4.9. Emisión del Programa de Radio como espacio colectivo auditivo feminista y comunitario dirigido a las mujeres. </t>
  </si>
  <si>
    <t>PPE: Porcentaje de programas emitidos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</si>
  <si>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</si>
  <si>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 xml:space="preserve">Meta Trimestral: Se tuvo un avance del 100 % de  programas emitidos Realizados con 36 programas emitidos de las 36  programadas. 
</t>
  </si>
  <si>
    <t xml:space="preserve">2.3.1.1.4.10. Incrementar el personal para brindar atención médica de primer nivel, orientación y consultas a mujeres. </t>
  </si>
  <si>
    <t>PPIA: Porcentaje de personal incrementado para atención de primer nivel.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</si>
  <si>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Personal contratado</t>
    </r>
  </si>
  <si>
    <t>N/A</t>
  </si>
  <si>
    <t xml:space="preserve">Meta Trimestral: Es importante señalar que a inicio de año se contrataron 7 psicologas, pero con el cambio de administración se tuvo que realizar nuevamente la contratación de 4 profesionistas para lograr los objetivos de este Instituto.
</t>
  </si>
  <si>
    <t>Componente
(Unidad de Asistencia y Apoyo Jurídico)</t>
  </si>
  <si>
    <t xml:space="preserve">2.3.1.1.5.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</si>
  <si>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PSAJ: Porcentaje de Servicios a la Mujer Para Facilitar el Acceso a la Justicia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</si>
  <si>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</si>
  <si>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 xml:space="preserve">Meta Trimestral: Se tuvo un avance del 100.83 % de  Servicios a la Mujer Para Facilitar el Acceso a la Justicia Realizados con 365 Servicios para facilitar el acceso a la justicia de las 362  programadas. 
</t>
  </si>
  <si>
    <t>2.3.1.1.5.1. Brindar atención jurídica, asesoramiento, orientación y seguimiento a mujeres,  brindándolos con trato digno, calidad y calidez en la atención.</t>
  </si>
  <si>
    <t>PSAOJ: Porcentaje de  Servicios a mujeres  de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</si>
  <si>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</si>
  <si>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 xml:space="preserve">Meta Trimestral: Se tuvo un avance del 100 % de  Servicios a mujeres  de asesoramiento y orientación Jurídica. Realizados con 350 Servicios  de asesoramiento y orientación Jurídica.de las 350  programadas. 
</t>
  </si>
  <si>
    <t>2.3.1.1.5.2. Brindar atención jurídica, asesoramiento, orientación y seguimiento a mujeres, con trato diferenciado para adolescentes y niñez brindándolos con trato digno, calidad y calidez en la atención.</t>
  </si>
  <si>
    <t>PSAAJ: Porcentaje de  Servicios a mujeres Adolescentes y Niñas en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</si>
  <si>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</si>
  <si>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t xml:space="preserve">Meta Trimestral: Se tuvo un avance del 100 % de  Servicios a mujeres Adolescentes y Niñas en asesoramiento y orientación Jurídica, con 12 servicios a adolescentes y niñas de los 12 programados.
</t>
  </si>
  <si>
    <t xml:space="preserve">2.3.1.1.5.3. Incrementar el personal para brindar atención jurídica de primer nivel, orientación y consultas a mujeres. </t>
  </si>
  <si>
    <t>PPIJA: Porcentaje de personal incrementado para atención Jurídica de primer nivel.</t>
  </si>
  <si>
    <t xml:space="preserve">Meta Trimestral: Es importante señalar que a inicio de año se contrataron 3 abogadas, pero con el cambio de administración se tuvo que realizar nuevamente la contratación de 3 profesionistas para lograr los objetivos de este Instituto.
</t>
  </si>
  <si>
    <t>Componente
(Unidad de Capacitación y Actividades Productivas)</t>
  </si>
  <si>
    <t xml:space="preserve">2.3.1.1.6. Talleres de capacitación, cursos y actividades que fortalecen e impulsan el empoderamiento económico, social, formación para el trabajo y la profesionalización de las mujeres. </t>
  </si>
  <si>
    <t>PTCA: Porcentaje de Talleres de capacitación, cursos y actividades.</t>
  </si>
  <si>
    <r>
      <t>UNIDAD DE MEDIDA DEL INDICADOR: Porcentaje</t>
    </r>
    <r>
      <rPr>
        <b/>
        <sz val="11"/>
        <color theme="1"/>
        <rFont val="Arial"/>
        <family val="2"/>
      </rPr>
      <t xml:space="preserve">
UNIDAD DE MEDIDA DE LAS VARIABLES: </t>
    </r>
    <r>
      <rPr>
        <sz val="11"/>
        <color theme="1"/>
        <rFont val="Arial"/>
        <family val="2"/>
      </rPr>
      <t>Talleres</t>
    </r>
  </si>
  <si>
    <t xml:space="preserve">Meta Trimestral: Se tuvo un avance del 102.29 % de   Talleres de capacitación, cursos y actividades. Realizados con 223 talleres de los 218  programados. 
</t>
  </si>
  <si>
    <t>2.3.1.1.6.1. Realizar talleres de empoderamiento económico y habilidades para la vida de las mujeres y adolescencias del Municipio de Benito Juárez.</t>
  </si>
  <si>
    <t>PTEE: Porcentaje de Talleres  de empoderamiento económico y habilidades para la vida de las mujeres y adolescencias.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</si>
  <si>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</si>
  <si>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 xml:space="preserve">Meta Trimestral: Se tuvo un avance del 100 % de   Talleres  de empoderamiento económico y habilidades para la vida de las mujeres y adolescencias Realizados con 3 talleres de los 3  programados. 
</t>
  </si>
  <si>
    <t>2.3.1.1.6.2. Impartición de talleres de Capacitacion en Planes y Estrategias de Negocios y Educación Financiera.</t>
  </si>
  <si>
    <t>PTPEF: Porcentaje de  talleres de Capacitacion en Planes y Estrategias de Negocios y Educación Financiera.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</si>
  <si>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</si>
  <si>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 xml:space="preserve">Meta Trimestral: Se tuvo un avance del 100 % de   talleres de Capacitacion en Planes y Estrategias de Negocios y Educación Financiera Realizados con 3 talleres de los 3  programados. 
</t>
  </si>
  <si>
    <t xml:space="preserve">2.3.1.1.6.3 Impartición de Talleres en temas de Empleos no tradicionales. </t>
  </si>
  <si>
    <t>PTENT: Porcentaje de Talleres en temas de empleos no tradicionales.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</si>
  <si>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</si>
  <si>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 xml:space="preserve">Meta Trimestral: Se tuvo un avance del 100 % de   Talleres en temas de empleos no tradicionales Realizados con 1 taller del 1  programados. 
</t>
  </si>
  <si>
    <t xml:space="preserve">2.3.1.1.6.4 Canalización a instituciones, con la finalidad de otorgar becas que favorezcan la profesionalización academica y laboral a favor de las mujeres. </t>
  </si>
  <si>
    <t>PCBA: Porcentaje de  canalizaciones de mujeres a instituciones con beneficios académicos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</si>
  <si>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</si>
  <si>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 xml:space="preserve">Meta Trimestral: Se tuvo un avance del 100 % de   canalizaciones de mujeres a instituciones con beneficios académicos Realizados con 4 canalizaciones de las 4  programadas. 
</t>
  </si>
  <si>
    <t xml:space="preserve">2.3.1.1.6.5. Realización del bazar "Mujeres que Crean" </t>
  </si>
  <si>
    <t>PBMC: Porcentaje de Emisiones del Bazar "Mujeres que Crean"</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</si>
  <si>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</si>
  <si>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t xml:space="preserve">Meta Trimestral: Se tuvo un avance del 100  % de   Emisiones del Bazar "Mujeres que Crean" Realizados con 3 bazares de los 3  programados. 
</t>
  </si>
  <si>
    <r>
      <t xml:space="preserve">2.3.1.1.6.6. Distribucion de Tarjetas BIMM  
</t>
    </r>
    <r>
      <rPr>
        <b/>
        <sz val="11"/>
        <color theme="1"/>
        <rFont val="Arial"/>
        <family val="2"/>
      </rPr>
      <t>BIMM:</t>
    </r>
    <r>
      <rPr>
        <sz val="11"/>
        <color theme="1"/>
        <rFont val="Arial"/>
        <family val="2"/>
      </rPr>
      <t xml:space="preserve">  Beneficios Instituto Municipal de la Mujer</t>
    </r>
  </si>
  <si>
    <t>PTB: Porcentaje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</si>
  <si>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</si>
  <si>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t xml:space="preserve">Meta Trimestral: Se tuvo un avance del 102.44 % de   Tarjeta BIMM entregadas a mujeres Realizados con 210 tarjetas de las 205  programadas.  
</t>
  </si>
  <si>
    <t>Componente
(Coordinación de Mantenimiento e Infraestructura a las Instalaciones)</t>
  </si>
  <si>
    <t>2.3.1.1.7. Servicios de mantenimiento, rehabilitación u obra y mejoras necesarias a la infraestructura del Instituto Municipal de la Mujer, que sencuentren bajo la custodia o resguardo del mismo.</t>
  </si>
  <si>
    <t xml:space="preserve">PSMR: Porcentaje de avance de los servicios de mantenimiento, rehabilitación u obra y mejoras necesarias a la infraestructura del Instituto Municipal de la Mujer. </t>
  </si>
  <si>
    <r>
      <t>UNIDAD DE MEDIDA DEL INDICADOR: Porcentaje</t>
    </r>
    <r>
      <rPr>
        <b/>
        <sz val="11"/>
        <color theme="1"/>
        <rFont val="Arial"/>
        <family val="2"/>
      </rPr>
      <t xml:space="preserve">
UNIDAD DE MEDIDA DE LAS VARIABLES: </t>
    </r>
    <r>
      <rPr>
        <sz val="11"/>
        <color theme="1"/>
        <rFont val="Arial"/>
        <family val="2"/>
      </rPr>
      <t>total de Actividades programadas</t>
    </r>
  </si>
  <si>
    <t xml:space="preserve">Meta Trimestral: Se tuvo un avance del 100 % de   servicios de mantenimiento, rehabilitación u obra y mejoras necesarias a la infraestructura del Instituto Municipal de la Mujer  Realizados con 9 servicios de mantenimiento de los 8  programados. 
</t>
  </si>
  <si>
    <t>2.3.1.1.7.1 Supervisión del mantenimiento a la infraestructura  del Instituto Municipal de la Mujer, que se ncuentren bajo la custodia o resguardo del mismo.</t>
  </si>
  <si>
    <t>PMan: Porcentaje de mantenimientos a la infraestructura  del Instituto Municipal de la Mujer, que sencuentren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</si>
  <si>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</si>
  <si>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 xml:space="preserve">Meta Trimestral: Se tuvo un avance del 100 % de   mantenimientos a la infraestructura  del Instituto Municipal de la Mujer, que sencuentren bajo la custodia o resguardo del mismo Realizados con 8  mantenimientos a la infraestructura de los 8  programados.
</t>
  </si>
  <si>
    <t>2.3.1.1.7.2 supervisión de la rehabilitación a la infraestructura  del Instituto Municipal de la Mujer, que sencuentren bajo la custodia o resguardo del mismo.</t>
  </si>
  <si>
    <t>PRIM: Porcentaje de rehabilitaciones a la infraestructura  del Instituto Municipal de la Mujer, que sencuentren bajo la custodia o resguardo del mismo.</t>
  </si>
  <si>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rehabilitaciones</t>
    </r>
  </si>
  <si>
    <t xml:space="preserve">Meta Trimestral: Este trimestre no se tenía programada ninguna rehabilitaciones a la infraestructura  del Instituto Municipal de la Mujer.
</t>
  </si>
  <si>
    <t>Componente
 ( Coordinación Especializada de Refugios y Atención a la Violencia de Género y casos emergentes)</t>
  </si>
  <si>
    <t>2.3.1.1.8. Servicios de atención a casos emergentes de violencia contra la mujer.</t>
  </si>
  <si>
    <t xml:space="preserve">PSCEV: Porcentaje de servicios de atención a casos emergentes de violencia contra la mujer. </t>
  </si>
  <si>
    <t xml:space="preserve">Meta Trimestral: Se tuvo un avance del 50 % de   Servicios de atención a casos emergentes de violencia contra la mujer  Realizados con 4 servicios de los 8  programados. Hay que considerar que este es un servicio que requiere de cumplir ciertas caracteristicas de emergencia para ser considerado. 
</t>
  </si>
  <si>
    <t>2.3.1.1.8.1. Coordinar servicios de contención psicológica en crisis y atención jurídica, brindándolos con trato digno, calidad y calidez en la atención</t>
  </si>
  <si>
    <t>PACBS: Porcentaje de acciones coordinadas para brindar servicios emergentes de contención psicológica en crisis y atención jurídica.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</si>
  <si>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</si>
  <si>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 xml:space="preserve">Meta Trimestral: Se tuvo un avance del 100 % de acciones coordinadas para brindar servicios emergentes de contención psicológica en crisis y atención jurídica realizados con 2 acciones de las 2 programadas.
</t>
  </si>
  <si>
    <t>2.3.1.1.8.2. Coordinar y en su caso canalizar a las dependencias gubernamentales para cumplir con las necesidades y demandas de las mujeres en situación de violencia de género y casos emergentes, con el fin de otorgarles atención integral, duradera y efectiva en todos los ámbitos de su vida</t>
  </si>
  <si>
    <t>PACCD: Porcentaje de acciones coordinadas para canalizar a las dependencias gubernamentales a mujeres en situación de violencia de género y casos emergentes.</t>
  </si>
  <si>
    <t xml:space="preserve">Meta Trimestral: Se tuvo un avance del 100 % de  acciones coordinadas para canalizar a las dependencias gubernamentales a mujeres en situación de violencia de género y casos emergentes realizados con 2 acciones de las 2 programadas.
</t>
  </si>
  <si>
    <t>2.3.1.1.8.3. Coordinar y en su caso canalizar a las mujeres en situación de violencia emergentes con sus redes de apoyo dentro de la republica Mexicana, con el fin de otorgarles atención integral, duradera y efectiva en todos los ámbitos de su vida</t>
  </si>
  <si>
    <t>PACRA: Porcentaje de acciones coordinadas para analizar a las mujeres en situación de violencia emergentes con sus redes de apoyo.</t>
  </si>
  <si>
    <t xml:space="preserve">Meta Trimestral: No se tuvieron acciones coordinadas para canalizar a las mujeres en situación de violencia emergentes con sus redes de apoyo. Hay que considerar que esta actividad depende que sea solicitado por la ciudadanía. Hay que considerar que este es un servicio que requiere de cumplir ciertas caracteristicas de emergencia para ser considerado. 
</t>
  </si>
  <si>
    <t>2.3.1.1.8.4. Servicios de atención en la Casa de Asistencia Temporal para Mujeres “Christine de Pizán”  (CAT)</t>
  </si>
  <si>
    <t>PACAT: Porcentaje de atenciones en la Casa de Asistencia Temporal</t>
  </si>
  <si>
    <t xml:space="preserve">Meta Trimestral: No se tuvieron Servicios de atención en la Casa de Asistencia Temporal para Mujeres “Christine de Pizán”  (CAT). Esta actividad depende de que una mujer se encuentre en riesgo para ser llevada a la casa de asistencia temporal. 
</t>
  </si>
  <si>
    <t>Componente
 ( Unidad de Seguimiento, Prevención y Atención a Victimas Indirectas de la Violencia Contra la Mujer)</t>
  </si>
  <si>
    <t>2.3.1.1.9. Servicios de seguimiento, prevención y atención a victimas indirectas de violencia contra la mujer.</t>
  </si>
  <si>
    <t xml:space="preserve">PSPA: Porcentaje de seguimientos, prevención y atención a victimas indirectas de violencia contra la mujer. </t>
  </si>
  <si>
    <t xml:space="preserve">Meta Trimestral: Se tuvo un avance del 99.87 % de  Servicios de seguimiento, prevención y atención a victimas indirectas de violencia contra la mujer.  Realizados con 1480 seguimientos de las 1482  programadas. 
</t>
  </si>
  <si>
    <t xml:space="preserve">2.3.1.1.9.1. Servicios de seguimiento y acompañamiento a víctimas indirectas de feminicidios. </t>
  </si>
  <si>
    <t>PSVF: Porcentaje de Servicios de Seguimiento y Acompañamiento a Víctimas indirectas de Feminicidios.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</si>
  <si>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</si>
  <si>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t xml:space="preserve">Meta Trimestral: Durante el segundo trimestre no se realizaron servicios de Seguimiento y Acompañamiento a Víctimas indirectas de Feminicidios ya que esta actividad depende de que las usuarias lo soliciten o nos sea canalizada alguna usuaria de otra dependencia, hasta este momento no ha sido así.
</t>
  </si>
  <si>
    <t>2.3.1.1.9.2. Brindar servicios de capacitación y sensibilización para fomentar la autonomía y empoderamiento a las mujeres, mujeres adolescentes y niñas para que puedan afrontar y planear su proyecto de vida a corto, mediano y largo plazo promoviendo una vida libre de violencia.</t>
  </si>
  <si>
    <t>PCAE: Porcentaje de Capacitaciones a Mujeres, Mujeres Adolescentes y Niñas  para fomentar la autonomía y empoderamiento.</t>
  </si>
  <si>
    <t xml:space="preserve">Meta Trimestral: Se tuvo un avance del 100% de Brindar servicios de capacitación y sensibilización para fomentar la autonomía y empoderamiento a las mujeres, mujeres adolescentes y niñas para que puedan afrontar y planear su proyecto de vida a corto, mediano y largo plazo promoviendo una vida libre de violencia  Realizados con 8 capacitaciones de las 8 programadas. 
 </t>
  </si>
  <si>
    <t>2.3.1.1.9.3. Brindar seguimiento a la atención inicial, durante y posterior al cierre del servicio de atención jurídica a mujeres, adolescentes y niñas.</t>
  </si>
  <si>
    <t>PSAJ: Porcentaje de seguimientos de atención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</si>
  <si>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Seguimientos</t>
    </r>
  </si>
  <si>
    <t xml:space="preserve">Meta Trimestral: Se tuvo un avance del 100% de seguimientos de atención Jurídica Realizados con 362 capacitaciones de las 362 programadas. 
</t>
  </si>
  <si>
    <t>2.3.1.1.9.4. Brindar seguimiento a la atención inicial, durante y posterior al cierre del servicio de atención psicológica a mujeres, adolescentes y niñas.</t>
  </si>
  <si>
    <t>PSAP: Porcentaje de seguimientos de atención psicológica.</t>
  </si>
  <si>
    <t xml:space="preserve">Meta Trimestral: Se tuvo un avance del 100% de seguimientos de atención psicológica, con 1110 capacitaciones de las 1110 programadas.
</t>
  </si>
  <si>
    <t>ELABORÓ
C. MIGUEL ANGEL CHE POOT
COORDINADOR ADMINISTRATIVO Y DE GESTIÓN DE RECURSOS DEL INSTITUTO MUNICIPAL DE LA MUJER</t>
  </si>
  <si>
    <t>REVISÓ
Mtro. Enrique E. Encalada Sánchez
Dirección de Planeación de la DGPM</t>
  </si>
  <si>
    <t>AUTORIZÓ
LCDA. MIROSLAVA ANDREA REGUERA MARTÍNEZ
ENCARGADA DE DESPACHO DE LA DIRECCIÓN GENERAL DEL INSTITUTO MUNICIPAL DE LA MUJER</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</si>
  <si>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</si>
  <si>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</si>
  <si>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</si>
  <si>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</si>
  <si>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</si>
  <si>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</si>
  <si>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</si>
  <si>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</si>
  <si>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</si>
  <si>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</si>
  <si>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</si>
  <si>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</si>
  <si>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DIRECCIÓN GENERAL/ COORDINACIÓN ADMINISTRATIVA Y DE GESTIÓN DE RECURSOS</t>
  </si>
  <si>
    <t>Se informa que al 30 de septiembre, esta unidad administrativa ha recibido las ministraciones en tiempo y forma.</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</si>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</sst>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sz val="11"/>
      <color rgb="FFFF0000"/>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DE9EB"/>
        <bgColor rgb="FF000000"/>
      </patternFill>
    </fill>
    <fill>
      <patternFill patternType="solid">
        <fgColor rgb="FFFFEFF3"/>
        <bgColor indexed="64"/>
      </patternFill>
    </fill>
  </fills>
  <borders count="94">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right style="dashed">
        <color theme="1"/>
      </right>
      <top style="dashed">
        <color theme="1"/>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medium">
        <color indexed="64"/>
      </top>
      <bottom/>
      <diagonal/>
    </border>
    <border>
      <left style="dotted">
        <color indexed="64"/>
      </left>
      <right style="dashed">
        <color theme="1"/>
      </right>
      <top style="medium">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medium">
        <color indexed="64"/>
      </right>
      <top style="dashed">
        <color theme="1"/>
      </top>
      <bottom style="medium">
        <color indexed="64"/>
      </bottom>
      <diagonal/>
    </border>
    <border>
      <left style="dotted">
        <color indexed="64"/>
      </left>
      <right style="medium">
        <color indexed="64"/>
      </right>
      <top style="dotted">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style="dotted">
        <color indexed="64"/>
      </bottom>
      <diagonal/>
    </border>
    <border>
      <left style="medium">
        <color indexed="64"/>
      </left>
      <right/>
      <top style="thin">
        <color indexed="64"/>
      </top>
      <bottom/>
      <diagonal/>
    </border>
    <border>
      <left style="dashed">
        <color theme="1"/>
      </left>
      <right style="dashed">
        <color theme="1"/>
      </right>
      <top/>
      <bottom style="dashed">
        <color theme="1"/>
      </bottom>
      <diagonal/>
    </border>
    <border>
      <left/>
      <right/>
      <top style="dashed">
        <color theme="1"/>
      </top>
      <bottom style="dashed">
        <color theme="1"/>
      </bottom>
      <diagonal/>
    </border>
    <border>
      <left/>
      <right style="dashed">
        <color theme="1"/>
      </right>
      <top style="dashed">
        <color theme="1"/>
      </top>
      <bottom style="medium">
        <color indexed="64"/>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medium">
        <color indexed="64"/>
      </left>
      <right/>
      <top style="dashed">
        <color theme="1"/>
      </top>
      <bottom style="medium">
        <color indexed="64"/>
      </bottom>
      <diagonal/>
    </border>
    <border>
      <left style="medium">
        <color indexed="64"/>
      </left>
      <right style="dashed">
        <color indexed="64"/>
      </right>
      <top style="dashed">
        <color theme="1"/>
      </top>
      <bottom style="dashed">
        <color theme="1"/>
      </bottom>
      <diagonal/>
    </border>
    <border>
      <left style="dashed">
        <color indexed="64"/>
      </left>
      <right style="dashed">
        <color theme="1"/>
      </right>
      <top style="dashed">
        <color theme="1"/>
      </top>
      <bottom style="medium">
        <color indexed="64"/>
      </bottom>
      <diagonal/>
    </border>
    <border>
      <left style="dashed">
        <color indexed="64"/>
      </left>
      <right style="dashed">
        <color theme="1"/>
      </right>
      <top style="dashed">
        <color theme="1"/>
      </top>
      <bottom style="dashed">
        <color theme="1"/>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68">
    <xf numFmtId="0" fontId="0" fillId="0" borderId="0" xfId="0"/>
    <xf numFmtId="0" fontId="1" fillId="5"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7" borderId="0" xfId="0" applyFill="1"/>
    <xf numFmtId="0" fontId="4" fillId="5" borderId="10"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5" borderId="21" xfId="0" applyFont="1" applyFill="1" applyBorder="1" applyAlignment="1">
      <alignment horizontal="center" vertical="center" wrapText="1"/>
    </xf>
    <xf numFmtId="1" fontId="3" fillId="10" borderId="18" xfId="1" applyNumberFormat="1" applyFont="1" applyFill="1" applyBorder="1" applyAlignment="1">
      <alignment horizontal="center" vertical="center" wrapText="1"/>
    </xf>
    <xf numFmtId="1" fontId="3" fillId="5" borderId="18" xfId="1" applyNumberFormat="1" applyFont="1" applyFill="1" applyBorder="1" applyAlignment="1">
      <alignment horizontal="center" vertical="center" wrapText="1"/>
    </xf>
    <xf numFmtId="1" fontId="3" fillId="10" borderId="19" xfId="1" applyNumberFormat="1" applyFont="1" applyFill="1" applyBorder="1" applyAlignment="1">
      <alignment horizontal="center" vertical="center" wrapText="1"/>
    </xf>
    <xf numFmtId="1" fontId="6" fillId="5" borderId="20" xfId="0" applyNumberFormat="1" applyFont="1" applyFill="1" applyBorder="1" applyAlignment="1">
      <alignment horizontal="center" vertical="center" wrapText="1"/>
    </xf>
    <xf numFmtId="0" fontId="6" fillId="5" borderId="25" xfId="0" applyFont="1" applyFill="1" applyBorder="1" applyAlignment="1">
      <alignment horizontal="center" vertical="center" wrapText="1"/>
    </xf>
    <xf numFmtId="164" fontId="6" fillId="5" borderId="28" xfId="2" applyNumberFormat="1" applyFont="1" applyFill="1" applyBorder="1" applyAlignment="1">
      <alignment horizontal="center" vertical="center" wrapText="1"/>
    </xf>
    <xf numFmtId="164" fontId="4" fillId="5" borderId="22"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3" fontId="3" fillId="10" borderId="26" xfId="0" applyNumberFormat="1" applyFont="1" applyFill="1" applyBorder="1" applyAlignment="1">
      <alignment horizontal="center" vertical="center" wrapText="1"/>
    </xf>
    <xf numFmtId="0" fontId="3" fillId="5" borderId="26" xfId="0" applyFont="1" applyFill="1" applyBorder="1" applyAlignment="1">
      <alignment horizontal="center" vertical="center" wrapText="1"/>
    </xf>
    <xf numFmtId="3" fontId="3" fillId="10" borderId="27"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38" xfId="2" applyFont="1" applyFill="1" applyBorder="1" applyAlignment="1">
      <alignment horizontal="center" vertical="center" wrapText="1"/>
    </xf>
    <xf numFmtId="44" fontId="3" fillId="4" borderId="36"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39" xfId="2" applyFont="1" applyFill="1" applyBorder="1" applyAlignment="1">
      <alignment horizontal="center" vertical="center" wrapText="1"/>
    </xf>
    <xf numFmtId="44" fontId="3" fillId="4" borderId="40" xfId="2" applyFont="1" applyFill="1" applyBorder="1" applyAlignment="1">
      <alignment horizontal="center" vertical="center" wrapText="1"/>
    </xf>
    <xf numFmtId="3" fontId="3" fillId="4" borderId="14" xfId="0" applyNumberFormat="1"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3" fontId="3" fillId="7" borderId="35" xfId="0" applyNumberFormat="1" applyFont="1" applyFill="1" applyBorder="1" applyAlignment="1">
      <alignment horizontal="center" vertical="center" wrapText="1"/>
    </xf>
    <xf numFmtId="0" fontId="12" fillId="0" borderId="0" xfId="0" applyFont="1" applyAlignment="1">
      <alignment horizontal="center" vertical="center"/>
    </xf>
    <xf numFmtId="0" fontId="1" fillId="5" borderId="45" xfId="0" applyFont="1" applyFill="1" applyBorder="1" applyAlignment="1">
      <alignment horizontal="center" vertical="center" wrapText="1"/>
    </xf>
    <xf numFmtId="1" fontId="6" fillId="5" borderId="46" xfId="1" applyNumberFormat="1" applyFont="1" applyFill="1" applyBorder="1" applyAlignment="1">
      <alignment horizontal="center" vertical="center" wrapText="1"/>
    </xf>
    <xf numFmtId="0" fontId="5" fillId="9"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1" fillId="13" borderId="49"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4" fillId="10" borderId="47" xfId="0" applyFont="1" applyFill="1" applyBorder="1" applyAlignment="1">
      <alignment horizontal="center" vertical="center" wrapText="1"/>
    </xf>
    <xf numFmtId="0" fontId="3" fillId="10" borderId="5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51" xfId="0" applyFont="1" applyFill="1" applyBorder="1" applyAlignment="1">
      <alignment horizontal="justify" vertical="center" wrapText="1"/>
    </xf>
    <xf numFmtId="0" fontId="5" fillId="9" borderId="51" xfId="0" applyFont="1" applyFill="1" applyBorder="1" applyAlignment="1">
      <alignment horizontal="left" vertical="center" wrapText="1"/>
    </xf>
    <xf numFmtId="0" fontId="5" fillId="9" borderId="51" xfId="0" applyFont="1" applyFill="1" applyBorder="1" applyAlignment="1">
      <alignment horizontal="center" vertical="center" wrapText="1"/>
    </xf>
    <xf numFmtId="0" fontId="3" fillId="5" borderId="10" xfId="0" applyFont="1" applyFill="1" applyBorder="1" applyAlignment="1">
      <alignment horizontal="center" vertical="center" wrapText="1"/>
    </xf>
    <xf numFmtId="1" fontId="3" fillId="10" borderId="51" xfId="1" applyNumberFormat="1" applyFont="1" applyFill="1" applyBorder="1" applyAlignment="1">
      <alignment horizontal="center" vertical="center" wrapText="1"/>
    </xf>
    <xf numFmtId="0" fontId="3" fillId="5" borderId="51" xfId="0" applyFont="1" applyFill="1" applyBorder="1" applyAlignment="1">
      <alignment horizontal="center" vertical="center" wrapText="1"/>
    </xf>
    <xf numFmtId="1" fontId="3" fillId="10" borderId="55" xfId="1" applyNumberFormat="1" applyFont="1" applyFill="1" applyBorder="1" applyAlignment="1">
      <alignment horizontal="center" vertical="center" wrapText="1"/>
    </xf>
    <xf numFmtId="3" fontId="3" fillId="5" borderId="17" xfId="0" applyNumberFormat="1" applyFont="1" applyFill="1" applyBorder="1" applyAlignment="1">
      <alignment horizontal="center" vertical="center" wrapText="1"/>
    </xf>
    <xf numFmtId="0" fontId="3" fillId="14" borderId="51" xfId="0" applyFont="1" applyFill="1" applyBorder="1" applyAlignment="1">
      <alignment horizontal="justify" vertical="center" wrapText="1"/>
    </xf>
    <xf numFmtId="0" fontId="4" fillId="14" borderId="51" xfId="0" applyFont="1" applyFill="1" applyBorder="1" applyAlignment="1">
      <alignment horizontal="justify" vertical="center" wrapText="1"/>
    </xf>
    <xf numFmtId="0" fontId="3" fillId="14" borderId="51" xfId="0" applyFont="1" applyFill="1" applyBorder="1" applyAlignment="1">
      <alignment horizontal="center" vertical="center" wrapText="1"/>
    </xf>
    <xf numFmtId="0" fontId="3" fillId="5" borderId="51" xfId="0" applyFont="1" applyFill="1" applyBorder="1" applyAlignment="1">
      <alignment horizontal="justify" vertical="center" wrapText="1"/>
    </xf>
    <xf numFmtId="0" fontId="4" fillId="14" borderId="10"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51" xfId="0" applyFont="1" applyFill="1" applyBorder="1" applyAlignment="1">
      <alignment horizontal="left" vertical="center" wrapText="1"/>
    </xf>
    <xf numFmtId="0" fontId="3" fillId="5" borderId="56" xfId="0" applyFont="1" applyFill="1" applyBorder="1" applyAlignment="1">
      <alignment horizontal="justify" vertical="center" wrapText="1"/>
    </xf>
    <xf numFmtId="0" fontId="6" fillId="5" borderId="56" xfId="0" applyFont="1" applyFill="1" applyBorder="1" applyAlignment="1">
      <alignment horizontal="justify" vertical="center" wrapText="1"/>
    </xf>
    <xf numFmtId="0" fontId="3" fillId="5" borderId="56" xfId="0" applyFont="1" applyFill="1" applyBorder="1" applyAlignment="1">
      <alignment horizontal="center" vertical="center" wrapText="1"/>
    </xf>
    <xf numFmtId="0" fontId="6" fillId="5" borderId="56" xfId="0" applyFont="1" applyFill="1" applyBorder="1" applyAlignment="1">
      <alignment horizontal="left" vertical="center" wrapText="1"/>
    </xf>
    <xf numFmtId="0" fontId="3" fillId="14" borderId="51" xfId="0" applyFont="1" applyFill="1" applyBorder="1" applyAlignment="1">
      <alignment horizontal="left" vertical="center" wrapText="1"/>
    </xf>
    <xf numFmtId="3" fontId="3" fillId="5" borderId="50" xfId="0" applyNumberFormat="1" applyFont="1" applyFill="1" applyBorder="1" applyAlignment="1">
      <alignment horizontal="center" vertical="center" wrapText="1"/>
    </xf>
    <xf numFmtId="0" fontId="4" fillId="5" borderId="56" xfId="0" applyFont="1" applyFill="1" applyBorder="1" applyAlignment="1">
      <alignment horizontal="justify" vertical="center" wrapText="1"/>
    </xf>
    <xf numFmtId="0" fontId="3" fillId="5" borderId="57" xfId="0" applyFont="1" applyFill="1" applyBorder="1" applyAlignment="1">
      <alignment horizontal="justify" vertical="center" wrapText="1"/>
    </xf>
    <xf numFmtId="0" fontId="3" fillId="5" borderId="57" xfId="0" applyFont="1" applyFill="1" applyBorder="1" applyAlignment="1">
      <alignment horizontal="center" vertical="center" wrapText="1"/>
    </xf>
    <xf numFmtId="0" fontId="3" fillId="5" borderId="11" xfId="0" applyFont="1" applyFill="1" applyBorder="1" applyAlignment="1">
      <alignment horizontal="center" vertical="center" wrapText="1"/>
    </xf>
    <xf numFmtId="1" fontId="3" fillId="10" borderId="58" xfId="1" applyNumberFormat="1" applyFont="1" applyFill="1" applyBorder="1" applyAlignment="1">
      <alignment horizontal="center" vertical="center" wrapText="1"/>
    </xf>
    <xf numFmtId="0" fontId="3" fillId="5" borderId="58" xfId="0" applyFont="1" applyFill="1" applyBorder="1" applyAlignment="1">
      <alignment horizontal="center" vertical="center" wrapText="1"/>
    </xf>
    <xf numFmtId="1" fontId="3" fillId="10" borderId="59" xfId="1"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9" xfId="0" applyFont="1" applyFill="1" applyBorder="1" applyAlignment="1">
      <alignment horizontal="center" vertical="center" wrapText="1"/>
    </xf>
    <xf numFmtId="4" fontId="3" fillId="7" borderId="34" xfId="0" applyNumberFormat="1" applyFont="1" applyFill="1" applyBorder="1" applyAlignment="1">
      <alignment horizontal="center" vertical="center" wrapText="1"/>
    </xf>
    <xf numFmtId="0" fontId="1" fillId="0" borderId="29" xfId="0" applyFont="1" applyBorder="1" applyAlignment="1">
      <alignment horizontal="center" vertical="center" wrapText="1"/>
    </xf>
    <xf numFmtId="0" fontId="6" fillId="5" borderId="47"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6" fillId="5" borderId="57" xfId="0" applyFont="1" applyFill="1" applyBorder="1" applyAlignment="1">
      <alignment horizontal="left" vertical="center" wrapText="1"/>
    </xf>
    <xf numFmtId="0" fontId="6" fillId="5" borderId="61" xfId="0" applyFont="1" applyFill="1" applyBorder="1" applyAlignment="1">
      <alignment horizontal="center" vertical="center" wrapText="1"/>
    </xf>
    <xf numFmtId="0" fontId="3" fillId="5" borderId="21" xfId="0" applyFont="1" applyFill="1" applyBorder="1" applyAlignment="1">
      <alignment horizontal="center" vertical="center" wrapText="1"/>
    </xf>
    <xf numFmtId="1" fontId="3" fillId="10" borderId="57" xfId="1" applyNumberFormat="1" applyFont="1" applyFill="1" applyBorder="1" applyAlignment="1">
      <alignment horizontal="center" vertical="center" wrapText="1"/>
    </xf>
    <xf numFmtId="1" fontId="3" fillId="10" borderId="62" xfId="1" applyNumberFormat="1"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3" fillId="5" borderId="54" xfId="0" applyFont="1" applyFill="1" applyBorder="1" applyAlignment="1">
      <alignment horizontal="justify" vertical="center" wrapText="1"/>
    </xf>
    <xf numFmtId="0" fontId="6" fillId="10" borderId="65" xfId="0" applyFont="1" applyFill="1" applyBorder="1" applyAlignment="1">
      <alignment horizontal="justify" vertical="center" wrapText="1"/>
    </xf>
    <xf numFmtId="0" fontId="14" fillId="9" borderId="66" xfId="0" applyFont="1" applyFill="1" applyBorder="1" applyAlignment="1">
      <alignment horizontal="left" vertical="center" wrapText="1"/>
    </xf>
    <xf numFmtId="0" fontId="0" fillId="10" borderId="67" xfId="0" applyFill="1" applyBorder="1" applyAlignment="1">
      <alignment horizontal="justify" vertical="center" wrapText="1"/>
    </xf>
    <xf numFmtId="0" fontId="0" fillId="5" borderId="67" xfId="0" applyFill="1" applyBorder="1" applyAlignment="1">
      <alignment horizontal="justify" vertical="center" wrapText="1"/>
    </xf>
    <xf numFmtId="0" fontId="0" fillId="5" borderId="68" xfId="0" applyFill="1" applyBorder="1" applyAlignment="1">
      <alignment horizontal="justify" vertical="center" wrapText="1"/>
    </xf>
    <xf numFmtId="0" fontId="0" fillId="5" borderId="69" xfId="0" applyFill="1" applyBorder="1" applyAlignment="1">
      <alignment horizontal="justify" vertical="center" wrapText="1"/>
    </xf>
    <xf numFmtId="0" fontId="0" fillId="0" borderId="70" xfId="0" applyBorder="1"/>
    <xf numFmtId="10" fontId="0" fillId="0" borderId="0" xfId="0" applyNumberFormat="1"/>
    <xf numFmtId="3" fontId="3" fillId="4" borderId="71" xfId="0" applyNumberFormat="1" applyFont="1" applyFill="1" applyBorder="1" applyAlignment="1">
      <alignment horizontal="center" vertical="center" wrapText="1"/>
    </xf>
    <xf numFmtId="3" fontId="3" fillId="4" borderId="72" xfId="0" applyNumberFormat="1" applyFont="1" applyFill="1" applyBorder="1" applyAlignment="1">
      <alignment horizontal="center" vertical="center" wrapText="1"/>
    </xf>
    <xf numFmtId="10" fontId="0" fillId="6" borderId="73" xfId="0" applyNumberFormat="1" applyFill="1" applyBorder="1" applyAlignment="1">
      <alignment horizontal="center" vertical="center" wrapText="1"/>
    </xf>
    <xf numFmtId="10" fontId="0" fillId="6" borderId="74" xfId="0" applyNumberFormat="1" applyFill="1" applyBorder="1" applyAlignment="1">
      <alignment horizontal="center" vertical="center" wrapText="1"/>
    </xf>
    <xf numFmtId="10" fontId="0" fillId="6" borderId="75" xfId="0" applyNumberFormat="1" applyFill="1" applyBorder="1" applyAlignment="1">
      <alignment horizontal="center" vertical="center" wrapText="1"/>
    </xf>
    <xf numFmtId="10" fontId="0" fillId="6" borderId="77" xfId="0" applyNumberFormat="1" applyFill="1" applyBorder="1" applyAlignment="1">
      <alignment horizontal="center" vertical="center" wrapText="1"/>
    </xf>
    <xf numFmtId="3" fontId="3" fillId="4" borderId="76" xfId="0" applyNumberFormat="1" applyFont="1" applyFill="1" applyBorder="1" applyAlignment="1">
      <alignment horizontal="center" vertical="center" wrapText="1"/>
    </xf>
    <xf numFmtId="10" fontId="0" fillId="6" borderId="78" xfId="0" applyNumberFormat="1" applyFill="1" applyBorder="1" applyAlignment="1">
      <alignment horizontal="center" vertical="center" wrapText="1"/>
    </xf>
    <xf numFmtId="10" fontId="0" fillId="6" borderId="79" xfId="0" applyNumberFormat="1" applyFill="1" applyBorder="1" applyAlignment="1">
      <alignment horizontal="center" vertical="center" wrapText="1"/>
    </xf>
    <xf numFmtId="3" fontId="3" fillId="4" borderId="28" xfId="0" applyNumberFormat="1" applyFont="1" applyFill="1" applyBorder="1" applyAlignment="1">
      <alignment horizontal="center" vertical="center" wrapText="1"/>
    </xf>
    <xf numFmtId="0" fontId="3" fillId="5" borderId="51" xfId="0" applyFont="1" applyFill="1" applyBorder="1" applyAlignment="1">
      <alignment horizontal="left" vertical="center" wrapText="1"/>
    </xf>
    <xf numFmtId="0" fontId="3" fillId="5" borderId="80" xfId="0" applyFont="1" applyFill="1" applyBorder="1" applyAlignment="1">
      <alignment horizontal="center" vertical="center" wrapText="1"/>
    </xf>
    <xf numFmtId="3" fontId="3" fillId="5" borderId="81" xfId="0" applyNumberFormat="1" applyFont="1" applyFill="1" applyBorder="1" applyAlignment="1">
      <alignment horizontal="center" vertical="center" wrapText="1"/>
    </xf>
    <xf numFmtId="0" fontId="1" fillId="4" borderId="41" xfId="0" applyFont="1" applyFill="1" applyBorder="1" applyAlignment="1">
      <alignment horizontal="center" vertical="center" wrapText="1"/>
    </xf>
    <xf numFmtId="3" fontId="3" fillId="5" borderId="24" xfId="0" applyNumberFormat="1" applyFont="1" applyFill="1" applyBorder="1" applyAlignment="1">
      <alignment horizontal="center" vertical="center" wrapText="1"/>
    </xf>
    <xf numFmtId="3" fontId="3" fillId="5" borderId="82" xfId="0" applyNumberFormat="1" applyFont="1" applyFill="1" applyBorder="1" applyAlignment="1">
      <alignment horizontal="center" vertical="center" wrapText="1"/>
    </xf>
    <xf numFmtId="10" fontId="0" fillId="6" borderId="83" xfId="0" applyNumberForma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10" fontId="0" fillId="6" borderId="86" xfId="0" applyNumberForma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89" xfId="0" applyNumberFormat="1" applyFill="1" applyBorder="1" applyAlignment="1">
      <alignment horizontal="center" vertical="center" wrapText="1"/>
    </xf>
    <xf numFmtId="10" fontId="15" fillId="6" borderId="88" xfId="0" applyNumberFormat="1" applyFont="1" applyFill="1" applyBorder="1" applyAlignment="1">
      <alignment horizontal="center" vertical="center" wrapText="1"/>
    </xf>
    <xf numFmtId="10" fontId="15" fillId="6" borderId="87" xfId="0" applyNumberFormat="1" applyFont="1" applyFill="1" applyBorder="1" applyAlignment="1">
      <alignment horizontal="center" vertical="center" wrapText="1"/>
    </xf>
    <xf numFmtId="10" fontId="15" fillId="6" borderId="31" xfId="0" applyNumberFormat="1" applyFont="1" applyFill="1" applyBorder="1" applyAlignment="1">
      <alignment horizontal="center" vertical="center" wrapText="1"/>
    </xf>
    <xf numFmtId="4" fontId="16" fillId="7" borderId="34" xfId="0" applyNumberFormat="1" applyFont="1" applyFill="1" applyBorder="1" applyAlignment="1">
      <alignment horizontal="center" vertical="center" wrapText="1"/>
    </xf>
    <xf numFmtId="4" fontId="3" fillId="7" borderId="1" xfId="0" applyNumberFormat="1" applyFont="1" applyFill="1" applyBorder="1" applyAlignment="1">
      <alignment horizontal="center" vertical="center" wrapText="1"/>
    </xf>
    <xf numFmtId="4" fontId="3" fillId="7" borderId="24" xfId="0" applyNumberFormat="1" applyFont="1" applyFill="1" applyBorder="1" applyAlignment="1">
      <alignment horizontal="center" vertical="center" wrapText="1"/>
    </xf>
    <xf numFmtId="3" fontId="3" fillId="5" borderId="90" xfId="0" applyNumberFormat="1" applyFont="1" applyFill="1" applyBorder="1" applyAlignment="1">
      <alignment horizontal="center" vertical="center" wrapText="1"/>
    </xf>
    <xf numFmtId="3" fontId="3" fillId="5" borderId="91" xfId="0" applyNumberFormat="1" applyFont="1" applyFill="1" applyBorder="1" applyAlignment="1">
      <alignment horizontal="center" vertical="center" wrapText="1"/>
    </xf>
    <xf numFmtId="3" fontId="3" fillId="5" borderId="92" xfId="0" applyNumberFormat="1" applyFont="1" applyFill="1" applyBorder="1" applyAlignment="1">
      <alignment horizontal="center" vertical="center" wrapText="1"/>
    </xf>
    <xf numFmtId="3" fontId="3" fillId="5" borderId="93" xfId="0" applyNumberFormat="1"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2" fillId="0" borderId="33" xfId="0" applyFont="1" applyBorder="1" applyAlignment="1">
      <alignment horizontal="center" vertical="top" wrapText="1"/>
    </xf>
    <xf numFmtId="0" fontId="12" fillId="0" borderId="33" xfId="0" applyFont="1" applyBorder="1" applyAlignment="1">
      <alignment horizontal="center" vertical="top"/>
    </xf>
    <xf numFmtId="0" fontId="10" fillId="8" borderId="1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0"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2" xfId="0" applyFont="1" applyFill="1" applyBorder="1" applyAlignment="1">
      <alignment horizontal="center" vertical="center"/>
    </xf>
    <xf numFmtId="0" fontId="9" fillId="8" borderId="63" xfId="0" applyFont="1" applyFill="1" applyBorder="1" applyAlignment="1">
      <alignment horizontal="center" vertical="center"/>
    </xf>
    <xf numFmtId="0" fontId="5" fillId="9" borderId="15"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70">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0"/>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2</xdr:col>
      <xdr:colOff>4069042</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19843</xdr:colOff>
      <xdr:row>1</xdr:row>
      <xdr:rowOff>29765</xdr:rowOff>
    </xdr:from>
    <xdr:to>
      <xdr:col>22</xdr:col>
      <xdr:colOff>3668196</xdr:colOff>
      <xdr:row>5</xdr:row>
      <xdr:rowOff>287733</xdr:rowOff>
    </xdr:to>
    <xdr:pic>
      <xdr:nvPicPr>
        <xdr:cNvPr id="5" name="Imagen 4">
          <a:extLst>
            <a:ext uri="{FF2B5EF4-FFF2-40B4-BE49-F238E27FC236}">
              <a16:creationId xmlns:a16="http://schemas.microsoft.com/office/drawing/2014/main" id="{E9D295E4-FB99-46BD-B5B6-FCB394B0C0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279452" y="228203"/>
          <a:ext cx="3648353" cy="21530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7"/>
  <sheetViews>
    <sheetView tabSelected="1" topLeftCell="F22" zoomScale="70" zoomScaleNormal="70" workbookViewId="0">
      <selection activeCell="V25" sqref="V25"/>
    </sheetView>
  </sheetViews>
  <sheetFormatPr defaultColWidth="11.42578125" defaultRowHeight="15"/>
  <cols>
    <col min="2" max="2" width="20.140625" customWidth="1"/>
    <col min="3" max="3" width="66.85546875" customWidth="1"/>
    <col min="4" max="4" width="33.85546875" customWidth="1"/>
    <col min="5" max="6" width="31.42578125" customWidth="1"/>
    <col min="7" max="11" width="17" customWidth="1"/>
    <col min="12" max="19" width="16.85546875" customWidth="1"/>
    <col min="20" max="22" width="18.42578125" customWidth="1"/>
    <col min="23" max="23" width="59.42578125" customWidth="1"/>
  </cols>
  <sheetData>
    <row r="1" spans="1:23" ht="15.75" thickBot="1"/>
    <row r="2" spans="1:23" ht="63" customHeight="1">
      <c r="A2" s="3"/>
      <c r="B2" s="3"/>
      <c r="C2" s="3"/>
      <c r="D2" s="3"/>
      <c r="E2" s="132" t="s">
        <v>0</v>
      </c>
      <c r="F2" s="133"/>
      <c r="G2" s="133"/>
      <c r="H2" s="133"/>
      <c r="I2" s="133"/>
      <c r="J2" s="133"/>
      <c r="K2" s="133"/>
      <c r="L2" s="133"/>
      <c r="M2" s="133"/>
      <c r="N2" s="133"/>
      <c r="O2" s="133"/>
      <c r="P2" s="133"/>
      <c r="Q2" s="133"/>
      <c r="R2" s="133"/>
      <c r="S2" s="133"/>
      <c r="T2" s="133"/>
      <c r="U2" s="134"/>
    </row>
    <row r="3" spans="1:23" ht="30" customHeight="1">
      <c r="A3" s="3"/>
      <c r="B3" s="3"/>
      <c r="C3" s="3"/>
      <c r="D3" s="3"/>
      <c r="E3" s="135" t="s">
        <v>1</v>
      </c>
      <c r="F3" s="136"/>
      <c r="G3" s="136"/>
      <c r="H3" s="136"/>
      <c r="I3" s="136"/>
      <c r="J3" s="136"/>
      <c r="K3" s="136"/>
      <c r="L3" s="136"/>
      <c r="M3" s="136"/>
      <c r="N3" s="136"/>
      <c r="O3" s="136"/>
      <c r="P3" s="136"/>
      <c r="Q3" s="136"/>
      <c r="R3" s="136"/>
      <c r="S3" s="136"/>
      <c r="T3" s="136"/>
      <c r="U3" s="137"/>
    </row>
    <row r="4" spans="1:23" ht="26.25" customHeight="1">
      <c r="A4" s="3"/>
      <c r="B4" s="3"/>
      <c r="C4" s="3"/>
      <c r="D4" s="3"/>
      <c r="E4" s="135" t="s">
        <v>2</v>
      </c>
      <c r="F4" s="136"/>
      <c r="G4" s="136"/>
      <c r="H4" s="136"/>
      <c r="I4" s="136"/>
      <c r="J4" s="136"/>
      <c r="K4" s="136"/>
      <c r="L4" s="136"/>
      <c r="M4" s="136"/>
      <c r="N4" s="136"/>
      <c r="O4" s="136"/>
      <c r="P4" s="136"/>
      <c r="Q4" s="136"/>
      <c r="R4" s="136"/>
      <c r="S4" s="136"/>
      <c r="T4" s="136"/>
      <c r="U4" s="137"/>
    </row>
    <row r="5" spans="1:23" ht="30" customHeight="1">
      <c r="A5" s="3"/>
      <c r="B5" s="3"/>
      <c r="C5" s="3"/>
      <c r="D5" s="3"/>
      <c r="E5" s="135" t="s">
        <v>3</v>
      </c>
      <c r="F5" s="136"/>
      <c r="G5" s="136"/>
      <c r="H5" s="136"/>
      <c r="I5" s="136"/>
      <c r="J5" s="136"/>
      <c r="K5" s="136"/>
      <c r="L5" s="136"/>
      <c r="M5" s="136"/>
      <c r="N5" s="136"/>
      <c r="O5" s="136"/>
      <c r="P5" s="136"/>
      <c r="Q5" s="136"/>
      <c r="R5" s="136"/>
      <c r="S5" s="136"/>
      <c r="T5" s="136"/>
      <c r="U5" s="137"/>
    </row>
    <row r="6" spans="1:23" ht="30.75" thickBot="1">
      <c r="A6" s="3"/>
      <c r="B6" s="3"/>
      <c r="C6" s="3"/>
      <c r="D6" s="3"/>
      <c r="E6" s="138"/>
      <c r="F6" s="139"/>
      <c r="G6" s="139"/>
      <c r="H6" s="139"/>
      <c r="I6" s="139"/>
      <c r="J6" s="139"/>
      <c r="K6" s="139"/>
      <c r="L6" s="139"/>
      <c r="M6" s="139"/>
      <c r="N6" s="139"/>
      <c r="O6" s="139"/>
      <c r="P6" s="139"/>
      <c r="Q6" s="139"/>
      <c r="R6" s="139"/>
      <c r="S6" s="139"/>
      <c r="T6" s="139"/>
      <c r="U6" s="140"/>
    </row>
    <row r="7" spans="1:23" ht="29.1" customHeight="1" thickBot="1"/>
    <row r="8" spans="1:23" ht="33.75" customHeight="1" thickBot="1">
      <c r="G8" s="147" t="s">
        <v>4</v>
      </c>
      <c r="H8" s="148"/>
      <c r="I8" s="148"/>
      <c r="J8" s="148"/>
      <c r="K8" s="148"/>
      <c r="L8" s="148"/>
      <c r="M8" s="148"/>
      <c r="N8" s="148"/>
      <c r="O8" s="148"/>
      <c r="P8" s="148"/>
      <c r="Q8" s="148"/>
      <c r="R8" s="148"/>
      <c r="S8" s="148"/>
      <c r="T8" s="148"/>
      <c r="U8" s="148"/>
      <c r="V8" s="149"/>
      <c r="W8" s="141" t="s">
        <v>5</v>
      </c>
    </row>
    <row r="9" spans="1:23" ht="47.25" customHeight="1" thickBot="1">
      <c r="B9" s="150" t="s">
        <v>6</v>
      </c>
      <c r="C9" s="150" t="s">
        <v>7</v>
      </c>
      <c r="D9" s="152" t="s">
        <v>8</v>
      </c>
      <c r="E9" s="152"/>
      <c r="F9" s="153"/>
      <c r="G9" s="157" t="s">
        <v>9</v>
      </c>
      <c r="H9" s="157"/>
      <c r="I9" s="157"/>
      <c r="J9" s="157"/>
      <c r="K9" s="158"/>
      <c r="L9" s="154" t="s">
        <v>10</v>
      </c>
      <c r="M9" s="155"/>
      <c r="N9" s="155"/>
      <c r="O9" s="156"/>
      <c r="P9" s="144" t="s">
        <v>11</v>
      </c>
      <c r="Q9" s="145"/>
      <c r="R9" s="145"/>
      <c r="S9" s="146"/>
      <c r="T9" s="144" t="s">
        <v>12</v>
      </c>
      <c r="U9" s="145"/>
      <c r="V9" s="146"/>
      <c r="W9" s="142"/>
    </row>
    <row r="10" spans="1:23" ht="143.25" customHeight="1" thickBot="1">
      <c r="B10" s="151"/>
      <c r="C10" s="151"/>
      <c r="D10" s="42" t="s">
        <v>13</v>
      </c>
      <c r="E10" s="42" t="s">
        <v>14</v>
      </c>
      <c r="F10" s="42" t="s">
        <v>15</v>
      </c>
      <c r="G10" s="41" t="s">
        <v>16</v>
      </c>
      <c r="H10" s="37" t="s">
        <v>17</v>
      </c>
      <c r="I10" s="7" t="s">
        <v>18</v>
      </c>
      <c r="J10" s="1" t="s">
        <v>19</v>
      </c>
      <c r="K10" s="8" t="s">
        <v>20</v>
      </c>
      <c r="L10" s="5" t="s">
        <v>17</v>
      </c>
      <c r="M10" s="7" t="s">
        <v>18</v>
      </c>
      <c r="N10" s="1" t="s">
        <v>19</v>
      </c>
      <c r="O10" s="8" t="s">
        <v>20</v>
      </c>
      <c r="P10" s="109" t="s">
        <v>17</v>
      </c>
      <c r="Q10" s="1" t="s">
        <v>18</v>
      </c>
      <c r="R10" s="2" t="s">
        <v>19</v>
      </c>
      <c r="S10" s="85" t="s">
        <v>20</v>
      </c>
      <c r="T10" s="31" t="s">
        <v>18</v>
      </c>
      <c r="U10" s="32" t="s">
        <v>19</v>
      </c>
      <c r="V10" s="33" t="s">
        <v>20</v>
      </c>
      <c r="W10" s="143"/>
    </row>
    <row r="11" spans="1:23" ht="237" customHeight="1">
      <c r="B11" s="86" t="s">
        <v>21</v>
      </c>
      <c r="C11" s="87" t="s">
        <v>22</v>
      </c>
      <c r="D11" s="106" t="s">
        <v>23</v>
      </c>
      <c r="E11" s="107" t="s">
        <v>24</v>
      </c>
      <c r="F11" s="106" t="s">
        <v>25</v>
      </c>
      <c r="G11" s="44">
        <v>4</v>
      </c>
      <c r="H11" s="38">
        <v>4</v>
      </c>
      <c r="I11" s="10">
        <v>4</v>
      </c>
      <c r="J11" s="11">
        <v>4</v>
      </c>
      <c r="K11" s="12">
        <v>4</v>
      </c>
      <c r="L11" s="13">
        <v>5</v>
      </c>
      <c r="M11" s="53">
        <v>5</v>
      </c>
      <c r="N11" s="53">
        <v>5</v>
      </c>
      <c r="O11" s="108">
        <v>5</v>
      </c>
      <c r="P11" s="104">
        <f>IFERROR((L11-H11)/H11,"NO DISPONIBLE")</f>
        <v>0.25</v>
      </c>
      <c r="Q11" s="112">
        <f>IFERROR((M11-I11)/I11,"NO DISPONIBLE")</f>
        <v>0.25</v>
      </c>
      <c r="R11" s="112">
        <f>IFERROR((N11-J11)/J11,"NO DISPONIBLE")</f>
        <v>0.25</v>
      </c>
      <c r="S11" s="112">
        <v>0.25</v>
      </c>
      <c r="T11" s="118">
        <f>IFERROR((((L11+M11)-(H11+I11))/(H11+I11)),"NO DISPONIBLE")</f>
        <v>0.25</v>
      </c>
      <c r="U11" s="117">
        <f>IFERROR((((L11+M11+N11)-(H11+I11+J11))/(I11+I11+J11)),"NO DISPONIBLE")</f>
        <v>0.25</v>
      </c>
      <c r="V11" s="117">
        <v>0.25</v>
      </c>
      <c r="W11" s="88" t="s">
        <v>26</v>
      </c>
    </row>
    <row r="12" spans="1:23" ht="156" customHeight="1">
      <c r="B12" s="45" t="s">
        <v>27</v>
      </c>
      <c r="C12" s="46" t="s">
        <v>28</v>
      </c>
      <c r="D12" s="47" t="s">
        <v>29</v>
      </c>
      <c r="E12" s="48" t="s">
        <v>30</v>
      </c>
      <c r="F12" s="47" t="s">
        <v>31</v>
      </c>
      <c r="G12" s="39">
        <f t="shared" ref="G12:G20" si="0">SUM(H12:K12)</f>
        <v>16737</v>
      </c>
      <c r="H12" s="49">
        <f>H13+H17+H21+H27+H38+H42+H49+H52+H57</f>
        <v>3092</v>
      </c>
      <c r="I12" s="50">
        <f t="shared" ref="I12:K12" si="1">I13+I17+I21+I27+I38+I42+I49+I52+I57</f>
        <v>4557</v>
      </c>
      <c r="J12" s="51">
        <f t="shared" si="1"/>
        <v>4545</v>
      </c>
      <c r="K12" s="52">
        <f t="shared" si="1"/>
        <v>4543</v>
      </c>
      <c r="L12" s="53">
        <f>L13+L17+L21+L27+L38+L42+L49+L52+L57</f>
        <v>3184</v>
      </c>
      <c r="M12" s="53">
        <f>M13+M17+M21+M27+M38+M42+M49+M52+M57</f>
        <v>4496</v>
      </c>
      <c r="N12" s="53">
        <f>N13+N17+N21+N27+N38+N42+N49+N52+N57</f>
        <v>4674</v>
      </c>
      <c r="O12" s="53">
        <f>O13+O17+O21+O27+O38+O42+O49+O52+O57</f>
        <v>4639</v>
      </c>
      <c r="P12" s="116">
        <f>IFERROR(L12/H12,"NO DISPONIBLE")</f>
        <v>1.0297542043984476</v>
      </c>
      <c r="Q12" s="113">
        <f>IFERROR(M12/I12,"NO DISPONIBLE")</f>
        <v>0.98661400043888525</v>
      </c>
      <c r="R12" s="113">
        <f>IFERROR(N12/J12,"NO DISPONIBLE")</f>
        <v>1.0283828382838285</v>
      </c>
      <c r="S12" s="113">
        <f>IFERROR(O12/K12,"NO DISPONIBLE")</f>
        <v>1.0211314109619194</v>
      </c>
      <c r="T12" s="119">
        <f>IFERROR(((L12+M12)/(H12+I12)),"NO DISPONIBLE")</f>
        <v>1.0040528173617467</v>
      </c>
      <c r="U12" s="113">
        <f>IFERROR(((L12+M12+N12)/(H12+I12+J12)),"NO DISPONIBLE")</f>
        <v>1.0131212071510578</v>
      </c>
      <c r="V12" s="113">
        <f>IFERROR(((L12+M12+N12+O12)/(H12+I12+J12+K12)),"NO DISPONIBLE")</f>
        <v>1.0152954531875484</v>
      </c>
      <c r="W12" s="89" t="s">
        <v>32</v>
      </c>
    </row>
    <row r="13" spans="1:23" ht="102.75" customHeight="1">
      <c r="B13" s="6" t="s">
        <v>33</v>
      </c>
      <c r="C13" s="54" t="s">
        <v>34</v>
      </c>
      <c r="D13" s="55" t="s">
        <v>35</v>
      </c>
      <c r="E13" s="56" t="s">
        <v>30</v>
      </c>
      <c r="F13" s="55" t="s">
        <v>36</v>
      </c>
      <c r="G13" s="43">
        <f t="shared" si="0"/>
        <v>48</v>
      </c>
      <c r="H13" s="49">
        <v>12</v>
      </c>
      <c r="I13" s="50">
        <v>12</v>
      </c>
      <c r="J13" s="51">
        <v>12</v>
      </c>
      <c r="K13" s="52">
        <v>12</v>
      </c>
      <c r="L13" s="53">
        <f>SUM(L14:L16)</f>
        <v>12</v>
      </c>
      <c r="M13" s="53">
        <f>SUM(M14:M16)</f>
        <v>12</v>
      </c>
      <c r="N13" s="53">
        <f>SUM(N14:N16)</f>
        <v>12</v>
      </c>
      <c r="O13" s="53">
        <f>SUM(O14:O16)</f>
        <v>12</v>
      </c>
      <c r="P13" s="116">
        <f t="shared" ref="P13:P61" si="2">IFERROR(L13/H13,"NO DISPONIBLE")</f>
        <v>1</v>
      </c>
      <c r="Q13" s="113">
        <f t="shared" ref="Q13:Q61" si="3">IFERROR(M13/I13,"NO DISPONIBLE")</f>
        <v>1</v>
      </c>
      <c r="R13" s="113">
        <f>IFERROR(N13/J13,"NO DISPONIBLE")</f>
        <v>1</v>
      </c>
      <c r="S13" s="113">
        <f t="shared" ref="S13:S60" si="4">IFERROR(O13/K13,"NO DISPONIBLE")</f>
        <v>1</v>
      </c>
      <c r="T13" s="119">
        <f t="shared" ref="T13:T61" si="5">IFERROR(((L13+M13)/(H13+I13)),"NO DISPONIBLE")</f>
        <v>1</v>
      </c>
      <c r="U13" s="113">
        <f t="shared" ref="U13:U43" si="6">IFERROR(((L13+M13+N13)/(H13+I13+J13)),"NO DISPONIBLE")</f>
        <v>1</v>
      </c>
      <c r="V13" s="113">
        <f t="shared" ref="V13:V14" si="7">IFERROR(((L13+M13+N13+O13)/(H13+I13+J13+K13)),"NO DISPONIBLE")</f>
        <v>1</v>
      </c>
      <c r="W13" s="90" t="s">
        <v>37</v>
      </c>
    </row>
    <row r="14" spans="1:23" ht="121.5" customHeight="1">
      <c r="B14" s="4" t="s">
        <v>38</v>
      </c>
      <c r="C14" s="57" t="s">
        <v>39</v>
      </c>
      <c r="D14" s="57" t="s">
        <v>40</v>
      </c>
      <c r="E14" s="51" t="s">
        <v>30</v>
      </c>
      <c r="F14" s="57" t="s">
        <v>41</v>
      </c>
      <c r="G14" s="43">
        <f t="shared" si="0"/>
        <v>24</v>
      </c>
      <c r="H14" s="49">
        <v>6</v>
      </c>
      <c r="I14" s="50">
        <v>6</v>
      </c>
      <c r="J14" s="51">
        <v>6</v>
      </c>
      <c r="K14" s="52">
        <v>6</v>
      </c>
      <c r="L14" s="53">
        <v>6</v>
      </c>
      <c r="M14" s="53">
        <v>6</v>
      </c>
      <c r="N14" s="53">
        <v>6</v>
      </c>
      <c r="O14" s="53">
        <v>6</v>
      </c>
      <c r="P14" s="116">
        <f t="shared" si="2"/>
        <v>1</v>
      </c>
      <c r="Q14" s="113">
        <f t="shared" si="3"/>
        <v>1</v>
      </c>
      <c r="R14" s="113">
        <f>IFERROR(N14/J14,"NO DISPONIBLE")</f>
        <v>1</v>
      </c>
      <c r="S14" s="113">
        <f t="shared" si="4"/>
        <v>1</v>
      </c>
      <c r="T14" s="119">
        <f t="shared" si="5"/>
        <v>1</v>
      </c>
      <c r="U14" s="113">
        <f t="shared" si="6"/>
        <v>1</v>
      </c>
      <c r="V14" s="113">
        <f t="shared" si="7"/>
        <v>1</v>
      </c>
      <c r="W14" s="91" t="s">
        <v>42</v>
      </c>
    </row>
    <row r="15" spans="1:23" ht="123" customHeight="1">
      <c r="B15" s="4" t="s">
        <v>38</v>
      </c>
      <c r="C15" s="57" t="s">
        <v>43</v>
      </c>
      <c r="D15" s="57" t="s">
        <v>44</v>
      </c>
      <c r="E15" s="51" t="s">
        <v>30</v>
      </c>
      <c r="F15" s="57" t="s">
        <v>41</v>
      </c>
      <c r="G15" s="43">
        <f t="shared" si="0"/>
        <v>12</v>
      </c>
      <c r="H15" s="49">
        <v>3</v>
      </c>
      <c r="I15" s="50">
        <v>3</v>
      </c>
      <c r="J15" s="51">
        <v>3</v>
      </c>
      <c r="K15" s="52">
        <v>3</v>
      </c>
      <c r="L15" s="53">
        <v>3</v>
      </c>
      <c r="M15" s="53">
        <v>3</v>
      </c>
      <c r="N15" s="53">
        <v>3</v>
      </c>
      <c r="O15" s="53">
        <v>3</v>
      </c>
      <c r="P15" s="116">
        <f t="shared" si="2"/>
        <v>1</v>
      </c>
      <c r="Q15" s="113">
        <f t="shared" si="3"/>
        <v>1</v>
      </c>
      <c r="R15" s="113">
        <f t="shared" ref="R15:R43" si="8">IFERROR(N15/J15,"NO DISPONIBLE")</f>
        <v>1</v>
      </c>
      <c r="S15" s="113">
        <f t="shared" si="4"/>
        <v>1</v>
      </c>
      <c r="T15" s="119">
        <f t="shared" si="5"/>
        <v>1</v>
      </c>
      <c r="U15" s="113">
        <f t="shared" si="6"/>
        <v>1</v>
      </c>
      <c r="V15" s="113">
        <f>IFERROR(((L15+M15+N15+O15)/(H15+I15+J15+K15)),"NO DISPONIBLE")</f>
        <v>1</v>
      </c>
      <c r="W15" s="91" t="s">
        <v>45</v>
      </c>
    </row>
    <row r="16" spans="1:23" ht="130.5" customHeight="1">
      <c r="B16" s="4" t="s">
        <v>46</v>
      </c>
      <c r="C16" s="57" t="s">
        <v>47</v>
      </c>
      <c r="D16" s="57" t="s">
        <v>48</v>
      </c>
      <c r="E16" s="51" t="s">
        <v>30</v>
      </c>
      <c r="F16" s="51" t="s">
        <v>49</v>
      </c>
      <c r="G16" s="43">
        <f t="shared" si="0"/>
        <v>12</v>
      </c>
      <c r="H16" s="49">
        <v>3</v>
      </c>
      <c r="I16" s="50">
        <v>3</v>
      </c>
      <c r="J16" s="51">
        <v>3</v>
      </c>
      <c r="K16" s="52">
        <v>3</v>
      </c>
      <c r="L16" s="53">
        <v>3</v>
      </c>
      <c r="M16" s="53">
        <v>3</v>
      </c>
      <c r="N16" s="53">
        <v>3</v>
      </c>
      <c r="O16" s="53">
        <v>3</v>
      </c>
      <c r="P16" s="116">
        <f t="shared" si="2"/>
        <v>1</v>
      </c>
      <c r="Q16" s="113">
        <f t="shared" si="3"/>
        <v>1</v>
      </c>
      <c r="R16" s="113">
        <f t="shared" ref="R16:R42" si="9">IFERROR(N16/J16,"NO DISPONIBLE")</f>
        <v>1</v>
      </c>
      <c r="S16" s="113">
        <f t="shared" si="4"/>
        <v>1</v>
      </c>
      <c r="T16" s="119">
        <f t="shared" si="5"/>
        <v>1</v>
      </c>
      <c r="U16" s="113">
        <f t="shared" si="6"/>
        <v>1</v>
      </c>
      <c r="V16" s="113">
        <f t="shared" ref="V16:V61" si="10">IFERROR(((L16+M16+N16+O16)/(H16+I16+J16+K16)),"NO DISPONIBLE")</f>
        <v>1</v>
      </c>
      <c r="W16" s="91" t="s">
        <v>50</v>
      </c>
    </row>
    <row r="17" spans="2:23" ht="126.75" customHeight="1">
      <c r="B17" s="58" t="s">
        <v>51</v>
      </c>
      <c r="C17" s="54" t="s">
        <v>52</v>
      </c>
      <c r="D17" s="55" t="s">
        <v>53</v>
      </c>
      <c r="E17" s="56" t="s">
        <v>30</v>
      </c>
      <c r="F17" s="55" t="s">
        <v>54</v>
      </c>
      <c r="G17" s="43">
        <f t="shared" si="0"/>
        <v>20</v>
      </c>
      <c r="H17" s="49">
        <v>5</v>
      </c>
      <c r="I17" s="50">
        <v>5</v>
      </c>
      <c r="J17" s="51">
        <v>5</v>
      </c>
      <c r="K17" s="52">
        <v>5</v>
      </c>
      <c r="L17" s="53">
        <f>SUM(L18:L20)</f>
        <v>5</v>
      </c>
      <c r="M17" s="53">
        <f>SUM(M18:M20)</f>
        <v>5</v>
      </c>
      <c r="N17" s="53">
        <f>SUM(N18:N20)</f>
        <v>5</v>
      </c>
      <c r="O17" s="53">
        <f>SUM(O18:O20)</f>
        <v>5</v>
      </c>
      <c r="P17" s="116">
        <f t="shared" si="2"/>
        <v>1</v>
      </c>
      <c r="Q17" s="113">
        <f t="shared" si="3"/>
        <v>1</v>
      </c>
      <c r="R17" s="113">
        <f t="shared" si="9"/>
        <v>1</v>
      </c>
      <c r="S17" s="113">
        <f t="shared" si="4"/>
        <v>1</v>
      </c>
      <c r="T17" s="119">
        <f t="shared" si="5"/>
        <v>1</v>
      </c>
      <c r="U17" s="113">
        <f t="shared" si="6"/>
        <v>1</v>
      </c>
      <c r="V17" s="113">
        <f t="shared" si="10"/>
        <v>1</v>
      </c>
      <c r="W17" s="90" t="s">
        <v>55</v>
      </c>
    </row>
    <row r="18" spans="2:23" ht="138" customHeight="1">
      <c r="B18" s="4" t="s">
        <v>38</v>
      </c>
      <c r="C18" s="57" t="s">
        <v>56</v>
      </c>
      <c r="D18" s="57" t="s">
        <v>57</v>
      </c>
      <c r="E18" s="59" t="s">
        <v>30</v>
      </c>
      <c r="F18" s="60" t="s">
        <v>58</v>
      </c>
      <c r="G18" s="43">
        <f t="shared" si="0"/>
        <v>12</v>
      </c>
      <c r="H18" s="49">
        <v>3</v>
      </c>
      <c r="I18" s="50">
        <v>3</v>
      </c>
      <c r="J18" s="51">
        <v>3</v>
      </c>
      <c r="K18" s="52">
        <v>3</v>
      </c>
      <c r="L18" s="53">
        <v>3</v>
      </c>
      <c r="M18" s="53">
        <v>3</v>
      </c>
      <c r="N18" s="53">
        <v>3</v>
      </c>
      <c r="O18" s="53">
        <v>3</v>
      </c>
      <c r="P18" s="116">
        <f t="shared" si="2"/>
        <v>1</v>
      </c>
      <c r="Q18" s="113">
        <f t="shared" si="3"/>
        <v>1</v>
      </c>
      <c r="R18" s="113">
        <f t="shared" si="9"/>
        <v>1</v>
      </c>
      <c r="S18" s="113">
        <f t="shared" si="4"/>
        <v>1</v>
      </c>
      <c r="T18" s="119">
        <f t="shared" si="5"/>
        <v>1</v>
      </c>
      <c r="U18" s="113">
        <f t="shared" si="6"/>
        <v>1</v>
      </c>
      <c r="V18" s="113">
        <f t="shared" si="10"/>
        <v>1</v>
      </c>
      <c r="W18" s="92" t="s">
        <v>59</v>
      </c>
    </row>
    <row r="19" spans="2:23" ht="151.5" customHeight="1">
      <c r="B19" s="4" t="s">
        <v>38</v>
      </c>
      <c r="C19" s="57" t="s">
        <v>60</v>
      </c>
      <c r="D19" s="57" t="s">
        <v>61</v>
      </c>
      <c r="E19" s="51" t="s">
        <v>30</v>
      </c>
      <c r="F19" s="57" t="s">
        <v>62</v>
      </c>
      <c r="G19" s="43">
        <f t="shared" si="0"/>
        <v>4</v>
      </c>
      <c r="H19" s="49">
        <v>1</v>
      </c>
      <c r="I19" s="50">
        <v>1</v>
      </c>
      <c r="J19" s="51">
        <v>1</v>
      </c>
      <c r="K19" s="52">
        <v>1</v>
      </c>
      <c r="L19" s="53">
        <v>1</v>
      </c>
      <c r="M19" s="53">
        <v>1</v>
      </c>
      <c r="N19" s="53">
        <v>1</v>
      </c>
      <c r="O19" s="53">
        <v>1</v>
      </c>
      <c r="P19" s="116">
        <f t="shared" si="2"/>
        <v>1</v>
      </c>
      <c r="Q19" s="113">
        <f t="shared" si="3"/>
        <v>1</v>
      </c>
      <c r="R19" s="113">
        <f t="shared" si="9"/>
        <v>1</v>
      </c>
      <c r="S19" s="113">
        <f t="shared" si="4"/>
        <v>1</v>
      </c>
      <c r="T19" s="119">
        <f t="shared" si="5"/>
        <v>1</v>
      </c>
      <c r="U19" s="113">
        <f t="shared" si="6"/>
        <v>1</v>
      </c>
      <c r="V19" s="113">
        <f t="shared" si="10"/>
        <v>1</v>
      </c>
      <c r="W19" s="91" t="s">
        <v>63</v>
      </c>
    </row>
    <row r="20" spans="2:23" ht="141" customHeight="1">
      <c r="B20" s="4" t="s">
        <v>38</v>
      </c>
      <c r="C20" s="57" t="s">
        <v>64</v>
      </c>
      <c r="D20" s="57" t="s">
        <v>65</v>
      </c>
      <c r="E20" s="51" t="s">
        <v>30</v>
      </c>
      <c r="F20" s="51" t="s">
        <v>66</v>
      </c>
      <c r="G20" s="43">
        <f t="shared" si="0"/>
        <v>4</v>
      </c>
      <c r="H20" s="49">
        <v>1</v>
      </c>
      <c r="I20" s="50">
        <v>1</v>
      </c>
      <c r="J20" s="51">
        <v>1</v>
      </c>
      <c r="K20" s="52">
        <v>1</v>
      </c>
      <c r="L20" s="53">
        <v>1</v>
      </c>
      <c r="M20" s="53">
        <v>1</v>
      </c>
      <c r="N20" s="53">
        <v>1</v>
      </c>
      <c r="O20" s="53">
        <v>1</v>
      </c>
      <c r="P20" s="116">
        <f t="shared" si="2"/>
        <v>1</v>
      </c>
      <c r="Q20" s="113">
        <f t="shared" si="3"/>
        <v>1</v>
      </c>
      <c r="R20" s="113">
        <f t="shared" si="9"/>
        <v>1</v>
      </c>
      <c r="S20" s="113">
        <f t="shared" si="4"/>
        <v>1</v>
      </c>
      <c r="T20" s="119">
        <f t="shared" si="5"/>
        <v>1</v>
      </c>
      <c r="U20" s="113">
        <f t="shared" si="6"/>
        <v>1</v>
      </c>
      <c r="V20" s="113">
        <f t="shared" si="10"/>
        <v>1</v>
      </c>
      <c r="W20" s="91" t="s">
        <v>67</v>
      </c>
    </row>
    <row r="21" spans="2:23" ht="105">
      <c r="B21" s="58" t="s">
        <v>68</v>
      </c>
      <c r="C21" s="54" t="s">
        <v>69</v>
      </c>
      <c r="D21" s="55" t="s">
        <v>70</v>
      </c>
      <c r="E21" s="56" t="s">
        <v>30</v>
      </c>
      <c r="F21" s="56" t="s">
        <v>71</v>
      </c>
      <c r="G21" s="43">
        <f>SUM(H21:K21)</f>
        <v>793</v>
      </c>
      <c r="H21" s="49">
        <f t="shared" ref="H21:O21" si="11">SUM(H22:H26)</f>
        <v>205</v>
      </c>
      <c r="I21" s="50">
        <f t="shared" si="11"/>
        <v>205</v>
      </c>
      <c r="J21" s="51">
        <f t="shared" si="11"/>
        <v>192</v>
      </c>
      <c r="K21" s="52">
        <f t="shared" si="11"/>
        <v>191</v>
      </c>
      <c r="L21" s="53">
        <f t="shared" si="11"/>
        <v>205</v>
      </c>
      <c r="M21" s="53">
        <f t="shared" si="11"/>
        <v>207</v>
      </c>
      <c r="N21" s="53">
        <f t="shared" si="11"/>
        <v>192</v>
      </c>
      <c r="O21" s="53">
        <f t="shared" si="11"/>
        <v>191</v>
      </c>
      <c r="P21" s="116">
        <f t="shared" si="2"/>
        <v>1</v>
      </c>
      <c r="Q21" s="113">
        <f t="shared" si="3"/>
        <v>1.0097560975609756</v>
      </c>
      <c r="R21" s="113">
        <f t="shared" si="9"/>
        <v>1</v>
      </c>
      <c r="S21" s="113">
        <f t="shared" si="4"/>
        <v>1</v>
      </c>
      <c r="T21" s="119">
        <f t="shared" si="5"/>
        <v>1.0048780487804878</v>
      </c>
      <c r="U21" s="113">
        <f t="shared" si="6"/>
        <v>1.0033222591362125</v>
      </c>
      <c r="V21" s="113">
        <f t="shared" si="10"/>
        <v>1.0025220680958387</v>
      </c>
      <c r="W21" s="90" t="s">
        <v>72</v>
      </c>
    </row>
    <row r="22" spans="2:23" ht="153" customHeight="1">
      <c r="B22" s="4" t="s">
        <v>38</v>
      </c>
      <c r="C22" s="61" t="s">
        <v>73</v>
      </c>
      <c r="D22" s="61" t="s">
        <v>74</v>
      </c>
      <c r="E22" s="51" t="s">
        <v>30</v>
      </c>
      <c r="F22" s="60" t="s">
        <v>75</v>
      </c>
      <c r="G22" s="40">
        <f>SUM(H22:K22)</f>
        <v>24</v>
      </c>
      <c r="H22" s="49">
        <v>6</v>
      </c>
      <c r="I22" s="50">
        <v>6</v>
      </c>
      <c r="J22" s="51">
        <v>6</v>
      </c>
      <c r="K22" s="52">
        <v>6</v>
      </c>
      <c r="L22" s="53">
        <v>6</v>
      </c>
      <c r="M22" s="53">
        <v>6</v>
      </c>
      <c r="N22" s="53">
        <v>6</v>
      </c>
      <c r="O22" s="53">
        <v>6</v>
      </c>
      <c r="P22" s="116">
        <f t="shared" si="2"/>
        <v>1</v>
      </c>
      <c r="Q22" s="113">
        <f t="shared" si="3"/>
        <v>1</v>
      </c>
      <c r="R22" s="113">
        <f t="shared" si="9"/>
        <v>1</v>
      </c>
      <c r="S22" s="113">
        <f t="shared" si="4"/>
        <v>1</v>
      </c>
      <c r="T22" s="119">
        <f t="shared" si="5"/>
        <v>1</v>
      </c>
      <c r="U22" s="113">
        <f t="shared" si="6"/>
        <v>1</v>
      </c>
      <c r="V22" s="113">
        <f t="shared" si="10"/>
        <v>1</v>
      </c>
      <c r="W22" s="91" t="s">
        <v>76</v>
      </c>
    </row>
    <row r="23" spans="2:23" ht="153.75" customHeight="1">
      <c r="B23" s="4" t="s">
        <v>38</v>
      </c>
      <c r="C23" s="62" t="s">
        <v>77</v>
      </c>
      <c r="D23" s="61" t="s">
        <v>78</v>
      </c>
      <c r="E23" s="51" t="s">
        <v>30</v>
      </c>
      <c r="F23" s="60" t="s">
        <v>79</v>
      </c>
      <c r="G23" s="40">
        <f t="shared" ref="G23:G61" si="12">SUM(H23:K23)</f>
        <v>672</v>
      </c>
      <c r="H23" s="49">
        <v>168</v>
      </c>
      <c r="I23" s="50">
        <v>168</v>
      </c>
      <c r="J23" s="51">
        <v>168</v>
      </c>
      <c r="K23" s="52">
        <v>168</v>
      </c>
      <c r="L23" s="53">
        <v>168</v>
      </c>
      <c r="M23" s="53">
        <v>168</v>
      </c>
      <c r="N23" s="53">
        <v>168</v>
      </c>
      <c r="O23" s="53">
        <v>168</v>
      </c>
      <c r="P23" s="116">
        <f t="shared" si="2"/>
        <v>1</v>
      </c>
      <c r="Q23" s="113">
        <f t="shared" si="3"/>
        <v>1</v>
      </c>
      <c r="R23" s="113">
        <f t="shared" si="9"/>
        <v>1</v>
      </c>
      <c r="S23" s="113">
        <f t="shared" si="4"/>
        <v>1</v>
      </c>
      <c r="T23" s="119">
        <f t="shared" si="5"/>
        <v>1</v>
      </c>
      <c r="U23" s="113">
        <f t="shared" si="6"/>
        <v>1</v>
      </c>
      <c r="V23" s="113">
        <f t="shared" si="10"/>
        <v>1</v>
      </c>
      <c r="W23" s="91" t="s">
        <v>80</v>
      </c>
    </row>
    <row r="24" spans="2:23" ht="153" customHeight="1">
      <c r="B24" s="4" t="s">
        <v>38</v>
      </c>
      <c r="C24" s="62" t="s">
        <v>81</v>
      </c>
      <c r="D24" s="62" t="s">
        <v>82</v>
      </c>
      <c r="E24" s="59" t="s">
        <v>30</v>
      </c>
      <c r="F24" s="60" t="s">
        <v>83</v>
      </c>
      <c r="G24" s="40">
        <f t="shared" si="12"/>
        <v>34</v>
      </c>
      <c r="H24" s="49">
        <v>15</v>
      </c>
      <c r="I24" s="50">
        <v>15</v>
      </c>
      <c r="J24" s="51">
        <v>2</v>
      </c>
      <c r="K24" s="52">
        <v>2</v>
      </c>
      <c r="L24" s="53">
        <v>15</v>
      </c>
      <c r="M24" s="53">
        <v>15</v>
      </c>
      <c r="N24" s="53">
        <v>2</v>
      </c>
      <c r="O24" s="53">
        <v>2</v>
      </c>
      <c r="P24" s="116">
        <f t="shared" si="2"/>
        <v>1</v>
      </c>
      <c r="Q24" s="113">
        <f t="shared" si="3"/>
        <v>1</v>
      </c>
      <c r="R24" s="113">
        <f t="shared" si="9"/>
        <v>1</v>
      </c>
      <c r="S24" s="113">
        <f t="shared" si="4"/>
        <v>1</v>
      </c>
      <c r="T24" s="119">
        <f t="shared" si="5"/>
        <v>1</v>
      </c>
      <c r="U24" s="113">
        <f t="shared" si="6"/>
        <v>1</v>
      </c>
      <c r="V24" s="113">
        <f t="shared" si="10"/>
        <v>1</v>
      </c>
      <c r="W24" s="91" t="s">
        <v>84</v>
      </c>
    </row>
    <row r="25" spans="2:23" ht="153.75" customHeight="1">
      <c r="B25" s="4" t="s">
        <v>38</v>
      </c>
      <c r="C25" s="62" t="s">
        <v>85</v>
      </c>
      <c r="D25" s="62" t="s">
        <v>86</v>
      </c>
      <c r="E25" s="59" t="s">
        <v>30</v>
      </c>
      <c r="F25" s="62" t="s">
        <v>87</v>
      </c>
      <c r="G25" s="40">
        <f t="shared" si="12"/>
        <v>15</v>
      </c>
      <c r="H25" s="49">
        <v>4</v>
      </c>
      <c r="I25" s="50">
        <v>4</v>
      </c>
      <c r="J25" s="51">
        <v>4</v>
      </c>
      <c r="K25" s="52">
        <v>3</v>
      </c>
      <c r="L25" s="53">
        <v>4</v>
      </c>
      <c r="M25" s="53">
        <v>6</v>
      </c>
      <c r="N25" s="53">
        <v>4</v>
      </c>
      <c r="O25" s="53">
        <v>3</v>
      </c>
      <c r="P25" s="116">
        <f t="shared" si="2"/>
        <v>1</v>
      </c>
      <c r="Q25" s="113">
        <f t="shared" si="3"/>
        <v>1.5</v>
      </c>
      <c r="R25" s="113">
        <f t="shared" si="9"/>
        <v>1</v>
      </c>
      <c r="S25" s="113">
        <f t="shared" si="4"/>
        <v>1</v>
      </c>
      <c r="T25" s="119">
        <f t="shared" si="5"/>
        <v>1.25</v>
      </c>
      <c r="U25" s="113">
        <f t="shared" si="6"/>
        <v>1.1666666666666667</v>
      </c>
      <c r="V25" s="113">
        <f t="shared" si="10"/>
        <v>1.1333333333333333</v>
      </c>
      <c r="W25" s="91" t="s">
        <v>88</v>
      </c>
    </row>
    <row r="26" spans="2:23" ht="153" customHeight="1">
      <c r="B26" s="4" t="s">
        <v>38</v>
      </c>
      <c r="C26" s="62" t="s">
        <v>89</v>
      </c>
      <c r="D26" s="62" t="s">
        <v>90</v>
      </c>
      <c r="E26" s="59" t="s">
        <v>30</v>
      </c>
      <c r="F26" s="62" t="s">
        <v>91</v>
      </c>
      <c r="G26" s="40">
        <f t="shared" si="12"/>
        <v>48</v>
      </c>
      <c r="H26" s="49">
        <v>12</v>
      </c>
      <c r="I26" s="50">
        <v>12</v>
      </c>
      <c r="J26" s="51">
        <v>12</v>
      </c>
      <c r="K26" s="52">
        <v>12</v>
      </c>
      <c r="L26" s="53">
        <v>12</v>
      </c>
      <c r="M26" s="53">
        <v>12</v>
      </c>
      <c r="N26" s="53">
        <v>12</v>
      </c>
      <c r="O26" s="53">
        <v>12</v>
      </c>
      <c r="P26" s="116">
        <f t="shared" si="2"/>
        <v>1</v>
      </c>
      <c r="Q26" s="113">
        <f t="shared" si="3"/>
        <v>1</v>
      </c>
      <c r="R26" s="113">
        <f t="shared" si="9"/>
        <v>1</v>
      </c>
      <c r="S26" s="113">
        <f t="shared" si="4"/>
        <v>1</v>
      </c>
      <c r="T26" s="119">
        <f t="shared" si="5"/>
        <v>1</v>
      </c>
      <c r="U26" s="113">
        <f t="shared" si="6"/>
        <v>1</v>
      </c>
      <c r="V26" s="113">
        <f t="shared" si="10"/>
        <v>1</v>
      </c>
      <c r="W26" s="91" t="s">
        <v>92</v>
      </c>
    </row>
    <row r="27" spans="2:23" ht="156" customHeight="1">
      <c r="B27" s="58" t="s">
        <v>93</v>
      </c>
      <c r="C27" s="54" t="s">
        <v>94</v>
      </c>
      <c r="D27" s="55" t="s">
        <v>95</v>
      </c>
      <c r="E27" s="56" t="s">
        <v>30</v>
      </c>
      <c r="F27" s="55" t="s">
        <v>31</v>
      </c>
      <c r="G27" s="43">
        <f t="shared" si="12"/>
        <v>9035</v>
      </c>
      <c r="H27" s="49">
        <f t="shared" ref="H27:O27" si="13">SUM(H28:H37)</f>
        <v>2264</v>
      </c>
      <c r="I27" s="50">
        <f t="shared" si="13"/>
        <v>2257</v>
      </c>
      <c r="J27" s="51">
        <f t="shared" si="13"/>
        <v>2257</v>
      </c>
      <c r="K27" s="52">
        <f t="shared" si="13"/>
        <v>2257</v>
      </c>
      <c r="L27" s="53">
        <f t="shared" si="13"/>
        <v>2360</v>
      </c>
      <c r="M27" s="53">
        <f t="shared" si="13"/>
        <v>2106</v>
      </c>
      <c r="N27" s="53">
        <f t="shared" si="13"/>
        <v>2397</v>
      </c>
      <c r="O27" s="53">
        <f t="shared" si="13"/>
        <v>2351</v>
      </c>
      <c r="P27" s="116">
        <f t="shared" si="2"/>
        <v>1.0424028268551238</v>
      </c>
      <c r="Q27" s="113">
        <f t="shared" si="3"/>
        <v>0.93309703145768719</v>
      </c>
      <c r="R27" s="113">
        <f t="shared" si="9"/>
        <v>1.0620292423571112</v>
      </c>
      <c r="S27" s="113">
        <f t="shared" si="4"/>
        <v>1.0416482055826317</v>
      </c>
      <c r="T27" s="119">
        <f t="shared" si="5"/>
        <v>0.98783454987834551</v>
      </c>
      <c r="U27" s="113">
        <f t="shared" si="6"/>
        <v>1.0125405724402479</v>
      </c>
      <c r="V27" s="113">
        <f t="shared" si="10"/>
        <v>1.0198118428334255</v>
      </c>
      <c r="W27" s="90" t="s">
        <v>96</v>
      </c>
    </row>
    <row r="28" spans="2:23" ht="156.75" customHeight="1">
      <c r="B28" s="4" t="s">
        <v>38</v>
      </c>
      <c r="C28" s="61" t="s">
        <v>97</v>
      </c>
      <c r="D28" s="61" t="s">
        <v>98</v>
      </c>
      <c r="E28" s="63" t="s">
        <v>30</v>
      </c>
      <c r="F28" s="64" t="s">
        <v>99</v>
      </c>
      <c r="G28" s="40">
        <f t="shared" si="12"/>
        <v>3600</v>
      </c>
      <c r="H28" s="49">
        <v>900</v>
      </c>
      <c r="I28" s="50">
        <v>900</v>
      </c>
      <c r="J28" s="51">
        <v>900</v>
      </c>
      <c r="K28" s="52">
        <v>900</v>
      </c>
      <c r="L28" s="49">
        <v>800</v>
      </c>
      <c r="M28" s="53">
        <v>950</v>
      </c>
      <c r="N28" s="51">
        <v>950</v>
      </c>
      <c r="O28" s="51">
        <v>950</v>
      </c>
      <c r="P28" s="116">
        <f t="shared" si="2"/>
        <v>0.88888888888888884</v>
      </c>
      <c r="Q28" s="113">
        <f t="shared" si="3"/>
        <v>1.0555555555555556</v>
      </c>
      <c r="R28" s="113">
        <f t="shared" si="9"/>
        <v>1.0555555555555556</v>
      </c>
      <c r="S28" s="113">
        <f t="shared" si="4"/>
        <v>1.0555555555555556</v>
      </c>
      <c r="T28" s="119">
        <f t="shared" si="5"/>
        <v>0.97222222222222221</v>
      </c>
      <c r="U28" s="113">
        <f t="shared" si="6"/>
        <v>1</v>
      </c>
      <c r="V28" s="113">
        <f t="shared" si="10"/>
        <v>1.0138888888888888</v>
      </c>
      <c r="W28" s="91" t="s">
        <v>100</v>
      </c>
    </row>
    <row r="29" spans="2:23" ht="75">
      <c r="B29" s="4" t="s">
        <v>38</v>
      </c>
      <c r="C29" s="61" t="s">
        <v>101</v>
      </c>
      <c r="D29" s="61" t="s">
        <v>102</v>
      </c>
      <c r="E29" s="63" t="s">
        <v>30</v>
      </c>
      <c r="F29" s="64" t="s">
        <v>99</v>
      </c>
      <c r="G29" s="40">
        <f t="shared" si="12"/>
        <v>720</v>
      </c>
      <c r="H29" s="49">
        <v>180</v>
      </c>
      <c r="I29" s="50">
        <v>180</v>
      </c>
      <c r="J29" s="51">
        <v>180</v>
      </c>
      <c r="K29" s="52">
        <v>180</v>
      </c>
      <c r="L29" s="49">
        <v>173</v>
      </c>
      <c r="M29" s="53">
        <v>200</v>
      </c>
      <c r="N29" s="51">
        <v>180</v>
      </c>
      <c r="O29" s="51">
        <v>180</v>
      </c>
      <c r="P29" s="116">
        <f t="shared" si="2"/>
        <v>0.96111111111111114</v>
      </c>
      <c r="Q29" s="113">
        <f t="shared" si="3"/>
        <v>1.1111111111111112</v>
      </c>
      <c r="R29" s="113">
        <f t="shared" si="9"/>
        <v>1</v>
      </c>
      <c r="S29" s="113">
        <f t="shared" si="4"/>
        <v>1</v>
      </c>
      <c r="T29" s="119">
        <f t="shared" si="5"/>
        <v>1.0361111111111112</v>
      </c>
      <c r="U29" s="113">
        <f t="shared" si="6"/>
        <v>1.0240740740740741</v>
      </c>
      <c r="V29" s="113">
        <f t="shared" si="10"/>
        <v>1.0180555555555555</v>
      </c>
      <c r="W29" s="91" t="s">
        <v>103</v>
      </c>
    </row>
    <row r="30" spans="2:23" ht="155.25" customHeight="1">
      <c r="B30" s="4" t="s">
        <v>38</v>
      </c>
      <c r="C30" s="61" t="s">
        <v>104</v>
      </c>
      <c r="D30" s="61" t="s">
        <v>105</v>
      </c>
      <c r="E30" s="63" t="s">
        <v>30</v>
      </c>
      <c r="F30" s="64" t="s">
        <v>99</v>
      </c>
      <c r="G30" s="40">
        <f t="shared" si="12"/>
        <v>3200</v>
      </c>
      <c r="H30" s="49">
        <v>800</v>
      </c>
      <c r="I30" s="50">
        <v>800</v>
      </c>
      <c r="J30" s="51">
        <v>800</v>
      </c>
      <c r="K30" s="52">
        <v>800</v>
      </c>
      <c r="L30" s="49">
        <v>937</v>
      </c>
      <c r="M30" s="53">
        <v>744</v>
      </c>
      <c r="N30" s="51">
        <v>800</v>
      </c>
      <c r="O30" s="51">
        <v>800</v>
      </c>
      <c r="P30" s="116">
        <f t="shared" si="2"/>
        <v>1.1712499999999999</v>
      </c>
      <c r="Q30" s="113">
        <f t="shared" si="3"/>
        <v>0.93</v>
      </c>
      <c r="R30" s="113">
        <f t="shared" si="9"/>
        <v>1</v>
      </c>
      <c r="S30" s="113">
        <f t="shared" si="4"/>
        <v>1</v>
      </c>
      <c r="T30" s="119">
        <f t="shared" si="5"/>
        <v>1.0506249999999999</v>
      </c>
      <c r="U30" s="113">
        <f t="shared" si="6"/>
        <v>1.0337499999999999</v>
      </c>
      <c r="V30" s="113">
        <f t="shared" si="10"/>
        <v>1.0253125000000001</v>
      </c>
      <c r="W30" s="91" t="s">
        <v>106</v>
      </c>
    </row>
    <row r="31" spans="2:23" ht="199.5" customHeight="1">
      <c r="B31" s="4" t="s">
        <v>38</v>
      </c>
      <c r="C31" s="61" t="s">
        <v>107</v>
      </c>
      <c r="D31" s="61" t="s">
        <v>108</v>
      </c>
      <c r="E31" s="63" t="s">
        <v>30</v>
      </c>
      <c r="F31" s="64" t="s">
        <v>99</v>
      </c>
      <c r="G31" s="40">
        <f t="shared" si="12"/>
        <v>1240</v>
      </c>
      <c r="H31" s="49">
        <v>310</v>
      </c>
      <c r="I31" s="50">
        <v>310</v>
      </c>
      <c r="J31" s="51">
        <v>310</v>
      </c>
      <c r="K31" s="52">
        <v>310</v>
      </c>
      <c r="L31" s="49">
        <v>379</v>
      </c>
      <c r="M31" s="53">
        <v>145</v>
      </c>
      <c r="N31" s="51">
        <v>400</v>
      </c>
      <c r="O31" s="51">
        <v>350</v>
      </c>
      <c r="P31" s="116">
        <f t="shared" si="2"/>
        <v>1.2225806451612904</v>
      </c>
      <c r="Q31" s="113">
        <f t="shared" si="3"/>
        <v>0.46774193548387094</v>
      </c>
      <c r="R31" s="113">
        <f t="shared" si="9"/>
        <v>1.2903225806451613</v>
      </c>
      <c r="S31" s="113">
        <f t="shared" si="4"/>
        <v>1.1290322580645162</v>
      </c>
      <c r="T31" s="119">
        <f t="shared" si="5"/>
        <v>0.84516129032258069</v>
      </c>
      <c r="U31" s="113">
        <f t="shared" si="6"/>
        <v>0.99354838709677418</v>
      </c>
      <c r="V31" s="113">
        <f t="shared" si="10"/>
        <v>1.0274193548387096</v>
      </c>
      <c r="W31" s="91" t="s">
        <v>109</v>
      </c>
    </row>
    <row r="32" spans="2:23" ht="158.25" customHeight="1">
      <c r="B32" s="4" t="s">
        <v>38</v>
      </c>
      <c r="C32" s="61" t="s">
        <v>110</v>
      </c>
      <c r="D32" s="61" t="s">
        <v>111</v>
      </c>
      <c r="E32" s="63" t="s">
        <v>30</v>
      </c>
      <c r="F32" s="64" t="s">
        <v>112</v>
      </c>
      <c r="G32" s="40">
        <f t="shared" si="12"/>
        <v>9</v>
      </c>
      <c r="H32" s="49">
        <v>0</v>
      </c>
      <c r="I32" s="50">
        <v>3</v>
      </c>
      <c r="J32" s="51">
        <v>3</v>
      </c>
      <c r="K32" s="52">
        <v>3</v>
      </c>
      <c r="L32" s="125"/>
      <c r="M32" s="53">
        <v>3</v>
      </c>
      <c r="N32" s="51">
        <v>3</v>
      </c>
      <c r="O32" s="51">
        <v>3</v>
      </c>
      <c r="P32" s="116" t="str">
        <f t="shared" si="2"/>
        <v>NO DISPONIBLE</v>
      </c>
      <c r="Q32" s="113">
        <f t="shared" si="3"/>
        <v>1</v>
      </c>
      <c r="R32" s="113">
        <f t="shared" si="9"/>
        <v>1</v>
      </c>
      <c r="S32" s="113">
        <f t="shared" si="4"/>
        <v>1</v>
      </c>
      <c r="T32" s="119">
        <f t="shared" si="5"/>
        <v>1</v>
      </c>
      <c r="U32" s="113">
        <f t="shared" si="6"/>
        <v>1</v>
      </c>
      <c r="V32" s="113">
        <f t="shared" si="10"/>
        <v>1</v>
      </c>
      <c r="W32" s="91" t="s">
        <v>113</v>
      </c>
    </row>
    <row r="33" spans="2:23" ht="153" customHeight="1">
      <c r="B33" s="4" t="s">
        <v>38</v>
      </c>
      <c r="C33" s="61" t="s">
        <v>114</v>
      </c>
      <c r="D33" s="61" t="s">
        <v>115</v>
      </c>
      <c r="E33" s="63" t="s">
        <v>30</v>
      </c>
      <c r="F33" s="64" t="s">
        <v>116</v>
      </c>
      <c r="G33" s="40">
        <f t="shared" si="12"/>
        <v>80</v>
      </c>
      <c r="H33" s="49">
        <v>20</v>
      </c>
      <c r="I33" s="50">
        <v>20</v>
      </c>
      <c r="J33" s="51">
        <v>20</v>
      </c>
      <c r="K33" s="52">
        <v>20</v>
      </c>
      <c r="L33" s="49">
        <v>20</v>
      </c>
      <c r="M33" s="53">
        <v>20</v>
      </c>
      <c r="N33" s="51">
        <v>20</v>
      </c>
      <c r="O33" s="51">
        <v>20</v>
      </c>
      <c r="P33" s="116">
        <f t="shared" si="2"/>
        <v>1</v>
      </c>
      <c r="Q33" s="113">
        <f t="shared" si="3"/>
        <v>1</v>
      </c>
      <c r="R33" s="113">
        <f t="shared" si="9"/>
        <v>1</v>
      </c>
      <c r="S33" s="113">
        <f t="shared" si="4"/>
        <v>1</v>
      </c>
      <c r="T33" s="119">
        <f t="shared" si="5"/>
        <v>1</v>
      </c>
      <c r="U33" s="113">
        <f t="shared" si="6"/>
        <v>1</v>
      </c>
      <c r="V33" s="113">
        <f t="shared" si="10"/>
        <v>1</v>
      </c>
      <c r="W33" s="91" t="s">
        <v>117</v>
      </c>
    </row>
    <row r="34" spans="2:23" ht="153.75" customHeight="1">
      <c r="B34" s="4" t="s">
        <v>38</v>
      </c>
      <c r="C34" s="61" t="s">
        <v>118</v>
      </c>
      <c r="D34" s="61" t="s">
        <v>119</v>
      </c>
      <c r="E34" s="63" t="s">
        <v>30</v>
      </c>
      <c r="F34" s="64" t="s">
        <v>120</v>
      </c>
      <c r="G34" s="40">
        <f t="shared" si="12"/>
        <v>12</v>
      </c>
      <c r="H34" s="49">
        <v>3</v>
      </c>
      <c r="I34" s="50">
        <v>3</v>
      </c>
      <c r="J34" s="51">
        <v>3</v>
      </c>
      <c r="K34" s="52">
        <v>3</v>
      </c>
      <c r="L34" s="49">
        <v>3</v>
      </c>
      <c r="M34" s="53">
        <v>3</v>
      </c>
      <c r="N34" s="51">
        <v>3</v>
      </c>
      <c r="O34" s="51">
        <v>3</v>
      </c>
      <c r="P34" s="116">
        <f t="shared" si="2"/>
        <v>1</v>
      </c>
      <c r="Q34" s="113">
        <f t="shared" si="3"/>
        <v>1</v>
      </c>
      <c r="R34" s="113">
        <f t="shared" si="9"/>
        <v>1</v>
      </c>
      <c r="S34" s="113">
        <f t="shared" si="4"/>
        <v>1</v>
      </c>
      <c r="T34" s="119">
        <f t="shared" si="5"/>
        <v>1</v>
      </c>
      <c r="U34" s="113">
        <f t="shared" si="6"/>
        <v>1</v>
      </c>
      <c r="V34" s="113">
        <f t="shared" si="10"/>
        <v>1</v>
      </c>
      <c r="W34" s="91" t="s">
        <v>121</v>
      </c>
    </row>
    <row r="35" spans="2:23" ht="155.25" customHeight="1">
      <c r="B35" s="4" t="s">
        <v>38</v>
      </c>
      <c r="C35" s="61" t="s">
        <v>122</v>
      </c>
      <c r="D35" s="61" t="s">
        <v>123</v>
      </c>
      <c r="E35" s="63" t="s">
        <v>30</v>
      </c>
      <c r="F35" s="62" t="s">
        <v>124</v>
      </c>
      <c r="G35" s="40">
        <f t="shared" si="12"/>
        <v>20</v>
      </c>
      <c r="H35" s="49">
        <v>5</v>
      </c>
      <c r="I35" s="50">
        <v>5</v>
      </c>
      <c r="J35" s="51">
        <v>5</v>
      </c>
      <c r="K35" s="52">
        <v>5</v>
      </c>
      <c r="L35" s="49">
        <v>5</v>
      </c>
      <c r="M35" s="53">
        <v>5</v>
      </c>
      <c r="N35" s="51">
        <v>5</v>
      </c>
      <c r="O35" s="51">
        <v>5</v>
      </c>
      <c r="P35" s="116">
        <f t="shared" si="2"/>
        <v>1</v>
      </c>
      <c r="Q35" s="113">
        <f t="shared" si="3"/>
        <v>1</v>
      </c>
      <c r="R35" s="113">
        <f t="shared" si="9"/>
        <v>1</v>
      </c>
      <c r="S35" s="113">
        <f t="shared" si="4"/>
        <v>1</v>
      </c>
      <c r="T35" s="119">
        <f t="shared" si="5"/>
        <v>1</v>
      </c>
      <c r="U35" s="113">
        <f t="shared" si="6"/>
        <v>1</v>
      </c>
      <c r="V35" s="113">
        <f t="shared" si="10"/>
        <v>1</v>
      </c>
      <c r="W35" s="91" t="s">
        <v>125</v>
      </c>
    </row>
    <row r="36" spans="2:23" ht="155.25" customHeight="1">
      <c r="B36" s="4" t="s">
        <v>38</v>
      </c>
      <c r="C36" s="61" t="s">
        <v>126</v>
      </c>
      <c r="D36" s="61" t="s">
        <v>127</v>
      </c>
      <c r="E36" s="63" t="s">
        <v>30</v>
      </c>
      <c r="F36" s="62" t="s">
        <v>128</v>
      </c>
      <c r="G36" s="40">
        <f t="shared" si="12"/>
        <v>144</v>
      </c>
      <c r="H36" s="49">
        <v>36</v>
      </c>
      <c r="I36" s="50">
        <v>36</v>
      </c>
      <c r="J36" s="51">
        <v>36</v>
      </c>
      <c r="K36" s="52">
        <v>36</v>
      </c>
      <c r="L36" s="49">
        <v>36</v>
      </c>
      <c r="M36" s="53">
        <v>36</v>
      </c>
      <c r="N36" s="51">
        <v>36</v>
      </c>
      <c r="O36" s="51">
        <v>36</v>
      </c>
      <c r="P36" s="116">
        <f t="shared" si="2"/>
        <v>1</v>
      </c>
      <c r="Q36" s="113">
        <f t="shared" si="3"/>
        <v>1</v>
      </c>
      <c r="R36" s="113">
        <f t="shared" si="9"/>
        <v>1</v>
      </c>
      <c r="S36" s="113">
        <f t="shared" si="4"/>
        <v>1</v>
      </c>
      <c r="T36" s="119">
        <f t="shared" si="5"/>
        <v>1</v>
      </c>
      <c r="U36" s="113">
        <f t="shared" si="6"/>
        <v>1</v>
      </c>
      <c r="V36" s="113">
        <f t="shared" si="10"/>
        <v>1</v>
      </c>
      <c r="W36" s="91" t="s">
        <v>129</v>
      </c>
    </row>
    <row r="37" spans="2:23" ht="201" customHeight="1">
      <c r="B37" s="4" t="s">
        <v>38</v>
      </c>
      <c r="C37" s="61" t="s">
        <v>130</v>
      </c>
      <c r="D37" s="61" t="s">
        <v>131</v>
      </c>
      <c r="E37" s="63" t="s">
        <v>30</v>
      </c>
      <c r="F37" s="62" t="s">
        <v>132</v>
      </c>
      <c r="G37" s="78">
        <f t="shared" si="12"/>
        <v>10</v>
      </c>
      <c r="H37" s="49">
        <v>10</v>
      </c>
      <c r="I37" s="50" t="s">
        <v>133</v>
      </c>
      <c r="J37" s="51" t="s">
        <v>133</v>
      </c>
      <c r="K37" s="52" t="s">
        <v>133</v>
      </c>
      <c r="L37" s="49">
        <v>7</v>
      </c>
      <c r="M37" s="53">
        <v>0</v>
      </c>
      <c r="N37" s="53">
        <v>0</v>
      </c>
      <c r="O37" s="53">
        <v>4</v>
      </c>
      <c r="P37" s="116">
        <f t="shared" si="2"/>
        <v>0.7</v>
      </c>
      <c r="Q37" s="113" t="str">
        <f t="shared" si="3"/>
        <v>NO DISPONIBLE</v>
      </c>
      <c r="R37" s="113" t="str">
        <f t="shared" si="9"/>
        <v>NO DISPONIBLE</v>
      </c>
      <c r="S37" s="113" t="str">
        <f t="shared" si="4"/>
        <v>NO DISPONIBLE</v>
      </c>
      <c r="T37" s="119" t="str">
        <f t="shared" si="5"/>
        <v>NO DISPONIBLE</v>
      </c>
      <c r="U37" s="113" t="str">
        <f t="shared" si="6"/>
        <v>NO DISPONIBLE</v>
      </c>
      <c r="V37" s="113" t="str">
        <f>IFERROR(((L37+M37+N37+O37)/(H37+I37+J37+K37)),"NO DISPONIBLE")</f>
        <v>NO DISPONIBLE</v>
      </c>
      <c r="W37" s="91" t="s">
        <v>134</v>
      </c>
    </row>
    <row r="38" spans="2:23" ht="155.25" customHeight="1">
      <c r="B38" s="58" t="s">
        <v>135</v>
      </c>
      <c r="C38" s="54" t="s">
        <v>136</v>
      </c>
      <c r="D38" s="55" t="s">
        <v>137</v>
      </c>
      <c r="E38" s="56" t="s">
        <v>30</v>
      </c>
      <c r="F38" s="65" t="s">
        <v>138</v>
      </c>
      <c r="G38" s="43">
        <f t="shared" si="12"/>
        <v>1452</v>
      </c>
      <c r="H38" s="49">
        <f t="shared" ref="H38:O38" si="14">SUM(H39:H41)</f>
        <v>366</v>
      </c>
      <c r="I38" s="50">
        <f t="shared" si="14"/>
        <v>362</v>
      </c>
      <c r="J38" s="51">
        <f t="shared" si="14"/>
        <v>362</v>
      </c>
      <c r="K38" s="52">
        <f t="shared" si="14"/>
        <v>362</v>
      </c>
      <c r="L38" s="53">
        <f t="shared" si="14"/>
        <v>365</v>
      </c>
      <c r="M38" s="53">
        <f t="shared" si="14"/>
        <v>362</v>
      </c>
      <c r="N38" s="53">
        <f t="shared" si="14"/>
        <v>362</v>
      </c>
      <c r="O38" s="53">
        <f t="shared" si="14"/>
        <v>365</v>
      </c>
      <c r="P38" s="116">
        <f t="shared" si="2"/>
        <v>0.99726775956284153</v>
      </c>
      <c r="Q38" s="113">
        <f t="shared" si="3"/>
        <v>1</v>
      </c>
      <c r="R38" s="113">
        <f t="shared" si="9"/>
        <v>1</v>
      </c>
      <c r="S38" s="113">
        <f t="shared" si="4"/>
        <v>1.0082872928176796</v>
      </c>
      <c r="T38" s="119">
        <f t="shared" si="5"/>
        <v>0.99862637362637363</v>
      </c>
      <c r="U38" s="113">
        <f t="shared" si="6"/>
        <v>0.99908256880733948</v>
      </c>
      <c r="V38" s="113">
        <f t="shared" si="10"/>
        <v>1.0013774104683195</v>
      </c>
      <c r="W38" s="90" t="s">
        <v>139</v>
      </c>
    </row>
    <row r="39" spans="2:23" ht="195.75" customHeight="1">
      <c r="B39" s="4" t="s">
        <v>38</v>
      </c>
      <c r="C39" s="61" t="s">
        <v>140</v>
      </c>
      <c r="D39" s="61" t="s">
        <v>141</v>
      </c>
      <c r="E39" s="63" t="s">
        <v>30</v>
      </c>
      <c r="F39" s="62" t="s">
        <v>142</v>
      </c>
      <c r="G39" s="40">
        <f t="shared" si="12"/>
        <v>1400</v>
      </c>
      <c r="H39" s="49">
        <v>350</v>
      </c>
      <c r="I39" s="50">
        <v>350</v>
      </c>
      <c r="J39" s="51">
        <v>350</v>
      </c>
      <c r="K39" s="52">
        <v>350</v>
      </c>
      <c r="L39" s="53">
        <v>350</v>
      </c>
      <c r="M39" s="53">
        <v>350</v>
      </c>
      <c r="N39" s="53">
        <v>350</v>
      </c>
      <c r="O39" s="53">
        <v>350</v>
      </c>
      <c r="P39" s="116">
        <f t="shared" si="2"/>
        <v>1</v>
      </c>
      <c r="Q39" s="113">
        <f t="shared" si="3"/>
        <v>1</v>
      </c>
      <c r="R39" s="113">
        <f t="shared" si="9"/>
        <v>1</v>
      </c>
      <c r="S39" s="113">
        <f t="shared" si="4"/>
        <v>1</v>
      </c>
      <c r="T39" s="119">
        <f t="shared" si="5"/>
        <v>1</v>
      </c>
      <c r="U39" s="113">
        <f t="shared" si="6"/>
        <v>1</v>
      </c>
      <c r="V39" s="113">
        <f t="shared" si="10"/>
        <v>1</v>
      </c>
      <c r="W39" s="91" t="s">
        <v>143</v>
      </c>
    </row>
    <row r="40" spans="2:23" ht="153.75" customHeight="1">
      <c r="B40" s="4" t="s">
        <v>38</v>
      </c>
      <c r="C40" s="61" t="s">
        <v>144</v>
      </c>
      <c r="D40" s="61" t="s">
        <v>145</v>
      </c>
      <c r="E40" s="63" t="s">
        <v>30</v>
      </c>
      <c r="F40" s="62" t="s">
        <v>146</v>
      </c>
      <c r="G40" s="40">
        <f t="shared" si="12"/>
        <v>48</v>
      </c>
      <c r="H40" s="49">
        <v>12</v>
      </c>
      <c r="I40" s="50">
        <v>12</v>
      </c>
      <c r="J40" s="51">
        <v>12</v>
      </c>
      <c r="K40" s="52">
        <v>12</v>
      </c>
      <c r="L40" s="53">
        <v>12</v>
      </c>
      <c r="M40" s="53">
        <v>12</v>
      </c>
      <c r="N40" s="53">
        <v>12</v>
      </c>
      <c r="O40" s="53">
        <v>12</v>
      </c>
      <c r="P40" s="116">
        <f t="shared" si="2"/>
        <v>1</v>
      </c>
      <c r="Q40" s="113">
        <f t="shared" si="3"/>
        <v>1</v>
      </c>
      <c r="R40" s="113">
        <f t="shared" si="9"/>
        <v>1</v>
      </c>
      <c r="S40" s="113">
        <f t="shared" si="4"/>
        <v>1</v>
      </c>
      <c r="T40" s="119">
        <f t="shared" si="5"/>
        <v>1</v>
      </c>
      <c r="U40" s="113">
        <f t="shared" si="6"/>
        <v>1</v>
      </c>
      <c r="V40" s="113">
        <f t="shared" si="10"/>
        <v>1</v>
      </c>
      <c r="W40" s="91" t="s">
        <v>147</v>
      </c>
    </row>
    <row r="41" spans="2:23" ht="191.25" customHeight="1">
      <c r="B41" s="4" t="s">
        <v>38</v>
      </c>
      <c r="C41" s="61" t="s">
        <v>148</v>
      </c>
      <c r="D41" s="61" t="s">
        <v>149</v>
      </c>
      <c r="E41" s="63" t="s">
        <v>30</v>
      </c>
      <c r="F41" s="62" t="s">
        <v>132</v>
      </c>
      <c r="G41" s="40">
        <f t="shared" si="12"/>
        <v>4</v>
      </c>
      <c r="H41" s="49">
        <v>4</v>
      </c>
      <c r="I41" s="50" t="s">
        <v>133</v>
      </c>
      <c r="J41" s="51" t="s">
        <v>133</v>
      </c>
      <c r="K41" s="52" t="s">
        <v>133</v>
      </c>
      <c r="L41" s="53">
        <v>3</v>
      </c>
      <c r="M41" s="53">
        <v>0</v>
      </c>
      <c r="N41" s="53">
        <v>0</v>
      </c>
      <c r="O41" s="53">
        <v>3</v>
      </c>
      <c r="P41" s="116">
        <f t="shared" si="2"/>
        <v>0.75</v>
      </c>
      <c r="Q41" s="113" t="str">
        <f t="shared" si="3"/>
        <v>NO DISPONIBLE</v>
      </c>
      <c r="R41" s="113" t="str">
        <f t="shared" si="9"/>
        <v>NO DISPONIBLE</v>
      </c>
      <c r="S41" s="113" t="str">
        <f t="shared" si="4"/>
        <v>NO DISPONIBLE</v>
      </c>
      <c r="T41" s="119" t="str">
        <f t="shared" si="5"/>
        <v>NO DISPONIBLE</v>
      </c>
      <c r="U41" s="113" t="str">
        <f t="shared" si="6"/>
        <v>NO DISPONIBLE</v>
      </c>
      <c r="V41" s="113" t="str">
        <f t="shared" si="10"/>
        <v>NO DISPONIBLE</v>
      </c>
      <c r="W41" s="91" t="s">
        <v>150</v>
      </c>
    </row>
    <row r="42" spans="2:23" ht="153.75" customHeight="1">
      <c r="B42" s="58" t="s">
        <v>151</v>
      </c>
      <c r="C42" s="54" t="s">
        <v>152</v>
      </c>
      <c r="D42" s="54" t="s">
        <v>153</v>
      </c>
      <c r="E42" s="56" t="s">
        <v>30</v>
      </c>
      <c r="F42" s="54" t="s">
        <v>154</v>
      </c>
      <c r="G42" s="40">
        <f t="shared" si="12"/>
        <v>874</v>
      </c>
      <c r="H42" s="49">
        <f t="shared" ref="H42:O42" si="15">SUM(H43:H48)</f>
        <v>219</v>
      </c>
      <c r="I42" s="50">
        <f t="shared" si="15"/>
        <v>218</v>
      </c>
      <c r="J42" s="51">
        <f t="shared" si="15"/>
        <v>219</v>
      </c>
      <c r="K42" s="52">
        <f t="shared" si="15"/>
        <v>218</v>
      </c>
      <c r="L42" s="66">
        <f t="shared" si="15"/>
        <v>219</v>
      </c>
      <c r="M42" s="53">
        <f t="shared" si="15"/>
        <v>223</v>
      </c>
      <c r="N42" s="53">
        <f t="shared" si="15"/>
        <v>214</v>
      </c>
      <c r="O42" s="53">
        <f t="shared" si="15"/>
        <v>223</v>
      </c>
      <c r="P42" s="116">
        <f t="shared" si="2"/>
        <v>1</v>
      </c>
      <c r="Q42" s="113">
        <f t="shared" si="3"/>
        <v>1.0229357798165137</v>
      </c>
      <c r="R42" s="113">
        <f t="shared" si="9"/>
        <v>0.97716894977168944</v>
      </c>
      <c r="S42" s="113">
        <f t="shared" si="4"/>
        <v>1.0229357798165137</v>
      </c>
      <c r="T42" s="119">
        <f t="shared" si="5"/>
        <v>1.0114416475972541</v>
      </c>
      <c r="U42" s="113">
        <f t="shared" si="6"/>
        <v>1</v>
      </c>
      <c r="V42" s="113">
        <f t="shared" si="10"/>
        <v>1.005720823798627</v>
      </c>
      <c r="W42" s="90" t="s">
        <v>155</v>
      </c>
    </row>
    <row r="43" spans="2:23" ht="155.25" customHeight="1">
      <c r="B43" s="4" t="s">
        <v>38</v>
      </c>
      <c r="C43" s="61" t="s">
        <v>156</v>
      </c>
      <c r="D43" s="61" t="s">
        <v>157</v>
      </c>
      <c r="E43" s="63" t="s">
        <v>30</v>
      </c>
      <c r="F43" s="62" t="s">
        <v>158</v>
      </c>
      <c r="G43" s="40">
        <f t="shared" si="12"/>
        <v>12</v>
      </c>
      <c r="H43" s="49">
        <v>3</v>
      </c>
      <c r="I43" s="50">
        <v>3</v>
      </c>
      <c r="J43" s="51">
        <v>3</v>
      </c>
      <c r="K43" s="52">
        <v>3</v>
      </c>
      <c r="L43" s="66">
        <v>3</v>
      </c>
      <c r="M43" s="53">
        <v>3</v>
      </c>
      <c r="N43" s="53">
        <v>3</v>
      </c>
      <c r="O43" s="53">
        <v>3</v>
      </c>
      <c r="P43" s="116">
        <f t="shared" si="2"/>
        <v>1</v>
      </c>
      <c r="Q43" s="113">
        <f t="shared" si="3"/>
        <v>1</v>
      </c>
      <c r="R43" s="113">
        <f t="shared" si="8"/>
        <v>1</v>
      </c>
      <c r="S43" s="113">
        <f t="shared" si="4"/>
        <v>1</v>
      </c>
      <c r="T43" s="119">
        <f t="shared" si="5"/>
        <v>1</v>
      </c>
      <c r="U43" s="113">
        <f t="shared" si="6"/>
        <v>1</v>
      </c>
      <c r="V43" s="113">
        <f t="shared" si="10"/>
        <v>1</v>
      </c>
      <c r="W43" s="91" t="s">
        <v>159</v>
      </c>
    </row>
    <row r="44" spans="2:23" ht="153.75" customHeight="1">
      <c r="B44" s="4" t="s">
        <v>38</v>
      </c>
      <c r="C44" s="61" t="s">
        <v>160</v>
      </c>
      <c r="D44" s="61" t="s">
        <v>161</v>
      </c>
      <c r="E44" s="63" t="s">
        <v>30</v>
      </c>
      <c r="F44" s="62" t="s">
        <v>162</v>
      </c>
      <c r="G44" s="40">
        <f t="shared" si="12"/>
        <v>12</v>
      </c>
      <c r="H44" s="49">
        <v>3</v>
      </c>
      <c r="I44" s="50">
        <v>3</v>
      </c>
      <c r="J44" s="51">
        <v>3</v>
      </c>
      <c r="K44" s="52">
        <v>3</v>
      </c>
      <c r="L44" s="66">
        <v>3</v>
      </c>
      <c r="M44" s="53">
        <v>3</v>
      </c>
      <c r="N44" s="53">
        <v>3</v>
      </c>
      <c r="O44" s="53">
        <v>3</v>
      </c>
      <c r="P44" s="116">
        <f t="shared" si="2"/>
        <v>1</v>
      </c>
      <c r="Q44" s="113">
        <f t="shared" si="3"/>
        <v>1</v>
      </c>
      <c r="R44" s="113">
        <f t="shared" ref="R44:R61" si="16">IFERROR(N44/J44,"NO DISPONIBLE")</f>
        <v>1</v>
      </c>
      <c r="S44" s="113">
        <f t="shared" si="4"/>
        <v>1</v>
      </c>
      <c r="T44" s="119">
        <f t="shared" si="5"/>
        <v>1</v>
      </c>
      <c r="U44" s="113">
        <f t="shared" ref="U44:U61" si="17">IFERROR(((L44+M44+N44)/(H44+I44+J44)),"NO DISPONIBLE")</f>
        <v>1</v>
      </c>
      <c r="V44" s="113">
        <f t="shared" si="10"/>
        <v>1</v>
      </c>
      <c r="W44" s="91" t="s">
        <v>163</v>
      </c>
    </row>
    <row r="45" spans="2:23" ht="155.25" customHeight="1">
      <c r="B45" s="4" t="s">
        <v>38</v>
      </c>
      <c r="C45" s="61" t="s">
        <v>164</v>
      </c>
      <c r="D45" s="61" t="s">
        <v>165</v>
      </c>
      <c r="E45" s="63" t="s">
        <v>30</v>
      </c>
      <c r="F45" s="62" t="s">
        <v>166</v>
      </c>
      <c r="G45" s="40">
        <f t="shared" si="12"/>
        <v>4</v>
      </c>
      <c r="H45" s="49">
        <v>1</v>
      </c>
      <c r="I45" s="50">
        <v>1</v>
      </c>
      <c r="J45" s="51">
        <v>1</v>
      </c>
      <c r="K45" s="52">
        <v>1</v>
      </c>
      <c r="L45" s="66">
        <v>1</v>
      </c>
      <c r="M45" s="53">
        <v>1</v>
      </c>
      <c r="N45" s="53">
        <v>1</v>
      </c>
      <c r="O45" s="53">
        <v>1</v>
      </c>
      <c r="P45" s="116">
        <f t="shared" si="2"/>
        <v>1</v>
      </c>
      <c r="Q45" s="113">
        <f t="shared" si="3"/>
        <v>1</v>
      </c>
      <c r="R45" s="113">
        <f t="shared" si="16"/>
        <v>1</v>
      </c>
      <c r="S45" s="113">
        <f t="shared" si="4"/>
        <v>1</v>
      </c>
      <c r="T45" s="119">
        <f t="shared" si="5"/>
        <v>1</v>
      </c>
      <c r="U45" s="113">
        <f t="shared" si="17"/>
        <v>1</v>
      </c>
      <c r="V45" s="113">
        <f t="shared" si="10"/>
        <v>1</v>
      </c>
      <c r="W45" s="91" t="s">
        <v>167</v>
      </c>
    </row>
    <row r="46" spans="2:23" ht="111" customHeight="1">
      <c r="B46" s="4" t="s">
        <v>38</v>
      </c>
      <c r="C46" s="61" t="s">
        <v>168</v>
      </c>
      <c r="D46" s="61" t="s">
        <v>169</v>
      </c>
      <c r="E46" s="63" t="s">
        <v>30</v>
      </c>
      <c r="F46" s="62" t="s">
        <v>170</v>
      </c>
      <c r="G46" s="40">
        <f t="shared" si="12"/>
        <v>14</v>
      </c>
      <c r="H46" s="49">
        <v>4</v>
      </c>
      <c r="I46" s="50">
        <v>3</v>
      </c>
      <c r="J46" s="51">
        <v>4</v>
      </c>
      <c r="K46" s="52">
        <v>3</v>
      </c>
      <c r="L46" s="66">
        <v>4</v>
      </c>
      <c r="M46" s="53">
        <v>3</v>
      </c>
      <c r="N46" s="53">
        <v>4</v>
      </c>
      <c r="O46" s="53">
        <v>3</v>
      </c>
      <c r="P46" s="116">
        <f t="shared" si="2"/>
        <v>1</v>
      </c>
      <c r="Q46" s="113">
        <f t="shared" si="3"/>
        <v>1</v>
      </c>
      <c r="R46" s="113">
        <f t="shared" si="16"/>
        <v>1</v>
      </c>
      <c r="S46" s="113">
        <f t="shared" si="4"/>
        <v>1</v>
      </c>
      <c r="T46" s="119">
        <f t="shared" si="5"/>
        <v>1</v>
      </c>
      <c r="U46" s="113">
        <f t="shared" si="17"/>
        <v>1</v>
      </c>
      <c r="V46" s="113">
        <f t="shared" si="10"/>
        <v>1</v>
      </c>
      <c r="W46" s="91" t="s">
        <v>171</v>
      </c>
    </row>
    <row r="47" spans="2:23" ht="141.75" customHeight="1">
      <c r="B47" s="4" t="s">
        <v>38</v>
      </c>
      <c r="C47" s="61" t="s">
        <v>172</v>
      </c>
      <c r="D47" s="61" t="s">
        <v>173</v>
      </c>
      <c r="E47" s="63" t="s">
        <v>30</v>
      </c>
      <c r="F47" s="62" t="s">
        <v>174</v>
      </c>
      <c r="G47" s="40">
        <f t="shared" si="12"/>
        <v>12</v>
      </c>
      <c r="H47" s="49">
        <v>3</v>
      </c>
      <c r="I47" s="50">
        <v>3</v>
      </c>
      <c r="J47" s="51">
        <v>3</v>
      </c>
      <c r="K47" s="52">
        <v>3</v>
      </c>
      <c r="L47" s="66">
        <v>3</v>
      </c>
      <c r="M47" s="53">
        <v>3</v>
      </c>
      <c r="N47" s="53">
        <v>3</v>
      </c>
      <c r="O47" s="53">
        <v>3</v>
      </c>
      <c r="P47" s="116">
        <f t="shared" si="2"/>
        <v>1</v>
      </c>
      <c r="Q47" s="113">
        <f t="shared" si="3"/>
        <v>1</v>
      </c>
      <c r="R47" s="113">
        <f t="shared" si="16"/>
        <v>1</v>
      </c>
      <c r="S47" s="113">
        <f t="shared" si="4"/>
        <v>1</v>
      </c>
      <c r="T47" s="119">
        <f t="shared" si="5"/>
        <v>1</v>
      </c>
      <c r="U47" s="113">
        <f t="shared" si="17"/>
        <v>1</v>
      </c>
      <c r="V47" s="113">
        <f t="shared" si="10"/>
        <v>1</v>
      </c>
      <c r="W47" s="91" t="s">
        <v>175</v>
      </c>
    </row>
    <row r="48" spans="2:23" ht="149.25" customHeight="1">
      <c r="B48" s="4" t="s">
        <v>38</v>
      </c>
      <c r="C48" s="61" t="s">
        <v>176</v>
      </c>
      <c r="D48" s="61" t="s">
        <v>177</v>
      </c>
      <c r="E48" s="63" t="s">
        <v>30</v>
      </c>
      <c r="F48" s="62" t="s">
        <v>178</v>
      </c>
      <c r="G48" s="40">
        <f t="shared" si="12"/>
        <v>820</v>
      </c>
      <c r="H48" s="49">
        <v>205</v>
      </c>
      <c r="I48" s="50">
        <v>205</v>
      </c>
      <c r="J48" s="51">
        <v>205</v>
      </c>
      <c r="K48" s="52">
        <v>205</v>
      </c>
      <c r="L48" s="66">
        <v>205</v>
      </c>
      <c r="M48" s="53">
        <v>210</v>
      </c>
      <c r="N48" s="53">
        <v>200</v>
      </c>
      <c r="O48" s="53">
        <v>210</v>
      </c>
      <c r="P48" s="116">
        <f t="shared" si="2"/>
        <v>1</v>
      </c>
      <c r="Q48" s="113">
        <f t="shared" si="3"/>
        <v>1.024390243902439</v>
      </c>
      <c r="R48" s="113">
        <f t="shared" si="16"/>
        <v>0.97560975609756095</v>
      </c>
      <c r="S48" s="113">
        <f t="shared" si="4"/>
        <v>1.024390243902439</v>
      </c>
      <c r="T48" s="119">
        <f t="shared" si="5"/>
        <v>1.0121951219512195</v>
      </c>
      <c r="U48" s="113">
        <f t="shared" si="17"/>
        <v>1</v>
      </c>
      <c r="V48" s="113">
        <f t="shared" si="10"/>
        <v>1.0060975609756098</v>
      </c>
      <c r="W48" s="91" t="s">
        <v>179</v>
      </c>
    </row>
    <row r="49" spans="2:23" ht="158.25" customHeight="1">
      <c r="B49" s="58" t="s">
        <v>180</v>
      </c>
      <c r="C49" s="54" t="s">
        <v>181</v>
      </c>
      <c r="D49" s="54" t="s">
        <v>182</v>
      </c>
      <c r="E49" s="54" t="s">
        <v>30</v>
      </c>
      <c r="F49" s="54" t="s">
        <v>183</v>
      </c>
      <c r="G49" s="40">
        <f t="shared" si="12"/>
        <v>33</v>
      </c>
      <c r="H49" s="70">
        <f>SUM(H50:H51)</f>
        <v>9</v>
      </c>
      <c r="I49" s="71">
        <f>SUM(I50:I51)</f>
        <v>8</v>
      </c>
      <c r="J49" s="72">
        <f>SUM(J50:J51)</f>
        <v>8</v>
      </c>
      <c r="K49" s="73">
        <f>SUM(K50:K51)</f>
        <v>8</v>
      </c>
      <c r="L49" s="66">
        <v>8</v>
      </c>
      <c r="M49" s="53">
        <f>SUM(M50:M51)</f>
        <v>9</v>
      </c>
      <c r="N49" s="53">
        <f>SUM(N50:N51)</f>
        <v>8</v>
      </c>
      <c r="O49" s="53">
        <f>SUM(O50:O51)</f>
        <v>8</v>
      </c>
      <c r="P49" s="116">
        <f t="shared" si="2"/>
        <v>0.88888888888888884</v>
      </c>
      <c r="Q49" s="113">
        <f t="shared" si="3"/>
        <v>1.125</v>
      </c>
      <c r="R49" s="113">
        <f t="shared" si="16"/>
        <v>1</v>
      </c>
      <c r="S49" s="113">
        <f t="shared" si="4"/>
        <v>1</v>
      </c>
      <c r="T49" s="119">
        <f t="shared" si="5"/>
        <v>1</v>
      </c>
      <c r="U49" s="113">
        <f t="shared" si="17"/>
        <v>1</v>
      </c>
      <c r="V49" s="113">
        <f t="shared" si="10"/>
        <v>1</v>
      </c>
      <c r="W49" s="90" t="s">
        <v>184</v>
      </c>
    </row>
    <row r="50" spans="2:23" ht="138" customHeight="1">
      <c r="B50" s="4" t="s">
        <v>38</v>
      </c>
      <c r="C50" s="61" t="s">
        <v>185</v>
      </c>
      <c r="D50" s="67" t="s">
        <v>186</v>
      </c>
      <c r="E50" s="63" t="s">
        <v>30</v>
      </c>
      <c r="F50" s="61" t="s">
        <v>187</v>
      </c>
      <c r="G50" s="40">
        <f t="shared" si="12"/>
        <v>32</v>
      </c>
      <c r="H50" s="49">
        <v>8</v>
      </c>
      <c r="I50" s="50">
        <v>8</v>
      </c>
      <c r="J50" s="51">
        <v>8</v>
      </c>
      <c r="K50" s="52">
        <v>8</v>
      </c>
      <c r="L50" s="66">
        <v>8</v>
      </c>
      <c r="M50" s="53">
        <v>8</v>
      </c>
      <c r="N50" s="66">
        <v>8</v>
      </c>
      <c r="O50" s="66">
        <v>8</v>
      </c>
      <c r="P50" s="116">
        <f t="shared" si="2"/>
        <v>1</v>
      </c>
      <c r="Q50" s="113">
        <f t="shared" si="3"/>
        <v>1</v>
      </c>
      <c r="R50" s="113">
        <f t="shared" si="16"/>
        <v>1</v>
      </c>
      <c r="S50" s="113">
        <f t="shared" si="4"/>
        <v>1</v>
      </c>
      <c r="T50" s="119">
        <f t="shared" si="5"/>
        <v>1</v>
      </c>
      <c r="U50" s="113">
        <f t="shared" si="17"/>
        <v>1</v>
      </c>
      <c r="V50" s="113">
        <f t="shared" si="10"/>
        <v>1</v>
      </c>
      <c r="W50" s="92" t="s">
        <v>188</v>
      </c>
    </row>
    <row r="51" spans="2:23" ht="160.5" customHeight="1">
      <c r="B51" s="79" t="s">
        <v>38</v>
      </c>
      <c r="C51" s="61" t="s">
        <v>189</v>
      </c>
      <c r="D51" s="67" t="s">
        <v>190</v>
      </c>
      <c r="E51" s="63" t="s">
        <v>30</v>
      </c>
      <c r="F51" s="61" t="s">
        <v>191</v>
      </c>
      <c r="G51" s="40">
        <f t="shared" si="12"/>
        <v>1</v>
      </c>
      <c r="H51" s="49">
        <v>1</v>
      </c>
      <c r="I51" s="50" t="s">
        <v>133</v>
      </c>
      <c r="J51" s="51" t="s">
        <v>133</v>
      </c>
      <c r="K51" s="52" t="s">
        <v>133</v>
      </c>
      <c r="L51" s="66">
        <v>0</v>
      </c>
      <c r="M51" s="53">
        <v>1</v>
      </c>
      <c r="N51" s="66">
        <v>0</v>
      </c>
      <c r="O51" s="66">
        <v>0</v>
      </c>
      <c r="P51" s="116">
        <f t="shared" si="2"/>
        <v>0</v>
      </c>
      <c r="Q51" s="113" t="str">
        <f t="shared" si="3"/>
        <v>NO DISPONIBLE</v>
      </c>
      <c r="R51" s="113" t="str">
        <f t="shared" si="16"/>
        <v>NO DISPONIBLE</v>
      </c>
      <c r="S51" s="113" t="str">
        <f t="shared" si="4"/>
        <v>NO DISPONIBLE</v>
      </c>
      <c r="T51" s="119" t="str">
        <f>IFERROR(((L51+M51)/(H51+I51)),"NO DISPONIBLE")</f>
        <v>NO DISPONIBLE</v>
      </c>
      <c r="U51" s="113" t="str">
        <f t="shared" si="17"/>
        <v>NO DISPONIBLE</v>
      </c>
      <c r="V51" s="113" t="str">
        <f t="shared" si="10"/>
        <v>NO DISPONIBLE</v>
      </c>
      <c r="W51" s="92" t="s">
        <v>192</v>
      </c>
    </row>
    <row r="52" spans="2:23" ht="132.75" customHeight="1">
      <c r="B52" s="58" t="s">
        <v>193</v>
      </c>
      <c r="C52" s="54" t="s">
        <v>194</v>
      </c>
      <c r="D52" s="54" t="s">
        <v>195</v>
      </c>
      <c r="E52" s="56" t="s">
        <v>30</v>
      </c>
      <c r="F52" s="54" t="s">
        <v>183</v>
      </c>
      <c r="G52" s="40">
        <f t="shared" si="12"/>
        <v>26</v>
      </c>
      <c r="H52" s="49">
        <f t="shared" ref="H52:O52" si="18">SUM(H53:H56)</f>
        <v>2</v>
      </c>
      <c r="I52" s="50">
        <f t="shared" si="18"/>
        <v>8</v>
      </c>
      <c r="J52" s="51">
        <f t="shared" si="18"/>
        <v>8</v>
      </c>
      <c r="K52" s="52">
        <f t="shared" si="18"/>
        <v>8</v>
      </c>
      <c r="L52" s="66">
        <f t="shared" si="18"/>
        <v>2</v>
      </c>
      <c r="M52" s="53">
        <f t="shared" si="18"/>
        <v>6</v>
      </c>
      <c r="N52" s="53">
        <f t="shared" si="18"/>
        <v>4</v>
      </c>
      <c r="O52" s="53">
        <f t="shared" si="18"/>
        <v>4</v>
      </c>
      <c r="P52" s="116">
        <f t="shared" si="2"/>
        <v>1</v>
      </c>
      <c r="Q52" s="113">
        <f t="shared" si="3"/>
        <v>0.75</v>
      </c>
      <c r="R52" s="113">
        <f t="shared" si="16"/>
        <v>0.5</v>
      </c>
      <c r="S52" s="113">
        <f t="shared" si="4"/>
        <v>0.5</v>
      </c>
      <c r="T52" s="119">
        <f t="shared" si="5"/>
        <v>0.8</v>
      </c>
      <c r="U52" s="113">
        <f t="shared" si="17"/>
        <v>0.66666666666666663</v>
      </c>
      <c r="V52" s="113">
        <f t="shared" si="10"/>
        <v>0.61538461538461542</v>
      </c>
      <c r="W52" s="90" t="s">
        <v>196</v>
      </c>
    </row>
    <row r="53" spans="2:23" ht="132.75" customHeight="1">
      <c r="B53" s="4" t="s">
        <v>38</v>
      </c>
      <c r="C53" s="62" t="s">
        <v>197</v>
      </c>
      <c r="D53" s="61" t="s">
        <v>198</v>
      </c>
      <c r="E53" s="59" t="s">
        <v>30</v>
      </c>
      <c r="F53" s="62" t="s">
        <v>199</v>
      </c>
      <c r="G53" s="40">
        <f t="shared" si="12"/>
        <v>6</v>
      </c>
      <c r="H53" s="49">
        <v>0</v>
      </c>
      <c r="I53" s="50">
        <v>2</v>
      </c>
      <c r="J53" s="51">
        <v>2</v>
      </c>
      <c r="K53" s="52">
        <v>2</v>
      </c>
      <c r="L53" s="110"/>
      <c r="M53" s="127">
        <v>2</v>
      </c>
      <c r="N53" s="53">
        <v>2</v>
      </c>
      <c r="O53" s="53">
        <v>2</v>
      </c>
      <c r="P53" s="116" t="str">
        <f t="shared" si="2"/>
        <v>NO DISPONIBLE</v>
      </c>
      <c r="Q53" s="113">
        <f t="shared" si="3"/>
        <v>1</v>
      </c>
      <c r="R53" s="113">
        <f t="shared" si="16"/>
        <v>1</v>
      </c>
      <c r="S53" s="113">
        <f t="shared" si="4"/>
        <v>1</v>
      </c>
      <c r="T53" s="119">
        <f t="shared" si="5"/>
        <v>1</v>
      </c>
      <c r="U53" s="113">
        <f t="shared" si="17"/>
        <v>1</v>
      </c>
      <c r="V53" s="113">
        <f t="shared" si="10"/>
        <v>1</v>
      </c>
      <c r="W53" s="92" t="s">
        <v>200</v>
      </c>
    </row>
    <row r="54" spans="2:23" ht="132.75" customHeight="1">
      <c r="B54" s="4" t="s">
        <v>38</v>
      </c>
      <c r="C54" s="62" t="s">
        <v>201</v>
      </c>
      <c r="D54" s="61" t="s">
        <v>202</v>
      </c>
      <c r="E54" s="59" t="s">
        <v>30</v>
      </c>
      <c r="F54" s="62" t="s">
        <v>199</v>
      </c>
      <c r="G54" s="40">
        <f t="shared" si="12"/>
        <v>6</v>
      </c>
      <c r="H54" s="49">
        <v>0</v>
      </c>
      <c r="I54" s="50">
        <v>2</v>
      </c>
      <c r="J54" s="51">
        <v>2</v>
      </c>
      <c r="K54" s="52">
        <v>2</v>
      </c>
      <c r="L54" s="110"/>
      <c r="M54" s="127">
        <v>2</v>
      </c>
      <c r="N54" s="53">
        <v>2</v>
      </c>
      <c r="O54" s="53">
        <v>2</v>
      </c>
      <c r="P54" s="116" t="str">
        <f t="shared" si="2"/>
        <v>NO DISPONIBLE</v>
      </c>
      <c r="Q54" s="113">
        <f t="shared" si="3"/>
        <v>1</v>
      </c>
      <c r="R54" s="113">
        <f t="shared" si="16"/>
        <v>1</v>
      </c>
      <c r="S54" s="113">
        <f t="shared" si="4"/>
        <v>1</v>
      </c>
      <c r="T54" s="119">
        <f t="shared" si="5"/>
        <v>1</v>
      </c>
      <c r="U54" s="113">
        <f t="shared" si="17"/>
        <v>1</v>
      </c>
      <c r="V54" s="113">
        <f t="shared" si="10"/>
        <v>1</v>
      </c>
      <c r="W54" s="92" t="s">
        <v>203</v>
      </c>
    </row>
    <row r="55" spans="2:23" ht="132.75" customHeight="1">
      <c r="B55" s="4" t="s">
        <v>38</v>
      </c>
      <c r="C55" s="62" t="s">
        <v>204</v>
      </c>
      <c r="D55" s="61" t="s">
        <v>205</v>
      </c>
      <c r="E55" s="59" t="s">
        <v>30</v>
      </c>
      <c r="F55" s="62" t="s">
        <v>199</v>
      </c>
      <c r="G55" s="40">
        <f t="shared" si="12"/>
        <v>6</v>
      </c>
      <c r="H55" s="49">
        <v>0</v>
      </c>
      <c r="I55" s="50">
        <v>2</v>
      </c>
      <c r="J55" s="51">
        <v>2</v>
      </c>
      <c r="K55" s="52">
        <v>2</v>
      </c>
      <c r="L55" s="110"/>
      <c r="M55" s="127">
        <v>1</v>
      </c>
      <c r="N55" s="53">
        <v>0</v>
      </c>
      <c r="O55" s="53">
        <v>0</v>
      </c>
      <c r="P55" s="116" t="str">
        <f t="shared" si="2"/>
        <v>NO DISPONIBLE</v>
      </c>
      <c r="Q55" s="113">
        <f t="shared" si="3"/>
        <v>0.5</v>
      </c>
      <c r="R55" s="113">
        <f t="shared" si="16"/>
        <v>0</v>
      </c>
      <c r="S55" s="113">
        <f t="shared" si="4"/>
        <v>0</v>
      </c>
      <c r="T55" s="119">
        <f t="shared" si="5"/>
        <v>0.5</v>
      </c>
      <c r="U55" s="113">
        <f t="shared" si="17"/>
        <v>0.25</v>
      </c>
      <c r="V55" s="113">
        <f t="shared" si="10"/>
        <v>0.16666666666666666</v>
      </c>
      <c r="W55" s="92" t="s">
        <v>206</v>
      </c>
    </row>
    <row r="56" spans="2:23" ht="189.75" customHeight="1">
      <c r="B56" s="4" t="s">
        <v>38</v>
      </c>
      <c r="C56" s="62" t="s">
        <v>207</v>
      </c>
      <c r="D56" s="61" t="s">
        <v>208</v>
      </c>
      <c r="E56" s="59" t="s">
        <v>30</v>
      </c>
      <c r="F56" s="62" t="s">
        <v>199</v>
      </c>
      <c r="G56" s="40">
        <f t="shared" si="12"/>
        <v>8</v>
      </c>
      <c r="H56" s="49">
        <v>2</v>
      </c>
      <c r="I56" s="50">
        <v>2</v>
      </c>
      <c r="J56" s="51">
        <v>2</v>
      </c>
      <c r="K56" s="52">
        <v>2</v>
      </c>
      <c r="L56" s="66">
        <v>2</v>
      </c>
      <c r="M56" s="53">
        <v>1</v>
      </c>
      <c r="N56" s="53">
        <v>0</v>
      </c>
      <c r="O56" s="53">
        <v>0</v>
      </c>
      <c r="P56" s="116">
        <f t="shared" si="2"/>
        <v>1</v>
      </c>
      <c r="Q56" s="113">
        <f t="shared" si="3"/>
        <v>0.5</v>
      </c>
      <c r="R56" s="113">
        <f t="shared" si="16"/>
        <v>0</v>
      </c>
      <c r="S56" s="113">
        <f t="shared" si="4"/>
        <v>0</v>
      </c>
      <c r="T56" s="119">
        <f t="shared" si="5"/>
        <v>0.75</v>
      </c>
      <c r="U56" s="113">
        <f t="shared" si="17"/>
        <v>0.5</v>
      </c>
      <c r="V56" s="113">
        <f t="shared" si="10"/>
        <v>0.375</v>
      </c>
      <c r="W56" s="92" t="s">
        <v>209</v>
      </c>
    </row>
    <row r="57" spans="2:23" ht="132.75" customHeight="1">
      <c r="B57" s="58" t="s">
        <v>210</v>
      </c>
      <c r="C57" s="54" t="s">
        <v>211</v>
      </c>
      <c r="D57" s="54" t="s">
        <v>212</v>
      </c>
      <c r="E57" s="54" t="s">
        <v>30</v>
      </c>
      <c r="F57" s="54" t="s">
        <v>183</v>
      </c>
      <c r="G57" s="40">
        <f t="shared" si="12"/>
        <v>4456</v>
      </c>
      <c r="H57" s="49">
        <f t="shared" ref="H57:O57" si="19">SUM(H58:H61)</f>
        <v>10</v>
      </c>
      <c r="I57" s="50">
        <f t="shared" si="19"/>
        <v>1482</v>
      </c>
      <c r="J57" s="51">
        <f t="shared" si="19"/>
        <v>1482</v>
      </c>
      <c r="K57" s="52">
        <f t="shared" si="19"/>
        <v>1482</v>
      </c>
      <c r="L57" s="66">
        <f t="shared" si="19"/>
        <v>8</v>
      </c>
      <c r="M57" s="53">
        <f t="shared" si="19"/>
        <v>1566</v>
      </c>
      <c r="N57" s="53">
        <f t="shared" si="19"/>
        <v>1480</v>
      </c>
      <c r="O57" s="53">
        <f t="shared" si="19"/>
        <v>1480</v>
      </c>
      <c r="P57" s="116">
        <f t="shared" si="2"/>
        <v>0.8</v>
      </c>
      <c r="Q57" s="113">
        <f t="shared" si="3"/>
        <v>1.0566801619433199</v>
      </c>
      <c r="R57" s="113">
        <f t="shared" si="16"/>
        <v>0.99865047233468285</v>
      </c>
      <c r="S57" s="113">
        <f t="shared" si="4"/>
        <v>0.99865047233468285</v>
      </c>
      <c r="T57" s="119">
        <f t="shared" si="5"/>
        <v>1.0549597855227881</v>
      </c>
      <c r="U57" s="113">
        <f t="shared" si="17"/>
        <v>1.0268997982515131</v>
      </c>
      <c r="V57" s="113">
        <f t="shared" si="10"/>
        <v>1.017504488330341</v>
      </c>
      <c r="W57" s="90" t="s">
        <v>213</v>
      </c>
    </row>
    <row r="58" spans="2:23" ht="174.75" customHeight="1">
      <c r="B58" s="4" t="s">
        <v>38</v>
      </c>
      <c r="C58" s="57" t="s">
        <v>214</v>
      </c>
      <c r="D58" s="57" t="s">
        <v>215</v>
      </c>
      <c r="E58" s="51" t="s">
        <v>30</v>
      </c>
      <c r="F58" s="60" t="s">
        <v>216</v>
      </c>
      <c r="G58" s="40">
        <f t="shared" si="12"/>
        <v>8</v>
      </c>
      <c r="H58" s="49">
        <v>2</v>
      </c>
      <c r="I58" s="50">
        <v>2</v>
      </c>
      <c r="J58" s="51">
        <v>2</v>
      </c>
      <c r="K58" s="52">
        <v>2</v>
      </c>
      <c r="L58" s="66">
        <v>0</v>
      </c>
      <c r="M58" s="53">
        <v>0</v>
      </c>
      <c r="N58" s="53">
        <v>0</v>
      </c>
      <c r="O58" s="53">
        <v>0</v>
      </c>
      <c r="P58" s="116">
        <f t="shared" si="2"/>
        <v>0</v>
      </c>
      <c r="Q58" s="113">
        <f t="shared" si="3"/>
        <v>0</v>
      </c>
      <c r="R58" s="113">
        <f t="shared" si="16"/>
        <v>0</v>
      </c>
      <c r="S58" s="113">
        <f t="shared" si="4"/>
        <v>0</v>
      </c>
      <c r="T58" s="119">
        <f t="shared" si="5"/>
        <v>0</v>
      </c>
      <c r="U58" s="113">
        <f t="shared" si="17"/>
        <v>0</v>
      </c>
      <c r="V58" s="113">
        <f t="shared" si="10"/>
        <v>0</v>
      </c>
      <c r="W58" s="92" t="s">
        <v>217</v>
      </c>
    </row>
    <row r="59" spans="2:23" ht="225" customHeight="1">
      <c r="B59" s="4" t="s">
        <v>38</v>
      </c>
      <c r="C59" s="61" t="s">
        <v>218</v>
      </c>
      <c r="D59" s="61" t="s">
        <v>219</v>
      </c>
      <c r="E59" s="63" t="s">
        <v>30</v>
      </c>
      <c r="F59" s="64" t="s">
        <v>112</v>
      </c>
      <c r="G59" s="40">
        <f t="shared" si="12"/>
        <v>32</v>
      </c>
      <c r="H59" s="49">
        <v>8</v>
      </c>
      <c r="I59" s="50">
        <v>8</v>
      </c>
      <c r="J59" s="51">
        <v>8</v>
      </c>
      <c r="K59" s="52">
        <v>8</v>
      </c>
      <c r="L59" s="66">
        <v>8</v>
      </c>
      <c r="M59" s="53">
        <v>8</v>
      </c>
      <c r="N59" s="53">
        <v>8</v>
      </c>
      <c r="O59" s="53">
        <v>8</v>
      </c>
      <c r="P59" s="116">
        <f t="shared" si="2"/>
        <v>1</v>
      </c>
      <c r="Q59" s="113">
        <f t="shared" si="3"/>
        <v>1</v>
      </c>
      <c r="R59" s="113">
        <f t="shared" si="16"/>
        <v>1</v>
      </c>
      <c r="S59" s="113">
        <f t="shared" si="4"/>
        <v>1</v>
      </c>
      <c r="T59" s="119">
        <f t="shared" si="5"/>
        <v>1</v>
      </c>
      <c r="U59" s="113">
        <f t="shared" si="17"/>
        <v>1</v>
      </c>
      <c r="V59" s="113">
        <f t="shared" si="10"/>
        <v>1</v>
      </c>
      <c r="W59" s="92" t="s">
        <v>220</v>
      </c>
    </row>
    <row r="60" spans="2:23" ht="132.75" customHeight="1">
      <c r="B60" s="4" t="s">
        <v>38</v>
      </c>
      <c r="C60" s="61" t="s">
        <v>221</v>
      </c>
      <c r="D60" s="61" t="s">
        <v>222</v>
      </c>
      <c r="E60" s="63" t="s">
        <v>30</v>
      </c>
      <c r="F60" s="64" t="s">
        <v>223</v>
      </c>
      <c r="G60" s="40">
        <f t="shared" si="12"/>
        <v>1086</v>
      </c>
      <c r="H60" s="49">
        <v>0</v>
      </c>
      <c r="I60" s="50">
        <v>362</v>
      </c>
      <c r="J60" s="51">
        <v>362</v>
      </c>
      <c r="K60" s="52">
        <v>362</v>
      </c>
      <c r="L60" s="125"/>
      <c r="M60" s="53">
        <v>362</v>
      </c>
      <c r="N60" s="53">
        <v>362</v>
      </c>
      <c r="O60" s="53">
        <v>362</v>
      </c>
      <c r="P60" s="116" t="str">
        <f t="shared" si="2"/>
        <v>NO DISPONIBLE</v>
      </c>
      <c r="Q60" s="113">
        <f t="shared" si="3"/>
        <v>1</v>
      </c>
      <c r="R60" s="113">
        <f t="shared" si="16"/>
        <v>1</v>
      </c>
      <c r="S60" s="113">
        <f t="shared" si="4"/>
        <v>1</v>
      </c>
      <c r="T60" s="119">
        <f t="shared" si="5"/>
        <v>1</v>
      </c>
      <c r="U60" s="113">
        <f t="shared" si="17"/>
        <v>1</v>
      </c>
      <c r="V60" s="113">
        <f t="shared" si="10"/>
        <v>1</v>
      </c>
      <c r="W60" s="92" t="s">
        <v>224</v>
      </c>
    </row>
    <row r="61" spans="2:23" ht="179.25" customHeight="1" thickBot="1">
      <c r="B61" s="9" t="s">
        <v>38</v>
      </c>
      <c r="C61" s="68" t="s">
        <v>225</v>
      </c>
      <c r="D61" s="68" t="s">
        <v>226</v>
      </c>
      <c r="E61" s="69" t="s">
        <v>30</v>
      </c>
      <c r="F61" s="80" t="s">
        <v>223</v>
      </c>
      <c r="G61" s="81">
        <f t="shared" si="12"/>
        <v>3330</v>
      </c>
      <c r="H61" s="82">
        <v>0</v>
      </c>
      <c r="I61" s="83">
        <v>1110</v>
      </c>
      <c r="J61" s="69">
        <v>1110</v>
      </c>
      <c r="K61" s="84">
        <v>1110</v>
      </c>
      <c r="L61" s="124"/>
      <c r="M61" s="126">
        <v>1196</v>
      </c>
      <c r="N61" s="111">
        <v>1110</v>
      </c>
      <c r="O61" s="111">
        <v>1110</v>
      </c>
      <c r="P61" s="115" t="str">
        <f t="shared" si="2"/>
        <v>NO DISPONIBLE</v>
      </c>
      <c r="Q61" s="114">
        <f t="shared" si="3"/>
        <v>1.0774774774774776</v>
      </c>
      <c r="R61" s="114">
        <f t="shared" si="16"/>
        <v>1</v>
      </c>
      <c r="S61" s="113">
        <f>IFERROR(O61/K61,"NO DISPONIBLE")</f>
        <v>1</v>
      </c>
      <c r="T61" s="120">
        <f t="shared" si="5"/>
        <v>1.0774774774774776</v>
      </c>
      <c r="U61" s="114">
        <f t="shared" si="17"/>
        <v>1.0387387387387388</v>
      </c>
      <c r="V61" s="113">
        <f t="shared" si="10"/>
        <v>1.0258258258258259</v>
      </c>
      <c r="W61" s="93" t="s">
        <v>227</v>
      </c>
    </row>
    <row r="66" spans="3:24" ht="48.75" customHeight="1">
      <c r="C66" s="128" t="s">
        <v>228</v>
      </c>
      <c r="D66" s="129"/>
      <c r="E66" s="129"/>
      <c r="F66" s="129"/>
      <c r="G66" s="36"/>
      <c r="L66" s="130" t="s">
        <v>229</v>
      </c>
      <c r="M66" s="131"/>
      <c r="N66" s="131"/>
      <c r="O66" s="131"/>
      <c r="P66" s="131"/>
      <c r="Q66" s="131"/>
      <c r="U66" s="130" t="s">
        <v>230</v>
      </c>
      <c r="V66" s="131"/>
      <c r="W66" s="131"/>
      <c r="X66" s="131"/>
    </row>
    <row r="67" spans="3:24" ht="31.5" customHeight="1"/>
    <row r="68" spans="3:24" ht="25.35" customHeight="1"/>
    <row r="69" spans="3:24" ht="25.35" customHeight="1" thickBot="1"/>
    <row r="70" spans="3:24" ht="32.450000000000003" customHeight="1" thickBot="1">
      <c r="E70" s="161" t="s">
        <v>231</v>
      </c>
      <c r="F70" s="162"/>
      <c r="G70" s="162"/>
      <c r="H70" s="162"/>
      <c r="I70" s="162"/>
      <c r="J70" s="162"/>
      <c r="K70" s="162"/>
      <c r="L70" s="162"/>
      <c r="M70" s="162"/>
      <c r="N70" s="162"/>
      <c r="O70" s="162"/>
      <c r="P70" s="162"/>
      <c r="Q70" s="162"/>
      <c r="R70" s="162"/>
      <c r="S70" s="162"/>
      <c r="T70" s="162"/>
      <c r="U70" s="162"/>
      <c r="V70" s="162"/>
      <c r="W70" s="163"/>
    </row>
    <row r="71" spans="3:24" ht="29.1" customHeight="1" thickBot="1">
      <c r="E71" s="159" t="s">
        <v>232</v>
      </c>
      <c r="F71" s="159" t="s">
        <v>233</v>
      </c>
      <c r="G71" s="164" t="s">
        <v>234</v>
      </c>
      <c r="H71" s="165"/>
      <c r="I71" s="165"/>
      <c r="J71" s="166"/>
      <c r="K71" s="164" t="s">
        <v>235</v>
      </c>
      <c r="L71" s="165"/>
      <c r="M71" s="165"/>
      <c r="N71" s="166"/>
      <c r="O71" s="164" t="s">
        <v>236</v>
      </c>
      <c r="P71" s="165"/>
      <c r="Q71" s="165"/>
      <c r="R71" s="166"/>
      <c r="S71" s="164" t="s">
        <v>237</v>
      </c>
      <c r="T71" s="165"/>
      <c r="U71" s="165"/>
      <c r="V71" s="166"/>
      <c r="W71" s="159" t="s">
        <v>238</v>
      </c>
    </row>
    <row r="72" spans="3:24" ht="33" customHeight="1" thickBot="1">
      <c r="E72" s="160"/>
      <c r="F72" s="160"/>
      <c r="G72" s="14" t="s">
        <v>239</v>
      </c>
      <c r="H72" s="18" t="s">
        <v>240</v>
      </c>
      <c r="I72" s="19" t="s">
        <v>241</v>
      </c>
      <c r="J72" s="20" t="s">
        <v>242</v>
      </c>
      <c r="K72" s="14" t="s">
        <v>239</v>
      </c>
      <c r="L72" s="18" t="s">
        <v>240</v>
      </c>
      <c r="M72" s="19" t="s">
        <v>241</v>
      </c>
      <c r="N72" s="20" t="s">
        <v>242</v>
      </c>
      <c r="O72" s="14" t="s">
        <v>17</v>
      </c>
      <c r="P72" s="18" t="s">
        <v>18</v>
      </c>
      <c r="Q72" s="19" t="s">
        <v>19</v>
      </c>
      <c r="R72" s="20" t="s">
        <v>20</v>
      </c>
      <c r="S72" s="14" t="s">
        <v>17</v>
      </c>
      <c r="T72" s="18" t="s">
        <v>18</v>
      </c>
      <c r="U72" s="19" t="s">
        <v>19</v>
      </c>
      <c r="V72" s="20" t="s">
        <v>20</v>
      </c>
      <c r="W72" s="160"/>
    </row>
    <row r="73" spans="3:24" ht="81" customHeight="1" thickBot="1">
      <c r="E73" s="74" t="s">
        <v>243</v>
      </c>
      <c r="F73" s="75">
        <v>18135672.350000001</v>
      </c>
      <c r="G73" s="121">
        <v>10287332.35</v>
      </c>
      <c r="H73" s="122">
        <v>3747667.5</v>
      </c>
      <c r="I73" s="122">
        <v>2050687</v>
      </c>
      <c r="J73" s="123">
        <v>2049985.5</v>
      </c>
      <c r="K73" s="76">
        <v>7857505.1699999999</v>
      </c>
      <c r="L73" s="34">
        <v>6417499.1699999999</v>
      </c>
      <c r="M73" s="122">
        <v>2050687</v>
      </c>
      <c r="N73" s="35"/>
      <c r="O73" s="98">
        <f t="shared" ref="O73" si="20">IFERROR(K73/G73,"NO APLICA")</f>
        <v>0.76380395837021831</v>
      </c>
      <c r="P73" s="99">
        <f t="shared" ref="P73" si="21">IFERROR(L73/H73,"NO APLICA")</f>
        <v>1.7123982236951383</v>
      </c>
      <c r="Q73" s="99">
        <f t="shared" ref="Q73" si="22">IFERROR(M73/I73,"NO APLICA")</f>
        <v>1</v>
      </c>
      <c r="R73" s="100">
        <f t="shared" ref="R73" si="23">IFERROR(N73/J73,"NO APLICA")</f>
        <v>0</v>
      </c>
      <c r="S73" s="104">
        <f>IFERROR(((K73)/(F73)),"100%")</f>
        <v>0.43326241334526533</v>
      </c>
      <c r="T73" s="103">
        <f>IFERROR(((K73+L73)/(F73)),"100%")</f>
        <v>0.78712297313862745</v>
      </c>
      <c r="U73" s="103">
        <f>IFERROR(((K73+L73+M73)/(F73)),"100%")</f>
        <v>0.90019774425401977</v>
      </c>
      <c r="V73" s="101">
        <f>IFERROR(((K73+L73+M73+N73)/(F73)),"100%")</f>
        <v>0.90019774425401977</v>
      </c>
      <c r="W73" s="77" t="s">
        <v>244</v>
      </c>
    </row>
    <row r="74" spans="3:24" ht="15.75" thickBot="1">
      <c r="E74" s="15"/>
      <c r="F74" s="16"/>
      <c r="G74" s="25"/>
      <c r="H74" s="26"/>
      <c r="I74" s="26"/>
      <c r="J74" s="27"/>
      <c r="K74" s="25"/>
      <c r="L74" s="28"/>
      <c r="M74" s="28"/>
      <c r="N74" s="29"/>
      <c r="O74" s="30"/>
      <c r="P74" s="96"/>
      <c r="Q74" s="96"/>
      <c r="R74" s="97"/>
      <c r="S74" s="105"/>
      <c r="T74" s="96"/>
      <c r="U74" s="96"/>
      <c r="V74" s="102"/>
      <c r="W74" s="17"/>
    </row>
    <row r="85" spans="13:15">
      <c r="O85" s="94"/>
    </row>
    <row r="87" spans="13:15">
      <c r="M87" s="95"/>
    </row>
  </sheetData>
  <mergeCells count="25">
    <mergeCell ref="W71:W72"/>
    <mergeCell ref="E70:W70"/>
    <mergeCell ref="F71:F72"/>
    <mergeCell ref="G71:J71"/>
    <mergeCell ref="K71:N71"/>
    <mergeCell ref="O71:R71"/>
    <mergeCell ref="S71:V71"/>
    <mergeCell ref="E71:E72"/>
    <mergeCell ref="B9:B10"/>
    <mergeCell ref="C9:C10"/>
    <mergeCell ref="D9:F9"/>
    <mergeCell ref="L9:O9"/>
    <mergeCell ref="P9:S9"/>
    <mergeCell ref="G9:K9"/>
    <mergeCell ref="C66:F66"/>
    <mergeCell ref="L66:Q66"/>
    <mergeCell ref="U66:X66"/>
    <mergeCell ref="E2:U2"/>
    <mergeCell ref="E3:U3"/>
    <mergeCell ref="E4:U4"/>
    <mergeCell ref="E5:U5"/>
    <mergeCell ref="E6:U6"/>
    <mergeCell ref="W8:W10"/>
    <mergeCell ref="T9:V9"/>
    <mergeCell ref="G8:V8"/>
  </mergeCells>
  <phoneticPr fontId="11" type="noConversion"/>
  <conditionalFormatting sqref="G73:H73 J73">
    <cfRule type="containsBlanks" dxfId="69" priority="32">
      <formula>LEN(TRIM(G73))=0</formula>
    </cfRule>
  </conditionalFormatting>
  <conditionalFormatting sqref="G74:J74">
    <cfRule type="containsBlanks" dxfId="68" priority="205">
      <formula>LEN(TRIM(G74))=0</formula>
    </cfRule>
  </conditionalFormatting>
  <conditionalFormatting sqref="I73">
    <cfRule type="containsBlanks" dxfId="67" priority="31">
      <formula>LEN(TRIM(I73))=0</formula>
    </cfRule>
  </conditionalFormatting>
  <conditionalFormatting sqref="K73:V74">
    <cfRule type="containsBlanks" dxfId="66" priority="30">
      <formula>LEN(TRIM(K73))=0</formula>
    </cfRule>
  </conditionalFormatting>
  <conditionalFormatting sqref="L32">
    <cfRule type="containsBlanks" dxfId="65" priority="29">
      <formula>LEN(TRIM(L32))=0</formula>
    </cfRule>
  </conditionalFormatting>
  <conditionalFormatting sqref="L38:L55">
    <cfRule type="containsBlanks" dxfId="64" priority="28">
      <formula>LEN(TRIM(L38))=0</formula>
    </cfRule>
  </conditionalFormatting>
  <conditionalFormatting sqref="L56:O61">
    <cfRule type="containsBlanks" dxfId="63" priority="27">
      <formula>LEN(TRIM(L56))=0</formula>
    </cfRule>
  </conditionalFormatting>
  <conditionalFormatting sqref="L12:S12 P13:S61 L13:O27">
    <cfRule type="containsBlanks" dxfId="62" priority="131">
      <formula>LEN(TRIM(L12))=0</formula>
    </cfRule>
  </conditionalFormatting>
  <conditionalFormatting sqref="M28:M36">
    <cfRule type="containsBlanks" dxfId="61" priority="164">
      <formula>LEN(TRIM(M28))=0</formula>
    </cfRule>
  </conditionalFormatting>
  <conditionalFormatting sqref="M37:O55">
    <cfRule type="containsBlanks" dxfId="60" priority="83">
      <formula>LEN(TRIM(M37))=0</formula>
    </cfRule>
  </conditionalFormatting>
  <conditionalFormatting sqref="T12:T61 M11:T11">
    <cfRule type="containsBlanks" dxfId="59" priority="94">
      <formula>LEN(TRIM(M11))=0</formula>
    </cfRule>
  </conditionalFormatting>
  <conditionalFormatting sqref="O73:V73">
    <cfRule type="containsBlanks" dxfId="58" priority="144" stopIfTrue="1">
      <formula>LEN(TRIM(O73))=0</formula>
    </cfRule>
    <cfRule type="cellIs" dxfId="57" priority="143" stopIfTrue="1" operator="greaterThanOrEqual">
      <formula>1.2</formula>
    </cfRule>
    <cfRule type="cellIs" dxfId="56" priority="142" stopIfTrue="1" operator="between">
      <formula>0.7</formula>
      <formula>1.2</formula>
    </cfRule>
    <cfRule type="cellIs" dxfId="55" priority="141" stopIfTrue="1" operator="between">
      <formula>0.5</formula>
      <formula>0.7</formula>
    </cfRule>
    <cfRule type="cellIs" dxfId="54" priority="140" stopIfTrue="1" operator="lessThan">
      <formula>0.5</formula>
    </cfRule>
    <cfRule type="cellIs" dxfId="53" priority="139" stopIfTrue="1" operator="equal">
      <formula>"100%"</formula>
    </cfRule>
  </conditionalFormatting>
  <conditionalFormatting sqref="P11:R61">
    <cfRule type="containsBlanks" dxfId="52" priority="137" stopIfTrue="1">
      <formula>LEN(TRIM(P11))=0</formula>
    </cfRule>
    <cfRule type="cellIs" dxfId="51" priority="136" stopIfTrue="1" operator="greaterThanOrEqual">
      <formula>1.2</formula>
    </cfRule>
    <cfRule type="cellIs" dxfId="50" priority="135" stopIfTrue="1" operator="between">
      <formula>0.7</formula>
      <formula>1.2</formula>
    </cfRule>
    <cfRule type="cellIs" dxfId="49" priority="134" stopIfTrue="1" operator="between">
      <formula>0.5</formula>
      <formula>0.7</formula>
    </cfRule>
    <cfRule type="cellIs" dxfId="48" priority="133" stopIfTrue="1" operator="lessThan">
      <formula>0.5</formula>
    </cfRule>
    <cfRule type="cellIs" dxfId="47" priority="132" stopIfTrue="1" operator="equal">
      <formula>"100%"</formula>
    </cfRule>
  </conditionalFormatting>
  <conditionalFormatting sqref="P12:V61">
    <cfRule type="cellIs" dxfId="46" priority="13" operator="equal">
      <formula>"NO DISPONIBLE"</formula>
    </cfRule>
  </conditionalFormatting>
  <conditionalFormatting sqref="S12:S61">
    <cfRule type="containsBlanks" dxfId="45" priority="26" stopIfTrue="1">
      <formula>LEN(TRIM(S12))=0</formula>
    </cfRule>
    <cfRule type="cellIs" dxfId="44" priority="21" stopIfTrue="1" operator="equal">
      <formula>"100%"</formula>
    </cfRule>
    <cfRule type="cellIs" dxfId="43" priority="22" stopIfTrue="1" operator="lessThan">
      <formula>0.5</formula>
    </cfRule>
    <cfRule type="cellIs" dxfId="42" priority="23" stopIfTrue="1" operator="between">
      <formula>0.5</formula>
      <formula>0.7</formula>
    </cfRule>
    <cfRule type="cellIs" dxfId="41" priority="24" stopIfTrue="1" operator="between">
      <formula>0.7</formula>
      <formula>1.2</formula>
    </cfRule>
    <cfRule type="cellIs" dxfId="40" priority="25" stopIfTrue="1" operator="greaterThanOrEqual">
      <formula>1.2</formula>
    </cfRule>
  </conditionalFormatting>
  <conditionalFormatting sqref="T11:T61">
    <cfRule type="cellIs" dxfId="39" priority="85" stopIfTrue="1" operator="lessThan">
      <formula>0.5</formula>
    </cfRule>
    <cfRule type="cellIs" dxfId="38" priority="86" stopIfTrue="1" operator="between">
      <formula>0.5</formula>
      <formula>0.7</formula>
    </cfRule>
    <cfRule type="cellIs" dxfId="37" priority="87" stopIfTrue="1" operator="between">
      <formula>0.7</formula>
      <formula>1.2</formula>
    </cfRule>
    <cfRule type="cellIs" dxfId="36" priority="88" stopIfTrue="1" operator="equal">
      <formula>"100%"</formula>
    </cfRule>
    <cfRule type="cellIs" dxfId="35" priority="89" stopIfTrue="1" operator="lessThan">
      <formula>0.5</formula>
    </cfRule>
    <cfRule type="cellIs" dxfId="34" priority="90" stopIfTrue="1" operator="between">
      <formula>0.5</formula>
      <formula>0.7</formula>
    </cfRule>
    <cfRule type="cellIs" dxfId="33" priority="91" stopIfTrue="1" operator="greaterThan">
      <formula>0.7</formula>
    </cfRule>
    <cfRule type="cellIs" dxfId="32" priority="92" stopIfTrue="1" operator="greaterThanOrEqual">
      <formula>1.2</formula>
    </cfRule>
    <cfRule type="containsBlanks" dxfId="31" priority="93" stopIfTrue="1">
      <formula>LEN(TRIM(T11))=0</formula>
    </cfRule>
    <cfRule type="cellIs" dxfId="30" priority="95" stopIfTrue="1" operator="equal">
      <formula>"100%"</formula>
    </cfRule>
    <cfRule type="cellIs" dxfId="29" priority="96" stopIfTrue="1" operator="lessThan">
      <formula>0.5</formula>
    </cfRule>
    <cfRule type="cellIs" dxfId="28" priority="97" stopIfTrue="1" operator="between">
      <formula>0.5</formula>
      <formula>0.7</formula>
    </cfRule>
    <cfRule type="cellIs" dxfId="27" priority="98" stopIfTrue="1" operator="between">
      <formula>0.7</formula>
      <formula>1.2</formula>
    </cfRule>
    <cfRule type="cellIs" dxfId="26" priority="99" stopIfTrue="1" operator="greaterThanOrEqual">
      <formula>1.2</formula>
    </cfRule>
    <cfRule type="containsBlanks" dxfId="25" priority="100" stopIfTrue="1">
      <formula>LEN(TRIM(T11))=0</formula>
    </cfRule>
  </conditionalFormatting>
  <conditionalFormatting sqref="T11:U61">
    <cfRule type="cellIs" dxfId="24" priority="38" stopIfTrue="1" operator="equal">
      <formula>"100%"</formula>
    </cfRule>
  </conditionalFormatting>
  <conditionalFormatting sqref="U11:U61">
    <cfRule type="cellIs" dxfId="23" priority="39" stopIfTrue="1" operator="lessThan">
      <formula>0.5</formula>
    </cfRule>
    <cfRule type="containsBlanks" dxfId="22" priority="43" stopIfTrue="1">
      <formula>LEN(TRIM(U11))=0</formula>
    </cfRule>
    <cfRule type="cellIs" dxfId="21" priority="42" stopIfTrue="1" operator="greaterThanOrEqual">
      <formula>1.2</formula>
    </cfRule>
    <cfRule type="cellIs" dxfId="20" priority="41" stopIfTrue="1" operator="between">
      <formula>0.7</formula>
      <formula>1.2</formula>
    </cfRule>
    <cfRule type="cellIs" dxfId="19" priority="40" stopIfTrue="1" operator="between">
      <formula>0.5</formula>
      <formula>0.7</formula>
    </cfRule>
  </conditionalFormatting>
  <conditionalFormatting sqref="U11:V61">
    <cfRule type="containsBlanks" dxfId="18" priority="37">
      <formula>LEN(TRIM(U11))=0</formula>
    </cfRule>
  </conditionalFormatting>
  <conditionalFormatting sqref="V12:V61">
    <cfRule type="containsBlanks" dxfId="17" priority="19" stopIfTrue="1">
      <formula>LEN(TRIM(V12))=0</formula>
    </cfRule>
    <cfRule type="cellIs" dxfId="16" priority="18" stopIfTrue="1" operator="greaterThanOrEqual">
      <formula>1.2</formula>
    </cfRule>
    <cfRule type="cellIs" dxfId="15" priority="17" stopIfTrue="1" operator="between">
      <formula>0.7</formula>
      <formula>1.2</formula>
    </cfRule>
    <cfRule type="cellIs" dxfId="14" priority="16" stopIfTrue="1" operator="between">
      <formula>0.5</formula>
      <formula>0.7</formula>
    </cfRule>
    <cfRule type="cellIs" dxfId="13" priority="15" stopIfTrue="1" operator="lessThan">
      <formula>0.5</formula>
    </cfRule>
    <cfRule type="cellIs" dxfId="12" priority="14" stopIfTrue="1" operator="equal">
      <formula>"100%"</formula>
    </cfRule>
  </conditionalFormatting>
  <conditionalFormatting sqref="V11">
    <cfRule type="cellIs" dxfId="11" priority="7" stopIfTrue="1" operator="equal">
      <formula>"100%"</formula>
    </cfRule>
  </conditionalFormatting>
  <conditionalFormatting sqref="V11">
    <cfRule type="cellIs" dxfId="10" priority="8" stopIfTrue="1" operator="lessThan">
      <formula>0.5</formula>
    </cfRule>
    <cfRule type="cellIs" dxfId="9" priority="9" stopIfTrue="1" operator="between">
      <formula>0.5</formula>
      <formula>0.7</formula>
    </cfRule>
    <cfRule type="cellIs" dxfId="8" priority="10" stopIfTrue="1" operator="between">
      <formula>0.7</formula>
      <formula>1.2</formula>
    </cfRule>
    <cfRule type="cellIs" dxfId="7" priority="11" stopIfTrue="1" operator="greaterThanOrEqual">
      <formula>1.2</formula>
    </cfRule>
    <cfRule type="containsBlanks" dxfId="6" priority="12" stopIfTrue="1">
      <formula>LEN(TRIM(V11))=0</formula>
    </cfRule>
  </conditionalFormatting>
  <conditionalFormatting sqref="S11">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LEN(TRIM(S11))=0</formula>
    </cfRule>
  </conditionalFormatting>
  <pageMargins left="1.1023622047244095" right="0.70866141732283472" top="0.74803149606299213" bottom="0.74803149606299213" header="0.31496062992125984" footer="0.31496062992125984"/>
  <pageSetup paperSize="5" scale="2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26" sqref="B26"/>
    </sheetView>
  </sheetViews>
  <sheetFormatPr defaultColWidth="11.42578125" defaultRowHeight="15"/>
  <cols>
    <col min="1" max="1" width="20.28515625" customWidth="1"/>
    <col min="2" max="2" width="34.7109375" customWidth="1"/>
  </cols>
  <sheetData>
    <row r="1" spans="1:2">
      <c r="A1" s="21" t="s">
        <v>245</v>
      </c>
    </row>
    <row r="3" spans="1:2" ht="120" customHeight="1">
      <c r="A3" s="167" t="s">
        <v>246</v>
      </c>
      <c r="B3" s="167"/>
    </row>
    <row r="5" spans="1:2" ht="45">
      <c r="A5" s="22"/>
      <c r="B5" s="23" t="s">
        <v>247</v>
      </c>
    </row>
    <row r="6" spans="1:2" ht="60">
      <c r="A6" s="24"/>
      <c r="B6" s="23" t="s">
        <v>248</v>
      </c>
    </row>
  </sheetData>
  <mergeCells count="1">
    <mergeCell ref="A3:B3"/>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2021-02-22T21:43:21Z</dcterms:created>
  <dcterms:modified xsi:type="dcterms:W3CDTF">2025-01-17T17:40:07Z</dcterms:modified>
  <cp:category/>
  <cp:contentStatus/>
</cp:coreProperties>
</file>