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Dell\Desktop\IMPLANBJ\2024\IMPLANBJ-4T2024\4.2 CACOyM\Información planeación\Información planeación\"/>
    </mc:Choice>
  </mc:AlternateContent>
  <xr:revisionPtr revIDLastSave="0" documentId="13_ncr:1_{087A3D93-545F-4B29-B8F9-72DB7E8A2DA3}" xr6:coauthVersionLast="47" xr6:coauthVersionMax="47" xr10:uidLastSave="{00000000-0000-0000-0000-000000000000}"/>
  <bookViews>
    <workbookView xWindow="-120" yWindow="-120" windowWidth="29040" windowHeight="15720" xr2:uid="{00000000-000D-0000-FFFF-FFFF00000000}"/>
  </bookViews>
  <sheets>
    <sheet name="SEGUIMIENTO EJE 3" sheetId="1" r:id="rId1"/>
    <sheet name="Instrucciones" sheetId="3" r:id="rId2"/>
    <sheet name="Hoja1" sheetId="2" r:id="rId3"/>
  </sheets>
  <definedNames>
    <definedName name="ADFASDF">#REF!</definedName>
    <definedName name="_xlnm.Print_Area" localSheetId="0">'SEGUIMIENTO EJE 3'!$B$3:$W$29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EJE 3'!$4:$14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1" l="1"/>
  <c r="R36" i="1"/>
  <c r="S20" i="1" l="1"/>
  <c r="S21" i="1"/>
  <c r="S22" i="1"/>
  <c r="S23" i="1"/>
  <c r="S24" i="1"/>
  <c r="S19" i="1"/>
  <c r="S18" i="1"/>
  <c r="S16" i="1"/>
  <c r="S17" i="1"/>
  <c r="Q37" i="1"/>
  <c r="Q36" i="1"/>
  <c r="R24" i="1"/>
  <c r="R23" i="1"/>
  <c r="R22" i="1"/>
  <c r="R21" i="1"/>
  <c r="R20" i="1"/>
  <c r="R19" i="1"/>
  <c r="R18" i="1"/>
  <c r="R16" i="1"/>
  <c r="R17" i="1"/>
  <c r="L37" i="1"/>
  <c r="L36" i="1"/>
  <c r="Q18" i="1"/>
  <c r="Q19" i="1"/>
  <c r="Q20" i="1"/>
  <c r="Q21" i="1"/>
  <c r="Q22" i="1"/>
  <c r="Q23" i="1"/>
  <c r="Q24" i="1"/>
  <c r="Q16" i="1"/>
  <c r="Q17" i="1"/>
  <c r="F37" i="1"/>
  <c r="P21" i="1"/>
  <c r="P20" i="1"/>
  <c r="F36" i="1"/>
  <c r="S36" i="1" s="1"/>
  <c r="P17" i="1"/>
  <c r="P18" i="1"/>
  <c r="P19" i="1"/>
  <c r="P22" i="1"/>
  <c r="P23" i="1"/>
  <c r="P24" i="1"/>
  <c r="P36" i="1" l="1"/>
  <c r="P37" i="1"/>
  <c r="P25" i="1"/>
  <c r="V25" i="1"/>
  <c r="U35" i="1" l="1"/>
  <c r="T35" i="1"/>
  <c r="S35" i="1"/>
  <c r="R35" i="1"/>
  <c r="Q35" i="1"/>
  <c r="P35" i="1"/>
  <c r="O35" i="1"/>
  <c r="V35" i="1" s="1"/>
  <c r="U25" i="1"/>
  <c r="T25" i="1"/>
  <c r="S25" i="1"/>
  <c r="R25" i="1"/>
  <c r="Q25" i="1"/>
  <c r="P16" i="1"/>
  <c r="S37" i="1"/>
  <c r="O37" i="1"/>
  <c r="V37" i="1" s="1"/>
  <c r="O36" i="1"/>
  <c r="V36" i="1" s="1"/>
  <c r="S8" i="2"/>
  <c r="R8" i="2"/>
  <c r="Q8" i="2"/>
  <c r="P8" i="2"/>
  <c r="O8" i="2"/>
  <c r="N8" i="2"/>
  <c r="M8" i="2"/>
  <c r="L8" i="2"/>
  <c r="C8" i="2"/>
  <c r="S7" i="2"/>
  <c r="R7" i="2"/>
  <c r="Q7" i="2"/>
  <c r="P7" i="2"/>
  <c r="O7" i="2"/>
  <c r="N7" i="2"/>
  <c r="M7" i="2"/>
  <c r="L7" i="2"/>
  <c r="C7" i="2"/>
  <c r="S6" i="2"/>
  <c r="R6" i="2"/>
  <c r="Q6" i="2"/>
  <c r="P6" i="2"/>
  <c r="O6" i="2"/>
  <c r="N6" i="2"/>
  <c r="M6" i="2"/>
  <c r="L6" i="2"/>
  <c r="C6" i="2"/>
</calcChain>
</file>

<file path=xl/sharedStrings.xml><?xml version="1.0" encoding="utf-8"?>
<sst xmlns="http://schemas.openxmlformats.org/spreadsheetml/2006/main" count="144" uniqueCount="84">
  <si>
    <t>SEGUIMIENTO DE AVANCE EN CUMPLIMIENTO DE METAS Y OBJETIVOS 2024</t>
  </si>
  <si>
    <t>EJE 3: MEDIO AMBIENTE SOSTENIBLE</t>
  </si>
  <si>
    <t xml:space="preserve">CLAVE Y NOMBRE DEL PPA:3.3 Programa para el Ordenamiento Territorial y Desarrollo Urbano Sostenible </t>
  </si>
  <si>
    <t>INSTITUTO DE PLANEACIÓN DEL DESARROLLO URBANO DEL MUNICIPIO DE BENITO JUÁREZ</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</si>
  <si>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</si>
  <si>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</si>
  <si>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</si>
  <si>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</si>
  <si>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</si>
  <si>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ALCANZADA 2024</t>
  </si>
  <si>
    <t>PORCENTAJE DE AVANCE TRIMESTRAL 2024</t>
  </si>
  <si>
    <t>PORCENTAJE DE AVANCE TRIMESTRAL ACUMULADO 2024</t>
  </si>
  <si>
    <t>JUSTIFICACIÓN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</si>
  <si>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</si>
  <si>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</si>
  <si>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</si>
  <si>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</si>
  <si>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</si>
  <si>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</si>
  <si>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</si>
  <si>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</si>
  <si>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</si>
  <si>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t>3.3.1: Contribuir a garantizar la preservación de la riqueza natural única que tiene nuestro municipio mediante un crecimiento ordenado, sostenible y con responsabilidad compartida mediante la procuración y la protección del medio ambiente y biodiversidad de las diferentes especies, que conllevaran a un equilibrio ecológico de acuerdo con el crecimiento de la ciudad</t>
  </si>
  <si>
    <t xml:space="preserve">IMSMA: Índice del Manejo Sustentable del Medio Ambiente. </t>
  </si>
  <si>
    <t>Anual</t>
  </si>
  <si>
    <t>Unidad de medida del indicador: 
Posición</t>
  </si>
  <si>
    <t>Este indicador se modificó en la actualización del Plan Municipal de Desarrollo 2021-2024.
Meta Trimestral: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Meta Anual: El avance anual se mantiene igual al avance trimestral ya que es un indicador ascendente no acumulativo.</t>
  </si>
  <si>
    <t>Propósito  IMPLAN</t>
  </si>
  <si>
    <t>3.3.1.1: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</si>
  <si>
    <t>PIPUE: Porcentaje de instrumentos de planeación urbana entregados.</t>
  </si>
  <si>
    <t>Trimestral</t>
  </si>
  <si>
    <t>Unidad de medida del indicador: 
Porcentaje
Unidad de medida: 
Instrumentos</t>
  </si>
  <si>
    <r>
      <rPr>
        <b/>
        <sz val="11"/>
        <color theme="1"/>
        <rFont val="Arial"/>
        <family val="2"/>
      </rPr>
      <t xml:space="preserve">Justificación: </t>
    </r>
    <r>
      <rPr>
        <sz val="11"/>
        <color theme="1"/>
        <rFont val="Arial"/>
        <family val="2"/>
      </rPr>
      <t>Al cuarto  trimestre se ha realizado las actividades programadas para la elaboración de planes programas y proyectos urbanos considerados en el ejercicio fiscal 2024 cumpliéndose al 100% lo programado</t>
    </r>
  </si>
  <si>
    <t>Componente Dirección General IMPLAN</t>
  </si>
  <si>
    <t>3.3.1.1.1. Elaborar la estrategia de movilidad integral en el Municipio de Benito Juárez que se indica en el Programa de Desarrollo Urbano del Centro de Población de Cancún (PDUCPC 2022) y la derivada del proyectos de desarrollo de carácter federal</t>
  </si>
  <si>
    <t xml:space="preserve">PEMIR: Porcentaje de estrategia de movilidad integral </t>
  </si>
  <si>
    <r>
      <rPr>
        <b/>
        <sz val="11"/>
        <color theme="1"/>
        <rFont val="Arial"/>
        <family val="2"/>
      </rPr>
      <t>Justificación:</t>
    </r>
    <r>
      <rPr>
        <sz val="11"/>
        <color theme="1"/>
        <rFont val="Arial"/>
        <family val="2"/>
      </rPr>
      <t xml:space="preserve"> Se concluye al 100% la estrategia de movilidad integral en el Municipio de Benito Juárez que se indica en el Programa de Desarrollo Urbano del Centro de Población de Cancún (PDUCPC 2022) y la derivada del proyectos de desarrollo de carácter federal</t>
    </r>
  </si>
  <si>
    <t>Actividad Dirección General IMPLAN</t>
  </si>
  <si>
    <t>3.3.1.1.1.1: Elaborar los anteproyectos de transporte alternativo para la mejora de la movilidad urbana del Municipio de Benito Juárez</t>
  </si>
  <si>
    <t xml:space="preserve">PATUA: Porcentaje de Anteproyectos de Transporte Alternativo de Movilidad Urbana </t>
  </si>
  <si>
    <r>
      <rPr>
        <b/>
        <sz val="11"/>
        <color theme="1"/>
        <rFont val="Arial"/>
        <family val="2"/>
      </rPr>
      <t>Justificación</t>
    </r>
    <r>
      <rPr>
        <sz val="11"/>
        <color theme="1"/>
        <rFont val="Arial"/>
        <family val="2"/>
      </rPr>
      <t xml:space="preserve">: 
</t>
    </r>
    <r>
      <rPr>
        <b/>
        <sz val="11"/>
        <color theme="1"/>
        <rFont val="Arial"/>
        <family val="2"/>
      </rPr>
      <t>a. AVENIDA ESCÉNICA:</t>
    </r>
    <r>
      <rPr>
        <sz val="11"/>
        <color theme="1"/>
        <rFont val="Arial"/>
        <family val="2"/>
      </rPr>
      <t xml:space="preserve"> Se cuenta con la propuesta de trazo, que fue entregada mediante oficio MBJ/PM/DGIPDU/CGIP/195/2024 a la Secretaria de Ecología y  Desarrollo Urbano del Municipio, a fin de que sea objeto de observaciones y comentarios de posibles afectaciones a particulares. A partir de sus observaciones y comentarios se espera contar con elementos para el diseño del trazo definitivo en el año 2025
</t>
    </r>
    <r>
      <rPr>
        <b/>
        <sz val="11"/>
        <color theme="1"/>
        <rFont val="Arial"/>
        <family val="2"/>
      </rPr>
      <t xml:space="preserve"> b. CENTRO DE TRANSFERENCIA INTERMODAL:</t>
    </r>
    <r>
      <rPr>
        <sz val="11"/>
        <color theme="1"/>
        <rFont val="Arial"/>
        <family val="2"/>
      </rPr>
      <t xml:space="preserve"> Se cuenta con el anteproyecto del CETRAM, que fue entregado mediante oficio MBJ/PM/DGIPDU/CG/306/2024 a la Secretaria de  Obras Públicas, para que sea contemplado en su correspondiente cartera de proyectos. </t>
    </r>
    <r>
      <rPr>
        <b/>
        <sz val="11"/>
        <color theme="1"/>
        <rFont val="Arial"/>
        <family val="2"/>
      </rPr>
      <t xml:space="preserve">c. SISTEMA INTEGRAL DE ENLACES, TREN MAYA. </t>
    </r>
    <r>
      <rPr>
        <sz val="11"/>
        <color theme="1"/>
        <rFont val="Arial"/>
        <family val="2"/>
      </rPr>
      <t xml:space="preserve">Se cuenta con la información aérea y terrestre como un insumo interno para actualizar en su momento el sistema vial de movilidad del Programa Municipal de Desarrollo Urbano. 
</t>
    </r>
    <r>
      <rPr>
        <b/>
        <sz val="11"/>
        <color theme="1"/>
        <rFont val="Arial"/>
        <family val="2"/>
      </rPr>
      <t xml:space="preserve">d. 2 PROYECTOS DE CICLOVÍAS: </t>
    </r>
    <r>
      <rPr>
        <sz val="11"/>
        <color theme="1"/>
        <rFont val="Arial"/>
        <family val="2"/>
      </rPr>
      <t xml:space="preserve"> Se cuenta con el anteproyecto del ciclovías, 1. Avenida Andrés Quintana Roo desde Avenida López Portillo hasta Avenida Kabah y 2. Avenida Bonampak Avenida Chichen Itzá hasta calle 82 ( Universidad del Caribe)  que fueron entregados mediante oficio MBJ/PM/DGIPDU/CG/306/2024 a la Secretaria de  Obras Públicas, para que sea contemplado en su correspondiente cartera de proyectos.
</t>
    </r>
    <r>
      <rPr>
        <b/>
        <sz val="11"/>
        <color theme="1"/>
        <rFont val="Arial"/>
        <family val="2"/>
      </rPr>
      <t>Avance trimestral: 100%
Avance acumulado anual 100%.</t>
    </r>
  </si>
  <si>
    <t>3.3.1.1.2. Actualizar la normatividad de desarrollo urbano en el Municipio de Benito Juárez en materia de lo que establecen las leyes federal y estatal de asentamientos humanos, ordenamiento territorial y de desarrollo urbano</t>
  </si>
  <si>
    <t>PAAAHOTyDU: Porcentaje de  Avance en la Actualización de Normatividad con relación a los Asentamientos Humanos, Ordenamiento Territorial y Desarrollo Urbano en el Municipio de Benito Juárez</t>
  </si>
  <si>
    <r>
      <rPr>
        <b/>
        <sz val="11"/>
        <color theme="1"/>
        <rFont val="Arial"/>
        <family val="2"/>
      </rPr>
      <t>Justificación:</t>
    </r>
    <r>
      <rPr>
        <sz val="11"/>
        <color theme="1"/>
        <rFont val="Arial"/>
        <family val="2"/>
      </rPr>
      <t xml:space="preserve"> Se tiene la delimitación cartográfica misma que servirá para la Actualización de la normativa en desarrollo urbano</t>
    </r>
  </si>
  <si>
    <t>3.3.1.2.1: Elaboración del diagnóstico del Programa Municipal de Desarrollo Urbano de Benito Juárez, Quintana Roo</t>
  </si>
  <si>
    <t>PDPMDU: Porcentaje del Diagnóstico del Programa Municipal de Desarrollo Urbano de Benito Juárez, Quintana Roo.</t>
  </si>
  <si>
    <r>
      <rPr>
        <b/>
        <sz val="11"/>
        <color theme="1"/>
        <rFont val="Arial"/>
        <family val="2"/>
      </rPr>
      <t>Justificación</t>
    </r>
    <r>
      <rPr>
        <sz val="11"/>
        <color theme="1"/>
        <rFont val="Arial"/>
        <family val="2"/>
      </rPr>
      <t xml:space="preserve">: Se ha concluido con el diagnóstico, el cual contempla información temática de los medios natural y socioeconómico, las tendencias más importantes de deterioro y proyecciones de crecimiento de población y demandas de servicios básicos. Así mismo se indican líneas estratégicas que se deben considerar en la parte programática en el momento en que se elabore el Programa Municipal de Desarrollo Urbano del Municipio de Benito Juárez, de acuerdo a los lineamientos que establece la Secretaría de Desarrollo Agrario, Urbano y Territorial de la Federación.
</t>
    </r>
    <r>
      <rPr>
        <b/>
        <sz val="11"/>
        <color theme="1"/>
        <rFont val="Arial"/>
        <family val="2"/>
      </rPr>
      <t>Avance trimestral 100%
Avance acumulado 100%</t>
    </r>
  </si>
  <si>
    <t xml:space="preserve">3.3.1.2.2: Actualizar la cartografía urbana de usos de suelo del Centro de Población de Cancún para su validación por la autoridad competente en materia de desarrollo urbano, a fin de  contribuir a la incentiva del paradigma de ciudad compacta </t>
  </si>
  <si>
    <t>PACUUSCPC: Porcentaje del Actualización de Carta Urbana de Usos de Suelo del Centro de Población de Cancún</t>
  </si>
  <si>
    <t>Unidad de medida del indicador: 
Porcentaje
Unidad de medida: 
Proyectos</t>
  </si>
  <si>
    <r>
      <rPr>
        <b/>
        <sz val="11"/>
        <color theme="1"/>
        <rFont val="Arial"/>
        <family val="2"/>
      </rPr>
      <t>Justificación</t>
    </r>
    <r>
      <rPr>
        <sz val="11"/>
        <color theme="1"/>
        <rFont val="Arial"/>
        <family val="2"/>
      </rPr>
      <t xml:space="preserve">: Mediante el oficio MBJ/PM/DGIPDU/CGIP/305/2024 se entregó a la Dirección de Planeación y Normatividad Urbana de la Secretaría de Ecología y Desarrollo Urbano del Municipio la cartografía correspondiente a los usos de suelo del centro de población Cancún, con la finalidad de su validación. Dando así cumplimiento a los alcances establecidos para este año 2024.
</t>
    </r>
    <r>
      <rPr>
        <b/>
        <sz val="11"/>
        <color theme="1"/>
        <rFont val="Arial"/>
        <family val="2"/>
      </rPr>
      <t>Avance trimestral 100%
Avance acumulado 100%</t>
    </r>
  </si>
  <si>
    <t>Componente Unidad Administrativa IMPLAN</t>
  </si>
  <si>
    <t>3.3.1.1.2: Acciones de  gestión y  administración del presupuesto para la rendición de cuentas ante los entes fiscalizadores realizadas</t>
  </si>
  <si>
    <t>PIGFPA: Porcentaje de Informes de Gestión Financiera del presupuesto asignado</t>
  </si>
  <si>
    <t>UNIDAD DE MEDIDA DEL INDICADOR: 
Porcentaje
UNIDAD DE MEDIDA DE LAS VARIABLES: 
Informes</t>
  </si>
  <si>
    <r>
      <rPr>
        <b/>
        <sz val="11"/>
        <color theme="1"/>
        <rFont val="Arial"/>
        <family val="2"/>
      </rPr>
      <t xml:space="preserve">Justificación Trimestral:
</t>
    </r>
    <r>
      <rPr>
        <sz val="11"/>
        <color theme="1"/>
        <rFont val="Arial"/>
        <family val="2"/>
      </rPr>
      <t>1. - Se cuenta con la información para el  avance de gestión financiera correspondiente al cuarto trimestre 2024. 
2.- Se emitieron los Estados Financieros correspondiente al cuarto trimestre 2024 
3. Se entregó la información correspondiente al tercer trimestre 2024 del Avance de Gestión Financiera 
4.- se realizo la Evaluación del SEVAC correspondiente al tercer trimestre 2024 teniendo una puntuación de 99%,
5.- Se ha cumplido con las obligaciones de transparencia en tiempo y forma 
6.- Se concluyó con la Auditoria a la Cuenta Pública Correspondiente al ejercicio fiscal 2023 tanto de la ASEQROO, Contraloría Municipal y Despacho Externo, quedando solventadas las observaciones al 100%. Avance Acumulado del 100%</t>
    </r>
  </si>
  <si>
    <t>actividad Unidad Administrativa IMPLAN</t>
  </si>
  <si>
    <t>3.3.1.1.2.1: Gestión de los recursos humanos, materiales y servicios.</t>
  </si>
  <si>
    <t>PGRHMyS: Porcentaje de gestión de los recursos humanos y adquisiciones de bienes y servicios realizadas</t>
  </si>
  <si>
    <t>UNIDAD DE MEDIDA DEL INDICADOR: 
Porcentaje
UNIDAD DE MEDIDA DE LAS VARIABLES: 
Gestiones</t>
  </si>
  <si>
    <r>
      <rPr>
        <b/>
        <sz val="11"/>
        <color theme="1"/>
        <rFont val="Arial"/>
        <family val="2"/>
      </rPr>
      <t>Justificación Trimestral:</t>
    </r>
    <r>
      <rPr>
        <sz val="11"/>
        <color theme="1"/>
        <rFont val="Arial"/>
        <family val="2"/>
      </rPr>
      <t xml:space="preserve">  Se llevaron a cabo las siguientes acciones administrativas:
1.- Control y seguimiento del manejo de personal del Instituto;
2.- Se ha dado contestación al Instituto Municipal de Transparencia y Acceso a la Información Municipal de las solicitudes de información requeridas a este Instituto;
3.- Se realizó la tramitología de las ministraciones del cuarto trimestre ante la Tesorería Municipal;
4.- Se realizó el pago de suministros y servicios básicos como son, tintas, tóner, papelería, combustible, arrendamiento de las oficinas, servicio de energía eléctrica, agua potable, servicio telefónico e internet viáticos para entrega de información y reuniones referentes a la Cuenta Pública 2023 a la ASEQROO.
5. Se cuanta con el anteproyecto de la MIR 2025
6. Se cuenta con el Proyecto del Presupuesto de Ingresos y Egresos 2025
se tiene un avance acumulado de 100%                 </t>
    </r>
  </si>
  <si>
    <t>ELABORÓ                                                                                                                                C. Federico Saul Tovar Rodríguez                                                                                Jefe del Departamento Contable</t>
  </si>
  <si>
    <t>REVISÓ
Mtro. Enrique E. Encalada Sánchez
Dirección de Planeación de la DGPM</t>
  </si>
  <si>
    <t>AUTORIZÓ  
Lic. Héctor Sánchez Tirado
Director General</t>
  </si>
  <si>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</si>
  <si>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</si>
  <si>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</si>
  <si>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</si>
  <si>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</si>
  <si>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</si>
  <si>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</si>
  <si>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JUSTIFICACIÓN TRIMESTRAL Y ANUAL DE AVANCE DE RESULTADOS 2024</t>
  </si>
  <si>
    <t>TRIMESTRE 1 2023</t>
  </si>
  <si>
    <t>TRIMESTRE 2 2023</t>
  </si>
  <si>
    <t>TRIMESTRE 3 2023</t>
  </si>
  <si>
    <t>TRIMESTRE 4 2023</t>
  </si>
  <si>
    <t>Dirección General</t>
  </si>
  <si>
    <t>Unidad Administrativo</t>
  </si>
  <si>
    <t>El presupuesto autorizado por la Tesorería Municipal para el ejercicio 2024 es de $2,500,000.00. en la Décima Primera Sesión Ordinaria de Junta de Gobierno del IMPLAN se aprueba el incremento del presupuesto debido a un remante del ejercicio 2023 por la cantidad de $57,416.16 teniendo un presupuesto autorizado para el ejercicio fiscal 2024 de $ 2,5557,416.15</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</si>
  <si>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</si>
  <si>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</si>
  <si>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</si>
  <si>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</si>
  <si>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JUSTIFICACION TRIMESTRAL Y ANUAL DE AVANCE DE RESULTADOS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</si>
</sst>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4">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b/>
      <sz val="14"/>
      <name val="Arial"/>
      <family val="2"/>
    </font>
    <font>
      <b/>
      <sz val="16"/>
      <name val="Arial"/>
      <family val="2"/>
    </font>
    <font>
      <b/>
      <sz val="24"/>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theme="7" tint="0.59999389629810485"/>
        <bgColor rgb="FF000000"/>
      </patternFill>
    </fill>
  </fills>
  <borders count="109">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dashed">
        <color theme="1"/>
      </left>
      <right/>
      <top style="thin">
        <color indexed="64"/>
      </top>
      <bottom style="dotted">
        <color theme="1"/>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ashed">
        <color theme="1"/>
      </left>
      <right style="dashed">
        <color theme="1"/>
      </right>
      <top/>
      <bottom style="dotted">
        <color indexed="64"/>
      </bottom>
      <diagonal/>
    </border>
    <border>
      <left style="dashed">
        <color theme="1"/>
      </left>
      <right style="medium">
        <color indexed="64"/>
      </right>
      <top/>
      <bottom style="dotted">
        <color indexed="64"/>
      </bottom>
      <diagonal/>
    </border>
    <border>
      <left style="thin">
        <color indexed="64"/>
      </left>
      <right style="dashed">
        <color theme="1"/>
      </right>
      <top style="dotted">
        <color indexed="64"/>
      </top>
      <bottom style="medium">
        <color indexed="64"/>
      </bottom>
      <diagonal/>
    </border>
    <border>
      <left/>
      <right style="dotted">
        <color indexed="64"/>
      </right>
      <top style="medium">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thin">
        <color indexed="64"/>
      </right>
      <top/>
      <bottom style="thin">
        <color indexed="64"/>
      </bottom>
      <diagonal/>
    </border>
    <border>
      <left/>
      <right style="dotted">
        <color indexed="64"/>
      </right>
      <top style="thin">
        <color indexed="64"/>
      </top>
      <bottom style="dotted">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right style="medium">
        <color indexed="64"/>
      </right>
      <top style="thin">
        <color indexed="64"/>
      </top>
      <bottom style="thin">
        <color indexed="64"/>
      </bottom>
      <diagonal/>
    </border>
    <border>
      <left style="medium">
        <color indexed="64"/>
      </left>
      <right style="dashed">
        <color theme="1"/>
      </right>
      <top/>
      <bottom style="dashed">
        <color theme="1"/>
      </bottom>
      <diagonal/>
    </border>
    <border>
      <left/>
      <right style="dashed">
        <color theme="1"/>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top/>
      <bottom style="thin">
        <color indexed="64"/>
      </bottom>
      <diagonal/>
    </border>
    <border>
      <left style="dashed">
        <color theme="1"/>
      </left>
      <right style="dashed">
        <color theme="1"/>
      </right>
      <top style="dashed">
        <color theme="1"/>
      </top>
      <bottom style="dashed">
        <color indexed="64"/>
      </bottom>
      <diagonal/>
    </border>
    <border>
      <left style="dashed">
        <color theme="1"/>
      </left>
      <right/>
      <top style="dashed">
        <color theme="1"/>
      </top>
      <bottom style="dashed">
        <color indexed="64"/>
      </bottom>
      <diagonal/>
    </border>
    <border>
      <left style="medium">
        <color indexed="64"/>
      </left>
      <right style="medium">
        <color indexed="64"/>
      </right>
      <top style="dashed">
        <color theme="1"/>
      </top>
      <bottom style="dashed">
        <color indexed="64"/>
      </bottom>
      <diagonal/>
    </border>
    <border>
      <left/>
      <right style="dashed">
        <color theme="1"/>
      </right>
      <top style="dashed">
        <color theme="1"/>
      </top>
      <bottom style="dashed">
        <color indexed="64"/>
      </bottom>
      <diagonal/>
    </border>
    <border>
      <left style="medium">
        <color theme="1"/>
      </left>
      <right style="dashed">
        <color theme="1"/>
      </right>
      <top style="dashed">
        <color theme="1"/>
      </top>
      <bottom style="dashed">
        <color indexed="64"/>
      </bottom>
      <diagonal/>
    </border>
    <border>
      <left style="dashed">
        <color theme="1"/>
      </left>
      <right style="medium">
        <color indexed="64"/>
      </right>
      <top style="dashed">
        <color theme="1"/>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dotted">
        <color indexed="64"/>
      </top>
      <bottom style="dashed">
        <color indexed="64"/>
      </bottom>
      <diagonal/>
    </border>
    <border>
      <left style="medium">
        <color indexed="64"/>
      </left>
      <right style="dashed">
        <color theme="1"/>
      </right>
      <top style="medium">
        <color indexed="64"/>
      </top>
      <bottom style="dashed">
        <color indexed="64"/>
      </bottom>
      <diagonal/>
    </border>
    <border>
      <left style="dashed">
        <color theme="1"/>
      </left>
      <right style="dashed">
        <color theme="1"/>
      </right>
      <top style="medium">
        <color indexed="64"/>
      </top>
      <bottom style="dashed">
        <color indexed="64"/>
      </bottom>
      <diagonal/>
    </border>
    <border>
      <left style="dashed">
        <color indexed="64"/>
      </left>
      <right style="dashed">
        <color indexed="64"/>
      </right>
      <top style="thin">
        <color indexed="64"/>
      </top>
      <bottom style="dashed">
        <color theme="1"/>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s>
  <cellStyleXfs count="5">
    <xf numFmtId="0" fontId="0" fillId="0" borderId="0"/>
    <xf numFmtId="9"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cellStyleXfs>
  <cellXfs count="215">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4" fillId="7" borderId="10"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10" fontId="0" fillId="4" borderId="23" xfId="0" applyNumberFormat="1" applyFill="1" applyBorder="1" applyAlignment="1">
      <alignment horizontal="center" vertical="center" wrapText="1"/>
    </xf>
    <xf numFmtId="10" fontId="0" fillId="4" borderId="24" xfId="0" applyNumberFormat="1" applyFill="1" applyBorder="1" applyAlignment="1">
      <alignment horizontal="center" vertical="center" wrapText="1"/>
    </xf>
    <xf numFmtId="10" fontId="0" fillId="4" borderId="25" xfId="0" applyNumberFormat="1" applyFill="1" applyBorder="1" applyAlignment="1">
      <alignment horizontal="center" vertical="center" wrapText="1"/>
    </xf>
    <xf numFmtId="0" fontId="4" fillId="3" borderId="27"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164" fontId="4" fillId="3" borderId="36"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10" fontId="0" fillId="4" borderId="41" xfId="0" applyNumberFormat="1" applyFill="1" applyBorder="1" applyAlignment="1">
      <alignment horizontal="center" vertical="center" wrapText="1"/>
    </xf>
    <xf numFmtId="0" fontId="3" fillId="0" borderId="42" xfId="0" applyFont="1" applyBorder="1" applyAlignment="1">
      <alignment horizontal="center" vertical="center" wrapText="1"/>
    </xf>
    <xf numFmtId="0" fontId="4" fillId="3" borderId="32" xfId="0" applyFont="1" applyFill="1" applyBorder="1" applyAlignment="1">
      <alignment horizontal="center" vertical="center" wrapText="1"/>
    </xf>
    <xf numFmtId="164" fontId="4" fillId="3" borderId="30" xfId="0" applyNumberFormat="1" applyFont="1" applyFill="1" applyBorder="1" applyAlignment="1">
      <alignment horizontal="center" vertical="center" wrapText="1"/>
    </xf>
    <xf numFmtId="0" fontId="3" fillId="0" borderId="30" xfId="0" applyFont="1" applyBorder="1" applyAlignment="1">
      <alignment horizontal="center" vertical="center" wrapText="1"/>
    </xf>
    <xf numFmtId="164" fontId="6" fillId="3" borderId="45" xfId="2" applyNumberFormat="1" applyFont="1" applyFill="1" applyBorder="1" applyAlignment="1">
      <alignment horizontal="center" vertical="center" wrapText="1"/>
    </xf>
    <xf numFmtId="164" fontId="4" fillId="3" borderId="46" xfId="0" applyNumberFormat="1" applyFont="1" applyFill="1" applyBorder="1" applyAlignment="1">
      <alignment horizontal="center" vertical="center" wrapText="1"/>
    </xf>
    <xf numFmtId="0" fontId="3" fillId="0" borderId="46" xfId="0" applyFont="1" applyBorder="1" applyAlignment="1">
      <alignment horizontal="center" vertical="center" wrapText="1"/>
    </xf>
    <xf numFmtId="0" fontId="6" fillId="3" borderId="7" xfId="0" applyFont="1" applyFill="1" applyBorder="1" applyAlignment="1">
      <alignment horizontal="center" vertical="center" wrapText="1"/>
    </xf>
    <xf numFmtId="2" fontId="3" fillId="7" borderId="33"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44" fontId="6" fillId="3" borderId="37" xfId="2" applyFont="1" applyFill="1" applyBorder="1" applyAlignment="1">
      <alignment horizontal="center" vertical="center" wrapText="1"/>
    </xf>
    <xf numFmtId="44" fontId="3" fillId="7" borderId="48" xfId="2" applyFont="1" applyFill="1" applyBorder="1" applyAlignment="1">
      <alignment horizontal="center" vertical="center" wrapText="1"/>
    </xf>
    <xf numFmtId="44" fontId="6" fillId="3" borderId="38" xfId="2" applyFont="1" applyFill="1" applyBorder="1" applyAlignment="1">
      <alignment horizontal="center" vertical="center" wrapText="1"/>
    </xf>
    <xf numFmtId="44" fontId="3" fillId="7" borderId="49" xfId="2" applyFont="1" applyFill="1" applyBorder="1" applyAlignment="1">
      <alignment horizontal="center" vertical="center" wrapText="1"/>
    </xf>
    <xf numFmtId="44" fontId="6" fillId="3" borderId="43" xfId="2" applyFont="1" applyFill="1" applyBorder="1" applyAlignment="1">
      <alignment horizontal="center" vertical="center" wrapText="1"/>
    </xf>
    <xf numFmtId="44" fontId="3" fillId="7" borderId="19" xfId="2" applyFont="1" applyFill="1" applyBorder="1" applyAlignment="1">
      <alignment horizontal="center" vertical="center" wrapText="1"/>
    </xf>
    <xf numFmtId="44" fontId="6" fillId="3" borderId="44" xfId="2" applyFont="1" applyFill="1" applyBorder="1" applyAlignment="1">
      <alignment horizontal="center" vertical="center" wrapText="1"/>
    </xf>
    <xf numFmtId="44" fontId="3" fillId="7" borderId="20" xfId="2" applyFont="1" applyFill="1" applyBorder="1" applyAlignment="1">
      <alignment horizontal="center" vertical="center" wrapText="1"/>
    </xf>
    <xf numFmtId="44" fontId="6" fillId="3" borderId="45" xfId="2" applyFont="1" applyFill="1" applyBorder="1" applyAlignment="1">
      <alignment horizontal="center" vertical="center" wrapText="1"/>
    </xf>
    <xf numFmtId="44" fontId="3" fillId="7" borderId="50" xfId="2" applyFont="1" applyFill="1" applyBorder="1" applyAlignment="1">
      <alignment horizontal="center" vertical="center" wrapText="1"/>
    </xf>
    <xf numFmtId="44" fontId="6" fillId="3" borderId="47" xfId="2" applyFont="1" applyFill="1" applyBorder="1" applyAlignment="1">
      <alignment horizontal="center" vertical="center" wrapText="1"/>
    </xf>
    <xf numFmtId="44" fontId="3" fillId="7" borderId="29" xfId="2" applyFont="1" applyFill="1" applyBorder="1" applyAlignment="1">
      <alignment horizontal="center" vertical="center" wrapText="1"/>
    </xf>
    <xf numFmtId="3" fontId="3" fillId="2" borderId="5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3" fontId="3" fillId="2" borderId="54" xfId="0" applyNumberFormat="1" applyFont="1" applyFill="1" applyBorder="1" applyAlignment="1">
      <alignment horizontal="center" vertical="center" wrapText="1"/>
    </xf>
    <xf numFmtId="10" fontId="0" fillId="4" borderId="55" xfId="0" applyNumberFormat="1" applyFill="1" applyBorder="1" applyAlignment="1">
      <alignment horizontal="center" vertical="center" wrapText="1"/>
    </xf>
    <xf numFmtId="10" fontId="0" fillId="4" borderId="56" xfId="0" applyNumberFormat="1" applyFill="1" applyBorder="1" applyAlignment="1">
      <alignment horizontal="center" vertical="center" wrapText="1"/>
    </xf>
    <xf numFmtId="3" fontId="3" fillId="2" borderId="58" xfId="0" applyNumberFormat="1" applyFont="1" applyFill="1" applyBorder="1" applyAlignment="1">
      <alignment horizontal="center" vertical="center" wrapText="1"/>
    </xf>
    <xf numFmtId="3" fontId="3" fillId="2" borderId="2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59" xfId="0" applyNumberFormat="1" applyFont="1" applyFill="1" applyBorder="1" applyAlignment="1">
      <alignment horizontal="center" vertical="center" wrapText="1"/>
    </xf>
    <xf numFmtId="44" fontId="3" fillId="2" borderId="62" xfId="2" applyFont="1" applyFill="1" applyBorder="1" applyAlignment="1">
      <alignment horizontal="center" vertical="center" wrapText="1"/>
    </xf>
    <xf numFmtId="44" fontId="3" fillId="2" borderId="63" xfId="2" applyFont="1" applyFill="1" applyBorder="1" applyAlignment="1">
      <alignment horizontal="center" vertical="center" wrapText="1"/>
    </xf>
    <xf numFmtId="44" fontId="3" fillId="2" borderId="64" xfId="2" applyFont="1" applyFill="1" applyBorder="1" applyAlignment="1">
      <alignment horizontal="center" vertical="center" wrapText="1"/>
    </xf>
    <xf numFmtId="44" fontId="3" fillId="2" borderId="65" xfId="2" applyFont="1" applyFill="1" applyBorder="1" applyAlignment="1">
      <alignment horizontal="center" vertical="center" wrapText="1"/>
    </xf>
    <xf numFmtId="44" fontId="3" fillId="2" borderId="66" xfId="2" applyFont="1" applyFill="1" applyBorder="1" applyAlignment="1">
      <alignment horizontal="center" vertical="center" wrapText="1"/>
    </xf>
    <xf numFmtId="44" fontId="3" fillId="2" borderId="2" xfId="2" applyFont="1" applyFill="1" applyBorder="1" applyAlignment="1">
      <alignment horizontal="center" vertical="center" wrapText="1"/>
    </xf>
    <xf numFmtId="44" fontId="3" fillId="2" borderId="1" xfId="2" applyFont="1" applyFill="1" applyBorder="1" applyAlignment="1">
      <alignment horizontal="center" vertical="center" wrapText="1"/>
    </xf>
    <xf numFmtId="44" fontId="3" fillId="2" borderId="54" xfId="2" applyFont="1" applyFill="1" applyBorder="1" applyAlignment="1">
      <alignment horizontal="center" vertical="center" wrapText="1"/>
    </xf>
    <xf numFmtId="44" fontId="3" fillId="2" borderId="67" xfId="2" applyFont="1" applyFill="1" applyBorder="1" applyAlignment="1">
      <alignment horizontal="center" vertical="center" wrapText="1"/>
    </xf>
    <xf numFmtId="44" fontId="3" fillId="2" borderId="68" xfId="2" applyFont="1" applyFill="1" applyBorder="1" applyAlignment="1">
      <alignment horizontal="center" vertical="center" wrapText="1"/>
    </xf>
    <xf numFmtId="44" fontId="3" fillId="2" borderId="26" xfId="2" applyFont="1" applyFill="1" applyBorder="1" applyAlignment="1">
      <alignment horizontal="center" vertical="center" wrapText="1"/>
    </xf>
    <xf numFmtId="44" fontId="3" fillId="2" borderId="27" xfId="2" applyFont="1" applyFill="1" applyBorder="1" applyAlignment="1">
      <alignment horizontal="center" vertical="center" wrapText="1"/>
    </xf>
    <xf numFmtId="44" fontId="3" fillId="2" borderId="59" xfId="2" applyFont="1" applyFill="1" applyBorder="1" applyAlignment="1">
      <alignment horizontal="center" vertical="center" wrapText="1"/>
    </xf>
    <xf numFmtId="44" fontId="3" fillId="2" borderId="69" xfId="2" applyFont="1" applyFill="1" applyBorder="1" applyAlignment="1">
      <alignment horizontal="center" vertical="center" wrapText="1"/>
    </xf>
    <xf numFmtId="44" fontId="3" fillId="2" borderId="70" xfId="2" applyFont="1" applyFill="1" applyBorder="1" applyAlignment="1">
      <alignment horizontal="center" vertical="center" wrapText="1"/>
    </xf>
    <xf numFmtId="3" fontId="3" fillId="2" borderId="60" xfId="0" applyNumberFormat="1" applyFont="1" applyFill="1" applyBorder="1" applyAlignment="1">
      <alignment horizontal="center" vertical="center" wrapText="1"/>
    </xf>
    <xf numFmtId="3" fontId="3" fillId="2" borderId="61" xfId="0" applyNumberFormat="1" applyFont="1" applyFill="1" applyBorder="1" applyAlignment="1">
      <alignment horizontal="center" vertical="center" wrapText="1"/>
    </xf>
    <xf numFmtId="3" fontId="3" fillId="2" borderId="71" xfId="0" applyNumberFormat="1" applyFont="1" applyFill="1" applyBorder="1" applyAlignment="1">
      <alignment horizontal="center" vertical="center" wrapText="1"/>
    </xf>
    <xf numFmtId="3" fontId="3" fillId="2" borderId="72" xfId="0" applyNumberFormat="1" applyFont="1" applyFill="1" applyBorder="1" applyAlignment="1">
      <alignment horizontal="center" vertical="center" wrapText="1"/>
    </xf>
    <xf numFmtId="0" fontId="9" fillId="0" borderId="0" xfId="0" applyFont="1"/>
    <xf numFmtId="0" fontId="0" fillId="10" borderId="0" xfId="0" applyFill="1"/>
    <xf numFmtId="0" fontId="0" fillId="0" borderId="0" xfId="0" applyAlignment="1">
      <alignment wrapText="1"/>
    </xf>
    <xf numFmtId="0" fontId="0" fillId="9" borderId="0" xfId="0" applyFill="1"/>
    <xf numFmtId="10" fontId="0" fillId="4" borderId="57" xfId="0" applyNumberFormat="1" applyFill="1" applyBorder="1" applyAlignment="1">
      <alignment horizontal="center" vertical="center" wrapText="1"/>
    </xf>
    <xf numFmtId="3" fontId="3" fillId="8" borderId="53"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8" borderId="54" xfId="0" applyNumberFormat="1" applyFont="1" applyFill="1" applyBorder="1" applyAlignment="1">
      <alignment horizontal="center" vertical="center" wrapText="1"/>
    </xf>
    <xf numFmtId="10" fontId="0" fillId="4" borderId="75" xfId="0" applyNumberFormat="1" applyFill="1" applyBorder="1" applyAlignment="1">
      <alignment horizontal="center" vertical="center" wrapText="1"/>
    </xf>
    <xf numFmtId="10" fontId="0" fillId="11" borderId="75" xfId="0" applyNumberFormat="1" applyFill="1" applyBorder="1" applyAlignment="1">
      <alignment horizontal="center" vertical="center" wrapText="1"/>
    </xf>
    <xf numFmtId="10" fontId="0" fillId="11" borderId="57" xfId="0" applyNumberFormat="1" applyFill="1" applyBorder="1" applyAlignment="1">
      <alignment horizontal="center" vertical="center" wrapText="1"/>
    </xf>
    <xf numFmtId="10" fontId="0" fillId="11" borderId="55" xfId="0" applyNumberFormat="1" applyFill="1" applyBorder="1" applyAlignment="1">
      <alignment horizontal="center" vertical="center" wrapText="1"/>
    </xf>
    <xf numFmtId="10" fontId="10" fillId="12" borderId="57" xfId="0" applyNumberFormat="1" applyFont="1" applyFill="1" applyBorder="1" applyAlignment="1">
      <alignment horizontal="center" vertical="center"/>
    </xf>
    <xf numFmtId="0" fontId="5" fillId="8" borderId="76" xfId="0" applyFont="1" applyFill="1" applyBorder="1" applyAlignment="1">
      <alignment horizontal="center" vertical="center" wrapText="1"/>
    </xf>
    <xf numFmtId="0" fontId="4" fillId="7" borderId="77" xfId="0" applyFont="1" applyFill="1" applyBorder="1" applyAlignment="1">
      <alignment horizontal="center" vertical="center" wrapText="1"/>
    </xf>
    <xf numFmtId="0" fontId="1" fillId="3" borderId="77" xfId="0" applyFont="1" applyFill="1" applyBorder="1" applyAlignment="1">
      <alignment horizontal="center" vertical="center" wrapText="1"/>
    </xf>
    <xf numFmtId="0" fontId="4" fillId="7" borderId="78" xfId="0" applyFont="1" applyFill="1" applyBorder="1" applyAlignment="1">
      <alignment horizontal="center" vertical="center" wrapText="1"/>
    </xf>
    <xf numFmtId="0" fontId="11" fillId="13" borderId="3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1" fillId="3" borderId="81" xfId="0" applyFont="1" applyFill="1" applyBorder="1" applyAlignment="1">
      <alignment horizontal="center" vertical="center" wrapText="1"/>
    </xf>
    <xf numFmtId="3" fontId="3" fillId="8" borderId="83" xfId="0" applyNumberFormat="1" applyFont="1" applyFill="1" applyBorder="1" applyAlignment="1">
      <alignment horizontal="center" vertical="center" wrapText="1"/>
    </xf>
    <xf numFmtId="3" fontId="3" fillId="2" borderId="83" xfId="0" applyNumberFormat="1" applyFont="1" applyFill="1" applyBorder="1" applyAlignment="1">
      <alignment horizontal="center" vertical="center" wrapText="1"/>
    </xf>
    <xf numFmtId="3" fontId="3" fillId="2" borderId="84" xfId="0" applyNumberFormat="1" applyFont="1" applyFill="1" applyBorder="1" applyAlignment="1">
      <alignment horizontal="center" vertical="center" wrapText="1"/>
    </xf>
    <xf numFmtId="0" fontId="5" fillId="8" borderId="85" xfId="0" applyFont="1" applyFill="1" applyBorder="1" applyAlignment="1">
      <alignment horizontal="center" vertical="center" wrapText="1"/>
    </xf>
    <xf numFmtId="0" fontId="4" fillId="7" borderId="86"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10" fontId="0" fillId="4" borderId="88" xfId="0" applyNumberFormat="1" applyFill="1" applyBorder="1" applyAlignment="1">
      <alignment horizontal="center" vertical="center" wrapText="1"/>
    </xf>
    <xf numFmtId="3" fontId="3" fillId="8" borderId="2" xfId="0" applyNumberFormat="1" applyFont="1" applyFill="1" applyBorder="1" applyAlignment="1">
      <alignment horizontal="center" vertical="center" wrapText="1"/>
    </xf>
    <xf numFmtId="0" fontId="4" fillId="7" borderId="79" xfId="0" applyFont="1" applyFill="1" applyBorder="1" applyAlignment="1">
      <alignment horizontal="justify" vertical="center" wrapText="1"/>
    </xf>
    <xf numFmtId="0" fontId="4" fillId="7" borderId="79" xfId="0" applyFont="1" applyFill="1" applyBorder="1" applyAlignment="1">
      <alignment horizontal="left" vertical="center" wrapText="1"/>
    </xf>
    <xf numFmtId="0" fontId="4" fillId="7" borderId="79" xfId="0" applyFont="1" applyFill="1" applyBorder="1" applyAlignment="1">
      <alignment horizontal="center" vertical="center" wrapText="1"/>
    </xf>
    <xf numFmtId="0" fontId="4" fillId="7" borderId="80" xfId="0" applyFont="1" applyFill="1" applyBorder="1" applyAlignment="1">
      <alignment horizontal="justify" vertical="center" wrapText="1"/>
    </xf>
    <xf numFmtId="0" fontId="4" fillId="7" borderId="85" xfId="0" applyFont="1" applyFill="1" applyBorder="1" applyAlignment="1">
      <alignment horizontal="center" vertical="center" wrapText="1"/>
    </xf>
    <xf numFmtId="3" fontId="3" fillId="2" borderId="90" xfId="0" applyNumberFormat="1" applyFont="1" applyFill="1" applyBorder="1" applyAlignment="1">
      <alignment horizontal="center" vertical="center" wrapText="1"/>
    </xf>
    <xf numFmtId="3" fontId="3" fillId="2" borderId="79" xfId="0" applyNumberFormat="1" applyFont="1" applyFill="1" applyBorder="1" applyAlignment="1">
      <alignment horizontal="center" vertical="center" wrapText="1"/>
    </xf>
    <xf numFmtId="3" fontId="3" fillId="2" borderId="80" xfId="0" applyNumberFormat="1" applyFont="1" applyFill="1" applyBorder="1" applyAlignment="1">
      <alignment horizontal="center" vertical="center" wrapText="1"/>
    </xf>
    <xf numFmtId="3" fontId="3" fillId="2" borderId="91" xfId="0" applyNumberFormat="1" applyFont="1" applyFill="1" applyBorder="1" applyAlignment="1">
      <alignment horizontal="center" vertical="center" wrapText="1"/>
    </xf>
    <xf numFmtId="3" fontId="3" fillId="2" borderId="92" xfId="0" applyNumberFormat="1" applyFont="1" applyFill="1" applyBorder="1" applyAlignment="1">
      <alignment horizontal="center" vertical="center" wrapText="1"/>
    </xf>
    <xf numFmtId="10" fontId="0" fillId="11" borderId="93" xfId="0" applyNumberFormat="1" applyFill="1" applyBorder="1" applyAlignment="1">
      <alignment horizontal="center" vertical="center" wrapText="1"/>
    </xf>
    <xf numFmtId="10" fontId="0" fillId="11" borderId="77" xfId="0" applyNumberFormat="1" applyFill="1" applyBorder="1" applyAlignment="1">
      <alignment horizontal="center" vertical="center" wrapText="1"/>
    </xf>
    <xf numFmtId="10" fontId="0" fillId="11" borderId="81" xfId="0" applyNumberFormat="1" applyFill="1" applyBorder="1" applyAlignment="1">
      <alignment horizontal="center" vertical="center" wrapText="1"/>
    </xf>
    <xf numFmtId="0" fontId="4" fillId="3" borderId="94" xfId="0" applyFont="1" applyFill="1" applyBorder="1" applyAlignment="1">
      <alignment horizontal="justify" vertical="center" wrapText="1"/>
    </xf>
    <xf numFmtId="0" fontId="3" fillId="3" borderId="94" xfId="0" applyFont="1" applyFill="1" applyBorder="1" applyAlignment="1">
      <alignment horizontal="justify" vertical="center" wrapText="1"/>
    </xf>
    <xf numFmtId="0" fontId="4" fillId="3" borderId="94" xfId="0" applyFont="1" applyFill="1" applyBorder="1" applyAlignment="1">
      <alignment horizontal="center" vertical="center" wrapText="1"/>
    </xf>
    <xf numFmtId="0" fontId="3" fillId="3" borderId="95" xfId="0" applyFont="1" applyFill="1" applyBorder="1" applyAlignment="1">
      <alignment horizontal="left" vertical="center" wrapText="1"/>
    </xf>
    <xf numFmtId="0" fontId="3" fillId="3" borderId="96" xfId="0" applyFont="1" applyFill="1" applyBorder="1" applyAlignment="1">
      <alignment horizontal="center" vertical="center" wrapText="1"/>
    </xf>
    <xf numFmtId="3" fontId="3" fillId="2" borderId="97" xfId="0" applyNumberFormat="1" applyFont="1" applyFill="1" applyBorder="1" applyAlignment="1">
      <alignment horizontal="center" vertical="center" wrapText="1"/>
    </xf>
    <xf numFmtId="3" fontId="3" fillId="2" borderId="94" xfId="0" applyNumberFormat="1" applyFont="1" applyFill="1" applyBorder="1" applyAlignment="1">
      <alignment horizontal="center" vertical="center" wrapText="1"/>
    </xf>
    <xf numFmtId="3" fontId="3" fillId="2" borderId="95" xfId="0" applyNumberFormat="1" applyFont="1" applyFill="1" applyBorder="1" applyAlignment="1">
      <alignment horizontal="center" vertical="center" wrapText="1"/>
    </xf>
    <xf numFmtId="3" fontId="3" fillId="2" borderId="98" xfId="0" applyNumberFormat="1" applyFont="1" applyFill="1" applyBorder="1" applyAlignment="1">
      <alignment horizontal="center" vertical="center" wrapText="1"/>
    </xf>
    <xf numFmtId="3" fontId="3" fillId="2" borderId="99" xfId="0" applyNumberFormat="1" applyFont="1" applyFill="1" applyBorder="1" applyAlignment="1">
      <alignment horizontal="center" vertical="center" wrapText="1"/>
    </xf>
    <xf numFmtId="10" fontId="0" fillId="11" borderId="100" xfId="0" applyNumberFormat="1" applyFill="1" applyBorder="1" applyAlignment="1">
      <alignment horizontal="center" vertical="center" wrapText="1"/>
    </xf>
    <xf numFmtId="10" fontId="0" fillId="11" borderId="101" xfId="0" applyNumberFormat="1" applyFill="1" applyBorder="1" applyAlignment="1">
      <alignment horizontal="center" vertical="center" wrapText="1"/>
    </xf>
    <xf numFmtId="10" fontId="0" fillId="11" borderId="102" xfId="0" applyNumberFormat="1" applyFill="1" applyBorder="1" applyAlignment="1">
      <alignment horizontal="center" vertical="center" wrapText="1"/>
    </xf>
    <xf numFmtId="44" fontId="0" fillId="0" borderId="0" xfId="0" applyNumberFormat="1"/>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7" borderId="89" xfId="0" applyFont="1" applyFill="1" applyBorder="1" applyAlignment="1">
      <alignment horizontal="center" vertical="center" wrapText="1"/>
    </xf>
    <xf numFmtId="0" fontId="4" fillId="3" borderId="26" xfId="0" applyFont="1" applyFill="1" applyBorder="1" applyAlignment="1">
      <alignment horizontal="center" vertical="center" wrapText="1"/>
    </xf>
    <xf numFmtId="164" fontId="0" fillId="0" borderId="0" xfId="0" applyNumberFormat="1"/>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0" xfId="0" applyFont="1" applyFill="1" applyBorder="1" applyAlignment="1">
      <alignment horizontal="left" vertical="center" wrapText="1"/>
    </xf>
    <xf numFmtId="0" fontId="1" fillId="6" borderId="86"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4" fillId="3" borderId="105" xfId="0" applyFont="1" applyFill="1" applyBorder="1" applyAlignment="1">
      <alignment horizontal="justify" vertical="center" wrapText="1"/>
    </xf>
    <xf numFmtId="0" fontId="11" fillId="5" borderId="7" xfId="0" applyFont="1" applyFill="1" applyBorder="1" applyAlignment="1">
      <alignment horizontal="center" vertical="center" wrapText="1"/>
    </xf>
    <xf numFmtId="0" fontId="11" fillId="5" borderId="33" xfId="0" applyFont="1" applyFill="1" applyBorder="1" applyAlignment="1">
      <alignment horizontal="center" vertical="center" wrapText="1"/>
    </xf>
    <xf numFmtId="2" fontId="13" fillId="6" borderId="17" xfId="0" applyNumberFormat="1" applyFont="1" applyFill="1" applyBorder="1" applyAlignment="1">
      <alignment vertical="center" wrapText="1"/>
    </xf>
    <xf numFmtId="2" fontId="13" fillId="6" borderId="18" xfId="0" applyNumberFormat="1" applyFont="1" applyFill="1" applyBorder="1" applyAlignment="1">
      <alignment vertical="center" wrapText="1"/>
    </xf>
    <xf numFmtId="10" fontId="0" fillId="0" borderId="57" xfId="0" applyNumberFormat="1" applyBorder="1" applyAlignment="1">
      <alignment horizontal="center" vertical="center" wrapText="1"/>
    </xf>
    <xf numFmtId="1" fontId="6" fillId="3" borderId="106" xfId="1" applyNumberFormat="1" applyFont="1" applyFill="1" applyBorder="1" applyAlignment="1">
      <alignment horizontal="center" vertical="center" wrapText="1"/>
    </xf>
    <xf numFmtId="0" fontId="3" fillId="0" borderId="107" xfId="0" applyFont="1" applyBorder="1" applyAlignment="1">
      <alignment horizontal="justify" vertical="center" wrapText="1"/>
    </xf>
    <xf numFmtId="0" fontId="3" fillId="0" borderId="107" xfId="0" applyFont="1" applyBorder="1" applyAlignment="1">
      <alignment horizontal="center" vertical="center" wrapText="1"/>
    </xf>
    <xf numFmtId="0" fontId="3" fillId="0" borderId="108" xfId="0" applyFont="1" applyBorder="1" applyAlignment="1">
      <alignment vertical="center" wrapText="1"/>
    </xf>
    <xf numFmtId="0" fontId="3" fillId="0" borderId="36" xfId="0" applyFont="1" applyBorder="1" applyAlignment="1">
      <alignment horizontal="center" vertical="center" wrapText="1"/>
    </xf>
    <xf numFmtId="1" fontId="6" fillId="0" borderId="82"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wrapText="1"/>
    </xf>
    <xf numFmtId="1" fontId="3" fillId="0" borderId="22" xfId="1" applyNumberFormat="1" applyFont="1" applyFill="1" applyBorder="1" applyAlignment="1">
      <alignment horizontal="center" vertical="center" wrapText="1"/>
    </xf>
    <xf numFmtId="1" fontId="6" fillId="0" borderId="106" xfId="1" applyNumberFormat="1" applyFont="1" applyFill="1" applyBorder="1" applyAlignment="1">
      <alignment horizontal="center" vertical="center" wrapText="1"/>
    </xf>
    <xf numFmtId="0" fontId="3" fillId="0" borderId="36" xfId="0" applyFont="1" applyBorder="1" applyAlignment="1">
      <alignment vertical="center" wrapText="1"/>
    </xf>
    <xf numFmtId="0" fontId="3" fillId="9" borderId="42" xfId="0" applyFont="1" applyFill="1" applyBorder="1" applyAlignment="1">
      <alignment vertical="center" wrapText="1"/>
    </xf>
    <xf numFmtId="0" fontId="3" fillId="7" borderId="30" xfId="0" applyFont="1" applyFill="1" applyBorder="1" applyAlignment="1">
      <alignment vertical="center" wrapText="1"/>
    </xf>
    <xf numFmtId="0" fontId="3" fillId="3" borderId="30" xfId="0" applyFont="1" applyFill="1" applyBorder="1" applyAlignment="1">
      <alignment horizontal="justify" vertical="center" wrapText="1"/>
    </xf>
    <xf numFmtId="0" fontId="3" fillId="3" borderId="103" xfId="0" applyFont="1" applyFill="1" applyBorder="1" applyAlignment="1">
      <alignment horizontal="justify" vertical="center" wrapText="1"/>
    </xf>
    <xf numFmtId="0" fontId="3" fillId="7" borderId="42" xfId="0" applyFont="1" applyFill="1" applyBorder="1" applyAlignment="1">
      <alignment horizontal="justify" vertical="center" wrapText="1"/>
    </xf>
    <xf numFmtId="0" fontId="3" fillId="3" borderId="46" xfId="0" applyFont="1" applyFill="1" applyBorder="1" applyAlignment="1">
      <alignment horizontal="justify" vertical="center" wrapText="1"/>
    </xf>
    <xf numFmtId="10" fontId="0" fillId="0" borderId="0" xfId="1" applyNumberFormat="1" applyFont="1"/>
    <xf numFmtId="0" fontId="3" fillId="6" borderId="30" xfId="0" applyFont="1" applyFill="1" applyBorder="1" applyAlignment="1">
      <alignment horizontal="justify" vertical="center" wrapText="1"/>
    </xf>
    <xf numFmtId="0" fontId="3" fillId="7" borderId="30" xfId="0" applyFont="1" applyFill="1" applyBorder="1" applyAlignment="1">
      <alignment horizontal="justify" vertical="center" wrapText="1"/>
    </xf>
    <xf numFmtId="0" fontId="0" fillId="0" borderId="0" xfId="0" applyAlignment="1">
      <alignment horizontal="center" vertical="top"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2" fontId="4" fillId="7" borderId="16"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2" fontId="5" fillId="6" borderId="7" xfId="0" applyNumberFormat="1" applyFont="1" applyFill="1" applyBorder="1" applyAlignment="1">
      <alignment horizontal="center" vertical="center" wrapText="1"/>
    </xf>
    <xf numFmtId="2" fontId="5" fillId="6" borderId="8"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2" fontId="5" fillId="6" borderId="16" xfId="0" applyNumberFormat="1" applyFont="1" applyFill="1" applyBorder="1" applyAlignment="1">
      <alignment horizontal="center" vertical="center" wrapText="1"/>
    </xf>
    <xf numFmtId="2" fontId="5" fillId="6" borderId="15" xfId="0" applyNumberFormat="1" applyFont="1" applyFill="1" applyBorder="1" applyAlignment="1">
      <alignment horizontal="center" vertical="center" wrapText="1"/>
    </xf>
    <xf numFmtId="0" fontId="5" fillId="8" borderId="73" xfId="0" applyFont="1" applyFill="1" applyBorder="1" applyAlignment="1">
      <alignment horizontal="center" vertical="center" wrapText="1"/>
    </xf>
    <xf numFmtId="0" fontId="5" fillId="8" borderId="74"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5" fillId="8" borderId="7"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2" xfId="0" applyFont="1" applyBorder="1" applyAlignment="1">
      <alignment horizontal="center" vertical="top" wrapText="1"/>
    </xf>
    <xf numFmtId="0" fontId="8" fillId="0" borderId="52" xfId="0" applyFont="1" applyBorder="1" applyAlignment="1">
      <alignment horizontal="center" vertical="top"/>
    </xf>
    <xf numFmtId="2" fontId="11" fillId="6" borderId="7" xfId="0" applyNumberFormat="1" applyFont="1" applyFill="1" applyBorder="1" applyAlignment="1">
      <alignment horizontal="center" vertical="center" wrapText="1"/>
    </xf>
    <xf numFmtId="2" fontId="11" fillId="6" borderId="8" xfId="0" applyNumberFormat="1" applyFont="1" applyFill="1" applyBorder="1" applyAlignment="1">
      <alignment horizontal="center" vertical="center" wrapText="1"/>
    </xf>
    <xf numFmtId="2" fontId="11" fillId="6" borderId="9" xfId="0" applyNumberFormat="1" applyFont="1" applyFill="1" applyBorder="1" applyAlignment="1">
      <alignment horizontal="center" vertical="center" wrapText="1"/>
    </xf>
    <xf numFmtId="2" fontId="13" fillId="6" borderId="14" xfId="0" applyNumberFormat="1" applyFont="1" applyFill="1" applyBorder="1" applyAlignment="1">
      <alignment horizontal="center" vertical="center" wrapText="1"/>
    </xf>
    <xf numFmtId="2" fontId="13" fillId="6" borderId="3" xfId="0" applyNumberFormat="1" applyFont="1" applyFill="1" applyBorder="1" applyAlignment="1">
      <alignment horizontal="center" vertical="center" wrapText="1"/>
    </xf>
    <xf numFmtId="2" fontId="13" fillId="6" borderId="34" xfId="0" applyNumberFormat="1" applyFont="1" applyFill="1" applyBorder="1" applyAlignment="1">
      <alignment horizontal="center" vertical="center" wrapText="1"/>
    </xf>
    <xf numFmtId="2" fontId="13" fillId="6" borderId="0" xfId="0" applyNumberFormat="1" applyFont="1" applyFill="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0" fillId="0" borderId="0" xfId="0" applyAlignment="1">
      <alignment horizontal="justify" vertical="center" wrapText="1"/>
    </xf>
    <xf numFmtId="2" fontId="5" fillId="6" borderId="51" xfId="0" applyNumberFormat="1" applyFont="1" applyFill="1" applyBorder="1" applyAlignment="1">
      <alignment horizontal="center" vertical="center" wrapText="1"/>
    </xf>
    <xf numFmtId="2" fontId="5" fillId="6" borderId="35" xfId="0" applyNumberFormat="1" applyFont="1" applyFill="1" applyBorder="1" applyAlignment="1">
      <alignment horizontal="center" vertical="center" wrapText="1"/>
    </xf>
  </cellXfs>
  <cellStyles count="5">
    <cellStyle name="Moneda" xfId="2" builtinId="4"/>
    <cellStyle name="Moneda 2" xfId="3" xr:uid="{438C6E6C-AA89-4EEE-AE54-1286FC8C77EC}"/>
    <cellStyle name="Normal" xfId="0" builtinId="0"/>
    <cellStyle name="Normal 3" xfId="4" xr:uid="{230591CF-FD6D-40C0-9075-0384D5E936B2}"/>
    <cellStyle name="Porcentaje" xfId="1" builtinId="5"/>
  </cellStyles>
  <dxfs count="149">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606138</xdr:colOff>
      <xdr:row>3</xdr:row>
      <xdr:rowOff>147982</xdr:rowOff>
    </xdr:from>
    <xdr:to>
      <xdr:col>2</xdr:col>
      <xdr:colOff>1736419</xdr:colOff>
      <xdr:row>8</xdr:row>
      <xdr:rowOff>95249</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138" y="733089"/>
          <a:ext cx="3184960" cy="2015553"/>
        </a:xfrm>
        <a:prstGeom prst="rect">
          <a:avLst/>
        </a:prstGeom>
      </xdr:spPr>
    </xdr:pic>
    <xdr:clientData/>
  </xdr:twoCellAnchor>
  <xdr:twoCellAnchor editAs="oneCell">
    <xdr:from>
      <xdr:col>20</xdr:col>
      <xdr:colOff>517740</xdr:colOff>
      <xdr:row>3</xdr:row>
      <xdr:rowOff>133504</xdr:rowOff>
    </xdr:from>
    <xdr:to>
      <xdr:col>22</xdr:col>
      <xdr:colOff>3424850</xdr:colOff>
      <xdr:row>6</xdr:row>
      <xdr:rowOff>168700</xdr:rowOff>
    </xdr:to>
    <xdr:pic>
      <xdr:nvPicPr>
        <xdr:cNvPr id="6" name="Imagen 5">
          <a:extLst>
            <a:ext uri="{FF2B5EF4-FFF2-40B4-BE49-F238E27FC236}">
              <a16:creationId xmlns:a16="http://schemas.microsoft.com/office/drawing/2014/main" id="{17C053D8-921A-94A7-76CC-FECD965FF5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25865" y="717993"/>
          <a:ext cx="5331655" cy="1550537"/>
        </a:xfrm>
        <a:prstGeom prst="rect">
          <a:avLst/>
        </a:prstGeom>
      </xdr:spPr>
    </xdr:pic>
    <xdr:clientData/>
  </xdr:twoCellAnchor>
  <xdr:twoCellAnchor editAs="oneCell">
    <xdr:from>
      <xdr:col>2</xdr:col>
      <xdr:colOff>1922317</xdr:colOff>
      <xdr:row>2</xdr:row>
      <xdr:rowOff>155862</xdr:rowOff>
    </xdr:from>
    <xdr:to>
      <xdr:col>3</xdr:col>
      <xdr:colOff>1697180</xdr:colOff>
      <xdr:row>8</xdr:row>
      <xdr:rowOff>49228</xdr:rowOff>
    </xdr:to>
    <xdr:pic>
      <xdr:nvPicPr>
        <xdr:cNvPr id="3" name="Imagen 2">
          <a:extLst>
            <a:ext uri="{FF2B5EF4-FFF2-40B4-BE49-F238E27FC236}">
              <a16:creationId xmlns:a16="http://schemas.microsoft.com/office/drawing/2014/main" id="{71458D44-19DB-48A0-A3D8-08DA90D1DAED}"/>
            </a:ext>
          </a:extLst>
        </xdr:cNvPr>
        <xdr:cNvPicPr>
          <a:picLocks noChangeAspect="1"/>
        </xdr:cNvPicPr>
      </xdr:nvPicPr>
      <xdr:blipFill>
        <a:blip xmlns:r="http://schemas.openxmlformats.org/officeDocument/2006/relationships" r:embed="rId3"/>
        <a:stretch>
          <a:fillRect/>
        </a:stretch>
      </xdr:blipFill>
      <xdr:spPr>
        <a:xfrm>
          <a:off x="3965862" y="536862"/>
          <a:ext cx="2164773" cy="21447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W41"/>
  <sheetViews>
    <sheetView tabSelected="1" topLeftCell="C20" zoomScale="118" zoomScaleNormal="118" workbookViewId="0">
      <selection activeCell="C13" sqref="C13:C14"/>
    </sheetView>
  </sheetViews>
  <sheetFormatPr defaultColWidth="11.42578125" defaultRowHeight="15"/>
  <cols>
    <col min="2" max="2" width="19.28515625" customWidth="1"/>
    <col min="3" max="3" width="35.85546875" customWidth="1"/>
    <col min="4" max="6" width="31.42578125" customWidth="1"/>
    <col min="7" max="15" width="16.85546875" customWidth="1"/>
    <col min="16" max="22" width="18.140625" customWidth="1"/>
    <col min="23" max="23" width="67.5703125" customWidth="1"/>
  </cols>
  <sheetData>
    <row r="3" spans="2:23" ht="15.75" thickBot="1"/>
    <row r="4" spans="2:23" ht="63" customHeight="1">
      <c r="E4" s="204" t="s">
        <v>0</v>
      </c>
      <c r="F4" s="205"/>
      <c r="G4" s="205"/>
      <c r="H4" s="205"/>
      <c r="I4" s="205"/>
      <c r="J4" s="205"/>
      <c r="K4" s="205"/>
      <c r="L4" s="205"/>
      <c r="M4" s="205"/>
      <c r="N4" s="205"/>
      <c r="O4" s="205"/>
      <c r="P4" s="205"/>
      <c r="Q4" s="205"/>
      <c r="R4" s="205"/>
      <c r="S4" s="205"/>
    </row>
    <row r="5" spans="2:23" ht="30" customHeight="1">
      <c r="E5" s="206" t="s">
        <v>1</v>
      </c>
      <c r="F5" s="207"/>
      <c r="G5" s="207"/>
      <c r="H5" s="207"/>
      <c r="I5" s="207"/>
      <c r="J5" s="207"/>
      <c r="K5" s="207"/>
      <c r="L5" s="207"/>
      <c r="M5" s="207"/>
      <c r="N5" s="207"/>
      <c r="O5" s="207"/>
      <c r="P5" s="207"/>
      <c r="Q5" s="207"/>
      <c r="R5" s="207"/>
      <c r="S5" s="207"/>
    </row>
    <row r="6" spans="2:23" ht="26.25" customHeight="1">
      <c r="E6" s="206" t="s">
        <v>2</v>
      </c>
      <c r="F6" s="207"/>
      <c r="G6" s="207"/>
      <c r="H6" s="207"/>
      <c r="I6" s="207"/>
      <c r="J6" s="207"/>
      <c r="K6" s="207"/>
      <c r="L6" s="207"/>
      <c r="M6" s="207"/>
      <c r="N6" s="207"/>
      <c r="O6" s="207"/>
      <c r="P6" s="207"/>
      <c r="Q6" s="207"/>
      <c r="R6" s="207"/>
      <c r="S6" s="207"/>
    </row>
    <row r="7" spans="2:23" ht="26.25" customHeight="1">
      <c r="E7" s="206" t="s">
        <v>3</v>
      </c>
      <c r="F7" s="207"/>
      <c r="G7" s="207"/>
      <c r="H7" s="207"/>
      <c r="I7" s="207"/>
      <c r="J7" s="207"/>
      <c r="K7" s="207"/>
      <c r="L7" s="207"/>
      <c r="M7" s="207"/>
      <c r="N7" s="207"/>
      <c r="O7" s="207"/>
      <c r="P7" s="207"/>
      <c r="Q7" s="207"/>
      <c r="R7" s="207"/>
      <c r="S7" s="207"/>
    </row>
    <row r="8" spans="2:23" ht="15.75" customHeight="1" thickBot="1">
      <c r="E8" s="152"/>
      <c r="F8" s="153"/>
      <c r="G8" s="153"/>
      <c r="H8" s="153"/>
      <c r="I8" s="153"/>
      <c r="J8" s="153"/>
      <c r="K8" s="153"/>
      <c r="L8" s="153"/>
      <c r="M8" s="153"/>
      <c r="N8" s="153"/>
      <c r="O8" s="153"/>
      <c r="P8" s="153"/>
      <c r="Q8" s="153"/>
      <c r="R8" s="153"/>
      <c r="S8" s="153"/>
    </row>
    <row r="11" spans="2:23" ht="9" customHeight="1" thickBot="1"/>
    <row r="12" spans="2:23" ht="26.25" customHeight="1" thickBot="1">
      <c r="G12" s="201" t="s">
        <v>4</v>
      </c>
      <c r="H12" s="202"/>
      <c r="I12" s="202"/>
      <c r="J12" s="202"/>
      <c r="K12" s="202"/>
      <c r="L12" s="202"/>
      <c r="M12" s="202"/>
      <c r="N12" s="202"/>
      <c r="O12" s="202"/>
      <c r="P12" s="202"/>
      <c r="Q12" s="202"/>
      <c r="R12" s="202"/>
      <c r="S12" s="202"/>
      <c r="T12" s="202"/>
      <c r="U12" s="202"/>
      <c r="V12" s="203"/>
    </row>
    <row r="13" spans="2:23" ht="57" customHeight="1" thickBot="1">
      <c r="B13" s="179" t="s">
        <v>5</v>
      </c>
      <c r="C13" s="179" t="s">
        <v>6</v>
      </c>
      <c r="D13" s="208" t="s">
        <v>7</v>
      </c>
      <c r="E13" s="209"/>
      <c r="F13" s="210"/>
      <c r="G13" s="193" t="s">
        <v>8</v>
      </c>
      <c r="H13" s="194"/>
      <c r="I13" s="194"/>
      <c r="J13" s="194"/>
      <c r="K13" s="195"/>
      <c r="L13" s="208" t="s">
        <v>9</v>
      </c>
      <c r="M13" s="209"/>
      <c r="N13" s="209"/>
      <c r="O13" s="210"/>
      <c r="P13" s="211" t="s">
        <v>10</v>
      </c>
      <c r="Q13" s="175"/>
      <c r="R13" s="175"/>
      <c r="S13" s="176"/>
      <c r="T13" s="175" t="s">
        <v>11</v>
      </c>
      <c r="U13" s="175"/>
      <c r="V13" s="176"/>
      <c r="W13" s="177" t="s">
        <v>12</v>
      </c>
    </row>
    <row r="14" spans="2:23" ht="143.25" customHeight="1" thickBot="1">
      <c r="B14" s="180"/>
      <c r="C14" s="180"/>
      <c r="D14" s="151" t="s">
        <v>13</v>
      </c>
      <c r="E14" s="151" t="s">
        <v>14</v>
      </c>
      <c r="F14" s="150" t="s">
        <v>15</v>
      </c>
      <c r="G14" s="96" t="s">
        <v>16</v>
      </c>
      <c r="H14" s="98" t="s">
        <v>17</v>
      </c>
      <c r="I14" s="93" t="s">
        <v>18</v>
      </c>
      <c r="J14" s="94" t="s">
        <v>19</v>
      </c>
      <c r="K14" s="95" t="s">
        <v>20</v>
      </c>
      <c r="L14" s="13" t="s">
        <v>17</v>
      </c>
      <c r="M14" s="14" t="s">
        <v>18</v>
      </c>
      <c r="N14" s="4" t="s">
        <v>19</v>
      </c>
      <c r="O14" s="15" t="s">
        <v>20</v>
      </c>
      <c r="P14" s="13" t="s">
        <v>17</v>
      </c>
      <c r="Q14" s="106" t="s">
        <v>18</v>
      </c>
      <c r="R14" s="4" t="s">
        <v>19</v>
      </c>
      <c r="S14" s="107" t="s">
        <v>20</v>
      </c>
      <c r="T14" s="4" t="s">
        <v>18</v>
      </c>
      <c r="U14" s="106" t="s">
        <v>19</v>
      </c>
      <c r="V14" s="108" t="s">
        <v>20</v>
      </c>
      <c r="W14" s="178"/>
    </row>
    <row r="15" spans="2:23" ht="180.75" thickBot="1">
      <c r="B15" s="148" t="s">
        <v>21</v>
      </c>
      <c r="C15" s="149" t="s">
        <v>22</v>
      </c>
      <c r="D15" s="156" t="s">
        <v>23</v>
      </c>
      <c r="E15" s="157" t="s">
        <v>24</v>
      </c>
      <c r="F15" s="158" t="s">
        <v>25</v>
      </c>
      <c r="G15" s="159">
        <v>18</v>
      </c>
      <c r="H15" s="160">
        <v>18</v>
      </c>
      <c r="I15" s="161">
        <v>18</v>
      </c>
      <c r="J15" s="162">
        <v>18</v>
      </c>
      <c r="K15" s="161">
        <v>18</v>
      </c>
      <c r="L15" s="163">
        <v>23</v>
      </c>
      <c r="M15" s="163">
        <v>23</v>
      </c>
      <c r="N15" s="163">
        <v>23</v>
      </c>
      <c r="O15" s="155">
        <v>23</v>
      </c>
      <c r="P15" s="154">
        <v>0.27777777777777779</v>
      </c>
      <c r="Q15" s="154">
        <v>0.27777777777777779</v>
      </c>
      <c r="R15" s="154">
        <v>0.27777777777777779</v>
      </c>
      <c r="S15" s="154">
        <v>0.27777777777777779</v>
      </c>
      <c r="T15" s="88">
        <v>0.27779999999999999</v>
      </c>
      <c r="U15" s="88">
        <v>0.27779999999999999</v>
      </c>
      <c r="V15" s="88">
        <v>0.27779999999999999</v>
      </c>
      <c r="W15" s="164" t="s">
        <v>26</v>
      </c>
    </row>
    <row r="16" spans="2:23" ht="23.45" hidden="1" customHeight="1">
      <c r="B16" s="191"/>
      <c r="C16" s="192"/>
      <c r="D16" s="192"/>
      <c r="E16" s="192"/>
      <c r="F16" s="192"/>
      <c r="G16" s="102"/>
      <c r="H16" s="99"/>
      <c r="I16" s="84"/>
      <c r="J16" s="84"/>
      <c r="K16" s="85"/>
      <c r="L16" s="83"/>
      <c r="M16" s="84"/>
      <c r="N16" s="84"/>
      <c r="O16" s="86"/>
      <c r="P16" s="87" t="str">
        <f t="shared" ref="P16:S24" si="0">IFERROR((L16/H16),"100%")</f>
        <v>100%</v>
      </c>
      <c r="Q16" s="87" t="str">
        <f t="shared" si="0"/>
        <v>100%</v>
      </c>
      <c r="R16" s="87" t="str">
        <f t="shared" si="0"/>
        <v>100%</v>
      </c>
      <c r="S16" s="87" t="str">
        <f t="shared" si="0"/>
        <v>100%</v>
      </c>
      <c r="T16" s="87"/>
      <c r="U16" s="82"/>
      <c r="V16" s="53"/>
      <c r="W16" s="165"/>
    </row>
    <row r="17" spans="2:23" ht="180">
      <c r="B17" s="138" t="s">
        <v>27</v>
      </c>
      <c r="C17" s="144" t="s">
        <v>28</v>
      </c>
      <c r="D17" s="144" t="s">
        <v>29</v>
      </c>
      <c r="E17" s="145" t="s">
        <v>30</v>
      </c>
      <c r="F17" s="146" t="s">
        <v>31</v>
      </c>
      <c r="G17" s="147">
        <v>100</v>
      </c>
      <c r="H17" s="99">
        <v>25</v>
      </c>
      <c r="I17" s="84">
        <v>25</v>
      </c>
      <c r="J17" s="84">
        <v>25</v>
      </c>
      <c r="K17" s="85">
        <v>25</v>
      </c>
      <c r="L17" s="83">
        <v>25</v>
      </c>
      <c r="M17" s="84">
        <v>25</v>
      </c>
      <c r="N17" s="84">
        <v>25</v>
      </c>
      <c r="O17" s="86">
        <v>25</v>
      </c>
      <c r="P17" s="87">
        <f t="shared" si="0"/>
        <v>1</v>
      </c>
      <c r="Q17" s="87">
        <f>IFERROR((M17/I17),"100%")</f>
        <v>1</v>
      </c>
      <c r="R17" s="87">
        <f>IFERROR((N17/J17),"100%")</f>
        <v>1</v>
      </c>
      <c r="S17" s="87">
        <f>IFERROR((O17/K17),"100%")</f>
        <v>1</v>
      </c>
      <c r="T17" s="88">
        <v>0.5</v>
      </c>
      <c r="U17" s="89">
        <v>0.75</v>
      </c>
      <c r="V17" s="90">
        <v>1</v>
      </c>
      <c r="W17" s="172" t="s">
        <v>32</v>
      </c>
    </row>
    <row r="18" spans="2:23" ht="120">
      <c r="B18" s="139" t="s">
        <v>33</v>
      </c>
      <c r="C18" s="6" t="s">
        <v>34</v>
      </c>
      <c r="D18" s="7" t="s">
        <v>35</v>
      </c>
      <c r="E18" s="8" t="s">
        <v>30</v>
      </c>
      <c r="F18" s="9" t="s">
        <v>31</v>
      </c>
      <c r="G18" s="103">
        <v>100</v>
      </c>
      <c r="H18" s="100">
        <v>25</v>
      </c>
      <c r="I18" s="50">
        <v>25</v>
      </c>
      <c r="J18" s="50">
        <v>25</v>
      </c>
      <c r="K18" s="51">
        <v>25</v>
      </c>
      <c r="L18" s="49">
        <v>25</v>
      </c>
      <c r="M18" s="50">
        <v>25</v>
      </c>
      <c r="N18" s="50">
        <v>25</v>
      </c>
      <c r="O18" s="52">
        <v>25</v>
      </c>
      <c r="P18" s="87">
        <f t="shared" si="0"/>
        <v>1</v>
      </c>
      <c r="Q18" s="87">
        <f t="shared" ref="Q18:S24" si="1">IFERROR((M18/I18),"100%")</f>
        <v>1</v>
      </c>
      <c r="R18" s="87">
        <f t="shared" si="1"/>
        <v>1</v>
      </c>
      <c r="S18" s="87">
        <f t="shared" si="1"/>
        <v>1</v>
      </c>
      <c r="T18" s="88">
        <v>0.5</v>
      </c>
      <c r="U18" s="89">
        <v>0.75</v>
      </c>
      <c r="V18" s="90">
        <v>1</v>
      </c>
      <c r="W18" s="173" t="s">
        <v>36</v>
      </c>
    </row>
    <row r="19" spans="2:23" ht="347.25">
      <c r="B19" s="140" t="s">
        <v>37</v>
      </c>
      <c r="C19" s="10" t="s">
        <v>38</v>
      </c>
      <c r="D19" s="11" t="s">
        <v>39</v>
      </c>
      <c r="E19" s="12" t="s">
        <v>30</v>
      </c>
      <c r="F19" s="5" t="s">
        <v>31</v>
      </c>
      <c r="G19" s="104">
        <v>100</v>
      </c>
      <c r="H19" s="100">
        <v>25</v>
      </c>
      <c r="I19" s="50">
        <v>25</v>
      </c>
      <c r="J19" s="50">
        <v>25</v>
      </c>
      <c r="K19" s="51">
        <v>25</v>
      </c>
      <c r="L19" s="49">
        <v>25</v>
      </c>
      <c r="M19" s="50">
        <v>25</v>
      </c>
      <c r="N19" s="50">
        <v>25</v>
      </c>
      <c r="O19" s="52">
        <v>25</v>
      </c>
      <c r="P19" s="87">
        <f t="shared" si="0"/>
        <v>1</v>
      </c>
      <c r="Q19" s="87">
        <f t="shared" si="1"/>
        <v>1</v>
      </c>
      <c r="R19" s="87">
        <f t="shared" si="1"/>
        <v>1</v>
      </c>
      <c r="S19" s="87">
        <f t="shared" si="1"/>
        <v>1</v>
      </c>
      <c r="T19" s="88">
        <v>0.5</v>
      </c>
      <c r="U19" s="89">
        <v>0.75</v>
      </c>
      <c r="V19" s="90">
        <v>1</v>
      </c>
      <c r="W19" s="167" t="s">
        <v>40</v>
      </c>
    </row>
    <row r="20" spans="2:23" ht="120">
      <c r="B20" s="139" t="s">
        <v>33</v>
      </c>
      <c r="C20" s="6" t="s">
        <v>41</v>
      </c>
      <c r="D20" s="7" t="s">
        <v>42</v>
      </c>
      <c r="E20" s="8" t="s">
        <v>30</v>
      </c>
      <c r="F20" s="9" t="s">
        <v>31</v>
      </c>
      <c r="G20" s="103">
        <v>100</v>
      </c>
      <c r="H20" s="100">
        <v>25</v>
      </c>
      <c r="I20" s="50">
        <v>25</v>
      </c>
      <c r="J20" s="50">
        <v>25</v>
      </c>
      <c r="K20" s="51">
        <v>25</v>
      </c>
      <c r="L20" s="49">
        <v>25</v>
      </c>
      <c r="M20" s="50">
        <v>25</v>
      </c>
      <c r="N20" s="50">
        <v>25</v>
      </c>
      <c r="O20" s="52">
        <v>25</v>
      </c>
      <c r="P20" s="87">
        <f t="shared" ref="P20:P21" si="2">IFERROR((L20/H20),"100%")</f>
        <v>1</v>
      </c>
      <c r="Q20" s="87">
        <f t="shared" si="1"/>
        <v>1</v>
      </c>
      <c r="R20" s="87">
        <f t="shared" si="1"/>
        <v>1</v>
      </c>
      <c r="S20" s="87">
        <f t="shared" si="1"/>
        <v>1</v>
      </c>
      <c r="T20" s="88">
        <v>0.5</v>
      </c>
      <c r="U20" s="89">
        <v>0.75</v>
      </c>
      <c r="V20" s="90">
        <v>1</v>
      </c>
      <c r="W20" s="166" t="s">
        <v>43</v>
      </c>
    </row>
    <row r="21" spans="2:23" ht="159">
      <c r="B21" s="140" t="s">
        <v>37</v>
      </c>
      <c r="C21" s="10" t="s">
        <v>44</v>
      </c>
      <c r="D21" s="11" t="s">
        <v>45</v>
      </c>
      <c r="E21" s="12" t="s">
        <v>30</v>
      </c>
      <c r="F21" s="5" t="s">
        <v>31</v>
      </c>
      <c r="G21" s="104">
        <v>100</v>
      </c>
      <c r="H21" s="100">
        <v>25</v>
      </c>
      <c r="I21" s="50">
        <v>25</v>
      </c>
      <c r="J21" s="50">
        <v>25</v>
      </c>
      <c r="K21" s="51">
        <v>25</v>
      </c>
      <c r="L21" s="49">
        <v>25</v>
      </c>
      <c r="M21" s="50">
        <v>25</v>
      </c>
      <c r="N21" s="50">
        <v>25</v>
      </c>
      <c r="O21" s="52">
        <v>25</v>
      </c>
      <c r="P21" s="87">
        <f t="shared" si="2"/>
        <v>1</v>
      </c>
      <c r="Q21" s="87">
        <f t="shared" si="1"/>
        <v>1</v>
      </c>
      <c r="R21" s="87">
        <f t="shared" si="1"/>
        <v>1</v>
      </c>
      <c r="S21" s="87">
        <f t="shared" si="1"/>
        <v>1</v>
      </c>
      <c r="T21" s="88">
        <v>0.5</v>
      </c>
      <c r="U21" s="89">
        <v>0.75</v>
      </c>
      <c r="V21" s="90">
        <v>1</v>
      </c>
      <c r="W21" s="167" t="s">
        <v>46</v>
      </c>
    </row>
    <row r="22" spans="2:23" ht="120">
      <c r="B22" s="140" t="s">
        <v>37</v>
      </c>
      <c r="C22" s="124" t="s">
        <v>47</v>
      </c>
      <c r="D22" s="125" t="s">
        <v>48</v>
      </c>
      <c r="E22" s="126" t="s">
        <v>30</v>
      </c>
      <c r="F22" s="127" t="s">
        <v>49</v>
      </c>
      <c r="G22" s="128">
        <v>100</v>
      </c>
      <c r="H22" s="129">
        <v>25</v>
      </c>
      <c r="I22" s="130">
        <v>25</v>
      </c>
      <c r="J22" s="130">
        <v>25</v>
      </c>
      <c r="K22" s="131">
        <v>25</v>
      </c>
      <c r="L22" s="132">
        <v>25</v>
      </c>
      <c r="M22" s="130">
        <v>25</v>
      </c>
      <c r="N22" s="130">
        <v>25</v>
      </c>
      <c r="O22" s="133">
        <v>25</v>
      </c>
      <c r="P22" s="87">
        <f t="shared" si="0"/>
        <v>1</v>
      </c>
      <c r="Q22" s="87">
        <f t="shared" si="1"/>
        <v>1</v>
      </c>
      <c r="R22" s="87">
        <f t="shared" si="1"/>
        <v>1</v>
      </c>
      <c r="S22" s="87">
        <f t="shared" si="1"/>
        <v>1</v>
      </c>
      <c r="T22" s="134">
        <v>0.5</v>
      </c>
      <c r="U22" s="135">
        <v>0.75</v>
      </c>
      <c r="V22" s="136">
        <v>1</v>
      </c>
      <c r="W22" s="168" t="s">
        <v>50</v>
      </c>
    </row>
    <row r="23" spans="2:23" ht="214.5">
      <c r="B23" s="141" t="s">
        <v>51</v>
      </c>
      <c r="C23" s="111" t="s">
        <v>52</v>
      </c>
      <c r="D23" s="112" t="s">
        <v>53</v>
      </c>
      <c r="E23" s="113" t="s">
        <v>30</v>
      </c>
      <c r="F23" s="114" t="s">
        <v>54</v>
      </c>
      <c r="G23" s="115">
        <v>4</v>
      </c>
      <c r="H23" s="116">
        <v>1</v>
      </c>
      <c r="I23" s="117">
        <v>1</v>
      </c>
      <c r="J23" s="117">
        <v>1</v>
      </c>
      <c r="K23" s="118">
        <v>1</v>
      </c>
      <c r="L23" s="119">
        <v>1</v>
      </c>
      <c r="M23" s="117">
        <v>1</v>
      </c>
      <c r="N23" s="117">
        <v>1</v>
      </c>
      <c r="O23" s="120">
        <v>1</v>
      </c>
      <c r="P23" s="87">
        <f t="shared" si="0"/>
        <v>1</v>
      </c>
      <c r="Q23" s="87">
        <f t="shared" si="1"/>
        <v>1</v>
      </c>
      <c r="R23" s="87">
        <f t="shared" si="1"/>
        <v>1</v>
      </c>
      <c r="S23" s="87">
        <f t="shared" si="1"/>
        <v>1</v>
      </c>
      <c r="T23" s="121">
        <v>0.5</v>
      </c>
      <c r="U23" s="122">
        <v>0.75</v>
      </c>
      <c r="V23" s="123">
        <v>1</v>
      </c>
      <c r="W23" s="169" t="s">
        <v>55</v>
      </c>
    </row>
    <row r="24" spans="2:23" ht="243.75" thickBot="1">
      <c r="B24" s="142" t="s">
        <v>56</v>
      </c>
      <c r="C24" s="19" t="s">
        <v>57</v>
      </c>
      <c r="D24" s="20" t="s">
        <v>58</v>
      </c>
      <c r="E24" s="21" t="s">
        <v>30</v>
      </c>
      <c r="F24" s="97" t="s">
        <v>59</v>
      </c>
      <c r="G24" s="105">
        <v>72</v>
      </c>
      <c r="H24" s="101">
        <v>18</v>
      </c>
      <c r="I24" s="56">
        <v>18</v>
      </c>
      <c r="J24" s="56">
        <v>18</v>
      </c>
      <c r="K24" s="57">
        <v>18</v>
      </c>
      <c r="L24" s="55">
        <v>18</v>
      </c>
      <c r="M24" s="56">
        <v>18</v>
      </c>
      <c r="N24" s="56">
        <v>18</v>
      </c>
      <c r="O24" s="58">
        <v>18</v>
      </c>
      <c r="P24" s="87">
        <f t="shared" si="0"/>
        <v>1</v>
      </c>
      <c r="Q24" s="87">
        <f t="shared" si="1"/>
        <v>1</v>
      </c>
      <c r="R24" s="87">
        <f t="shared" si="1"/>
        <v>1</v>
      </c>
      <c r="S24" s="87">
        <f t="shared" si="1"/>
        <v>1</v>
      </c>
      <c r="T24" s="88">
        <v>0.5</v>
      </c>
      <c r="U24" s="89">
        <v>0.75</v>
      </c>
      <c r="V24" s="90">
        <v>1</v>
      </c>
      <c r="W24" s="170" t="s">
        <v>60</v>
      </c>
    </row>
    <row r="25" spans="2:23" ht="18.75">
      <c r="P25" s="91">
        <f t="shared" ref="P25:V25" si="3">AVERAGE(P19:P22)</f>
        <v>1</v>
      </c>
      <c r="Q25" s="91">
        <f t="shared" si="3"/>
        <v>1</v>
      </c>
      <c r="R25" s="91">
        <f t="shared" si="3"/>
        <v>1</v>
      </c>
      <c r="S25" s="91">
        <f t="shared" si="3"/>
        <v>1</v>
      </c>
      <c r="T25" s="91">
        <f t="shared" si="3"/>
        <v>0.5</v>
      </c>
      <c r="U25" s="91">
        <f t="shared" si="3"/>
        <v>0.75</v>
      </c>
      <c r="V25" s="91">
        <f t="shared" si="3"/>
        <v>1</v>
      </c>
    </row>
    <row r="29" spans="2:23" ht="47.25" customHeight="1">
      <c r="C29" s="198" t="s">
        <v>61</v>
      </c>
      <c r="D29" s="198"/>
      <c r="J29" s="199" t="s">
        <v>62</v>
      </c>
      <c r="K29" s="200"/>
      <c r="L29" s="200"/>
      <c r="M29" s="200"/>
      <c r="N29" s="200"/>
      <c r="O29" s="200"/>
      <c r="V29" s="199" t="s">
        <v>63</v>
      </c>
      <c r="W29" s="200"/>
    </row>
    <row r="31" spans="2:23" ht="15.75" thickBot="1"/>
    <row r="32" spans="2:23" ht="15.75" thickBot="1">
      <c r="E32" s="181" t="s">
        <v>64</v>
      </c>
      <c r="F32" s="182"/>
      <c r="G32" s="182"/>
      <c r="H32" s="182"/>
      <c r="I32" s="182"/>
      <c r="J32" s="182"/>
      <c r="K32" s="182"/>
      <c r="L32" s="182"/>
      <c r="M32" s="182"/>
      <c r="N32" s="182"/>
      <c r="O32" s="182"/>
      <c r="P32" s="182"/>
      <c r="Q32" s="182"/>
      <c r="R32" s="182"/>
      <c r="S32" s="182"/>
      <c r="T32" s="182"/>
      <c r="U32" s="182"/>
      <c r="V32" s="182"/>
      <c r="W32" s="183"/>
    </row>
    <row r="33" spans="2:23" ht="30.6" customHeight="1" thickBot="1">
      <c r="E33" s="184" t="s">
        <v>65</v>
      </c>
      <c r="F33" s="184" t="s">
        <v>66</v>
      </c>
      <c r="G33" s="181" t="s">
        <v>67</v>
      </c>
      <c r="H33" s="182"/>
      <c r="I33" s="182"/>
      <c r="J33" s="183"/>
      <c r="K33" s="186" t="s">
        <v>68</v>
      </c>
      <c r="L33" s="187"/>
      <c r="M33" s="187"/>
      <c r="N33" s="188"/>
      <c r="O33" s="186" t="s">
        <v>69</v>
      </c>
      <c r="P33" s="187"/>
      <c r="Q33" s="187"/>
      <c r="R33" s="188"/>
      <c r="S33" s="186" t="s">
        <v>70</v>
      </c>
      <c r="T33" s="187"/>
      <c r="U33" s="187"/>
      <c r="V33" s="188"/>
      <c r="W33" s="189" t="s">
        <v>71</v>
      </c>
    </row>
    <row r="34" spans="2:23" ht="29.25" thickBot="1">
      <c r="E34" s="185"/>
      <c r="F34" s="185"/>
      <c r="G34" s="34" t="s">
        <v>72</v>
      </c>
      <c r="H34" s="35" t="s">
        <v>73</v>
      </c>
      <c r="I34" s="36" t="s">
        <v>74</v>
      </c>
      <c r="J34" s="35" t="s">
        <v>75</v>
      </c>
      <c r="K34" s="34" t="s">
        <v>72</v>
      </c>
      <c r="L34" s="35" t="s">
        <v>73</v>
      </c>
      <c r="M34" s="36" t="s">
        <v>74</v>
      </c>
      <c r="N34" s="35" t="s">
        <v>75</v>
      </c>
      <c r="O34" s="34" t="s">
        <v>72</v>
      </c>
      <c r="P34" s="35" t="s">
        <v>73</v>
      </c>
      <c r="Q34" s="36" t="s">
        <v>74</v>
      </c>
      <c r="R34" s="35" t="s">
        <v>75</v>
      </c>
      <c r="S34" s="34" t="s">
        <v>72</v>
      </c>
      <c r="T34" s="35" t="s">
        <v>73</v>
      </c>
      <c r="U34" s="36" t="s">
        <v>74</v>
      </c>
      <c r="V34" s="35" t="s">
        <v>75</v>
      </c>
      <c r="W34" s="190"/>
    </row>
    <row r="35" spans="2:23" ht="15.75" thickBot="1">
      <c r="E35" s="196"/>
      <c r="F35" s="197"/>
      <c r="G35" s="110"/>
      <c r="H35" s="84"/>
      <c r="I35" s="84"/>
      <c r="J35" s="86"/>
      <c r="K35" s="110"/>
      <c r="L35" s="84"/>
      <c r="M35" s="84"/>
      <c r="N35" s="86"/>
      <c r="O35" s="87" t="str">
        <f t="shared" ref="O35:R37" si="4">IFERROR((K35/G35),"100%")</f>
        <v>100%</v>
      </c>
      <c r="P35" s="82" t="str">
        <f t="shared" si="4"/>
        <v>100%</v>
      </c>
      <c r="Q35" s="82" t="str">
        <f t="shared" si="4"/>
        <v>100%</v>
      </c>
      <c r="R35" s="109" t="str">
        <f t="shared" si="4"/>
        <v>100%</v>
      </c>
      <c r="S35" s="87" t="str">
        <f>IFERROR(((K35)/(G35)),"100%")</f>
        <v>100%</v>
      </c>
      <c r="T35" s="87" t="str">
        <f>IFERROR(((L35+M35)/(H35+I35)),"100%")</f>
        <v>100%</v>
      </c>
      <c r="U35" s="82" t="str">
        <f>IFERROR(((L35+M35+N35)/(H35+I35+J35)),"100%")</f>
        <v>100%</v>
      </c>
      <c r="V35" s="109" t="str">
        <f>IFERROR(((L35+M35+N35+O35)/(H35+I35+J35+K35)),"100%")</f>
        <v>100%</v>
      </c>
      <c r="W35" s="92"/>
    </row>
    <row r="36" spans="2:23">
      <c r="E36" s="22" t="s">
        <v>76</v>
      </c>
      <c r="F36" s="23">
        <f>SUM(G36:J36)</f>
        <v>1197318.75</v>
      </c>
      <c r="G36" s="59">
        <v>316899.75</v>
      </c>
      <c r="H36" s="60">
        <v>482121.30000000005</v>
      </c>
      <c r="I36" s="60">
        <v>194913.30000000002</v>
      </c>
      <c r="J36" s="61">
        <v>203384.40000000002</v>
      </c>
      <c r="K36" s="59">
        <v>151565.38</v>
      </c>
      <c r="L36" s="62">
        <f>341536.95-K36</f>
        <v>189971.57</v>
      </c>
      <c r="M36" s="62">
        <v>199676.08000000002</v>
      </c>
      <c r="N36" s="63">
        <v>568180.93999999994</v>
      </c>
      <c r="O36" s="54">
        <f t="shared" ref="O36:Q37" si="5">IFERROR(K36/G36,"100"%)</f>
        <v>0.47827547986390018</v>
      </c>
      <c r="P36" s="54">
        <f t="shared" si="5"/>
        <v>0.39403272578913229</v>
      </c>
      <c r="Q36" s="54">
        <f t="shared" si="5"/>
        <v>1.0244353771651293</v>
      </c>
      <c r="R36" s="109">
        <f t="shared" si="4"/>
        <v>2.7936308782777828</v>
      </c>
      <c r="S36" s="54">
        <f>IFERROR(K36/F36,"100%")</f>
        <v>0.12658732689185734</v>
      </c>
      <c r="T36" s="54">
        <v>0.28349999999999997</v>
      </c>
      <c r="U36" s="54">
        <v>0.45200000000000001</v>
      </c>
      <c r="V36" s="109">
        <f t="shared" ref="V36:V37" si="6">IFERROR(((L36+M36+N36+O36)/(H36+I36+J36+K36)),"100%")</f>
        <v>0.92814299018312629</v>
      </c>
      <c r="W36" s="27"/>
    </row>
    <row r="37" spans="2:23" ht="85.5">
      <c r="E37" s="28" t="s">
        <v>77</v>
      </c>
      <c r="F37" s="29">
        <f>SUM(G37:J37)</f>
        <v>1360097.4</v>
      </c>
      <c r="G37" s="64">
        <v>451708.39999999997</v>
      </c>
      <c r="H37" s="65">
        <v>319958.39999999997</v>
      </c>
      <c r="I37" s="65">
        <v>309958.40000000002</v>
      </c>
      <c r="J37" s="66">
        <v>278472.2</v>
      </c>
      <c r="K37" s="64">
        <v>319183.88</v>
      </c>
      <c r="L37" s="67">
        <f>807255.94-K37</f>
        <v>488072.05999999994</v>
      </c>
      <c r="M37" s="67">
        <v>317893.19999999995</v>
      </c>
      <c r="N37" s="68">
        <v>322858.14</v>
      </c>
      <c r="O37" s="54">
        <f t="shared" si="5"/>
        <v>0.70661488694919117</v>
      </c>
      <c r="P37" s="54">
        <f t="shared" si="5"/>
        <v>1.525423492554032</v>
      </c>
      <c r="Q37" s="54">
        <f t="shared" si="5"/>
        <v>1.0255995643286322</v>
      </c>
      <c r="R37" s="109">
        <f t="shared" si="4"/>
        <v>1.1593909194526419</v>
      </c>
      <c r="S37" s="54">
        <f>IFERROR(K37/F37,"100%")</f>
        <v>0.23467722238127947</v>
      </c>
      <c r="T37" s="54">
        <v>0.59350000000000003</v>
      </c>
      <c r="U37" s="54">
        <v>0.82730000000000004</v>
      </c>
      <c r="V37" s="109">
        <f t="shared" si="6"/>
        <v>0.91955771018245924</v>
      </c>
      <c r="W37" s="30" t="s">
        <v>78</v>
      </c>
    </row>
    <row r="38" spans="2:23" ht="15.75" thickBot="1">
      <c r="E38" s="31"/>
      <c r="F38" s="32"/>
      <c r="G38" s="69"/>
      <c r="H38" s="70"/>
      <c r="I38" s="70"/>
      <c r="J38" s="71"/>
      <c r="K38" s="69"/>
      <c r="L38" s="72"/>
      <c r="M38" s="72"/>
      <c r="N38" s="73"/>
      <c r="O38" s="74"/>
      <c r="P38" s="75"/>
      <c r="Q38" s="75"/>
      <c r="R38" s="76"/>
      <c r="S38" s="77"/>
      <c r="T38" s="75"/>
      <c r="U38" s="75"/>
      <c r="V38" s="76"/>
      <c r="W38" s="33"/>
    </row>
    <row r="39" spans="2:23" ht="25.5" customHeight="1">
      <c r="B39" s="174"/>
      <c r="C39" s="174"/>
      <c r="F39" s="143"/>
      <c r="K39" s="137"/>
      <c r="M39" s="137"/>
    </row>
    <row r="40" spans="2:23">
      <c r="G40" s="137"/>
      <c r="L40" s="137"/>
      <c r="M40" s="137"/>
      <c r="N40" s="137"/>
      <c r="O40" s="137"/>
      <c r="Q40" s="137"/>
      <c r="R40" s="137"/>
      <c r="S40" s="137"/>
      <c r="T40" s="137"/>
    </row>
    <row r="41" spans="2:23">
      <c r="G41" s="137"/>
      <c r="L41" s="137"/>
      <c r="N41" s="137"/>
      <c r="O41" s="171"/>
      <c r="Q41" s="171"/>
      <c r="R41" s="171"/>
    </row>
  </sheetData>
  <mergeCells count="27">
    <mergeCell ref="C29:D29"/>
    <mergeCell ref="J29:O29"/>
    <mergeCell ref="V29:W29"/>
    <mergeCell ref="G12:V12"/>
    <mergeCell ref="E4:S4"/>
    <mergeCell ref="E5:S5"/>
    <mergeCell ref="D13:F13"/>
    <mergeCell ref="L13:O13"/>
    <mergeCell ref="P13:S13"/>
    <mergeCell ref="E6:S6"/>
    <mergeCell ref="E7:S7"/>
    <mergeCell ref="B39:C39"/>
    <mergeCell ref="T13:V13"/>
    <mergeCell ref="W13:W14"/>
    <mergeCell ref="B13:B14"/>
    <mergeCell ref="E32:W32"/>
    <mergeCell ref="E33:E34"/>
    <mergeCell ref="F33:F34"/>
    <mergeCell ref="G33:J33"/>
    <mergeCell ref="K33:N33"/>
    <mergeCell ref="O33:R33"/>
    <mergeCell ref="S33:V33"/>
    <mergeCell ref="W33:W34"/>
    <mergeCell ref="B16:F16"/>
    <mergeCell ref="G13:K13"/>
    <mergeCell ref="E35:F35"/>
    <mergeCell ref="C13:C14"/>
  </mergeCells>
  <conditionalFormatting sqref="G36:J38">
    <cfRule type="containsBlanks" dxfId="148" priority="164">
      <formula>LEN(TRIM(G36))=0</formula>
    </cfRule>
  </conditionalFormatting>
  <conditionalFormatting sqref="K36:N38">
    <cfRule type="containsBlanks" dxfId="147" priority="163">
      <formula>LEN(TRIM(K36))=0</formula>
    </cfRule>
  </conditionalFormatting>
  <conditionalFormatting sqref="O36:P37">
    <cfRule type="cellIs" dxfId="146" priority="157" stopIfTrue="1" operator="equal">
      <formula>"100%"</formula>
    </cfRule>
    <cfRule type="cellIs" dxfId="145" priority="158" stopIfTrue="1" operator="lessThan">
      <formula>0.5</formula>
    </cfRule>
    <cfRule type="cellIs" dxfId="144" priority="159" stopIfTrue="1" operator="between">
      <formula>0.5</formula>
      <formula>0.7</formula>
    </cfRule>
    <cfRule type="cellIs" dxfId="143" priority="160" stopIfTrue="1" operator="between">
      <formula>0.7</formula>
      <formula>1.2</formula>
    </cfRule>
    <cfRule type="cellIs" dxfId="142" priority="161" stopIfTrue="1" operator="greaterThanOrEqual">
      <formula>1.2</formula>
    </cfRule>
    <cfRule type="containsBlanks" dxfId="141" priority="162" stopIfTrue="1">
      <formula>LEN(TRIM(O36))=0</formula>
    </cfRule>
  </conditionalFormatting>
  <conditionalFormatting sqref="S36:S37">
    <cfRule type="cellIs" dxfId="140" priority="151" stopIfTrue="1" operator="equal">
      <formula>"100%"</formula>
    </cfRule>
    <cfRule type="cellIs" dxfId="139" priority="152" stopIfTrue="1" operator="lessThan">
      <formula>0.5</formula>
    </cfRule>
    <cfRule type="cellIs" dxfId="138" priority="153" stopIfTrue="1" operator="between">
      <formula>0.5</formula>
      <formula>0.7</formula>
    </cfRule>
    <cfRule type="cellIs" dxfId="137" priority="154" stopIfTrue="1" operator="between">
      <formula>0.7</formula>
      <formula>1.2</formula>
    </cfRule>
    <cfRule type="cellIs" dxfId="136" priority="155" stopIfTrue="1" operator="greaterThanOrEqual">
      <formula>1.2</formula>
    </cfRule>
    <cfRule type="containsBlanks" dxfId="135" priority="156" stopIfTrue="1">
      <formula>LEN(TRIM(S36))=0</formula>
    </cfRule>
  </conditionalFormatting>
  <conditionalFormatting sqref="O38:V38">
    <cfRule type="containsBlanks" dxfId="134" priority="150">
      <formula>LEN(TRIM(O38))=0</formula>
    </cfRule>
  </conditionalFormatting>
  <conditionalFormatting sqref="L16:O19 L22:O24">
    <cfRule type="containsBlanks" dxfId="133" priority="135">
      <formula>LEN(TRIM(L16))=0</formula>
    </cfRule>
  </conditionalFormatting>
  <conditionalFormatting sqref="H16:K19 H22:K24">
    <cfRule type="containsBlanks" dxfId="132" priority="134">
      <formula>LEN(TRIM(H16))=0</formula>
    </cfRule>
  </conditionalFormatting>
  <conditionalFormatting sqref="T17:V19 T22:V24">
    <cfRule type="cellIs" dxfId="131" priority="128" stopIfTrue="1" operator="equal">
      <formula>"100%"</formula>
    </cfRule>
    <cfRule type="cellIs" dxfId="130" priority="129" stopIfTrue="1" operator="lessThan">
      <formula>0.5</formula>
    </cfRule>
    <cfRule type="cellIs" dxfId="129" priority="130" stopIfTrue="1" operator="between">
      <formula>0.5</formula>
      <formula>0.7</formula>
    </cfRule>
    <cfRule type="cellIs" dxfId="128" priority="131" stopIfTrue="1" operator="between">
      <formula>0.7</formula>
      <formula>1.2</formula>
    </cfRule>
    <cfRule type="cellIs" dxfId="127" priority="132" stopIfTrue="1" operator="greaterThanOrEqual">
      <formula>1.2</formula>
    </cfRule>
    <cfRule type="containsBlanks" dxfId="126" priority="133" stopIfTrue="1">
      <formula>LEN(TRIM(T17))=0</formula>
    </cfRule>
  </conditionalFormatting>
  <conditionalFormatting sqref="T17:V19 T22:V24">
    <cfRule type="containsBlanks" dxfId="125" priority="127">
      <formula>LEN(TRIM(T17))=0</formula>
    </cfRule>
  </conditionalFormatting>
  <conditionalFormatting sqref="P16:P19 P22:P24 Q16">
    <cfRule type="cellIs" dxfId="124" priority="121" stopIfTrue="1" operator="equal">
      <formula>"100%"</formula>
    </cfRule>
    <cfRule type="cellIs" dxfId="123" priority="122" stopIfTrue="1" operator="lessThan">
      <formula>0.5</formula>
    </cfRule>
    <cfRule type="cellIs" dxfId="122" priority="123" stopIfTrue="1" operator="between">
      <formula>0.5</formula>
      <formula>0.7</formula>
    </cfRule>
    <cfRule type="cellIs" dxfId="121" priority="124" stopIfTrue="1" operator="between">
      <formula>0.7</formula>
      <formula>1.2</formula>
    </cfRule>
    <cfRule type="cellIs" dxfId="120" priority="125" stopIfTrue="1" operator="greaterThanOrEqual">
      <formula>1.2</formula>
    </cfRule>
    <cfRule type="containsBlanks" dxfId="119" priority="126" stopIfTrue="1">
      <formula>LEN(TRIM(P16))=0</formula>
    </cfRule>
  </conditionalFormatting>
  <conditionalFormatting sqref="T16:V16">
    <cfRule type="cellIs" dxfId="118" priority="115" stopIfTrue="1" operator="equal">
      <formula>"100%"</formula>
    </cfRule>
    <cfRule type="cellIs" dxfId="117" priority="116" stopIfTrue="1" operator="lessThan">
      <formula>0.5</formula>
    </cfRule>
    <cfRule type="cellIs" dxfId="116" priority="117" stopIfTrue="1" operator="between">
      <formula>0.5</formula>
      <formula>0.7</formula>
    </cfRule>
    <cfRule type="cellIs" dxfId="115" priority="118" stopIfTrue="1" operator="between">
      <formula>0.7</formula>
      <formula>1.2</formula>
    </cfRule>
    <cfRule type="cellIs" dxfId="114" priority="119" stopIfTrue="1" operator="greaterThanOrEqual">
      <formula>1.2</formula>
    </cfRule>
    <cfRule type="containsBlanks" dxfId="113" priority="120" stopIfTrue="1">
      <formula>LEN(TRIM(T16))=0</formula>
    </cfRule>
  </conditionalFormatting>
  <conditionalFormatting sqref="T16:V16">
    <cfRule type="containsBlanks" dxfId="112" priority="114">
      <formula>LEN(TRIM(T16))=0</formula>
    </cfRule>
  </conditionalFormatting>
  <conditionalFormatting sqref="T15:V15">
    <cfRule type="cellIs" dxfId="111" priority="108" stopIfTrue="1" operator="equal">
      <formula>"100%"</formula>
    </cfRule>
    <cfRule type="cellIs" dxfId="110" priority="109" stopIfTrue="1" operator="lessThan">
      <formula>0.5</formula>
    </cfRule>
    <cfRule type="cellIs" dxfId="109" priority="110" stopIfTrue="1" operator="between">
      <formula>0.5</formula>
      <formula>0.7</formula>
    </cfRule>
    <cfRule type="cellIs" dxfId="108" priority="111" stopIfTrue="1" operator="between">
      <formula>0.7</formula>
      <formula>1.2</formula>
    </cfRule>
    <cfRule type="cellIs" dxfId="107" priority="112" stopIfTrue="1" operator="greaterThanOrEqual">
      <formula>1.2</formula>
    </cfRule>
    <cfRule type="containsBlanks" dxfId="106" priority="113" stopIfTrue="1">
      <formula>LEN(TRIM(T15))=0</formula>
    </cfRule>
  </conditionalFormatting>
  <conditionalFormatting sqref="T15:V15">
    <cfRule type="containsBlanks" dxfId="105" priority="107">
      <formula>LEN(TRIM(T15))=0</formula>
    </cfRule>
  </conditionalFormatting>
  <conditionalFormatting sqref="P15">
    <cfRule type="cellIs" dxfId="104" priority="101" stopIfTrue="1" operator="equal">
      <formula>"100%"</formula>
    </cfRule>
    <cfRule type="cellIs" dxfId="103" priority="102" stopIfTrue="1" operator="lessThan">
      <formula>0.5</formula>
    </cfRule>
    <cfRule type="cellIs" dxfId="102" priority="103" stopIfTrue="1" operator="between">
      <formula>0.5</formula>
      <formula>0.7</formula>
    </cfRule>
    <cfRule type="cellIs" dxfId="101" priority="104" stopIfTrue="1" operator="between">
      <formula>0.7</formula>
      <formula>1.2</formula>
    </cfRule>
    <cfRule type="cellIs" dxfId="100" priority="105" stopIfTrue="1" operator="greaterThanOrEqual">
      <formula>1.2</formula>
    </cfRule>
    <cfRule type="containsBlanks" dxfId="99" priority="106" stopIfTrue="1">
      <formula>LEN(TRIM(P15))=0</formula>
    </cfRule>
  </conditionalFormatting>
  <conditionalFormatting sqref="P15">
    <cfRule type="containsBlanks" dxfId="98" priority="100">
      <formula>LEN(TRIM(P15))=0</formula>
    </cfRule>
  </conditionalFormatting>
  <conditionalFormatting sqref="K35:N35">
    <cfRule type="containsBlanks" dxfId="97" priority="99">
      <formula>LEN(TRIM(K35))=0</formula>
    </cfRule>
  </conditionalFormatting>
  <conditionalFormatting sqref="G35:J35">
    <cfRule type="containsBlanks" dxfId="96" priority="98">
      <formula>LEN(TRIM(G35))=0</formula>
    </cfRule>
  </conditionalFormatting>
  <conditionalFormatting sqref="O35:R35 R36:R37">
    <cfRule type="cellIs" dxfId="95" priority="92" stopIfTrue="1" operator="equal">
      <formula>"100%"</formula>
    </cfRule>
    <cfRule type="cellIs" dxfId="94" priority="93" stopIfTrue="1" operator="lessThan">
      <formula>0.5</formula>
    </cfRule>
    <cfRule type="cellIs" dxfId="93" priority="94" stopIfTrue="1" operator="between">
      <formula>0.5</formula>
      <formula>0.7</formula>
    </cfRule>
    <cfRule type="cellIs" dxfId="92" priority="95" stopIfTrue="1" operator="between">
      <formula>0.7</formula>
      <formula>1.2</formula>
    </cfRule>
    <cfRule type="cellIs" dxfId="91" priority="96" stopIfTrue="1" operator="greaterThanOrEqual">
      <formula>1.2</formula>
    </cfRule>
    <cfRule type="containsBlanks" dxfId="90" priority="97" stopIfTrue="1">
      <formula>LEN(TRIM(O35))=0</formula>
    </cfRule>
  </conditionalFormatting>
  <conditionalFormatting sqref="S35:V35 V36:V37">
    <cfRule type="cellIs" dxfId="89" priority="86" stopIfTrue="1" operator="equal">
      <formula>"100%"</formula>
    </cfRule>
    <cfRule type="cellIs" dxfId="88" priority="87" stopIfTrue="1" operator="lessThan">
      <formula>0.5</formula>
    </cfRule>
    <cfRule type="cellIs" dxfId="87" priority="88" stopIfTrue="1" operator="between">
      <formula>0.5</formula>
      <formula>0.7</formula>
    </cfRule>
    <cfRule type="cellIs" dxfId="86" priority="89" stopIfTrue="1" operator="between">
      <formula>0.7</formula>
      <formula>1.2</formula>
    </cfRule>
    <cfRule type="cellIs" dxfId="85" priority="90" stopIfTrue="1" operator="greaterThanOrEqual">
      <formula>1.2</formula>
    </cfRule>
    <cfRule type="containsBlanks" dxfId="84" priority="91" stopIfTrue="1">
      <formula>LEN(TRIM(S35))=0</formula>
    </cfRule>
  </conditionalFormatting>
  <conditionalFormatting sqref="S35:V35 V36:V37">
    <cfRule type="containsBlanks" dxfId="83" priority="85">
      <formula>LEN(TRIM(S35))=0</formula>
    </cfRule>
  </conditionalFormatting>
  <conditionalFormatting sqref="L20:O21">
    <cfRule type="containsBlanks" dxfId="82" priority="84">
      <formula>LEN(TRIM(L20))=0</formula>
    </cfRule>
  </conditionalFormatting>
  <conditionalFormatting sqref="H20:K21">
    <cfRule type="containsBlanks" dxfId="81" priority="83">
      <formula>LEN(TRIM(H20))=0</formula>
    </cfRule>
  </conditionalFormatting>
  <conditionalFormatting sqref="T20:V21">
    <cfRule type="cellIs" dxfId="80" priority="77" stopIfTrue="1" operator="equal">
      <formula>"100%"</formula>
    </cfRule>
    <cfRule type="cellIs" dxfId="79" priority="78" stopIfTrue="1" operator="lessThan">
      <formula>0.5</formula>
    </cfRule>
    <cfRule type="cellIs" dxfId="78" priority="79" stopIfTrue="1" operator="between">
      <formula>0.5</formula>
      <formula>0.7</formula>
    </cfRule>
    <cfRule type="cellIs" dxfId="77" priority="80" stopIfTrue="1" operator="between">
      <formula>0.7</formula>
      <formula>1.2</formula>
    </cfRule>
    <cfRule type="cellIs" dxfId="76" priority="81" stopIfTrue="1" operator="greaterThanOrEqual">
      <formula>1.2</formula>
    </cfRule>
    <cfRule type="containsBlanks" dxfId="75" priority="82" stopIfTrue="1">
      <formula>LEN(TRIM(T20))=0</formula>
    </cfRule>
  </conditionalFormatting>
  <conditionalFormatting sqref="T20:V21">
    <cfRule type="containsBlanks" dxfId="74" priority="76">
      <formula>LEN(TRIM(T20))=0</formula>
    </cfRule>
  </conditionalFormatting>
  <conditionalFormatting sqref="P20:P21">
    <cfRule type="cellIs" dxfId="73" priority="70" stopIfTrue="1" operator="equal">
      <formula>"100%"</formula>
    </cfRule>
    <cfRule type="cellIs" dxfId="72" priority="71" stopIfTrue="1" operator="lessThan">
      <formula>0.5</formula>
    </cfRule>
    <cfRule type="cellIs" dxfId="71" priority="72" stopIfTrue="1" operator="between">
      <formula>0.5</formula>
      <formula>0.7</formula>
    </cfRule>
    <cfRule type="cellIs" dxfId="70" priority="73" stopIfTrue="1" operator="between">
      <formula>0.7</formula>
      <formula>1.2</formula>
    </cfRule>
    <cfRule type="cellIs" dxfId="69" priority="74" stopIfTrue="1" operator="greaterThanOrEqual">
      <formula>1.2</formula>
    </cfRule>
    <cfRule type="containsBlanks" dxfId="68" priority="75" stopIfTrue="1">
      <formula>LEN(TRIM(P20))=0</formula>
    </cfRule>
  </conditionalFormatting>
  <conditionalFormatting sqref="Q15">
    <cfRule type="cellIs" dxfId="67" priority="64" stopIfTrue="1" operator="equal">
      <formula>"100%"</formula>
    </cfRule>
    <cfRule type="cellIs" dxfId="66" priority="65" stopIfTrue="1" operator="lessThan">
      <formula>0.5</formula>
    </cfRule>
    <cfRule type="cellIs" dxfId="65" priority="66" stopIfTrue="1" operator="between">
      <formula>0.5</formula>
      <formula>0.7</formula>
    </cfRule>
    <cfRule type="cellIs" dxfId="64" priority="67" stopIfTrue="1" operator="between">
      <formula>0.7</formula>
      <formula>1.2</formula>
    </cfRule>
    <cfRule type="cellIs" dxfId="63" priority="68" stopIfTrue="1" operator="greaterThanOrEqual">
      <formula>1.2</formula>
    </cfRule>
    <cfRule type="containsBlanks" dxfId="62" priority="69" stopIfTrue="1">
      <formula>LEN(TRIM(Q15))=0</formula>
    </cfRule>
  </conditionalFormatting>
  <conditionalFormatting sqref="Q15">
    <cfRule type="containsBlanks" dxfId="61" priority="63">
      <formula>LEN(TRIM(Q15))=0</formula>
    </cfRule>
  </conditionalFormatting>
  <conditionalFormatting sqref="Q17:Q24">
    <cfRule type="cellIs" dxfId="60" priority="57" stopIfTrue="1" operator="equal">
      <formula>"100%"</formula>
    </cfRule>
    <cfRule type="cellIs" dxfId="59" priority="58" stopIfTrue="1" operator="lessThan">
      <formula>0.5</formula>
    </cfRule>
    <cfRule type="cellIs" dxfId="58" priority="59" stopIfTrue="1" operator="between">
      <formula>0.5</formula>
      <formula>0.7</formula>
    </cfRule>
    <cfRule type="cellIs" dxfId="57" priority="60" stopIfTrue="1" operator="between">
      <formula>0.7</formula>
      <formula>1.2</formula>
    </cfRule>
    <cfRule type="cellIs" dxfId="56" priority="61" stopIfTrue="1" operator="greaterThanOrEqual">
      <formula>1.2</formula>
    </cfRule>
    <cfRule type="containsBlanks" dxfId="55" priority="62" stopIfTrue="1">
      <formula>LEN(TRIM(Q17))=0</formula>
    </cfRule>
  </conditionalFormatting>
  <conditionalFormatting sqref="R15">
    <cfRule type="cellIs" dxfId="54" priority="51" stopIfTrue="1" operator="equal">
      <formula>"100%"</formula>
    </cfRule>
    <cfRule type="cellIs" dxfId="53" priority="52" stopIfTrue="1" operator="lessThan">
      <formula>0.5</formula>
    </cfRule>
    <cfRule type="cellIs" dxfId="52" priority="53" stopIfTrue="1" operator="between">
      <formula>0.5</formula>
      <formula>0.7</formula>
    </cfRule>
    <cfRule type="cellIs" dxfId="51" priority="54" stopIfTrue="1" operator="between">
      <formula>0.7</formula>
      <formula>1.2</formula>
    </cfRule>
    <cfRule type="cellIs" dxfId="50" priority="55" stopIfTrue="1" operator="greaterThanOrEqual">
      <formula>1.2</formula>
    </cfRule>
    <cfRule type="containsBlanks" dxfId="49" priority="56" stopIfTrue="1">
      <formula>LEN(TRIM(R15))=0</formula>
    </cfRule>
  </conditionalFormatting>
  <conditionalFormatting sqref="R15">
    <cfRule type="containsBlanks" dxfId="48" priority="50">
      <formula>LEN(TRIM(R15))=0</formula>
    </cfRule>
  </conditionalFormatting>
  <conditionalFormatting sqref="R17:S17">
    <cfRule type="cellIs" dxfId="47" priority="44" stopIfTrue="1" operator="equal">
      <formula>"100%"</formula>
    </cfRule>
    <cfRule type="cellIs" dxfId="46" priority="45" stopIfTrue="1" operator="lessThan">
      <formula>0.5</formula>
    </cfRule>
    <cfRule type="cellIs" dxfId="45" priority="46" stopIfTrue="1" operator="between">
      <formula>0.5</formula>
      <formula>0.7</formula>
    </cfRule>
    <cfRule type="cellIs" dxfId="44" priority="47" stopIfTrue="1" operator="between">
      <formula>0.7</formula>
      <formula>1.2</formula>
    </cfRule>
    <cfRule type="cellIs" dxfId="43" priority="48" stopIfTrue="1" operator="greaterThanOrEqual">
      <formula>1.2</formula>
    </cfRule>
    <cfRule type="containsBlanks" dxfId="42" priority="49" stopIfTrue="1">
      <formula>LEN(TRIM(R17))=0</formula>
    </cfRule>
  </conditionalFormatting>
  <conditionalFormatting sqref="R16:S16">
    <cfRule type="cellIs" dxfId="41" priority="38" stopIfTrue="1" operator="equal">
      <formula>"100%"</formula>
    </cfRule>
    <cfRule type="cellIs" dxfId="40" priority="39" stopIfTrue="1" operator="lessThan">
      <formula>0.5</formula>
    </cfRule>
    <cfRule type="cellIs" dxfId="39" priority="40" stopIfTrue="1" operator="between">
      <formula>0.5</formula>
      <formula>0.7</formula>
    </cfRule>
    <cfRule type="cellIs" dxfId="38" priority="41" stopIfTrue="1" operator="between">
      <formula>0.7</formula>
      <formula>1.2</formula>
    </cfRule>
    <cfRule type="cellIs" dxfId="37" priority="42" stopIfTrue="1" operator="greaterThanOrEqual">
      <formula>1.2</formula>
    </cfRule>
    <cfRule type="containsBlanks" dxfId="36" priority="43" stopIfTrue="1">
      <formula>LEN(TRIM(R16))=0</formula>
    </cfRule>
  </conditionalFormatting>
  <conditionalFormatting sqref="R18:S19">
    <cfRule type="cellIs" dxfId="35" priority="32" stopIfTrue="1" operator="equal">
      <formula>"100%"</formula>
    </cfRule>
    <cfRule type="cellIs" dxfId="34" priority="33" stopIfTrue="1" operator="lessThan">
      <formula>0.5</formula>
    </cfRule>
    <cfRule type="cellIs" dxfId="33" priority="34" stopIfTrue="1" operator="between">
      <formula>0.5</formula>
      <formula>0.7</formula>
    </cfRule>
    <cfRule type="cellIs" dxfId="32" priority="35" stopIfTrue="1" operator="between">
      <formula>0.7</formula>
      <formula>1.2</formula>
    </cfRule>
    <cfRule type="cellIs" dxfId="31" priority="36" stopIfTrue="1" operator="greaterThanOrEqual">
      <formula>1.2</formula>
    </cfRule>
    <cfRule type="containsBlanks" dxfId="30" priority="37" stopIfTrue="1">
      <formula>LEN(TRIM(R18))=0</formula>
    </cfRule>
  </conditionalFormatting>
  <conditionalFormatting sqref="R20:S24">
    <cfRule type="cellIs" dxfId="29" priority="26" stopIfTrue="1" operator="equal">
      <formula>"100%"</formula>
    </cfRule>
    <cfRule type="cellIs" dxfId="28" priority="27" stopIfTrue="1" operator="lessThan">
      <formula>0.5</formula>
    </cfRule>
    <cfRule type="cellIs" dxfId="27" priority="28" stopIfTrue="1" operator="between">
      <formula>0.5</formula>
      <formula>0.7</formula>
    </cfRule>
    <cfRule type="cellIs" dxfId="26" priority="29" stopIfTrue="1" operator="between">
      <formula>0.7</formula>
      <formula>1.2</formula>
    </cfRule>
    <cfRule type="cellIs" dxfId="25" priority="30" stopIfTrue="1" operator="greaterThanOrEqual">
      <formula>1.2</formula>
    </cfRule>
    <cfRule type="containsBlanks" dxfId="24" priority="31" stopIfTrue="1">
      <formula>LEN(TRIM(R20))=0</formula>
    </cfRule>
  </conditionalFormatting>
  <conditionalFormatting sqref="Q36:Q37">
    <cfRule type="cellIs" dxfId="23" priority="20" stopIfTrue="1" operator="equal">
      <formula>"100%"</formula>
    </cfRule>
    <cfRule type="cellIs" dxfId="22" priority="21" stopIfTrue="1" operator="lessThan">
      <formula>0.5</formula>
    </cfRule>
    <cfRule type="cellIs" dxfId="21" priority="22" stopIfTrue="1" operator="between">
      <formula>0.5</formula>
      <formula>0.7</formula>
    </cfRule>
    <cfRule type="cellIs" dxfId="20" priority="23" stopIfTrue="1" operator="between">
      <formula>0.7</formula>
      <formula>1.2</formula>
    </cfRule>
    <cfRule type="cellIs" dxfId="19" priority="24" stopIfTrue="1" operator="greaterThanOrEqual">
      <formula>1.2</formula>
    </cfRule>
    <cfRule type="containsBlanks" dxfId="18" priority="25" stopIfTrue="1">
      <formula>LEN(TRIM(Q36))=0</formula>
    </cfRule>
  </conditionalFormatting>
  <conditionalFormatting sqref="T36:U37">
    <cfRule type="cellIs" dxfId="17" priority="8" stopIfTrue="1" operator="equal">
      <formula>"100%"</formula>
    </cfRule>
    <cfRule type="cellIs" dxfId="16" priority="9" stopIfTrue="1" operator="lessThan">
      <formula>0.5</formula>
    </cfRule>
    <cfRule type="cellIs" dxfId="15" priority="10" stopIfTrue="1" operator="between">
      <formula>0.5</formula>
      <formula>0.7</formula>
    </cfRule>
    <cfRule type="cellIs" dxfId="14" priority="11" stopIfTrue="1" operator="between">
      <formula>0.7</formula>
      <formula>1.2</formula>
    </cfRule>
    <cfRule type="cellIs" dxfId="13" priority="12" stopIfTrue="1" operator="greaterThanOrEqual">
      <formula>1.2</formula>
    </cfRule>
    <cfRule type="containsBlanks" dxfId="12" priority="13" stopIfTrue="1">
      <formula>LEN(TRIM(T36))=0</formula>
    </cfRule>
  </conditionalFormatting>
  <conditionalFormatting sqref="S15">
    <cfRule type="cellIs" dxfId="11" priority="2" stopIfTrue="1" operator="equal">
      <formula>"100%"</formula>
    </cfRule>
    <cfRule type="cellIs" dxfId="10" priority="3" stopIfTrue="1" operator="lessThan">
      <formula>0.5</formula>
    </cfRule>
    <cfRule type="cellIs" dxfId="9" priority="4" stopIfTrue="1" operator="between">
      <formula>0.5</formula>
      <formula>0.7</formula>
    </cfRule>
    <cfRule type="cellIs" dxfId="8" priority="5" stopIfTrue="1" operator="between">
      <formula>0.7</formula>
      <formula>1.2</formula>
    </cfRule>
    <cfRule type="cellIs" dxfId="7" priority="6" stopIfTrue="1" operator="greaterThanOrEqual">
      <formula>1.2</formula>
    </cfRule>
    <cfRule type="containsBlanks" dxfId="6" priority="7" stopIfTrue="1">
      <formula>LEN(TRIM(S15))=0</formula>
    </cfRule>
  </conditionalFormatting>
  <conditionalFormatting sqref="S15">
    <cfRule type="containsBlanks" dxfId="5" priority="1">
      <formula>LEN(TRIM(S15))=0</formula>
    </cfRule>
  </conditionalFormatting>
  <pageMargins left="0.70866141732283472" right="0.70866141732283472" top="0.74803149606299213" bottom="0.74803149606299213" header="0.31496062992125984" footer="0.31496062992125984"/>
  <pageSetup paperSize="5" scale="32" fitToHeight="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5"/>
  <cols>
    <col min="1" max="1" width="20.28515625" customWidth="1"/>
    <col min="2" max="2" width="34.7109375" customWidth="1"/>
  </cols>
  <sheetData>
    <row r="1" spans="1:2">
      <c r="A1" s="78" t="s">
        <v>79</v>
      </c>
    </row>
    <row r="3" spans="1:2" ht="120" customHeight="1">
      <c r="A3" s="212" t="s">
        <v>80</v>
      </c>
      <c r="B3" s="212"/>
    </row>
    <row r="5" spans="1:2" ht="45">
      <c r="A5" s="79"/>
      <c r="B5" s="80" t="s">
        <v>81</v>
      </c>
    </row>
    <row r="6" spans="1:2" ht="60">
      <c r="A6" s="81"/>
      <c r="B6" s="80" t="s">
        <v>82</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8"/>
  <sheetViews>
    <sheetView workbookViewId="0">
      <selection activeCell="B3" sqref="B3:T8"/>
    </sheetView>
  </sheetViews>
  <sheetFormatPr defaultColWidth="11.42578125" defaultRowHeight="15"/>
  <sheetData>
    <row r="2" spans="2:20" ht="15.75" thickBot="1"/>
    <row r="3" spans="2:20" ht="15.75" thickBot="1">
      <c r="B3" s="181" t="s">
        <v>64</v>
      </c>
      <c r="C3" s="182"/>
      <c r="D3" s="182"/>
      <c r="E3" s="182"/>
      <c r="F3" s="182"/>
      <c r="G3" s="182"/>
      <c r="H3" s="182"/>
      <c r="I3" s="182"/>
      <c r="J3" s="182"/>
      <c r="K3" s="182"/>
      <c r="L3" s="182"/>
      <c r="M3" s="182"/>
      <c r="N3" s="182"/>
      <c r="O3" s="182"/>
      <c r="P3" s="182"/>
      <c r="Q3" s="182"/>
      <c r="R3" s="182"/>
      <c r="S3" s="182"/>
      <c r="T3" s="183"/>
    </row>
    <row r="4" spans="2:20" ht="15.75" thickBot="1">
      <c r="B4" s="184" t="s">
        <v>65</v>
      </c>
      <c r="C4" s="184" t="s">
        <v>66</v>
      </c>
      <c r="D4" s="181" t="s">
        <v>67</v>
      </c>
      <c r="E4" s="182"/>
      <c r="F4" s="182"/>
      <c r="G4" s="183"/>
      <c r="H4" s="186" t="s">
        <v>68</v>
      </c>
      <c r="I4" s="187"/>
      <c r="J4" s="187"/>
      <c r="K4" s="213"/>
      <c r="L4" s="214" t="s">
        <v>69</v>
      </c>
      <c r="M4" s="187"/>
      <c r="N4" s="187"/>
      <c r="O4" s="213"/>
      <c r="P4" s="214" t="s">
        <v>70</v>
      </c>
      <c r="Q4" s="187"/>
      <c r="R4" s="187"/>
      <c r="S4" s="188"/>
      <c r="T4" s="189" t="s">
        <v>83</v>
      </c>
    </row>
    <row r="5" spans="2:20" ht="29.25" thickBot="1">
      <c r="B5" s="185"/>
      <c r="C5" s="185"/>
      <c r="D5" s="34" t="s">
        <v>72</v>
      </c>
      <c r="E5" s="35" t="s">
        <v>73</v>
      </c>
      <c r="F5" s="36" t="s">
        <v>74</v>
      </c>
      <c r="G5" s="35" t="s">
        <v>75</v>
      </c>
      <c r="H5" s="34" t="s">
        <v>72</v>
      </c>
      <c r="I5" s="35" t="s">
        <v>73</v>
      </c>
      <c r="J5" s="36" t="s">
        <v>74</v>
      </c>
      <c r="K5" s="35" t="s">
        <v>75</v>
      </c>
      <c r="L5" s="34" t="s">
        <v>72</v>
      </c>
      <c r="M5" s="35" t="s">
        <v>73</v>
      </c>
      <c r="N5" s="36" t="s">
        <v>74</v>
      </c>
      <c r="O5" s="35" t="s">
        <v>75</v>
      </c>
      <c r="P5" s="34" t="s">
        <v>72</v>
      </c>
      <c r="Q5" s="35" t="s">
        <v>73</v>
      </c>
      <c r="R5" s="36" t="s">
        <v>74</v>
      </c>
      <c r="S5" s="35" t="s">
        <v>75</v>
      </c>
      <c r="T5" s="190"/>
    </row>
    <row r="6" spans="2:20">
      <c r="B6" s="22"/>
      <c r="C6" s="23">
        <f>SUM(D6:G256)</f>
        <v>0</v>
      </c>
      <c r="D6" s="37"/>
      <c r="E6" s="38"/>
      <c r="F6" s="39"/>
      <c r="G6" s="40"/>
      <c r="H6" s="37"/>
      <c r="I6" s="38"/>
      <c r="J6" s="39"/>
      <c r="K6" s="40"/>
      <c r="L6" s="24" t="str">
        <f t="shared" ref="L6:O8" si="0">IFERROR(H6/D6,"NO APLICA")</f>
        <v>NO APLICA</v>
      </c>
      <c r="M6" s="25" t="str">
        <f t="shared" si="0"/>
        <v>NO APLICA</v>
      </c>
      <c r="N6" s="25" t="str">
        <f t="shared" si="0"/>
        <v>NO APLICA</v>
      </c>
      <c r="O6" s="26" t="str">
        <f t="shared" si="0"/>
        <v>NO APLICA</v>
      </c>
      <c r="P6" s="24" t="str">
        <f t="shared" ref="P6:P8" si="1">IFERROR(H6/D6,"NO APLICA")</f>
        <v>NO APLICA</v>
      </c>
      <c r="Q6" s="25" t="str">
        <f t="shared" ref="Q6:Q8" si="2">IFERROR((H6+I6)/(D6+E6),"NO APLICA")</f>
        <v>NO APLICA</v>
      </c>
      <c r="R6" s="25" t="str">
        <f t="shared" ref="R6:R8" si="3">IFERROR((H6+I6+J6)/(D6+E6+F6),"NO APLICA")</f>
        <v>NO APLICA</v>
      </c>
      <c r="S6" s="26" t="str">
        <f t="shared" ref="S6:S8" si="4">IFERROR((H6+I6+J6+K6)/(D6+E6+F6+G6),"NO APLICA")</f>
        <v>NO APLICA</v>
      </c>
      <c r="T6" s="27"/>
    </row>
    <row r="7" spans="2:20">
      <c r="B7" s="28"/>
      <c r="C7" s="29">
        <f>SUM(D7:G257)</f>
        <v>0</v>
      </c>
      <c r="D7" s="41"/>
      <c r="E7" s="42"/>
      <c r="F7" s="43"/>
      <c r="G7" s="44"/>
      <c r="H7" s="41"/>
      <c r="I7" s="42"/>
      <c r="J7" s="43"/>
      <c r="K7" s="44"/>
      <c r="L7" s="1" t="str">
        <f t="shared" si="0"/>
        <v>NO APLICA</v>
      </c>
      <c r="M7" s="2" t="str">
        <f t="shared" si="0"/>
        <v>NO APLICA</v>
      </c>
      <c r="N7" s="2" t="str">
        <f t="shared" si="0"/>
        <v>NO APLICA</v>
      </c>
      <c r="O7" s="3" t="str">
        <f t="shared" si="0"/>
        <v>NO APLICA</v>
      </c>
      <c r="P7" s="1" t="str">
        <f t="shared" si="1"/>
        <v>NO APLICA</v>
      </c>
      <c r="Q7" s="2" t="str">
        <f t="shared" si="2"/>
        <v>NO APLICA</v>
      </c>
      <c r="R7" s="2" t="str">
        <f t="shared" si="3"/>
        <v>NO APLICA</v>
      </c>
      <c r="S7" s="3" t="str">
        <f t="shared" si="4"/>
        <v>NO APLICA</v>
      </c>
      <c r="T7" s="30"/>
    </row>
    <row r="8" spans="2:20" ht="15.75" thickBot="1">
      <c r="B8" s="31"/>
      <c r="C8" s="32">
        <f>SUM(D8:G258)</f>
        <v>0</v>
      </c>
      <c r="D8" s="45"/>
      <c r="E8" s="46"/>
      <c r="F8" s="47"/>
      <c r="G8" s="48"/>
      <c r="H8" s="45"/>
      <c r="I8" s="46"/>
      <c r="J8" s="47"/>
      <c r="K8" s="48"/>
      <c r="L8" s="16" t="str">
        <f t="shared" si="0"/>
        <v>NO APLICA</v>
      </c>
      <c r="M8" s="17" t="str">
        <f t="shared" si="0"/>
        <v>NO APLICA</v>
      </c>
      <c r="N8" s="17" t="str">
        <f t="shared" si="0"/>
        <v>NO APLICA</v>
      </c>
      <c r="O8" s="18" t="str">
        <f t="shared" si="0"/>
        <v>NO APLICA</v>
      </c>
      <c r="P8" s="16" t="str">
        <f t="shared" si="1"/>
        <v>NO APLICA</v>
      </c>
      <c r="Q8" s="17" t="str">
        <f t="shared" si="2"/>
        <v>NO APLICA</v>
      </c>
      <c r="R8" s="17" t="str">
        <f t="shared" si="3"/>
        <v>NO APLICA</v>
      </c>
      <c r="S8" s="18" t="str">
        <f t="shared" si="4"/>
        <v>NO APLICA</v>
      </c>
      <c r="T8" s="33"/>
    </row>
  </sheetData>
  <mergeCells count="8">
    <mergeCell ref="B3:T3"/>
    <mergeCell ref="B4:B5"/>
    <mergeCell ref="C4:C5"/>
    <mergeCell ref="D4:G4"/>
    <mergeCell ref="H4:K4"/>
    <mergeCell ref="L4:O4"/>
    <mergeCell ref="P4:S4"/>
    <mergeCell ref="T4:T5"/>
  </mergeCells>
  <conditionalFormatting sqref="L6:S8">
    <cfRule type="cellIs" dxfId="4" priority="1" operator="equal">
      <formula>"NO APLICA"</formula>
    </cfRule>
    <cfRule type="cellIs" dxfId="3" priority="2" operator="between">
      <formula>0.7</formula>
      <formula>1.2</formula>
    </cfRule>
    <cfRule type="cellIs" dxfId="2" priority="3" operator="between">
      <formula>0.5</formula>
      <formula>0.7</formula>
    </cfRule>
    <cfRule type="cellIs" dxfId="1" priority="4" operator="lessThan">
      <formula>0.5</formula>
    </cfRule>
    <cfRule type="cellIs" dxfId="0" priority="5"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2025-01-16T17:32:50Z</dcterms:modified>
  <cp:category/>
  <cp:contentStatus/>
</cp:coreProperties>
</file>