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ownloads\"/>
    </mc:Choice>
  </mc:AlternateContent>
  <xr:revisionPtr revIDLastSave="1" documentId="13_ncr:1_{78313BAB-E2E5-44C5-94BE-A91E007F0220}" xr6:coauthVersionLast="47" xr6:coauthVersionMax="47" xr10:uidLastSave="{2814CEE2-68C7-4FF3-8B9E-8661F1BBD9F8}"/>
  <bookViews>
    <workbookView xWindow="-120" yWindow="-120" windowWidth="29040" windowHeight="15840" tabRatio="602" xr2:uid="{00000000-000D-0000-FFFF-FFFF00000000}"/>
  </bookViews>
  <sheets>
    <sheet name="SEGUIMIENTO 4Tr24" sheetId="3" r:id="rId1"/>
    <sheet name="Hoja1" sheetId="5" state="hidden" r:id="rId2"/>
    <sheet name="Instrucciones" sheetId="4" state="hidden" r:id="rId3"/>
  </sheets>
  <definedNames>
    <definedName name="ADFASDF">#REF!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3" i="3" l="1"/>
  <c r="R13" i="3"/>
  <c r="U29" i="3" l="1"/>
  <c r="U30" i="3"/>
  <c r="U31" i="3"/>
  <c r="R29" i="3"/>
  <c r="R30" i="3"/>
  <c r="R31" i="3"/>
  <c r="U23" i="3"/>
  <c r="U24" i="3"/>
  <c r="U25" i="3"/>
  <c r="U26" i="3"/>
  <c r="U27" i="3"/>
  <c r="U28" i="3"/>
  <c r="R23" i="3"/>
  <c r="R24" i="3"/>
  <c r="R25" i="3"/>
  <c r="R26" i="3"/>
  <c r="R27" i="3"/>
  <c r="R28" i="3"/>
  <c r="U19" i="3"/>
  <c r="U20" i="3"/>
  <c r="U21" i="3"/>
  <c r="U22" i="3"/>
  <c r="R19" i="3"/>
  <c r="R20" i="3"/>
  <c r="R21" i="3"/>
  <c r="R22" i="3"/>
  <c r="R18" i="3"/>
  <c r="U17" i="3"/>
  <c r="U18" i="3"/>
  <c r="R17" i="3"/>
  <c r="U16" i="3"/>
  <c r="R15" i="3"/>
  <c r="R16" i="3"/>
  <c r="U15" i="3"/>
  <c r="U14" i="3"/>
  <c r="R14" i="3"/>
  <c r="T13" i="3"/>
  <c r="T29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15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14" i="3"/>
  <c r="P22" i="3"/>
  <c r="P14" i="3"/>
  <c r="T31" i="3"/>
  <c r="T30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S31" i="3"/>
  <c r="S30" i="3"/>
  <c r="S14" i="3"/>
  <c r="S13" i="3"/>
  <c r="Q31" i="3"/>
  <c r="P31" i="3"/>
  <c r="Q30" i="3"/>
  <c r="P30" i="3"/>
  <c r="Q29" i="3"/>
  <c r="P29" i="3"/>
  <c r="Q28" i="3"/>
  <c r="P28" i="3"/>
  <c r="Q27" i="3"/>
  <c r="P27" i="3"/>
  <c r="Q26" i="3"/>
  <c r="P26" i="3"/>
  <c r="Q25" i="3"/>
  <c r="P25" i="3"/>
  <c r="Q24" i="3"/>
  <c r="P24" i="3"/>
  <c r="Q23" i="3"/>
  <c r="P23" i="3"/>
  <c r="Q22" i="3"/>
  <c r="Q21" i="3"/>
  <c r="P21" i="3"/>
  <c r="Q20" i="3"/>
  <c r="P20" i="3"/>
  <c r="Q19" i="3"/>
  <c r="P19" i="3"/>
  <c r="Q18" i="3"/>
  <c r="P18" i="3"/>
  <c r="Q17" i="3"/>
  <c r="P17" i="3"/>
  <c r="Q16" i="3"/>
  <c r="P16" i="3"/>
  <c r="Q15" i="3"/>
  <c r="P15" i="3"/>
  <c r="Q14" i="3"/>
  <c r="Q13" i="3"/>
  <c r="O13" i="3"/>
  <c r="P13" i="3"/>
  <c r="F30" i="3" l="1"/>
  <c r="F29" i="3"/>
  <c r="F25" i="3" l="1"/>
  <c r="F26" i="3"/>
  <c r="F27" i="3"/>
  <c r="F28" i="3"/>
  <c r="F21" i="3" l="1"/>
  <c r="F22" i="3"/>
  <c r="F19" i="3" l="1"/>
  <c r="F18" i="3"/>
  <c r="U45" i="3" l="1"/>
  <c r="U46" i="3"/>
  <c r="U47" i="3"/>
  <c r="U43" i="3"/>
  <c r="U44" i="3"/>
  <c r="O46" i="3"/>
  <c r="P46" i="3"/>
  <c r="Q46" i="3"/>
  <c r="O47" i="3"/>
  <c r="P47" i="3"/>
  <c r="Q47" i="3"/>
  <c r="N46" i="3"/>
  <c r="N47" i="3"/>
  <c r="O45" i="3"/>
  <c r="P45" i="3"/>
  <c r="Q45" i="3"/>
  <c r="O44" i="3"/>
  <c r="P44" i="3"/>
  <c r="Q44" i="3"/>
  <c r="O43" i="3"/>
  <c r="P43" i="3"/>
  <c r="Q43" i="3"/>
  <c r="O7" i="5" l="1"/>
  <c r="O8" i="5"/>
  <c r="O9" i="5"/>
  <c r="O10" i="5"/>
  <c r="R7" i="5"/>
  <c r="S7" i="5"/>
  <c r="R8" i="5"/>
  <c r="S8" i="5"/>
  <c r="R9" i="5"/>
  <c r="S9" i="5"/>
  <c r="R10" i="5"/>
  <c r="S10" i="5"/>
  <c r="Q8" i="5" l="1"/>
  <c r="Q9" i="5"/>
  <c r="Q10" i="5"/>
  <c r="N10" i="5"/>
  <c r="M10" i="5"/>
  <c r="N9" i="5"/>
  <c r="N8" i="5"/>
  <c r="N7" i="5"/>
  <c r="T44" i="3"/>
  <c r="T45" i="3"/>
  <c r="T46" i="3"/>
  <c r="T47" i="3"/>
  <c r="T43" i="3"/>
  <c r="S44" i="3" l="1"/>
  <c r="S45" i="3"/>
  <c r="S46" i="3"/>
  <c r="S47" i="3"/>
  <c r="S43" i="3"/>
  <c r="N43" i="3"/>
  <c r="F24" i="3" l="1"/>
  <c r="F23" i="3"/>
  <c r="R45" i="3" l="1"/>
  <c r="N45" i="3"/>
  <c r="R44" i="3"/>
  <c r="N44" i="3"/>
  <c r="R43" i="3"/>
  <c r="F15" i="3"/>
  <c r="F16" i="3"/>
  <c r="F17" i="3"/>
  <c r="F20" i="3"/>
  <c r="F31" i="3"/>
  <c r="F14" i="3"/>
  <c r="M9" i="5"/>
  <c r="M8" i="5"/>
  <c r="Q7" i="5"/>
  <c r="M7" i="5"/>
</calcChain>
</file>

<file path=xl/sharedStrings.xml><?xml version="1.0" encoding="utf-8"?>
<sst xmlns="http://schemas.openxmlformats.org/spreadsheetml/2006/main" count="217" uniqueCount="134">
  <si>
    <t>SEGUIMIENTO DE AVANCE EN CUMPLIMIENTO DE METAS Y OBJETIVOS 2024</t>
  </si>
  <si>
    <t>EJE 1: BUEN GOBIERNO</t>
  </si>
  <si>
    <t>G-PPA 1.6 PROGRAMA DE MODERNIZACIÓN EN MATERIA DE MEJORA REGULATORIA</t>
  </si>
  <si>
    <t>INSTITUTO MUNICIPAL DE DESARROLLO ADMINISTRATIVO E INNOVACIÓN</t>
  </si>
  <si>
    <t>AVANCE EN CUMPLIMIENTO DE METAS TRIMESTRAL Y ANUAL ACUMULADO 2024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</si>
  <si>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</si>
  <si>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</si>
  <si>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</si>
  <si>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META PROGRAMADA 2024</t>
  </si>
  <si>
    <t>META REALIZADA 2024</t>
  </si>
  <si>
    <t>PORCENTAJE DE AVANCE TRIMESTRAL 2024</t>
  </si>
  <si>
    <t>PORCENTAJE DE AVANCE TRIMESTRAL ACUMULADO 2024</t>
  </si>
  <si>
    <t>JUSTIFICACION TRIMESTRAL DE AVANCE DE RESULTADOS 2024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</si>
  <si>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</si>
  <si>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</si>
  <si>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</si>
  <si>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ANUAL</t>
  </si>
  <si>
    <t>TRIMESTRE 1</t>
  </si>
  <si>
    <t>TRIMESTRE 2</t>
  </si>
  <si>
    <t>TRIMESTRE 3</t>
  </si>
  <si>
    <t>TRIMESTRE 4</t>
  </si>
  <si>
    <t>Fin
(DGPM / DP)</t>
  </si>
  <si>
    <t>1.6.1 Contribuir a la renovación de los mecanismos de gestión flexibilizando nuestras estructuras y procedimientos administrativos con calidad, innovación tecnológica y combate a la corrupción mediante la promoción de una mejora regulatoria articulada como base en una política pública transversal que genere un marco regulatorio claro y efectivo para beneficio del sector social, privado y público.</t>
  </si>
  <si>
    <t>IAG: Índice de Avance General en la implantación y operación del modelo PbR-SED</t>
  </si>
  <si>
    <t>Anual</t>
  </si>
  <si>
    <t xml:space="preserve">Unidad de medida del Indicador:
Porcentaje </t>
  </si>
  <si>
    <t xml:space="preserve">El índice general de avance en la implementación del modelo PbR-SED obtuvo un resultado para estre segundo trimestre del 100.89% de acuerdo a la publicacion de los resultados realizada por la SHCP en el mes de abril 2024. </t>
  </si>
  <si>
    <t>Propósito
(Instituto Municipal de Desarrollo Administrativo e Innovación IMDAI)</t>
  </si>
  <si>
    <r>
      <rPr>
        <b/>
        <sz val="14"/>
        <color theme="0"/>
        <rFont val="Arial"/>
        <family val="2"/>
      </rPr>
      <t xml:space="preserve">1.6.1.1 </t>
    </r>
    <r>
      <rPr>
        <sz val="14"/>
        <color theme="0"/>
        <rFont val="Arial"/>
        <family val="2"/>
      </rPr>
      <t>La población y dependencias municipales reciben atención integral a través de la promoción de una mejora regulatoria articulada como base en una política pública transversal que genere un marco regulatorio claro y efectivo para beneficio del sector social, privado y público.</t>
    </r>
  </si>
  <si>
    <r>
      <t xml:space="preserve">PPA: </t>
    </r>
    <r>
      <rPr>
        <sz val="14"/>
        <color theme="0"/>
        <rFont val="Arial"/>
        <family val="2"/>
      </rPr>
      <t>Porcentaje de la Población Atendida.</t>
    </r>
  </si>
  <si>
    <t>Trimestral</t>
  </si>
  <si>
    <r>
      <t xml:space="preserve">UNIDAD DE MEDIDA DEL INDICADOR:
</t>
    </r>
    <r>
      <rPr>
        <sz val="11"/>
        <color theme="0"/>
        <rFont val="Arial"/>
        <family val="2"/>
      </rPr>
      <t>Porcentaje.</t>
    </r>
    <r>
      <rPr>
        <b/>
        <sz val="11"/>
        <color theme="0"/>
        <rFont val="Arial"/>
        <family val="2"/>
      </rPr>
      <t xml:space="preserve">
UNIDAD DE MEDIDA DE LAS VARIABLES: 
</t>
    </r>
    <r>
      <rPr>
        <sz val="11"/>
        <color theme="0"/>
        <rFont val="Arial"/>
        <family val="2"/>
      </rPr>
      <t>Población atendida.</t>
    </r>
  </si>
  <si>
    <r>
      <t>Meta Trimestral:</t>
    </r>
    <r>
      <rPr>
        <sz val="14"/>
        <color theme="1" tint="4.9989318521683403E-2"/>
        <rFont val="Arial"/>
        <family val="2"/>
      </rPr>
      <t xml:space="preserve"> Durante este trimestre y debido a que el programa anticipado de cobro de predial se derogó, lo que provocó que no hubiera afluencia de personas solicitando la atención, se obtiene como resultado el 56.73% de la meta planeada.</t>
    </r>
  </si>
  <si>
    <r>
      <t xml:space="preserve">PDMA: </t>
    </r>
    <r>
      <rPr>
        <sz val="14"/>
        <color theme="0"/>
        <rFont val="Arial"/>
        <family val="2"/>
      </rPr>
      <t>Porcentaje de Dependencias municipales atendidas.</t>
    </r>
  </si>
  <si>
    <r>
      <t xml:space="preserve">UNIDAD DE MEDIDA DEL INDICADOR:
</t>
    </r>
    <r>
      <rPr>
        <sz val="11"/>
        <color theme="0"/>
        <rFont val="Arial"/>
        <family val="2"/>
      </rPr>
      <t xml:space="preserve">Porcentaje </t>
    </r>
    <r>
      <rPr>
        <b/>
        <sz val="11"/>
        <color theme="0"/>
        <rFont val="Arial"/>
        <family val="2"/>
      </rPr>
      <t xml:space="preserve">
UNIDAD DE MEDIDA DE LAS VARIABLES: 
</t>
    </r>
    <r>
      <rPr>
        <sz val="11"/>
        <color theme="0"/>
        <rFont val="Arial"/>
        <family val="2"/>
      </rPr>
      <t>Dependencias municipales.</t>
    </r>
  </si>
  <si>
    <r>
      <t xml:space="preserve">Meta Trimestral: </t>
    </r>
    <r>
      <rPr>
        <sz val="14"/>
        <color theme="1" tint="4.9989318521683403E-2"/>
        <rFont val="Arial"/>
        <family val="2"/>
      </rPr>
      <t>Durante atendió asesorando a la Secretaria General, la Dirección General de Gobierno y a la Dirección de Zona Federal Marítimo Terrestre, mientras que la Dirección de Desarrollo Administrativo e Innovación llevó a cabo asesorías para temas de manuales administrativas y estructuras orgánicas con la Secretaría Municipal de Seguridad Ciudadana y Tránsito, Secretaría Municipal de Bienestar, OPABIEM, Dirección de Relaciones Públicas y Dirección General de Desarrollo Económico, lo que significó un 133.33% acumulado por ambas unidades administrativas de la meta trimestral.</t>
    </r>
  </si>
  <si>
    <r>
      <t xml:space="preserve">Componente
</t>
    </r>
    <r>
      <rPr>
        <sz val="14"/>
        <color theme="1"/>
        <rFont val="Arial"/>
        <family val="2"/>
      </rPr>
      <t>(Dirección de Ventanilla Única de Trámites y Servicios)</t>
    </r>
  </si>
  <si>
    <r>
      <rPr>
        <b/>
        <sz val="14"/>
        <color theme="1"/>
        <rFont val="Arial"/>
        <family val="2"/>
      </rPr>
      <t>1.6.1.1.1</t>
    </r>
    <r>
      <rPr>
        <sz val="14"/>
        <color theme="1"/>
        <rFont val="Arial"/>
        <family val="2"/>
      </rPr>
      <t xml:space="preserve"> Trámites y Servicios de la Dirección de Ventanilla Única de Trámites y Servicios gestionados.</t>
    </r>
  </si>
  <si>
    <r>
      <rPr>
        <b/>
        <sz val="14"/>
        <color theme="1"/>
        <rFont val="Arial"/>
        <family val="2"/>
      </rPr>
      <t>PTSV</t>
    </r>
    <r>
      <rPr>
        <sz val="14"/>
        <color theme="1"/>
        <rFont val="Arial"/>
        <family val="2"/>
      </rPr>
      <t>: Porcentaje de Trámites y Servicios gestionados en Dirección de Ventanilla.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</si>
  <si>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Trámites y servicios gestionados.</t>
    </r>
  </si>
  <si>
    <r>
      <t xml:space="preserve">Meta Trimestral: </t>
    </r>
    <r>
      <rPr>
        <sz val="14"/>
        <color theme="1"/>
        <rFont val="Arial"/>
        <family val="2"/>
      </rPr>
      <t>Derivado de los últimos meses del año se observa una ligera disminución en la atención brindada y por lo tanto en la gestión y seguimiento de los trámites presenciales y en línea, se obtiene el resultado 91.46% de lo programado para el trimestre.</t>
    </r>
  </si>
  <si>
    <t>Actividad</t>
  </si>
  <si>
    <r>
      <rPr>
        <b/>
        <sz val="14"/>
        <color theme="1"/>
        <rFont val="Arial"/>
        <family val="2"/>
      </rPr>
      <t>1.6.1.1.1.1</t>
    </r>
    <r>
      <rPr>
        <sz val="14"/>
        <color theme="1"/>
        <rFont val="Arial"/>
        <family val="2"/>
      </rPr>
      <t xml:space="preserve"> Brindar asesoría personalizada e integral a la ciudadanía Benitojuarense.</t>
    </r>
  </si>
  <si>
    <r>
      <rPr>
        <b/>
        <sz val="14"/>
        <color theme="1"/>
        <rFont val="Arial"/>
        <family val="2"/>
      </rPr>
      <t>PAB:</t>
    </r>
    <r>
      <rPr>
        <sz val="14"/>
        <color theme="1"/>
        <rFont val="Arial"/>
        <family val="2"/>
      </rPr>
      <t xml:space="preserve"> Porcentaje de asesorÍas brindadas.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</si>
  <si>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Asesorías Brindadas.</t>
    </r>
  </si>
  <si>
    <r>
      <t xml:space="preserve">Meta Trimestral: </t>
    </r>
    <r>
      <rPr>
        <sz val="14"/>
        <color theme="1"/>
        <rFont val="Arial"/>
        <family val="2"/>
      </rPr>
      <t>A través de los diversos módulos y canales digitales se brinda de asesoría a la ciudadanía llegando a un avance de la meta del trimestre de 26.27%, en nuestro municipio se detecta una disminución considerable en la apertura de nuevos negocios; y se visualiza al ser menor la asesoría brindada a los contribuyentes.</t>
    </r>
  </si>
  <si>
    <r>
      <rPr>
        <b/>
        <sz val="14"/>
        <color theme="1"/>
        <rFont val="Arial"/>
        <family val="2"/>
      </rPr>
      <t xml:space="preserve">1.6.1.1.1.2 </t>
    </r>
    <r>
      <rPr>
        <sz val="14"/>
        <color theme="1"/>
        <rFont val="Arial"/>
        <family val="2"/>
      </rPr>
      <t>Asesorias, trámites y servicios brindados desde la Ventanilla Inclusiva a la ciudadanía Benitojuarense.</t>
    </r>
  </si>
  <si>
    <r>
      <rPr>
        <b/>
        <sz val="14"/>
        <color theme="1"/>
        <rFont val="Arial"/>
        <family val="2"/>
      </rPr>
      <t>PATSVI:</t>
    </r>
    <r>
      <rPr>
        <sz val="14"/>
        <color theme="1"/>
        <rFont val="Arial"/>
        <family val="2"/>
      </rPr>
      <t xml:space="preserve"> Porcentaje de Asesorias, Trámites y Servicios desde la Ventanilla Inclusiva.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</si>
  <si>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Asesorías, Trámites y Servicios.</t>
    </r>
  </si>
  <si>
    <r>
      <t xml:space="preserve">Meta Trimestral: </t>
    </r>
    <r>
      <rPr>
        <sz val="14"/>
        <color theme="1"/>
        <rFont val="Arial"/>
        <family val="2"/>
      </rPr>
      <t>A través del módulo de Ventanilla Inclusiva se brinda de asesoría y atención la ciudadanía con diversas discapacidades, para la obtención de sus permisos de las siguientes direcciones, Comercio en la vía Publica, SESA, Secretaria de Desarrollo Social y Económico y Secretaria de Seguridad Ciudadana y Tránsito Municipal, permitiéndonos un avance la meta del trimestre, logrando un 102.35%, en nuestro municipio.</t>
    </r>
  </si>
  <si>
    <r>
      <t xml:space="preserve">Componente
</t>
    </r>
    <r>
      <rPr>
        <sz val="14"/>
        <color theme="1"/>
        <rFont val="Arial"/>
        <family val="2"/>
      </rPr>
      <t>(Dirección de Mejora Regulatoria)</t>
    </r>
  </si>
  <si>
    <r>
      <rPr>
        <b/>
        <sz val="14"/>
        <color theme="1"/>
        <rFont val="Arial"/>
        <family val="2"/>
      </rPr>
      <t>1.6.1.1.2</t>
    </r>
    <r>
      <rPr>
        <sz val="14"/>
        <color theme="1"/>
        <rFont val="Arial"/>
        <family val="2"/>
      </rPr>
      <t xml:space="preserve"> Trámites y Servicios mediante la aplicación de Herramientas de Mejora Regulatoria simplificados.</t>
    </r>
  </si>
  <si>
    <r>
      <rPr>
        <b/>
        <sz val="14"/>
        <color theme="1"/>
        <rFont val="Arial"/>
        <family val="2"/>
      </rPr>
      <t xml:space="preserve">PTSS: </t>
    </r>
    <r>
      <rPr>
        <sz val="14"/>
        <color theme="1"/>
        <rFont val="Arial"/>
        <family val="2"/>
      </rPr>
      <t>Porcentaje de Trámites y Servicios Simplificados.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</si>
  <si>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Trámites y Servicios Simplificados.</t>
    </r>
  </si>
  <si>
    <r>
      <rPr>
        <b/>
        <sz val="14"/>
        <color theme="1"/>
        <rFont val="Arial"/>
        <family val="2"/>
      </rPr>
      <t>Meta Trimestral:</t>
    </r>
    <r>
      <rPr>
        <sz val="14"/>
        <color theme="1"/>
        <rFont val="Arial"/>
        <family val="2"/>
      </rPr>
      <t xml:space="preserve"> Derivado del seguimiento a las diversas dependencias mediante la aplicación de herramientas de Mejora Regulatoria simplificados, se avanza en este trimestre 112.00% a lo programado del periodo.</t>
    </r>
  </si>
  <si>
    <r>
      <rPr>
        <b/>
        <sz val="14"/>
        <color theme="1"/>
        <rFont val="Arial"/>
        <family val="2"/>
      </rPr>
      <t>1.6.1.1.2.1</t>
    </r>
    <r>
      <rPr>
        <sz val="14"/>
        <color theme="1"/>
        <rFont val="Arial"/>
        <family val="2"/>
      </rPr>
      <t xml:space="preserve"> Reformulación integral de trámites y servicios a través de la reingeniería de procesos</t>
    </r>
  </si>
  <si>
    <r>
      <rPr>
        <b/>
        <sz val="14"/>
        <color theme="1"/>
        <rFont val="Arial"/>
        <family val="2"/>
      </rPr>
      <t xml:space="preserve">PTSRPA: </t>
    </r>
    <r>
      <rPr>
        <sz val="14"/>
        <color theme="1"/>
        <rFont val="Arial"/>
        <family val="2"/>
      </rPr>
      <t>Porcentaje de Trámites y Servicios con Reingenieria de Procesos Aplicada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</si>
  <si>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Procesos de los trámites y servicios que fueron rediseñados </t>
    </r>
  </si>
  <si>
    <r>
      <t xml:space="preserve">Meta Trimestral: </t>
    </r>
    <r>
      <rPr>
        <sz val="14"/>
        <color theme="1"/>
        <rFont val="Arial"/>
        <family val="2"/>
      </rPr>
      <t>Se realizó el análisis de los procesos y costos de los trámites y servicios, cumpliendo como el 112.00% de la meta establecida para el periodo.</t>
    </r>
  </si>
  <si>
    <r>
      <rPr>
        <b/>
        <sz val="14"/>
        <color theme="1"/>
        <rFont val="Arial"/>
        <family val="2"/>
      </rPr>
      <t>1.6.1.1.2.2</t>
    </r>
    <r>
      <rPr>
        <sz val="14"/>
        <color theme="1"/>
        <rFont val="Arial"/>
        <family val="2"/>
      </rPr>
      <t xml:space="preserve"> Capacitaciones en materia de Mejora Regulatoria.</t>
    </r>
  </si>
  <si>
    <r>
      <rPr>
        <b/>
        <sz val="14"/>
        <color theme="1"/>
        <rFont val="Arial"/>
        <family val="2"/>
      </rPr>
      <t>PCCI:</t>
    </r>
    <r>
      <rPr>
        <sz val="14"/>
        <color theme="1"/>
        <rFont val="Arial"/>
        <family val="2"/>
      </rPr>
      <t xml:space="preserve"> Porcentaje de  de cursos y capacitaciones implementadas.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</si>
  <si>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Capacitaciones.</t>
    </r>
  </si>
  <si>
    <r>
      <t xml:space="preserve">Meta Trimestral: </t>
    </r>
    <r>
      <rPr>
        <sz val="14"/>
        <color theme="1"/>
        <rFont val="Arial"/>
        <family val="2"/>
      </rPr>
      <t>Se cumplió y superó la meta trimestral alcanzando así 114.29% en el último trimestre 2024.</t>
    </r>
  </si>
  <si>
    <r>
      <rPr>
        <b/>
        <sz val="14"/>
        <color theme="1"/>
        <rFont val="Arial"/>
        <family val="2"/>
      </rPr>
      <t>1.6.1.1.2.3</t>
    </r>
    <r>
      <rPr>
        <sz val="14"/>
        <color theme="1"/>
        <rFont val="Arial"/>
        <family val="2"/>
      </rPr>
      <t xml:space="preserve"> Difusion de las herramientas de Mejora Regulatoria para la ciudadania.</t>
    </r>
  </si>
  <si>
    <r>
      <rPr>
        <b/>
        <sz val="14"/>
        <color theme="1"/>
        <rFont val="Arial"/>
        <family val="2"/>
      </rPr>
      <t xml:space="preserve">PCFR: </t>
    </r>
    <r>
      <rPr>
        <sz val="14"/>
        <color theme="1"/>
        <rFont val="Arial"/>
        <family val="2"/>
      </rPr>
      <t>Porcentaje de conferencias y/o foros públicos realizados.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</si>
  <si>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Conferencias y/o foros</t>
    </r>
  </si>
  <si>
    <r>
      <t xml:space="preserve">Meta Trimestral: </t>
    </r>
    <r>
      <rPr>
        <sz val="14"/>
        <color theme="1"/>
        <rFont val="Arial"/>
        <family val="2"/>
      </rPr>
      <t>Se realizó el foro del trimestre, haciendo 100.00% de lo planeado para el periodo correspondiente.</t>
    </r>
  </si>
  <si>
    <r>
      <t xml:space="preserve">Componente
</t>
    </r>
    <r>
      <rPr>
        <sz val="14"/>
        <color theme="1"/>
        <rFont val="Arial"/>
        <family val="2"/>
      </rPr>
      <t>(Dirección de Desarrollo Administrativo e Innovación)</t>
    </r>
  </si>
  <si>
    <r>
      <rPr>
        <b/>
        <sz val="14"/>
        <color theme="1"/>
        <rFont val="Arial"/>
        <family val="2"/>
      </rPr>
      <t>1.6.1.1.3</t>
    </r>
    <r>
      <rPr>
        <sz val="14"/>
        <color theme="1"/>
        <rFont val="Arial"/>
        <family val="2"/>
      </rPr>
      <t xml:space="preserve"> Herramientas de desarrollo administrativo e innovación que permitan la transparencia, la simplificación de los procesos administrativos, y la calidad de atención de los trámites y servicios.</t>
    </r>
  </si>
  <si>
    <r>
      <rPr>
        <b/>
        <sz val="14"/>
        <color theme="1"/>
        <rFont val="Arial"/>
        <family val="2"/>
      </rPr>
      <t>PHAI:</t>
    </r>
    <r>
      <rPr>
        <sz val="14"/>
        <color theme="1"/>
        <rFont val="Arial"/>
        <family val="2"/>
      </rPr>
      <t xml:space="preserve"> Porcentaje de Herramientas Administrativas Implementadas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</si>
  <si>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>Herramientas Administrativas.</t>
    </r>
  </si>
  <si>
    <r>
      <rPr>
        <b/>
        <sz val="14"/>
        <color theme="1"/>
        <rFont val="Arial"/>
        <family val="2"/>
      </rPr>
      <t>Meta Trimestral:</t>
    </r>
    <r>
      <rPr>
        <sz val="14"/>
        <color theme="1"/>
        <rFont val="Arial"/>
        <family val="2"/>
      </rPr>
      <t xml:space="preserve"> Se lleva a cabo el 100.00% de la meta planeada para el trimestre gracias a la activa participación de las dependencias municipales.                      </t>
    </r>
  </si>
  <si>
    <r>
      <rPr>
        <b/>
        <sz val="14"/>
        <color theme="1"/>
        <rFont val="Arial"/>
        <family val="2"/>
      </rPr>
      <t>1.6.1.1.3.1</t>
    </r>
    <r>
      <rPr>
        <sz val="14"/>
        <color theme="1"/>
        <rFont val="Arial"/>
        <family val="2"/>
      </rPr>
      <t xml:space="preserve"> Manuales Administrativos para las unidades y dependencias municipales Revisados y Validados.</t>
    </r>
  </si>
  <si>
    <r>
      <rPr>
        <b/>
        <sz val="14"/>
        <color theme="1"/>
        <rFont val="Arial"/>
        <family val="2"/>
      </rPr>
      <t>PMARV:</t>
    </r>
    <r>
      <rPr>
        <sz val="14"/>
        <color theme="1"/>
        <rFont val="Arial"/>
        <family val="2"/>
      </rPr>
      <t xml:space="preserve"> Porcentaje de Manuales Administrativos Revisados y Validados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</si>
  <si>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Manuales Administrativos</t>
    </r>
  </si>
  <si>
    <r>
      <t xml:space="preserve">Meta Trimestral: </t>
    </r>
    <r>
      <rPr>
        <sz val="14"/>
        <color theme="1"/>
        <rFont val="Arial"/>
        <family val="2"/>
      </rPr>
      <t>Se revisaron y validaron 8 manuales, cumpliendo en su totalidad con la meta programada del periodo gracias a la participación de las dependencias municipales.</t>
    </r>
  </si>
  <si>
    <r>
      <rPr>
        <b/>
        <sz val="14"/>
        <color theme="1"/>
        <rFont val="Arial"/>
        <family val="2"/>
      </rPr>
      <t>1.6.1.1.3.2</t>
    </r>
    <r>
      <rPr>
        <sz val="14"/>
        <color theme="1"/>
        <rFont val="Arial"/>
        <family val="2"/>
      </rPr>
      <t xml:space="preserve"> Análisis y evaluación de las estructuras orgánicas propuestas por las dependencias, unidades y entidades de la administración pública municipal</t>
    </r>
  </si>
  <si>
    <r>
      <rPr>
        <b/>
        <sz val="14"/>
        <color theme="1"/>
        <rFont val="Arial"/>
        <family val="2"/>
      </rPr>
      <t>PEOAE:</t>
    </r>
    <r>
      <rPr>
        <sz val="14"/>
        <color theme="1"/>
        <rFont val="Arial"/>
        <family val="2"/>
      </rPr>
      <t xml:space="preserve"> Porcentaje de Estructuras Orgánicas Analizadas y Evaluadas.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</si>
  <si>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Estructuras Orgánicas</t>
    </r>
  </si>
  <si>
    <r>
      <t xml:space="preserve">Meta Trimestral: </t>
    </r>
    <r>
      <rPr>
        <sz val="14"/>
        <color theme="1"/>
        <rFont val="Arial"/>
        <family val="2"/>
      </rPr>
      <t>Se analizaron y evaluaron 7 estructuras orgánicas, cumpliendo con 116.66% de la meta programada del periodo.</t>
    </r>
  </si>
  <si>
    <r>
      <rPr>
        <b/>
        <sz val="14"/>
        <color theme="1"/>
        <rFont val="Arial"/>
        <family val="2"/>
      </rPr>
      <t>1.6.1.1.3.3</t>
    </r>
    <r>
      <rPr>
        <sz val="14"/>
        <color theme="1"/>
        <rFont val="Arial"/>
        <family val="2"/>
      </rPr>
      <t xml:space="preserve"> Elaboración de Lineamientos, Manuales y/o Protocolos Administrativos y de políticas públicas municipales</t>
    </r>
  </si>
  <si>
    <r>
      <rPr>
        <b/>
        <sz val="14"/>
        <color theme="1"/>
        <rFont val="Arial"/>
        <family val="2"/>
      </rPr>
      <t>PLMPE:</t>
    </r>
    <r>
      <rPr>
        <sz val="14"/>
        <color theme="1"/>
        <rFont val="Arial"/>
        <family val="2"/>
      </rPr>
      <t xml:space="preserve"> Porcentaje de Lineamientos, Manuales y/o Protocolos Administrativos y de politicas públicas elaboradas.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</si>
  <si>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Lineamientos, Manuales y/o Protocolos Administrativos</t>
    </r>
  </si>
  <si>
    <r>
      <t xml:space="preserve">Meta Trimestral: </t>
    </r>
    <r>
      <rPr>
        <sz val="14"/>
        <color theme="1"/>
        <rFont val="Arial"/>
        <family val="2"/>
      </rPr>
      <t>Se elaboró el proyecto contemplado, consiguiendo el 100.00% del trimestre correspondiente.</t>
    </r>
  </si>
  <si>
    <r>
      <rPr>
        <b/>
        <sz val="14"/>
        <color theme="1"/>
        <rFont val="Arial"/>
        <family val="2"/>
      </rPr>
      <t>1.6.1.1.3.4</t>
    </r>
    <r>
      <rPr>
        <sz val="14"/>
        <color theme="1"/>
        <rFont val="Arial"/>
        <family val="2"/>
      </rPr>
      <t xml:space="preserve"> Evaluaciones ciudadanas de atención de trámites y servicios brindados por las unidades administrativas municipales que se encargan de brindarlos</t>
    </r>
  </si>
  <si>
    <r>
      <rPr>
        <b/>
        <sz val="14"/>
        <color theme="1"/>
        <rFont val="Arial"/>
        <family val="2"/>
      </rPr>
      <t xml:space="preserve">PECAA: </t>
    </r>
    <r>
      <rPr>
        <sz val="14"/>
        <color theme="1"/>
        <rFont val="Arial"/>
        <family val="2"/>
      </rPr>
      <t>Porcentaje de Evaluaciones Ciudadanas de Atención Aplicadas.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</si>
  <si>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Ciudadanas de Atención</t>
    </r>
  </si>
  <si>
    <r>
      <t xml:space="preserve">Meta Trimestral: </t>
    </r>
    <r>
      <rPr>
        <sz val="14"/>
        <color theme="1"/>
        <rFont val="Arial"/>
        <family val="2"/>
      </rPr>
      <t>Se realizaron 1,365 evaluaciones ciudadanas, superando así con el 105.00% de la meta programada del periodo.</t>
    </r>
  </si>
  <si>
    <r>
      <rPr>
        <b/>
        <sz val="14"/>
        <color theme="1"/>
        <rFont val="Arial"/>
        <family val="2"/>
      </rPr>
      <t>1.6.1.1.3.5</t>
    </r>
    <r>
      <rPr>
        <sz val="14"/>
        <color theme="1"/>
        <rFont val="Arial"/>
        <family val="2"/>
      </rPr>
      <t xml:space="preserve"> Capacitaciones a las y los trabajadores de las dependencias y entidades municipales para el desarrollo administrativo e innovación del Municipio</t>
    </r>
  </si>
  <si>
    <r>
      <rPr>
        <b/>
        <sz val="14"/>
        <color theme="1"/>
        <rFont val="Arial"/>
        <family val="2"/>
      </rPr>
      <t>PCTMDI:</t>
    </r>
    <r>
      <rPr>
        <sz val="14"/>
        <color theme="1"/>
        <rFont val="Arial"/>
        <family val="2"/>
      </rPr>
      <t xml:space="preserve"> Porcentaje de Capacitaciones a las y los Trabajadores Municipales en Desarrollo e Innovación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</si>
  <si>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Capacitaciones</t>
    </r>
  </si>
  <si>
    <r>
      <t xml:space="preserve">Meta Trimestral: </t>
    </r>
    <r>
      <rPr>
        <sz val="14"/>
        <color theme="1"/>
        <rFont val="Arial"/>
        <family val="2"/>
      </rPr>
      <t>Se logró la meta estimada para el trimestre al capacitarse el 100.00% de lo programado del periodo.</t>
    </r>
  </si>
  <si>
    <r>
      <t xml:space="preserve">Componente
</t>
    </r>
    <r>
      <rPr>
        <sz val="14"/>
        <color theme="1"/>
        <rFont val="Arial"/>
        <family val="2"/>
      </rPr>
      <t>(Dirección de Gestión de la Calidad Municipal)</t>
    </r>
  </si>
  <si>
    <r>
      <t xml:space="preserve">1.6.1.1.4. </t>
    </r>
    <r>
      <rPr>
        <sz val="14"/>
        <color theme="1"/>
        <rFont val="Arial"/>
        <family val="2"/>
      </rPr>
      <t>Herramientas digitales que reduzcan los costos en gestión de trámites municipales y mejoren la calidad de vida de la población implementadas</t>
    </r>
  </si>
  <si>
    <r>
      <t xml:space="preserve">PHDRCI: </t>
    </r>
    <r>
      <rPr>
        <sz val="14"/>
        <color theme="1"/>
        <rFont val="Arial"/>
        <family val="2"/>
      </rPr>
      <t>Porcentaje de Herramientas Digitales de Reducción de Costos Implementadas</t>
    </r>
  </si>
  <si>
    <r>
      <t xml:space="preserve">UNIDAD DE MEDIDA DEL INDICADOR:
</t>
    </r>
    <r>
      <rPr>
        <sz val="11"/>
        <color theme="1"/>
        <rFont val="Arial"/>
        <family val="2"/>
      </rPr>
      <t xml:space="preserve">Porcentaje. 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>Actividades</t>
    </r>
  </si>
  <si>
    <r>
      <rPr>
        <b/>
        <sz val="14"/>
        <color theme="1"/>
        <rFont val="Arial"/>
        <family val="2"/>
      </rPr>
      <t xml:space="preserve">Meta Trimestral: </t>
    </r>
    <r>
      <rPr>
        <sz val="14"/>
        <color theme="1"/>
        <rFont val="Arial"/>
        <family val="2"/>
      </rPr>
      <t>Se trabaja en coordinación con la Dirección de Mejora Regulatoria y la Unidad Juridica en diversas actividades para promover la calidad en los trámites y servicios ofrecidos en el municipio. En ese sentido se logro un avance en el 100.00% de las heramientas digitales consideradas.</t>
    </r>
    <r>
      <rPr>
        <b/>
        <sz val="14"/>
        <color theme="1"/>
        <rFont val="Arial"/>
        <family val="2"/>
      </rPr>
      <t xml:space="preserve">
</t>
    </r>
  </si>
  <si>
    <r>
      <rPr>
        <b/>
        <sz val="14"/>
        <color theme="1"/>
        <rFont val="Arial"/>
        <family val="2"/>
      </rPr>
      <t xml:space="preserve">1.6.1.1.4.1. </t>
    </r>
    <r>
      <rPr>
        <sz val="14"/>
        <color theme="1"/>
        <rFont val="Arial"/>
        <family val="2"/>
      </rPr>
      <t xml:space="preserve">Interoperabiliad del Registro Municipal de Trámites y Servicios (REMTYS) con el Catálogo Nacional de Regulación de Trámites y Servicios </t>
    </r>
  </si>
  <si>
    <r>
      <rPr>
        <b/>
        <sz val="14"/>
        <color theme="1"/>
        <rFont val="Arial"/>
        <family val="2"/>
      </rPr>
      <t>PAIRC:</t>
    </r>
    <r>
      <rPr>
        <sz val="14"/>
        <color theme="1"/>
        <rFont val="Arial"/>
        <family val="2"/>
      </rPr>
      <t xml:space="preserve"> Porcentaje de avance en la Implementación de la API.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</si>
  <si>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>Actividades Realizadas</t>
    </r>
  </si>
  <si>
    <r>
      <t>Meta trimestral:</t>
    </r>
    <r>
      <rPr>
        <sz val="14"/>
        <color theme="1"/>
        <rFont val="Arial"/>
        <family val="2"/>
      </rPr>
      <t xml:space="preserve"> En coordinación con la Dirección de Tecnologías de la Información y la Dirección de Mejora Regulatoria se encuentra el REMTyS en proceso de captura para continuar con el desarrollo de las APIS vinculantes con el CNARTyS.</t>
    </r>
  </si>
  <si>
    <r>
      <t xml:space="preserve">1.6.1.1.4.2. </t>
    </r>
    <r>
      <rPr>
        <sz val="14"/>
        <color theme="1"/>
        <rFont val="Arial"/>
        <family val="2"/>
      </rPr>
      <t xml:space="preserve">Proyecto de Implementación del Sistema Integral de Ventanilla Única </t>
    </r>
  </si>
  <si>
    <r>
      <rPr>
        <b/>
        <sz val="14"/>
        <color theme="1"/>
        <rFont val="Arial"/>
        <family val="2"/>
      </rPr>
      <t xml:space="preserve">PAISIVU: </t>
    </r>
    <r>
      <rPr>
        <sz val="14"/>
        <color theme="1"/>
        <rFont val="Arial"/>
        <family val="2"/>
      </rPr>
      <t>Porcentaje de Avance en la Implementación del Sistema Integral de Ventanilla Única</t>
    </r>
  </si>
  <si>
    <r>
      <t xml:space="preserve">UNIDAD DE MEDIDA DEL INDICADOR:
</t>
    </r>
    <r>
      <rPr>
        <sz val="11"/>
        <color theme="1"/>
        <rFont val="Arial"/>
        <family val="2"/>
      </rPr>
      <t xml:space="preserve">Porcentaje 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>Actividades Realizadas</t>
    </r>
  </si>
  <si>
    <r>
      <t xml:space="preserve">Meta trimestral: </t>
    </r>
    <r>
      <rPr>
        <sz val="14"/>
        <color theme="1"/>
        <rFont val="Arial"/>
        <family val="2"/>
      </rPr>
      <t>Se han llevado a cabo 2 reuniones de trabajo en donde se ha visto avance en el desarrollo del sistema de captura que servirá para la gestión de trámites a tráves de la Ventanilla Única, logrando el 100.00% de lo planeado en el trimestre.</t>
    </r>
  </si>
  <si>
    <t>ELABORÓ
Lic. Samantha Herrera Calderón
Coordinadora Administrativa del IMDAI</t>
  </si>
  <si>
    <t>REVISÓ
Mtro. Enrique E. Encalada Sánchez
Dirección de Planeación Municipal de la DGPM</t>
  </si>
  <si>
    <t>AUTORIZÓ
Lic. Bárbara Jackeline Iturralde Ortíz
Directora General del IMDAI</t>
  </si>
  <si>
    <t>SEGUIMIENTO A LA EJECUCIÓN DEL PRESUPUESTO AUTORIZADO</t>
  </si>
  <si>
    <t>CONCENTRADO DE UNIDADES ADMINISTRATIVAS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</si>
  <si>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</si>
  <si>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</si>
  <si>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</si>
  <si>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</si>
  <si>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</si>
  <si>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JUSTIFICACION TRIMESTRAL Y ANUAL DE AVANCE DE RESULTADOS 2023</t>
  </si>
  <si>
    <t>TRIMESTRE 1 2023</t>
  </si>
  <si>
    <t>TRIMESTRE 2 2023</t>
  </si>
  <si>
    <t>TRIMESTRE 3 2023</t>
  </si>
  <si>
    <t>TRIMESTRE 4 2023</t>
  </si>
  <si>
    <t>Dirección de Ventanilla Única de Trámites y Servicios</t>
  </si>
  <si>
    <t xml:space="preserve">Avance del presupuesto trimestral ya que algunos suministros son gestionados por parte de la Coordinacion Administrativa, ademas de que algunos suministros se cuentan con stock </t>
  </si>
  <si>
    <t>Dirección de Mejora Regulatoria</t>
  </si>
  <si>
    <t>Dirección de Desarrollo Administrativo e Innovación</t>
  </si>
  <si>
    <t>Dirección de Gestión de la Calidad Municipal</t>
  </si>
  <si>
    <t>Ejerce presupuesto a partir del ultimo trimestre del año</t>
  </si>
  <si>
    <t xml:space="preserve">Coordinacion Administrativa </t>
  </si>
  <si>
    <t xml:space="preserve">No ejerce presupuesto aun, hasta que arranque los resultados </t>
  </si>
  <si>
    <t xml:space="preserve">Diferencia de avance entre el anual y el trimestral, ya que durante este primer trimestre fue ejercido el remanente del ejercicio 2022, lo cual no se informa en estos datos plasmados en el seguimiento a la ejecucion del presupuesto Autorizado </t>
  </si>
  <si>
    <t>Componente sin ejecucion de presupuesto ya que para empezar a operar primero debera ser aprobada por el Consejo Directivo del IMDAI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</si>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</sst>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9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22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theme="1" tint="4.9989318521683403E-2"/>
      <name val="Arial"/>
      <family val="2"/>
    </font>
    <font>
      <sz val="14"/>
      <color theme="1" tint="4.9989318521683403E-2"/>
      <name val="Arial"/>
      <family val="2"/>
    </font>
    <font>
      <b/>
      <sz val="13"/>
      <color theme="0"/>
      <name val="Arial"/>
      <family val="2"/>
    </font>
    <font>
      <b/>
      <sz val="13"/>
      <color rgb="FFFFFFFF"/>
      <name val="Arial"/>
      <family val="2"/>
    </font>
    <font>
      <b/>
      <sz val="13"/>
      <color theme="1"/>
      <name val="Arial"/>
      <family val="2"/>
    </font>
    <font>
      <b/>
      <sz val="13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b/>
      <sz val="16"/>
      <name val="Arial"/>
      <family val="2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28">
    <border>
      <left/>
      <right/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otted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theme="1"/>
      </bottom>
      <diagonal/>
    </border>
    <border>
      <left style="medium">
        <color indexed="64"/>
      </left>
      <right/>
      <top style="dashed">
        <color theme="1"/>
      </top>
      <bottom/>
      <diagonal/>
    </border>
    <border>
      <left/>
      <right/>
      <top style="dashed">
        <color theme="1"/>
      </top>
      <bottom/>
      <diagonal/>
    </border>
    <border>
      <left/>
      <right style="dotted">
        <color indexed="64"/>
      </right>
      <top style="dashed">
        <color theme="1"/>
      </top>
      <bottom/>
      <diagonal/>
    </border>
    <border>
      <left style="dotted">
        <color indexed="64"/>
      </left>
      <right style="dotted">
        <color indexed="64"/>
      </right>
      <top style="dashed">
        <color theme="1"/>
      </top>
      <bottom/>
      <diagonal/>
    </border>
    <border>
      <left style="dashed">
        <color theme="1"/>
      </left>
      <right/>
      <top/>
      <bottom style="dashed">
        <color theme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dashed">
        <color theme="1"/>
      </left>
      <right style="dashed">
        <color theme="1"/>
      </right>
      <top/>
      <bottom style="dotted">
        <color theme="1"/>
      </bottom>
      <diagonal/>
    </border>
    <border>
      <left style="dashed">
        <color theme="1"/>
      </left>
      <right style="medium">
        <color indexed="64"/>
      </right>
      <top/>
      <bottom style="dotted">
        <color theme="1"/>
      </bottom>
      <diagonal/>
    </border>
    <border>
      <left/>
      <right/>
      <top/>
      <bottom style="dashed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ott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/>
      <diagonal/>
    </border>
    <border>
      <left style="dotted">
        <color theme="1"/>
      </left>
      <right style="dotted">
        <color theme="1"/>
      </right>
      <top/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otted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 style="dotted">
        <color theme="1"/>
      </top>
      <bottom/>
      <diagonal/>
    </border>
    <border>
      <left style="dashed">
        <color theme="1"/>
      </left>
      <right style="medium">
        <color indexed="64"/>
      </right>
      <top style="dotted">
        <color theme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ashed">
        <color theme="1"/>
      </right>
      <top style="medium">
        <color indexed="64"/>
      </top>
      <bottom style="dashed">
        <color theme="1"/>
      </bottom>
      <diagonal/>
    </border>
    <border>
      <left/>
      <right style="dashed">
        <color theme="1"/>
      </right>
      <top/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theme="1"/>
      </left>
      <right/>
      <top style="medium">
        <color indexed="64"/>
      </top>
      <bottom style="dotted">
        <color theme="1"/>
      </bottom>
      <diagonal/>
    </border>
    <border>
      <left style="dashed">
        <color theme="1"/>
      </left>
      <right/>
      <top/>
      <bottom style="dotted">
        <color theme="1"/>
      </bottom>
      <diagonal/>
    </border>
    <border>
      <left style="dashed">
        <color theme="1"/>
      </left>
      <right/>
      <top style="dotted">
        <color theme="1"/>
      </top>
      <bottom style="dotted">
        <color theme="1"/>
      </bottom>
      <diagonal/>
    </border>
    <border>
      <left style="dashed">
        <color theme="1"/>
      </left>
      <right/>
      <top style="dotted">
        <color theme="1"/>
      </top>
      <bottom style="medium">
        <color indexed="64"/>
      </bottom>
      <diagonal/>
    </border>
    <border>
      <left style="medium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medium">
        <color indexed="64"/>
      </right>
      <top/>
      <bottom style="dashed">
        <color theme="1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56">
    <xf numFmtId="0" fontId="0" fillId="0" borderId="0" xfId="0"/>
    <xf numFmtId="0" fontId="3" fillId="8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3" fillId="8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164" fontId="1" fillId="8" borderId="30" xfId="0" applyNumberFormat="1" applyFont="1" applyFill="1" applyBorder="1" applyAlignment="1">
      <alignment horizontal="center" vertical="center" wrapText="1"/>
    </xf>
    <xf numFmtId="164" fontId="1" fillId="8" borderId="21" xfId="0" applyNumberFormat="1" applyFont="1" applyFill="1" applyBorder="1" applyAlignment="1">
      <alignment horizontal="center" vertical="center" wrapText="1"/>
    </xf>
    <xf numFmtId="164" fontId="1" fillId="8" borderId="25" xfId="0" applyNumberFormat="1" applyFont="1" applyFill="1" applyBorder="1" applyAlignment="1">
      <alignment horizontal="center" vertical="center" wrapText="1"/>
    </xf>
    <xf numFmtId="0" fontId="0" fillId="9" borderId="0" xfId="0" applyFill="1"/>
    <xf numFmtId="0" fontId="0" fillId="10" borderId="0" xfId="0" applyFill="1"/>
    <xf numFmtId="10" fontId="0" fillId="6" borderId="40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0" fillId="6" borderId="41" xfId="0" applyNumberFormat="1" applyFill="1" applyBorder="1" applyAlignment="1">
      <alignment horizontal="center" vertical="center" wrapText="1"/>
    </xf>
    <xf numFmtId="3" fontId="2" fillId="2" borderId="46" xfId="0" applyNumberFormat="1" applyFont="1" applyFill="1" applyBorder="1" applyAlignment="1">
      <alignment horizontal="center" vertical="center" wrapText="1"/>
    </xf>
    <xf numFmtId="10" fontId="0" fillId="6" borderId="43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/>
    <xf numFmtId="3" fontId="2" fillId="2" borderId="19" xfId="0" applyNumberFormat="1" applyFont="1" applyFill="1" applyBorder="1" applyAlignment="1">
      <alignment horizontal="center" vertical="center" wrapText="1"/>
    </xf>
    <xf numFmtId="3" fontId="2" fillId="2" borderId="49" xfId="0" applyNumberFormat="1" applyFont="1" applyFill="1" applyBorder="1" applyAlignment="1">
      <alignment horizontal="center" vertical="center" wrapText="1"/>
    </xf>
    <xf numFmtId="44" fontId="2" fillId="2" borderId="42" xfId="2" applyFont="1" applyFill="1" applyBorder="1" applyAlignment="1">
      <alignment horizontal="center" vertical="center" wrapText="1"/>
    </xf>
    <xf numFmtId="44" fontId="2" fillId="2" borderId="50" xfId="2" applyFont="1" applyFill="1" applyBorder="1" applyAlignment="1">
      <alignment horizontal="center" vertical="center" wrapText="1"/>
    </xf>
    <xf numFmtId="44" fontId="2" fillId="2" borderId="51" xfId="2" applyFont="1" applyFill="1" applyBorder="1" applyAlignment="1">
      <alignment horizontal="center" vertical="center" wrapText="1"/>
    </xf>
    <xf numFmtId="44" fontId="2" fillId="2" borderId="6" xfId="2" applyFont="1" applyFill="1" applyBorder="1" applyAlignment="1">
      <alignment horizontal="center" vertical="center" wrapText="1"/>
    </xf>
    <xf numFmtId="44" fontId="2" fillId="2" borderId="29" xfId="2" applyFont="1" applyFill="1" applyBorder="1" applyAlignment="1">
      <alignment horizontal="center" vertical="center" wrapText="1"/>
    </xf>
    <xf numFmtId="44" fontId="2" fillId="2" borderId="52" xfId="2" applyFont="1" applyFill="1" applyBorder="1" applyAlignment="1">
      <alignment horizontal="center" vertical="center" wrapText="1"/>
    </xf>
    <xf numFmtId="44" fontId="2" fillId="2" borderId="53" xfId="2" applyFont="1" applyFill="1" applyBorder="1" applyAlignment="1">
      <alignment horizontal="center" vertical="center" wrapText="1"/>
    </xf>
    <xf numFmtId="44" fontId="2" fillId="2" borderId="54" xfId="2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2" borderId="60" xfId="0" applyFont="1" applyFill="1" applyBorder="1" applyAlignment="1">
      <alignment horizontal="left" vertical="center" wrapText="1"/>
    </xf>
    <xf numFmtId="0" fontId="4" fillId="5" borderId="57" xfId="0" applyFont="1" applyFill="1" applyBorder="1" applyAlignment="1">
      <alignment horizontal="left" vertical="center" wrapText="1"/>
    </xf>
    <xf numFmtId="0" fontId="4" fillId="5" borderId="64" xfId="0" applyFont="1" applyFill="1" applyBorder="1" applyAlignment="1">
      <alignment horizontal="left" vertical="center" wrapText="1"/>
    </xf>
    <xf numFmtId="164" fontId="1" fillId="8" borderId="66" xfId="0" applyNumberFormat="1" applyFont="1" applyFill="1" applyBorder="1" applyAlignment="1">
      <alignment horizontal="center" vertical="center" wrapText="1"/>
    </xf>
    <xf numFmtId="44" fontId="2" fillId="2" borderId="65" xfId="2" applyFont="1" applyFill="1" applyBorder="1" applyAlignment="1">
      <alignment horizontal="center" vertical="center" wrapText="1"/>
    </xf>
    <xf numFmtId="44" fontId="2" fillId="2" borderId="67" xfId="2" applyFont="1" applyFill="1" applyBorder="1" applyAlignment="1">
      <alignment horizontal="center" vertical="center" wrapText="1"/>
    </xf>
    <xf numFmtId="44" fontId="2" fillId="2" borderId="68" xfId="2" applyFont="1" applyFill="1" applyBorder="1" applyAlignment="1">
      <alignment horizontal="center" vertical="center" wrapText="1"/>
    </xf>
    <xf numFmtId="0" fontId="1" fillId="8" borderId="30" xfId="0" applyFont="1" applyFill="1" applyBorder="1" applyAlignment="1">
      <alignment horizontal="left" vertical="center" wrapText="1"/>
    </xf>
    <xf numFmtId="0" fontId="1" fillId="8" borderId="66" xfId="0" applyFont="1" applyFill="1" applyBorder="1" applyAlignment="1">
      <alignment horizontal="left" vertical="center" wrapText="1"/>
    </xf>
    <xf numFmtId="0" fontId="1" fillId="8" borderId="21" xfId="0" applyFont="1" applyFill="1" applyBorder="1" applyAlignment="1">
      <alignment horizontal="left" vertical="center" wrapText="1"/>
    </xf>
    <xf numFmtId="0" fontId="1" fillId="8" borderId="25" xfId="0" applyFont="1" applyFill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1" fillId="2" borderId="69" xfId="0" applyFont="1" applyFill="1" applyBorder="1" applyAlignment="1">
      <alignment vertical="center" wrapText="1"/>
    </xf>
    <xf numFmtId="0" fontId="2" fillId="8" borderId="47" xfId="0" applyFont="1" applyFill="1" applyBorder="1" applyAlignment="1">
      <alignment horizontal="left" vertical="center" wrapText="1"/>
    </xf>
    <xf numFmtId="0" fontId="1" fillId="8" borderId="10" xfId="0" applyFont="1" applyFill="1" applyBorder="1" applyAlignment="1">
      <alignment horizontal="left" vertical="center" wrapText="1"/>
    </xf>
    <xf numFmtId="44" fontId="2" fillId="2" borderId="78" xfId="2" applyFont="1" applyFill="1" applyBorder="1" applyAlignment="1">
      <alignment horizontal="center" vertical="center" wrapText="1"/>
    </xf>
    <xf numFmtId="44" fontId="2" fillId="2" borderId="79" xfId="2" applyFont="1" applyFill="1" applyBorder="1" applyAlignment="1">
      <alignment horizontal="center" vertical="center" wrapText="1"/>
    </xf>
    <xf numFmtId="44" fontId="2" fillId="2" borderId="80" xfId="2" applyFont="1" applyFill="1" applyBorder="1" applyAlignment="1">
      <alignment horizontal="center" vertical="center" wrapText="1"/>
    </xf>
    <xf numFmtId="44" fontId="2" fillId="2" borderId="22" xfId="2" applyFont="1" applyFill="1" applyBorder="1" applyAlignment="1">
      <alignment horizontal="center" vertical="center" wrapText="1"/>
    </xf>
    <xf numFmtId="44" fontId="2" fillId="2" borderId="23" xfId="2" applyFont="1" applyFill="1" applyBorder="1" applyAlignment="1">
      <alignment horizontal="center" vertical="center" wrapText="1"/>
    </xf>
    <xf numFmtId="44" fontId="2" fillId="2" borderId="24" xfId="2" applyFont="1" applyFill="1" applyBorder="1" applyAlignment="1">
      <alignment horizontal="center" vertical="center" wrapText="1"/>
    </xf>
    <xf numFmtId="44" fontId="2" fillId="2" borderId="82" xfId="2" applyFont="1" applyFill="1" applyBorder="1" applyAlignment="1">
      <alignment horizontal="center" vertical="center" wrapText="1"/>
    </xf>
    <xf numFmtId="44" fontId="2" fillId="2" borderId="83" xfId="2" applyFont="1" applyFill="1" applyBorder="1" applyAlignment="1">
      <alignment horizontal="center" vertical="center" wrapText="1"/>
    </xf>
    <xf numFmtId="0" fontId="2" fillId="0" borderId="84" xfId="0" applyFont="1" applyBorder="1" applyAlignment="1">
      <alignment horizontal="left" vertical="center" wrapText="1"/>
    </xf>
    <xf numFmtId="0" fontId="2" fillId="0" borderId="85" xfId="0" applyFont="1" applyBorder="1" applyAlignment="1">
      <alignment horizontal="left" vertical="center" wrapText="1"/>
    </xf>
    <xf numFmtId="0" fontId="1" fillId="8" borderId="87" xfId="0" applyFont="1" applyFill="1" applyBorder="1" applyAlignment="1">
      <alignment horizontal="left" vertical="center" wrapText="1"/>
    </xf>
    <xf numFmtId="164" fontId="1" fillId="8" borderId="87" xfId="0" applyNumberFormat="1" applyFont="1" applyFill="1" applyBorder="1" applyAlignment="1">
      <alignment horizontal="center" vertical="center" wrapText="1"/>
    </xf>
    <xf numFmtId="44" fontId="2" fillId="2" borderId="88" xfId="2" applyFont="1" applyFill="1" applyBorder="1" applyAlignment="1">
      <alignment horizontal="center" vertical="center" wrapText="1"/>
    </xf>
    <xf numFmtId="44" fontId="2" fillId="2" borderId="61" xfId="2" applyFont="1" applyFill="1" applyBorder="1" applyAlignment="1">
      <alignment horizontal="center" vertical="center" wrapText="1"/>
    </xf>
    <xf numFmtId="44" fontId="2" fillId="2" borderId="89" xfId="2" applyFont="1" applyFill="1" applyBorder="1" applyAlignment="1">
      <alignment horizontal="center" vertical="center" wrapText="1"/>
    </xf>
    <xf numFmtId="44" fontId="2" fillId="2" borderId="90" xfId="2" applyFont="1" applyFill="1" applyBorder="1" applyAlignment="1">
      <alignment horizontal="center" vertical="center" wrapText="1"/>
    </xf>
    <xf numFmtId="44" fontId="2" fillId="2" borderId="91" xfId="2" applyFont="1" applyFill="1" applyBorder="1" applyAlignment="1">
      <alignment horizontal="center" vertical="center" wrapText="1"/>
    </xf>
    <xf numFmtId="44" fontId="2" fillId="2" borderId="92" xfId="2" applyFont="1" applyFill="1" applyBorder="1" applyAlignment="1">
      <alignment horizontal="center" vertical="center" wrapText="1"/>
    </xf>
    <xf numFmtId="0" fontId="2" fillId="0" borderId="93" xfId="0" applyFont="1" applyBorder="1" applyAlignment="1">
      <alignment horizontal="left" vertical="center" wrapText="1"/>
    </xf>
    <xf numFmtId="164" fontId="0" fillId="0" borderId="0" xfId="0" applyNumberFormat="1"/>
    <xf numFmtId="44" fontId="0" fillId="0" borderId="0" xfId="0" applyNumberFormat="1"/>
    <xf numFmtId="0" fontId="2" fillId="3" borderId="94" xfId="0" applyFont="1" applyFill="1" applyBorder="1" applyAlignment="1">
      <alignment horizontal="left" vertical="center" wrapText="1"/>
    </xf>
    <xf numFmtId="0" fontId="2" fillId="3" borderId="94" xfId="0" applyFont="1" applyFill="1" applyBorder="1" applyAlignment="1">
      <alignment horizontal="center" vertical="center" wrapText="1"/>
    </xf>
    <xf numFmtId="9" fontId="2" fillId="12" borderId="95" xfId="1" applyFont="1" applyFill="1" applyBorder="1" applyAlignment="1">
      <alignment horizontal="center" vertical="center" wrapText="1"/>
    </xf>
    <xf numFmtId="9" fontId="2" fillId="11" borderId="40" xfId="1" applyFont="1" applyFill="1" applyBorder="1" applyAlignment="1">
      <alignment horizontal="center" vertical="center" wrapText="1"/>
    </xf>
    <xf numFmtId="10" fontId="0" fillId="6" borderId="44" xfId="0" applyNumberFormat="1" applyFill="1" applyBorder="1" applyAlignment="1">
      <alignment horizontal="center" vertical="center" wrapText="1"/>
    </xf>
    <xf numFmtId="10" fontId="0" fillId="6" borderId="45" xfId="0" applyNumberFormat="1" applyFill="1" applyBorder="1" applyAlignment="1">
      <alignment horizontal="center" vertical="center" wrapText="1"/>
    </xf>
    <xf numFmtId="10" fontId="0" fillId="6" borderId="40" xfId="1" applyNumberFormat="1" applyFont="1" applyFill="1" applyBorder="1" applyAlignment="1">
      <alignment horizontal="center" vertical="center" wrapText="1"/>
    </xf>
    <xf numFmtId="10" fontId="0" fillId="6" borderId="45" xfId="1" applyNumberFormat="1" applyFont="1" applyFill="1" applyBorder="1" applyAlignment="1">
      <alignment horizontal="center" vertical="center" wrapText="1"/>
    </xf>
    <xf numFmtId="0" fontId="3" fillId="8" borderId="98" xfId="0" applyFont="1" applyFill="1" applyBorder="1" applyAlignment="1">
      <alignment horizontal="center" vertical="center" wrapText="1"/>
    </xf>
    <xf numFmtId="0" fontId="3" fillId="4" borderId="99" xfId="0" applyFont="1" applyFill="1" applyBorder="1" applyAlignment="1">
      <alignment horizontal="center" vertical="center" wrapText="1"/>
    </xf>
    <xf numFmtId="0" fontId="2" fillId="3" borderId="100" xfId="0" applyFont="1" applyFill="1" applyBorder="1" applyAlignment="1">
      <alignment horizontal="left" vertical="center" wrapText="1"/>
    </xf>
    <xf numFmtId="10" fontId="0" fillId="6" borderId="17" xfId="0" applyNumberFormat="1" applyFill="1" applyBorder="1" applyAlignment="1">
      <alignment horizontal="center" vertical="center" wrapText="1"/>
    </xf>
    <xf numFmtId="0" fontId="3" fillId="4" borderId="98" xfId="0" applyFont="1" applyFill="1" applyBorder="1" applyAlignment="1">
      <alignment horizontal="center" vertical="center" wrapText="1"/>
    </xf>
    <xf numFmtId="9" fontId="2" fillId="12" borderId="18" xfId="1" applyFont="1" applyFill="1" applyBorder="1" applyAlignment="1">
      <alignment horizontal="center" vertical="center" wrapText="1"/>
    </xf>
    <xf numFmtId="10" fontId="0" fillId="6" borderId="18" xfId="1" applyNumberFormat="1" applyFont="1" applyFill="1" applyBorder="1" applyAlignment="1">
      <alignment horizontal="center" vertical="center" wrapText="1"/>
    </xf>
    <xf numFmtId="10" fontId="0" fillId="6" borderId="48" xfId="0" applyNumberFormat="1" applyFill="1" applyBorder="1" applyAlignment="1">
      <alignment horizontal="center" vertical="center" wrapText="1"/>
    </xf>
    <xf numFmtId="9" fontId="2" fillId="11" borderId="101" xfId="1" applyFont="1" applyFill="1" applyBorder="1" applyAlignment="1">
      <alignment horizontal="center" vertical="center" wrapText="1"/>
    </xf>
    <xf numFmtId="0" fontId="2" fillId="0" borderId="102" xfId="0" applyFont="1" applyBorder="1" applyAlignment="1">
      <alignment horizontal="left" vertical="center" wrapText="1"/>
    </xf>
    <xf numFmtId="10" fontId="0" fillId="6" borderId="103" xfId="0" applyNumberFormat="1" applyFill="1" applyBorder="1" applyAlignment="1">
      <alignment horizontal="center" vertical="center" wrapText="1"/>
    </xf>
    <xf numFmtId="10" fontId="0" fillId="6" borderId="104" xfId="0" applyNumberFormat="1" applyFill="1" applyBorder="1" applyAlignment="1">
      <alignment horizontal="center" vertical="center" wrapText="1"/>
    </xf>
    <xf numFmtId="10" fontId="0" fillId="6" borderId="18" xfId="0" applyNumberFormat="1" applyFill="1" applyBorder="1" applyAlignment="1">
      <alignment horizontal="center" vertical="center" wrapText="1"/>
    </xf>
    <xf numFmtId="164" fontId="1" fillId="8" borderId="105" xfId="0" applyNumberFormat="1" applyFont="1" applyFill="1" applyBorder="1" applyAlignment="1">
      <alignment horizontal="center" vertical="center" wrapText="1"/>
    </xf>
    <xf numFmtId="164" fontId="1" fillId="8" borderId="106" xfId="0" applyNumberFormat="1" applyFont="1" applyFill="1" applyBorder="1" applyAlignment="1">
      <alignment horizontal="center" vertical="center" wrapText="1"/>
    </xf>
    <xf numFmtId="164" fontId="1" fillId="8" borderId="107" xfId="0" applyNumberFormat="1" applyFont="1" applyFill="1" applyBorder="1" applyAlignment="1">
      <alignment horizontal="center" vertical="center" wrapText="1"/>
    </xf>
    <xf numFmtId="164" fontId="1" fillId="8" borderId="108" xfId="0" applyNumberFormat="1" applyFont="1" applyFill="1" applyBorder="1" applyAlignment="1">
      <alignment horizontal="center" vertical="center" wrapText="1"/>
    </xf>
    <xf numFmtId="44" fontId="2" fillId="2" borderId="109" xfId="2" applyFont="1" applyFill="1" applyBorder="1" applyAlignment="1">
      <alignment horizontal="center" vertical="center" wrapText="1"/>
    </xf>
    <xf numFmtId="44" fontId="2" fillId="2" borderId="110" xfId="2" applyFont="1" applyFill="1" applyBorder="1" applyAlignment="1">
      <alignment horizontal="center" vertical="center" wrapText="1"/>
    </xf>
    <xf numFmtId="44" fontId="2" fillId="2" borderId="111" xfId="2" applyFont="1" applyFill="1" applyBorder="1" applyAlignment="1">
      <alignment horizontal="center" vertical="center" wrapText="1"/>
    </xf>
    <xf numFmtId="44" fontId="2" fillId="2" borderId="112" xfId="2" applyFont="1" applyFill="1" applyBorder="1" applyAlignment="1">
      <alignment horizontal="center" vertical="center" wrapText="1"/>
    </xf>
    <xf numFmtId="0" fontId="2" fillId="3" borderId="99" xfId="0" applyFont="1" applyFill="1" applyBorder="1" applyAlignment="1">
      <alignment horizontal="center" vertical="center" wrapText="1"/>
    </xf>
    <xf numFmtId="0" fontId="3" fillId="8" borderId="99" xfId="0" applyFont="1" applyFill="1" applyBorder="1" applyAlignment="1">
      <alignment horizontal="center" vertical="center" wrapText="1"/>
    </xf>
    <xf numFmtId="0" fontId="2" fillId="3" borderId="113" xfId="0" applyFont="1" applyFill="1" applyBorder="1" applyAlignment="1">
      <alignment horizontal="center" vertical="center" wrapText="1"/>
    </xf>
    <xf numFmtId="44" fontId="2" fillId="2" borderId="40" xfId="2" applyFont="1" applyFill="1" applyBorder="1" applyAlignment="1">
      <alignment horizontal="center" vertical="center" wrapText="1"/>
    </xf>
    <xf numFmtId="44" fontId="2" fillId="2" borderId="17" xfId="2" applyFont="1" applyFill="1" applyBorder="1" applyAlignment="1">
      <alignment horizontal="center" vertical="center" wrapText="1"/>
    </xf>
    <xf numFmtId="44" fontId="2" fillId="2" borderId="18" xfId="2" applyFont="1" applyFill="1" applyBorder="1" applyAlignment="1">
      <alignment horizontal="center" vertical="center" wrapText="1"/>
    </xf>
    <xf numFmtId="44" fontId="2" fillId="2" borderId="19" xfId="2" applyFont="1" applyFill="1" applyBorder="1" applyAlignment="1">
      <alignment horizontal="center" vertical="center" wrapText="1"/>
    </xf>
    <xf numFmtId="44" fontId="2" fillId="2" borderId="43" xfId="2" applyFont="1" applyFill="1" applyBorder="1" applyAlignment="1">
      <alignment horizontal="center" vertical="center" wrapText="1"/>
    </xf>
    <xf numFmtId="44" fontId="2" fillId="2" borderId="49" xfId="2" applyFont="1" applyFill="1" applyBorder="1" applyAlignment="1">
      <alignment horizontal="center" vertical="center" wrapText="1"/>
    </xf>
    <xf numFmtId="44" fontId="2" fillId="2" borderId="44" xfId="2" applyFont="1" applyFill="1" applyBorder="1" applyAlignment="1">
      <alignment horizontal="center" vertical="center" wrapText="1"/>
    </xf>
    <xf numFmtId="44" fontId="2" fillId="2" borderId="45" xfId="2" applyFont="1" applyFill="1" applyBorder="1" applyAlignment="1">
      <alignment horizontal="center" vertical="center" wrapText="1"/>
    </xf>
    <xf numFmtId="44" fontId="2" fillId="2" borderId="46" xfId="2" applyFont="1" applyFill="1" applyBorder="1" applyAlignment="1">
      <alignment horizontal="center" vertical="center" wrapText="1"/>
    </xf>
    <xf numFmtId="44" fontId="2" fillId="2" borderId="114" xfId="2" applyFont="1" applyFill="1" applyBorder="1" applyAlignment="1">
      <alignment horizontal="center" vertical="center" wrapText="1"/>
    </xf>
    <xf numFmtId="44" fontId="2" fillId="2" borderId="115" xfId="2" applyFont="1" applyFill="1" applyBorder="1" applyAlignment="1">
      <alignment horizontal="center" vertical="center" wrapText="1"/>
    </xf>
    <xf numFmtId="44" fontId="2" fillId="2" borderId="116" xfId="2" applyFont="1" applyFill="1" applyBorder="1" applyAlignment="1">
      <alignment horizontal="center" vertical="center" wrapText="1"/>
    </xf>
    <xf numFmtId="44" fontId="2" fillId="2" borderId="117" xfId="2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left" vertical="center" wrapText="1"/>
    </xf>
    <xf numFmtId="0" fontId="13" fillId="5" borderId="59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left" vertical="center" wrapText="1"/>
    </xf>
    <xf numFmtId="0" fontId="13" fillId="5" borderId="23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justify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justify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justify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5" fillId="8" borderId="75" xfId="0" applyFont="1" applyFill="1" applyBorder="1" applyAlignment="1">
      <alignment horizontal="justify" vertical="center" wrapText="1"/>
    </xf>
    <xf numFmtId="0" fontId="15" fillId="8" borderId="71" xfId="0" applyFont="1" applyFill="1" applyBorder="1" applyAlignment="1">
      <alignment horizontal="justify" vertical="center" wrapText="1"/>
    </xf>
    <xf numFmtId="0" fontId="15" fillId="8" borderId="71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14" fillId="2" borderId="74" xfId="0" applyFont="1" applyFill="1" applyBorder="1" applyAlignment="1">
      <alignment horizontal="justify" vertical="center" wrapText="1"/>
    </xf>
    <xf numFmtId="0" fontId="14" fillId="2" borderId="69" xfId="0" applyFont="1" applyFill="1" applyBorder="1" applyAlignment="1">
      <alignment vertical="center" wrapText="1"/>
    </xf>
    <xf numFmtId="0" fontId="15" fillId="8" borderId="75" xfId="0" applyFont="1" applyFill="1" applyBorder="1" applyAlignment="1">
      <alignment horizontal="center" vertical="center" wrapText="1"/>
    </xf>
    <xf numFmtId="0" fontId="14" fillId="8" borderId="7" xfId="0" applyFont="1" applyFill="1" applyBorder="1" applyAlignment="1">
      <alignment horizontal="center" vertical="center" wrapText="1"/>
    </xf>
    <xf numFmtId="0" fontId="14" fillId="8" borderId="8" xfId="0" applyFont="1" applyFill="1" applyBorder="1" applyAlignment="1">
      <alignment horizontal="justify" vertical="center" wrapText="1"/>
    </xf>
    <xf numFmtId="0" fontId="15" fillId="8" borderId="8" xfId="0" applyFont="1" applyFill="1" applyBorder="1" applyAlignment="1">
      <alignment horizontal="justify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15" fillId="8" borderId="122" xfId="0" applyFont="1" applyFill="1" applyBorder="1" applyAlignment="1">
      <alignment horizontal="justify" vertical="center" wrapText="1"/>
    </xf>
    <xf numFmtId="0" fontId="20" fillId="2" borderId="84" xfId="0" applyFont="1" applyFill="1" applyBorder="1" applyAlignment="1">
      <alignment horizontal="center" vertical="center" wrapText="1"/>
    </xf>
    <xf numFmtId="0" fontId="21" fillId="8" borderId="31" xfId="0" applyFont="1" applyFill="1" applyBorder="1" applyAlignment="1">
      <alignment horizontal="center" vertical="center" wrapText="1"/>
    </xf>
    <xf numFmtId="0" fontId="20" fillId="2" borderId="32" xfId="0" applyFont="1" applyFill="1" applyBorder="1" applyAlignment="1">
      <alignment horizontal="center" vertical="center" wrapText="1"/>
    </xf>
    <xf numFmtId="0" fontId="21" fillId="8" borderId="32" xfId="0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0" fontId="12" fillId="0" borderId="115" xfId="0" applyFont="1" applyBorder="1" applyAlignment="1">
      <alignment vertical="center" wrapText="1"/>
    </xf>
    <xf numFmtId="0" fontId="11" fillId="8" borderId="28" xfId="0" applyFont="1" applyFill="1" applyBorder="1" applyAlignment="1">
      <alignment horizontal="justify" vertical="center" wrapText="1"/>
    </xf>
    <xf numFmtId="0" fontId="22" fillId="8" borderId="20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justify" vertical="center" wrapText="1"/>
    </xf>
    <xf numFmtId="0" fontId="12" fillId="0" borderId="62" xfId="0" applyFont="1" applyBorder="1" applyAlignment="1">
      <alignment horizontal="center" vertical="center" wrapText="1"/>
    </xf>
    <xf numFmtId="0" fontId="19" fillId="7" borderId="16" xfId="0" applyFont="1" applyFill="1" applyBorder="1" applyAlignment="1">
      <alignment horizontal="center" vertical="center" wrapText="1"/>
    </xf>
    <xf numFmtId="0" fontId="19" fillId="7" borderId="63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justify" vertical="center" wrapText="1"/>
    </xf>
    <xf numFmtId="0" fontId="14" fillId="3" borderId="21" xfId="0" applyFont="1" applyFill="1" applyBorder="1" applyAlignment="1">
      <alignment horizontal="justify" vertical="center" wrapText="1"/>
    </xf>
    <xf numFmtId="0" fontId="14" fillId="8" borderId="21" xfId="0" applyFont="1" applyFill="1" applyBorder="1" applyAlignment="1">
      <alignment horizontal="justify" vertical="center" wrapText="1"/>
    </xf>
    <xf numFmtId="3" fontId="15" fillId="2" borderId="73" xfId="0" applyNumberFormat="1" applyFont="1" applyFill="1" applyBorder="1" applyAlignment="1">
      <alignment horizontal="justify" vertical="center" wrapText="1"/>
    </xf>
    <xf numFmtId="0" fontId="14" fillId="8" borderId="87" xfId="0" applyFont="1" applyFill="1" applyBorder="1" applyAlignment="1">
      <alignment horizontal="justify" vertical="center" wrapText="1"/>
    </xf>
    <xf numFmtId="0" fontId="15" fillId="2" borderId="21" xfId="0" applyFont="1" applyFill="1" applyBorder="1" applyAlignment="1">
      <alignment horizontal="justify" vertical="center" wrapText="1"/>
    </xf>
    <xf numFmtId="0" fontId="14" fillId="8" borderId="25" xfId="0" applyFont="1" applyFill="1" applyBorder="1" applyAlignment="1">
      <alignment horizontal="justify" vertical="center" wrapText="1"/>
    </xf>
    <xf numFmtId="10" fontId="15" fillId="0" borderId="119" xfId="0" applyNumberFormat="1" applyFont="1" applyBorder="1" applyAlignment="1">
      <alignment horizontal="center" vertical="center" wrapText="1"/>
    </xf>
    <xf numFmtId="10" fontId="15" fillId="6" borderId="62" xfId="0" applyNumberFormat="1" applyFont="1" applyFill="1" applyBorder="1" applyAlignment="1">
      <alignment horizontal="center" vertical="center" wrapText="1"/>
    </xf>
    <xf numFmtId="10" fontId="15" fillId="6" borderId="126" xfId="0" applyNumberFormat="1" applyFont="1" applyFill="1" applyBorder="1" applyAlignment="1">
      <alignment horizontal="center" vertical="center" wrapText="1"/>
    </xf>
    <xf numFmtId="10" fontId="15" fillId="6" borderId="81" xfId="0" applyNumberFormat="1" applyFont="1" applyFill="1" applyBorder="1" applyAlignment="1">
      <alignment horizontal="center" vertical="center" wrapText="1"/>
    </xf>
    <xf numFmtId="9" fontId="24" fillId="0" borderId="30" xfId="0" applyNumberFormat="1" applyFont="1" applyBorder="1" applyAlignment="1">
      <alignment horizontal="center" vertical="center" wrapText="1"/>
    </xf>
    <xf numFmtId="10" fontId="24" fillId="0" borderId="110" xfId="0" applyNumberFormat="1" applyFont="1" applyBorder="1" applyAlignment="1">
      <alignment horizontal="center" vertical="center" wrapText="1"/>
    </xf>
    <xf numFmtId="10" fontId="24" fillId="0" borderId="2" xfId="0" applyNumberFormat="1" applyFont="1" applyBorder="1" applyAlignment="1">
      <alignment horizontal="center" vertical="center" wrapText="1"/>
    </xf>
    <xf numFmtId="10" fontId="24" fillId="0" borderId="60" xfId="0" applyNumberFormat="1" applyFont="1" applyBorder="1" applyAlignment="1">
      <alignment horizontal="center" vertical="center" wrapText="1"/>
    </xf>
    <xf numFmtId="10" fontId="24" fillId="0" borderId="118" xfId="0" applyNumberFormat="1" applyFont="1" applyBorder="1" applyAlignment="1">
      <alignment horizontal="center" vertical="center" wrapText="1"/>
    </xf>
    <xf numFmtId="10" fontId="24" fillId="6" borderId="105" xfId="0" applyNumberFormat="1" applyFont="1" applyFill="1" applyBorder="1" applyAlignment="1">
      <alignment horizontal="center" vertical="center" wrapText="1"/>
    </xf>
    <xf numFmtId="10" fontId="24" fillId="6" borderId="79" xfId="0" applyNumberFormat="1" applyFont="1" applyFill="1" applyBorder="1" applyAlignment="1">
      <alignment horizontal="center" vertical="center" wrapText="1"/>
    </xf>
    <xf numFmtId="10" fontId="24" fillId="6" borderId="124" xfId="0" applyNumberFormat="1" applyFont="1" applyFill="1" applyBorder="1" applyAlignment="1">
      <alignment horizontal="center" vertical="center" wrapText="1"/>
    </xf>
    <xf numFmtId="3" fontId="25" fillId="5" borderId="21" xfId="0" applyNumberFormat="1" applyFont="1" applyFill="1" applyBorder="1" applyAlignment="1">
      <alignment horizontal="center" vertical="center" wrapText="1"/>
    </xf>
    <xf numFmtId="3" fontId="26" fillId="5" borderId="96" xfId="0" applyNumberFormat="1" applyFont="1" applyFill="1" applyBorder="1" applyAlignment="1">
      <alignment horizontal="center" vertical="center" wrapText="1"/>
    </xf>
    <xf numFmtId="3" fontId="26" fillId="5" borderId="23" xfId="0" applyNumberFormat="1" applyFont="1" applyFill="1" applyBorder="1" applyAlignment="1">
      <alignment horizontal="center" vertical="center" wrapText="1"/>
    </xf>
    <xf numFmtId="3" fontId="26" fillId="5" borderId="24" xfId="0" applyNumberFormat="1" applyFont="1" applyFill="1" applyBorder="1" applyAlignment="1">
      <alignment horizontal="center" vertical="center" wrapText="1"/>
    </xf>
    <xf numFmtId="3" fontId="26" fillId="5" borderId="22" xfId="0" applyNumberFormat="1" applyFont="1" applyFill="1" applyBorder="1" applyAlignment="1">
      <alignment horizontal="center" vertical="center" wrapText="1"/>
    </xf>
    <xf numFmtId="10" fontId="24" fillId="6" borderId="121" xfId="0" applyNumberFormat="1" applyFont="1" applyFill="1" applyBorder="1" applyAlignment="1">
      <alignment horizontal="center" vertical="center" wrapText="1"/>
    </xf>
    <xf numFmtId="10" fontId="24" fillId="6" borderId="62" xfId="0" applyNumberFormat="1" applyFont="1" applyFill="1" applyBorder="1" applyAlignment="1">
      <alignment horizontal="center" vertical="center" wrapText="1"/>
    </xf>
    <xf numFmtId="10" fontId="24" fillId="6" borderId="22" xfId="0" applyNumberFormat="1" applyFont="1" applyFill="1" applyBorder="1" applyAlignment="1">
      <alignment horizontal="center" vertical="center" wrapText="1"/>
    </xf>
    <xf numFmtId="10" fontId="24" fillId="6" borderId="125" xfId="0" applyNumberFormat="1" applyFont="1" applyFill="1" applyBorder="1" applyAlignment="1">
      <alignment horizontal="center" vertical="center" wrapText="1"/>
    </xf>
    <xf numFmtId="3" fontId="24" fillId="2" borderId="21" xfId="0" applyNumberFormat="1" applyFont="1" applyFill="1" applyBorder="1" applyAlignment="1">
      <alignment horizontal="center" vertical="center" wrapText="1"/>
    </xf>
    <xf numFmtId="3" fontId="24" fillId="2" borderId="96" xfId="0" applyNumberFormat="1" applyFont="1" applyFill="1" applyBorder="1" applyAlignment="1">
      <alignment horizontal="center" vertical="center" wrapText="1"/>
    </xf>
    <xf numFmtId="3" fontId="24" fillId="2" borderId="23" xfId="0" applyNumberFormat="1" applyFont="1" applyFill="1" applyBorder="1" applyAlignment="1">
      <alignment horizontal="center" vertical="center" wrapText="1"/>
    </xf>
    <xf numFmtId="3" fontId="24" fillId="2" borderId="24" xfId="0" applyNumberFormat="1" applyFont="1" applyFill="1" applyBorder="1" applyAlignment="1">
      <alignment horizontal="center" vertical="center" wrapText="1"/>
    </xf>
    <xf numFmtId="3" fontId="24" fillId="2" borderId="22" xfId="0" applyNumberFormat="1" applyFont="1" applyFill="1" applyBorder="1" applyAlignment="1">
      <alignment horizontal="center" vertical="center" wrapText="1"/>
    </xf>
    <xf numFmtId="3" fontId="24" fillId="8" borderId="21" xfId="0" applyNumberFormat="1" applyFont="1" applyFill="1" applyBorder="1" applyAlignment="1">
      <alignment horizontal="center" vertical="center" wrapText="1"/>
    </xf>
    <xf numFmtId="3" fontId="24" fillId="8" borderId="96" xfId="0" applyNumberFormat="1" applyFont="1" applyFill="1" applyBorder="1" applyAlignment="1">
      <alignment horizontal="center" vertical="center" wrapText="1"/>
    </xf>
    <xf numFmtId="3" fontId="24" fillId="8" borderId="23" xfId="0" applyNumberFormat="1" applyFont="1" applyFill="1" applyBorder="1" applyAlignment="1">
      <alignment horizontal="center" vertical="center" wrapText="1"/>
    </xf>
    <xf numFmtId="3" fontId="24" fillId="8" borderId="24" xfId="0" applyNumberFormat="1" applyFont="1" applyFill="1" applyBorder="1" applyAlignment="1">
      <alignment horizontal="center" vertical="center" wrapText="1"/>
    </xf>
    <xf numFmtId="3" fontId="24" fillId="8" borderId="22" xfId="0" applyNumberFormat="1" applyFont="1" applyFill="1" applyBorder="1" applyAlignment="1">
      <alignment horizontal="center" vertical="center" wrapText="1"/>
    </xf>
    <xf numFmtId="3" fontId="24" fillId="8" borderId="25" xfId="0" applyNumberFormat="1" applyFont="1" applyFill="1" applyBorder="1" applyAlignment="1">
      <alignment horizontal="center" vertical="center" wrapText="1"/>
    </xf>
    <xf numFmtId="3" fontId="24" fillId="8" borderId="97" xfId="0" applyNumberFormat="1" applyFont="1" applyFill="1" applyBorder="1" applyAlignment="1">
      <alignment horizontal="center" vertical="center" wrapText="1"/>
    </xf>
    <xf numFmtId="3" fontId="24" fillId="8" borderId="82" xfId="0" applyNumberFormat="1" applyFont="1" applyFill="1" applyBorder="1" applyAlignment="1">
      <alignment horizontal="center" vertical="center" wrapText="1"/>
    </xf>
    <xf numFmtId="3" fontId="24" fillId="8" borderId="83" xfId="0" applyNumberFormat="1" applyFont="1" applyFill="1" applyBorder="1" applyAlignment="1">
      <alignment horizontal="center" vertical="center" wrapText="1"/>
    </xf>
    <xf numFmtId="3" fontId="24" fillId="8" borderId="81" xfId="0" applyNumberFormat="1" applyFont="1" applyFill="1" applyBorder="1" applyAlignment="1">
      <alignment horizontal="center" vertical="center" wrapText="1"/>
    </xf>
    <xf numFmtId="10" fontId="24" fillId="6" borderId="123" xfId="0" applyNumberFormat="1" applyFont="1" applyFill="1" applyBorder="1" applyAlignment="1">
      <alignment horizontal="center" vertical="center" wrapText="1"/>
    </xf>
    <xf numFmtId="10" fontId="24" fillId="6" borderId="120" xfId="0" applyNumberFormat="1" applyFont="1" applyFill="1" applyBorder="1" applyAlignment="1">
      <alignment horizontal="center" vertical="center" wrapText="1"/>
    </xf>
    <xf numFmtId="10" fontId="24" fillId="6" borderId="97" xfId="0" applyNumberFormat="1" applyFont="1" applyFill="1" applyBorder="1" applyAlignment="1">
      <alignment horizontal="center" vertical="center" wrapText="1"/>
    </xf>
    <xf numFmtId="0" fontId="27" fillId="4" borderId="31" xfId="0" applyFont="1" applyFill="1" applyBorder="1" applyAlignment="1">
      <alignment horizontal="center" vertical="center" wrapText="1"/>
    </xf>
    <xf numFmtId="0" fontId="27" fillId="2" borderId="32" xfId="0" applyFont="1" applyFill="1" applyBorder="1" applyAlignment="1">
      <alignment horizontal="center" vertical="center" wrapText="1"/>
    </xf>
    <xf numFmtId="0" fontId="27" fillId="4" borderId="33" xfId="0" applyFont="1" applyFill="1" applyBorder="1" applyAlignment="1">
      <alignment horizontal="center" vertical="center" wrapText="1"/>
    </xf>
    <xf numFmtId="0" fontId="28" fillId="2" borderId="31" xfId="0" applyFont="1" applyFill="1" applyBorder="1" applyAlignment="1">
      <alignment horizontal="center" vertical="center" wrapText="1"/>
    </xf>
    <xf numFmtId="0" fontId="28" fillId="4" borderId="32" xfId="0" applyFont="1" applyFill="1" applyBorder="1" applyAlignment="1">
      <alignment horizontal="center" vertical="center" wrapText="1"/>
    </xf>
    <xf numFmtId="0" fontId="28" fillId="2" borderId="32" xfId="0" applyFont="1" applyFill="1" applyBorder="1" applyAlignment="1">
      <alignment horizontal="center" vertical="center" wrapText="1"/>
    </xf>
    <xf numFmtId="0" fontId="28" fillId="4" borderId="33" xfId="0" applyFont="1" applyFill="1" applyBorder="1" applyAlignment="1">
      <alignment horizontal="center" vertical="center" wrapText="1"/>
    </xf>
    <xf numFmtId="3" fontId="24" fillId="8" borderId="64" xfId="0" applyNumberFormat="1" applyFont="1" applyFill="1" applyBorder="1" applyAlignment="1">
      <alignment horizontal="center" vertical="center" wrapText="1"/>
    </xf>
    <xf numFmtId="10" fontId="15" fillId="6" borderId="22" xfId="0" applyNumberFormat="1" applyFont="1" applyFill="1" applyBorder="1" applyAlignment="1">
      <alignment horizontal="center" vertical="center" wrapText="1"/>
    </xf>
    <xf numFmtId="10" fontId="24" fillId="6" borderId="127" xfId="0" applyNumberFormat="1" applyFont="1" applyFill="1" applyBorder="1" applyAlignment="1">
      <alignment horizontal="center" vertical="center" wrapText="1"/>
    </xf>
    <xf numFmtId="0" fontId="0" fillId="0" borderId="4" xfId="0" applyBorder="1"/>
    <xf numFmtId="10" fontId="24" fillId="6" borderId="83" xfId="0" applyNumberFormat="1" applyFont="1" applyFill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0" fontId="6" fillId="5" borderId="55" xfId="0" applyFont="1" applyFill="1" applyBorder="1" applyAlignment="1">
      <alignment horizontal="center" vertical="center" wrapText="1"/>
    </xf>
    <xf numFmtId="0" fontId="18" fillId="5" borderId="30" xfId="0" applyFont="1" applyFill="1" applyBorder="1" applyAlignment="1">
      <alignment horizontal="center" vertical="center" wrapText="1"/>
    </xf>
    <xf numFmtId="0" fontId="18" fillId="5" borderId="25" xfId="0" applyFont="1" applyFill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top" wrapText="1"/>
    </xf>
    <xf numFmtId="0" fontId="23" fillId="0" borderId="37" xfId="0" applyFont="1" applyBorder="1" applyAlignment="1">
      <alignment horizontal="center" vertical="top"/>
    </xf>
    <xf numFmtId="0" fontId="23" fillId="0" borderId="37" xfId="0" applyFont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25" fillId="5" borderId="14" xfId="0" applyFont="1" applyFill="1" applyBorder="1" applyAlignment="1">
      <alignment horizontal="center" vertical="center" wrapText="1"/>
    </xf>
    <xf numFmtId="0" fontId="25" fillId="5" borderId="12" xfId="0" applyFont="1" applyFill="1" applyBorder="1" applyAlignment="1">
      <alignment horizontal="center" vertical="center" wrapText="1"/>
    </xf>
    <xf numFmtId="0" fontId="19" fillId="7" borderId="76" xfId="0" applyFont="1" applyFill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center" wrapText="1"/>
    </xf>
    <xf numFmtId="0" fontId="19" fillId="7" borderId="77" xfId="0" applyFont="1" applyFill="1" applyBorder="1" applyAlignment="1">
      <alignment horizontal="center" vertical="center" wrapText="1"/>
    </xf>
    <xf numFmtId="0" fontId="19" fillId="7" borderId="16" xfId="0" applyFont="1" applyFill="1" applyBorder="1" applyAlignment="1">
      <alignment horizontal="center" vertical="center" wrapText="1"/>
    </xf>
    <xf numFmtId="0" fontId="13" fillId="5" borderId="61" xfId="0" applyFont="1" applyFill="1" applyBorder="1" applyAlignment="1">
      <alignment horizontal="justify" vertical="center" wrapText="1"/>
    </xf>
    <xf numFmtId="0" fontId="13" fillId="5" borderId="62" xfId="0" applyFont="1" applyFill="1" applyBorder="1" applyAlignment="1">
      <alignment horizontal="justify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86" xfId="0" applyFont="1" applyFill="1" applyBorder="1" applyAlignment="1">
      <alignment horizontal="center" vertical="center" wrapText="1"/>
    </xf>
    <xf numFmtId="0" fontId="19" fillId="7" borderId="11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 wrapText="1"/>
    </xf>
    <xf numFmtId="0" fontId="7" fillId="5" borderId="70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/>
    </xf>
    <xf numFmtId="0" fontId="19" fillId="7" borderId="13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/>
    </xf>
    <xf numFmtId="0" fontId="18" fillId="5" borderId="4" xfId="0" applyFont="1" applyFill="1" applyBorder="1" applyAlignment="1">
      <alignment horizontal="center"/>
    </xf>
    <xf numFmtId="0" fontId="18" fillId="5" borderId="5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46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A9D08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A9D08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A9D08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A9D08E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A9D08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9D08E"/>
      <color rgb="FFFFEB9C"/>
      <color rgb="FFC7EFCE"/>
      <color rgb="FF942C2C"/>
      <color rgb="FFC84043"/>
      <color rgb="FFD56D6F"/>
      <color rgb="FF611D1D"/>
      <color rgb="FFD3676A"/>
      <color rgb="FF611C1D"/>
      <color rgb="FF8E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115660</xdr:colOff>
      <xdr:row>0</xdr:row>
      <xdr:rowOff>54429</xdr:rowOff>
    </xdr:from>
    <xdr:to>
      <xdr:col>1</xdr:col>
      <xdr:colOff>1632145</xdr:colOff>
      <xdr:row>8</xdr:row>
      <xdr:rowOff>19844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E8EF9C-D18D-4A41-A459-E543F96DC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660" y="54429"/>
          <a:ext cx="2887027" cy="2231571"/>
        </a:xfrm>
        <a:prstGeom prst="rect">
          <a:avLst/>
        </a:prstGeom>
      </xdr:spPr>
    </xdr:pic>
    <xdr:clientData/>
  </xdr:twoCellAnchor>
  <xdr:twoCellAnchor editAs="oneCell">
    <xdr:from>
      <xdr:col>20</xdr:col>
      <xdr:colOff>73025</xdr:colOff>
      <xdr:row>1</xdr:row>
      <xdr:rowOff>15875</xdr:rowOff>
    </xdr:from>
    <xdr:to>
      <xdr:col>21</xdr:col>
      <xdr:colOff>2305049</xdr:colOff>
      <xdr:row>6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AEDF24-C77F-4456-AE9B-4EA229078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686125" y="225425"/>
          <a:ext cx="3756024" cy="1727200"/>
        </a:xfrm>
        <a:prstGeom prst="rect">
          <a:avLst/>
        </a:prstGeom>
      </xdr:spPr>
    </xdr:pic>
    <xdr:clientData/>
  </xdr:twoCellAnchor>
  <xdr:twoCellAnchor editAs="oneCell">
    <xdr:from>
      <xdr:col>1</xdr:col>
      <xdr:colOff>2068287</xdr:colOff>
      <xdr:row>1</xdr:row>
      <xdr:rowOff>54429</xdr:rowOff>
    </xdr:from>
    <xdr:to>
      <xdr:col>2</xdr:col>
      <xdr:colOff>1786193</xdr:colOff>
      <xdr:row>8</xdr:row>
      <xdr:rowOff>31736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A326F3-8E72-4E3D-B3B8-659840BA1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04608" y="258536"/>
          <a:ext cx="2112764" cy="205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1"/>
  <sheetViews>
    <sheetView showGridLines="0" tabSelected="1" topLeftCell="E1" zoomScale="70" zoomScaleNormal="70" workbookViewId="0">
      <selection activeCell="G12" sqref="G12"/>
    </sheetView>
  </sheetViews>
  <sheetFormatPr defaultColWidth="11.42578125" defaultRowHeight="15"/>
  <cols>
    <col min="1" max="1" width="20.5703125" customWidth="1"/>
    <col min="2" max="2" width="35.85546875" customWidth="1"/>
    <col min="3" max="3" width="31.42578125" customWidth="1"/>
    <col min="4" max="4" width="29.85546875" customWidth="1"/>
    <col min="5" max="6" width="25.28515625" customWidth="1"/>
    <col min="7" max="7" width="17.7109375" customWidth="1"/>
    <col min="8" max="18" width="16.85546875" customWidth="1"/>
    <col min="19" max="21" width="22.7109375" customWidth="1"/>
    <col min="22" max="22" width="72.42578125" customWidth="1"/>
  </cols>
  <sheetData>
    <row r="1" spans="1:22" ht="15.75" thickBot="1"/>
    <row r="2" spans="1:22" ht="30" customHeight="1">
      <c r="D2" s="225" t="s">
        <v>0</v>
      </c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7"/>
    </row>
    <row r="3" spans="1:22" ht="30" customHeight="1">
      <c r="D3" s="228" t="s">
        <v>1</v>
      </c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30"/>
    </row>
    <row r="4" spans="1:22" ht="30" customHeight="1">
      <c r="D4" s="228" t="s">
        <v>2</v>
      </c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30"/>
    </row>
    <row r="5" spans="1:22" ht="28.5" thickBot="1">
      <c r="D5" s="234" t="s">
        <v>3</v>
      </c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6"/>
    </row>
    <row r="9" spans="1:22" ht="15.75" thickBot="1"/>
    <row r="10" spans="1:22" ht="17.25" thickBot="1">
      <c r="F10" s="239" t="s">
        <v>4</v>
      </c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1"/>
    </row>
    <row r="11" spans="1:22" ht="43.5" customHeight="1" thickBot="1">
      <c r="A11" s="219" t="s">
        <v>5</v>
      </c>
      <c r="B11" s="221" t="s">
        <v>6</v>
      </c>
      <c r="C11" s="221" t="s">
        <v>7</v>
      </c>
      <c r="D11" s="221"/>
      <c r="E11" s="221"/>
      <c r="F11" s="237" t="s">
        <v>8</v>
      </c>
      <c r="G11" s="237"/>
      <c r="H11" s="237"/>
      <c r="I11" s="237"/>
      <c r="J11" s="238"/>
      <c r="K11" s="231" t="s">
        <v>9</v>
      </c>
      <c r="L11" s="232"/>
      <c r="M11" s="232"/>
      <c r="N11" s="233"/>
      <c r="O11" s="214" t="s">
        <v>10</v>
      </c>
      <c r="P11" s="215"/>
      <c r="Q11" s="215"/>
      <c r="R11" s="216"/>
      <c r="S11" s="217" t="s">
        <v>11</v>
      </c>
      <c r="T11" s="218"/>
      <c r="U11" s="218"/>
      <c r="V11" s="209" t="s">
        <v>12</v>
      </c>
    </row>
    <row r="12" spans="1:22" ht="131.25" customHeight="1" thickBot="1">
      <c r="A12" s="220"/>
      <c r="B12" s="222"/>
      <c r="C12" s="147" t="s">
        <v>13</v>
      </c>
      <c r="D12" s="147" t="s">
        <v>14</v>
      </c>
      <c r="E12" s="148" t="s">
        <v>15</v>
      </c>
      <c r="F12" s="137" t="s">
        <v>16</v>
      </c>
      <c r="G12" s="138" t="s">
        <v>17</v>
      </c>
      <c r="H12" s="139" t="s">
        <v>18</v>
      </c>
      <c r="I12" s="140" t="s">
        <v>19</v>
      </c>
      <c r="J12" s="141" t="s">
        <v>20</v>
      </c>
      <c r="K12" s="138" t="s">
        <v>17</v>
      </c>
      <c r="L12" s="139" t="s">
        <v>18</v>
      </c>
      <c r="M12" s="140" t="s">
        <v>19</v>
      </c>
      <c r="N12" s="141" t="s">
        <v>20</v>
      </c>
      <c r="O12" s="198" t="s">
        <v>17</v>
      </c>
      <c r="P12" s="199" t="s">
        <v>18</v>
      </c>
      <c r="Q12" s="200" t="s">
        <v>19</v>
      </c>
      <c r="R12" s="201" t="s">
        <v>20</v>
      </c>
      <c r="S12" s="195" t="s">
        <v>18</v>
      </c>
      <c r="T12" s="196" t="s">
        <v>19</v>
      </c>
      <c r="U12" s="197" t="s">
        <v>20</v>
      </c>
      <c r="V12" s="210"/>
    </row>
    <row r="13" spans="1:22" ht="236.25">
      <c r="A13" s="144" t="s">
        <v>21</v>
      </c>
      <c r="B13" s="143" t="s">
        <v>22</v>
      </c>
      <c r="C13" s="145" t="s">
        <v>23</v>
      </c>
      <c r="D13" s="146" t="s">
        <v>24</v>
      </c>
      <c r="E13" s="142" t="s">
        <v>25</v>
      </c>
      <c r="F13" s="160">
        <v>0.9</v>
      </c>
      <c r="G13" s="161">
        <v>0.9</v>
      </c>
      <c r="H13" s="162">
        <v>0.9</v>
      </c>
      <c r="I13" s="162">
        <v>0.9</v>
      </c>
      <c r="J13" s="163">
        <v>0.9</v>
      </c>
      <c r="K13" s="164">
        <v>0.88700000000000001</v>
      </c>
      <c r="L13" s="162">
        <v>0.90800000000000003</v>
      </c>
      <c r="M13" s="162">
        <v>0.90800000000000003</v>
      </c>
      <c r="N13" s="156">
        <v>0.90800000000000003</v>
      </c>
      <c r="O13" s="165">
        <f t="shared" ref="O13:R29" si="0">IFERROR(K13/G13,"NO DISPONIBLE")</f>
        <v>0.98555555555555552</v>
      </c>
      <c r="P13" s="166">
        <f t="shared" si="0"/>
        <v>1.0088888888888889</v>
      </c>
      <c r="Q13" s="166">
        <f t="shared" si="0"/>
        <v>1.0088888888888889</v>
      </c>
      <c r="R13" s="166">
        <f t="shared" si="0"/>
        <v>1.0088888888888889</v>
      </c>
      <c r="S13" s="165">
        <f>IFERROR((K13+L13)/(G13+H13),"NO DISPONIBLE")</f>
        <v>0.99722222222222212</v>
      </c>
      <c r="T13" s="167">
        <f>IFERROR((K13+L13+M13)/(G13+H13+I13),"NO DISPONIBLE")</f>
        <v>1.0011111111111111</v>
      </c>
      <c r="U13" s="167">
        <f>IFERROR((L13+M13+N13+K13)/(H13+I13+J13+G13),"NO DISPONIBLE")</f>
        <v>1.0030555555555556</v>
      </c>
      <c r="V13" s="136" t="s">
        <v>26</v>
      </c>
    </row>
    <row r="14" spans="1:22" ht="123.75" customHeight="1">
      <c r="A14" s="207" t="s">
        <v>27</v>
      </c>
      <c r="B14" s="223" t="s">
        <v>28</v>
      </c>
      <c r="C14" s="112" t="s">
        <v>29</v>
      </c>
      <c r="D14" s="113" t="s">
        <v>30</v>
      </c>
      <c r="E14" s="30" t="s">
        <v>31</v>
      </c>
      <c r="F14" s="168">
        <f>SUM(G14:J14)</f>
        <v>56000</v>
      </c>
      <c r="G14" s="169">
        <v>25000</v>
      </c>
      <c r="H14" s="170">
        <v>11000</v>
      </c>
      <c r="I14" s="170">
        <v>5000</v>
      </c>
      <c r="J14" s="171">
        <v>15000</v>
      </c>
      <c r="K14" s="172">
        <v>17808</v>
      </c>
      <c r="L14" s="170">
        <v>7808</v>
      </c>
      <c r="M14" s="170">
        <v>5379</v>
      </c>
      <c r="N14" s="170">
        <v>8510</v>
      </c>
      <c r="O14" s="173">
        <f t="shared" si="0"/>
        <v>0.71231999999999995</v>
      </c>
      <c r="P14" s="174">
        <f t="shared" si="0"/>
        <v>0.70981818181818179</v>
      </c>
      <c r="Q14" s="174">
        <f t="shared" si="0"/>
        <v>1.0758000000000001</v>
      </c>
      <c r="R14" s="174">
        <f t="shared" si="0"/>
        <v>0.56733333333333336</v>
      </c>
      <c r="S14" s="175">
        <f>IFERROR((K14+L14)/(G14+H14),"NO DISPONIBLE")</f>
        <v>0.71155555555555561</v>
      </c>
      <c r="T14" s="176">
        <f t="shared" ref="T14:T31" si="1">IFERROR((K14+L14+M14)/(G14+H14+I14),"NO DISPONIBLE")</f>
        <v>0.75597560975609757</v>
      </c>
      <c r="U14" s="174">
        <f>IFERROR((K14+L14+M14+N14)/(G14+H14+I14+J14),"NO DISPONIBLE")</f>
        <v>0.70544642857142859</v>
      </c>
      <c r="V14" s="149" t="s">
        <v>32</v>
      </c>
    </row>
    <row r="15" spans="1:22" ht="216">
      <c r="A15" s="208"/>
      <c r="B15" s="224"/>
      <c r="C15" s="114" t="s">
        <v>33</v>
      </c>
      <c r="D15" s="115" t="s">
        <v>30</v>
      </c>
      <c r="E15" s="31" t="s">
        <v>34</v>
      </c>
      <c r="F15" s="168">
        <f t="shared" ref="F15:F31" si="2">SUM(G15:J15)</f>
        <v>24</v>
      </c>
      <c r="G15" s="169">
        <v>6</v>
      </c>
      <c r="H15" s="170">
        <v>6</v>
      </c>
      <c r="I15" s="170">
        <v>6</v>
      </c>
      <c r="J15" s="171">
        <v>6</v>
      </c>
      <c r="K15" s="172">
        <v>6</v>
      </c>
      <c r="L15" s="170">
        <v>6</v>
      </c>
      <c r="M15" s="170">
        <v>6</v>
      </c>
      <c r="N15" s="170">
        <v>8</v>
      </c>
      <c r="O15" s="173">
        <f t="shared" ref="O15:O31" si="3">IFERROR(K15/G15,"NO DISPONIBLE")</f>
        <v>1</v>
      </c>
      <c r="P15" s="174">
        <f t="shared" ref="P15:P31" si="4">IFERROR(L15/H15,"NO DISPONIBLE")</f>
        <v>1</v>
      </c>
      <c r="Q15" s="174">
        <f t="shared" ref="Q15:R31" si="5">IFERROR(M15/I15,"NO DISPONIBLE")</f>
        <v>1</v>
      </c>
      <c r="R15" s="174">
        <f t="shared" si="0"/>
        <v>1.3333333333333333</v>
      </c>
      <c r="S15" s="175">
        <f>IFERROR((K15+L15)/(G15+H15),"NO DISPONIBLE")</f>
        <v>1</v>
      </c>
      <c r="T15" s="176">
        <f t="shared" si="1"/>
        <v>1</v>
      </c>
      <c r="U15" s="174">
        <f>IFERROR((K15+L15+M15+N15)/(G15+H15+I15+J15),"NO DISPONIBLE")</f>
        <v>1.0833333333333333</v>
      </c>
      <c r="V15" s="149" t="s">
        <v>35</v>
      </c>
    </row>
    <row r="16" spans="1:22" ht="117">
      <c r="A16" s="116" t="s">
        <v>36</v>
      </c>
      <c r="B16" s="117" t="s">
        <v>37</v>
      </c>
      <c r="C16" s="117" t="s">
        <v>38</v>
      </c>
      <c r="D16" s="118" t="s">
        <v>30</v>
      </c>
      <c r="E16" s="29" t="s">
        <v>39</v>
      </c>
      <c r="F16" s="177">
        <f t="shared" si="2"/>
        <v>99800</v>
      </c>
      <c r="G16" s="178">
        <v>44000</v>
      </c>
      <c r="H16" s="179">
        <v>19800</v>
      </c>
      <c r="I16" s="179">
        <v>11000</v>
      </c>
      <c r="J16" s="180">
        <v>25000</v>
      </c>
      <c r="K16" s="181">
        <v>39349</v>
      </c>
      <c r="L16" s="179">
        <v>18481</v>
      </c>
      <c r="M16" s="179">
        <v>16674</v>
      </c>
      <c r="N16" s="179">
        <v>22865</v>
      </c>
      <c r="O16" s="173">
        <f t="shared" si="3"/>
        <v>0.89429545454545456</v>
      </c>
      <c r="P16" s="174">
        <f t="shared" si="4"/>
        <v>0.93338383838383843</v>
      </c>
      <c r="Q16" s="174">
        <f t="shared" si="5"/>
        <v>1.5158181818181817</v>
      </c>
      <c r="R16" s="174">
        <f t="shared" si="0"/>
        <v>0.91459999999999997</v>
      </c>
      <c r="S16" s="175">
        <f t="shared" ref="S16:S29" si="6">IFERROR((K16+L16)/(G16+H16),"NO DISPONIBLE")</f>
        <v>0.9064263322884013</v>
      </c>
      <c r="T16" s="176">
        <f t="shared" si="1"/>
        <v>0.99604278074866315</v>
      </c>
      <c r="U16" s="174">
        <f>IFERROR((K16+L16+M16+N16)/(G16+H16+I16+J16),"NO DISPONIBLE")</f>
        <v>0.97564128256513027</v>
      </c>
      <c r="V16" s="150" t="s">
        <v>40</v>
      </c>
    </row>
    <row r="17" spans="1:22" ht="126">
      <c r="A17" s="119" t="s">
        <v>41</v>
      </c>
      <c r="B17" s="120" t="s">
        <v>42</v>
      </c>
      <c r="C17" s="120" t="s">
        <v>43</v>
      </c>
      <c r="D17" s="121" t="s">
        <v>30</v>
      </c>
      <c r="E17" s="28" t="s">
        <v>44</v>
      </c>
      <c r="F17" s="182">
        <f t="shared" si="2"/>
        <v>31500</v>
      </c>
      <c r="G17" s="183">
        <v>12000</v>
      </c>
      <c r="H17" s="184">
        <v>6000</v>
      </c>
      <c r="I17" s="184">
        <v>3500</v>
      </c>
      <c r="J17" s="185">
        <v>10000</v>
      </c>
      <c r="K17" s="186">
        <v>7243</v>
      </c>
      <c r="L17" s="184">
        <v>4903</v>
      </c>
      <c r="M17" s="184">
        <v>2177</v>
      </c>
      <c r="N17" s="184">
        <v>2627</v>
      </c>
      <c r="O17" s="173">
        <f t="shared" si="3"/>
        <v>0.60358333333333336</v>
      </c>
      <c r="P17" s="174">
        <f t="shared" si="4"/>
        <v>0.81716666666666671</v>
      </c>
      <c r="Q17" s="174">
        <f t="shared" si="5"/>
        <v>0.622</v>
      </c>
      <c r="R17" s="174">
        <f t="shared" si="0"/>
        <v>0.26269999999999999</v>
      </c>
      <c r="S17" s="175">
        <f t="shared" si="6"/>
        <v>0.67477777777777781</v>
      </c>
      <c r="T17" s="176">
        <f t="shared" si="1"/>
        <v>0.66618604651162794</v>
      </c>
      <c r="U17" s="174">
        <f t="shared" ref="U17:U31" si="7">IFERROR((K17+L17+M17+N17)/(G17+H17+I17+J17),"NO DISPONIBLE")</f>
        <v>0.53809523809523807</v>
      </c>
      <c r="V17" s="151" t="s">
        <v>45</v>
      </c>
    </row>
    <row r="18" spans="1:22" ht="144">
      <c r="A18" s="119" t="s">
        <v>41</v>
      </c>
      <c r="B18" s="120" t="s">
        <v>46</v>
      </c>
      <c r="C18" s="120" t="s">
        <v>47</v>
      </c>
      <c r="D18" s="121" t="s">
        <v>30</v>
      </c>
      <c r="E18" s="28" t="s">
        <v>48</v>
      </c>
      <c r="F18" s="182">
        <f t="shared" ref="F18" si="8">SUM(G18:J18)</f>
        <v>10600</v>
      </c>
      <c r="G18" s="183">
        <v>3000</v>
      </c>
      <c r="H18" s="184">
        <v>3000</v>
      </c>
      <c r="I18" s="184">
        <v>2000</v>
      </c>
      <c r="J18" s="185">
        <v>2600</v>
      </c>
      <c r="K18" s="186">
        <v>2895</v>
      </c>
      <c r="L18" s="184">
        <v>2458</v>
      </c>
      <c r="M18" s="184">
        <v>1424</v>
      </c>
      <c r="N18" s="184">
        <v>2661</v>
      </c>
      <c r="O18" s="173">
        <f t="shared" si="3"/>
        <v>0.96499999999999997</v>
      </c>
      <c r="P18" s="174">
        <f t="shared" si="4"/>
        <v>0.81933333333333336</v>
      </c>
      <c r="Q18" s="174">
        <f t="shared" si="5"/>
        <v>0.71199999999999997</v>
      </c>
      <c r="R18" s="174">
        <f t="shared" si="0"/>
        <v>1.0234615384615384</v>
      </c>
      <c r="S18" s="175">
        <f t="shared" si="6"/>
        <v>0.89216666666666666</v>
      </c>
      <c r="T18" s="176">
        <f t="shared" si="1"/>
        <v>0.84712500000000002</v>
      </c>
      <c r="U18" s="174">
        <f t="shared" si="7"/>
        <v>0.89037735849056598</v>
      </c>
      <c r="V18" s="151" t="s">
        <v>49</v>
      </c>
    </row>
    <row r="19" spans="1:22" ht="117">
      <c r="A19" s="116" t="s">
        <v>50</v>
      </c>
      <c r="B19" s="122" t="s">
        <v>51</v>
      </c>
      <c r="C19" s="122" t="s">
        <v>52</v>
      </c>
      <c r="D19" s="123" t="s">
        <v>30</v>
      </c>
      <c r="E19" s="27" t="s">
        <v>53</v>
      </c>
      <c r="F19" s="177">
        <f>SUM(G19:J19)</f>
        <v>85</v>
      </c>
      <c r="G19" s="178">
        <v>10</v>
      </c>
      <c r="H19" s="179">
        <v>10</v>
      </c>
      <c r="I19" s="179">
        <v>40</v>
      </c>
      <c r="J19" s="180">
        <v>25</v>
      </c>
      <c r="K19" s="181">
        <v>10</v>
      </c>
      <c r="L19" s="179">
        <v>10</v>
      </c>
      <c r="M19" s="179">
        <v>39</v>
      </c>
      <c r="N19" s="179">
        <v>28</v>
      </c>
      <c r="O19" s="173">
        <f t="shared" si="3"/>
        <v>1</v>
      </c>
      <c r="P19" s="174">
        <f t="shared" si="4"/>
        <v>1</v>
      </c>
      <c r="Q19" s="174">
        <f t="shared" si="5"/>
        <v>0.97499999999999998</v>
      </c>
      <c r="R19" s="174">
        <f t="shared" si="0"/>
        <v>1.1200000000000001</v>
      </c>
      <c r="S19" s="175">
        <f t="shared" si="6"/>
        <v>1</v>
      </c>
      <c r="T19" s="176">
        <f t="shared" si="1"/>
        <v>0.98333333333333328</v>
      </c>
      <c r="U19" s="174">
        <f t="shared" si="7"/>
        <v>1.0235294117647058</v>
      </c>
      <c r="V19" s="152" t="s">
        <v>54</v>
      </c>
    </row>
    <row r="20" spans="1:22" ht="131.25">
      <c r="A20" s="119" t="s">
        <v>41</v>
      </c>
      <c r="B20" s="120" t="s">
        <v>55</v>
      </c>
      <c r="C20" s="120" t="s">
        <v>56</v>
      </c>
      <c r="D20" s="121" t="s">
        <v>30</v>
      </c>
      <c r="E20" s="28" t="s">
        <v>57</v>
      </c>
      <c r="F20" s="182">
        <f t="shared" si="2"/>
        <v>85</v>
      </c>
      <c r="G20" s="183">
        <v>10</v>
      </c>
      <c r="H20" s="184">
        <v>10</v>
      </c>
      <c r="I20" s="184">
        <v>40</v>
      </c>
      <c r="J20" s="185">
        <v>25</v>
      </c>
      <c r="K20" s="186">
        <v>10</v>
      </c>
      <c r="L20" s="184">
        <v>10</v>
      </c>
      <c r="M20" s="184">
        <v>39</v>
      </c>
      <c r="N20" s="184">
        <v>28</v>
      </c>
      <c r="O20" s="173">
        <f t="shared" si="3"/>
        <v>1</v>
      </c>
      <c r="P20" s="174">
        <f t="shared" si="4"/>
        <v>1</v>
      </c>
      <c r="Q20" s="174">
        <f t="shared" si="5"/>
        <v>0.97499999999999998</v>
      </c>
      <c r="R20" s="174">
        <f t="shared" si="0"/>
        <v>1.1200000000000001</v>
      </c>
      <c r="S20" s="175">
        <f t="shared" si="6"/>
        <v>1</v>
      </c>
      <c r="T20" s="176">
        <f t="shared" si="1"/>
        <v>0.98333333333333328</v>
      </c>
      <c r="U20" s="174">
        <f t="shared" si="7"/>
        <v>1.0235294117647058</v>
      </c>
      <c r="V20" s="153" t="s">
        <v>58</v>
      </c>
    </row>
    <row r="21" spans="1:22" ht="102.75">
      <c r="A21" s="119" t="s">
        <v>41</v>
      </c>
      <c r="B21" s="120" t="s">
        <v>59</v>
      </c>
      <c r="C21" s="120" t="s">
        <v>60</v>
      </c>
      <c r="D21" s="121" t="s">
        <v>30</v>
      </c>
      <c r="E21" s="28" t="s">
        <v>61</v>
      </c>
      <c r="F21" s="182">
        <f t="shared" ref="F21:F22" si="9">SUM(G21:J21)</f>
        <v>17</v>
      </c>
      <c r="G21" s="183">
        <v>0</v>
      </c>
      <c r="H21" s="184">
        <v>2</v>
      </c>
      <c r="I21" s="184">
        <v>8</v>
      </c>
      <c r="J21" s="185">
        <v>7</v>
      </c>
      <c r="K21" s="186">
        <v>0</v>
      </c>
      <c r="L21" s="184">
        <v>2</v>
      </c>
      <c r="M21" s="184">
        <v>8</v>
      </c>
      <c r="N21" s="185">
        <v>8</v>
      </c>
      <c r="O21" s="158" t="str">
        <f t="shared" si="3"/>
        <v>NO DISPONIBLE</v>
      </c>
      <c r="P21" s="174">
        <f t="shared" si="4"/>
        <v>1</v>
      </c>
      <c r="Q21" s="174">
        <f t="shared" si="5"/>
        <v>1</v>
      </c>
      <c r="R21" s="174">
        <f t="shared" si="0"/>
        <v>1.1428571428571428</v>
      </c>
      <c r="S21" s="175">
        <f t="shared" si="6"/>
        <v>1</v>
      </c>
      <c r="T21" s="176">
        <f t="shared" si="1"/>
        <v>1</v>
      </c>
      <c r="U21" s="174">
        <f t="shared" si="7"/>
        <v>1.0588235294117647</v>
      </c>
      <c r="V21" s="153" t="s">
        <v>62</v>
      </c>
    </row>
    <row r="22" spans="1:22" ht="102.75">
      <c r="A22" s="119" t="s">
        <v>41</v>
      </c>
      <c r="B22" s="120" t="s">
        <v>63</v>
      </c>
      <c r="C22" s="120" t="s">
        <v>64</v>
      </c>
      <c r="D22" s="121" t="s">
        <v>30</v>
      </c>
      <c r="E22" s="28" t="s">
        <v>65</v>
      </c>
      <c r="F22" s="182">
        <f t="shared" si="9"/>
        <v>2</v>
      </c>
      <c r="G22" s="183">
        <v>0</v>
      </c>
      <c r="H22" s="184">
        <v>1</v>
      </c>
      <c r="I22" s="184">
        <v>0</v>
      </c>
      <c r="J22" s="185">
        <v>1</v>
      </c>
      <c r="K22" s="186">
        <v>0</v>
      </c>
      <c r="L22" s="184">
        <v>0</v>
      </c>
      <c r="M22" s="184">
        <v>1</v>
      </c>
      <c r="N22" s="185">
        <v>1</v>
      </c>
      <c r="O22" s="158" t="str">
        <f t="shared" si="3"/>
        <v>NO DISPONIBLE</v>
      </c>
      <c r="P22" s="174">
        <f t="shared" si="4"/>
        <v>0</v>
      </c>
      <c r="Q22" s="157" t="str">
        <f t="shared" si="5"/>
        <v>NO DISPONIBLE</v>
      </c>
      <c r="R22" s="174">
        <f t="shared" si="0"/>
        <v>1</v>
      </c>
      <c r="S22" s="175">
        <f t="shared" si="6"/>
        <v>0</v>
      </c>
      <c r="T22" s="176">
        <f t="shared" si="1"/>
        <v>1</v>
      </c>
      <c r="U22" s="174">
        <f t="shared" si="7"/>
        <v>1</v>
      </c>
      <c r="V22" s="153" t="s">
        <v>66</v>
      </c>
    </row>
    <row r="23" spans="1:22" ht="144">
      <c r="A23" s="116" t="s">
        <v>67</v>
      </c>
      <c r="B23" s="122" t="s">
        <v>68</v>
      </c>
      <c r="C23" s="122" t="s">
        <v>69</v>
      </c>
      <c r="D23" s="123" t="s">
        <v>30</v>
      </c>
      <c r="E23" s="27" t="s">
        <v>70</v>
      </c>
      <c r="F23" s="177">
        <f t="shared" si="2"/>
        <v>16</v>
      </c>
      <c r="G23" s="178">
        <v>2</v>
      </c>
      <c r="H23" s="179">
        <v>4</v>
      </c>
      <c r="I23" s="179">
        <v>5</v>
      </c>
      <c r="J23" s="180">
        <v>5</v>
      </c>
      <c r="K23" s="181">
        <v>2</v>
      </c>
      <c r="L23" s="179">
        <v>4</v>
      </c>
      <c r="M23" s="179">
        <v>5</v>
      </c>
      <c r="N23" s="179">
        <v>5</v>
      </c>
      <c r="O23" s="173">
        <f t="shared" si="3"/>
        <v>1</v>
      </c>
      <c r="P23" s="174">
        <f t="shared" si="4"/>
        <v>1</v>
      </c>
      <c r="Q23" s="174">
        <f t="shared" si="5"/>
        <v>1</v>
      </c>
      <c r="R23" s="174">
        <f t="shared" si="0"/>
        <v>1</v>
      </c>
      <c r="S23" s="175">
        <f t="shared" si="6"/>
        <v>1</v>
      </c>
      <c r="T23" s="176">
        <f t="shared" si="1"/>
        <v>1</v>
      </c>
      <c r="U23" s="174">
        <f t="shared" si="7"/>
        <v>1</v>
      </c>
      <c r="V23" s="152" t="s">
        <v>71</v>
      </c>
    </row>
    <row r="24" spans="1:22" ht="102.75">
      <c r="A24" s="124" t="s">
        <v>41</v>
      </c>
      <c r="B24" s="125" t="s">
        <v>72</v>
      </c>
      <c r="C24" s="126" t="s">
        <v>73</v>
      </c>
      <c r="D24" s="127" t="s">
        <v>30</v>
      </c>
      <c r="E24" s="44" t="s">
        <v>74</v>
      </c>
      <c r="F24" s="182">
        <f t="shared" si="2"/>
        <v>43</v>
      </c>
      <c r="G24" s="183">
        <v>15</v>
      </c>
      <c r="H24" s="184">
        <v>8</v>
      </c>
      <c r="I24" s="184">
        <v>12</v>
      </c>
      <c r="J24" s="185">
        <v>8</v>
      </c>
      <c r="K24" s="186">
        <v>15</v>
      </c>
      <c r="L24" s="184">
        <v>14</v>
      </c>
      <c r="M24" s="184">
        <v>12</v>
      </c>
      <c r="N24" s="184">
        <v>8</v>
      </c>
      <c r="O24" s="173">
        <f t="shared" si="3"/>
        <v>1</v>
      </c>
      <c r="P24" s="174">
        <f t="shared" si="4"/>
        <v>1.75</v>
      </c>
      <c r="Q24" s="174">
        <f t="shared" si="5"/>
        <v>1</v>
      </c>
      <c r="R24" s="174">
        <f t="shared" si="0"/>
        <v>1</v>
      </c>
      <c r="S24" s="175">
        <f t="shared" si="6"/>
        <v>1.2608695652173914</v>
      </c>
      <c r="T24" s="176">
        <f t="shared" si="1"/>
        <v>1.1714285714285715</v>
      </c>
      <c r="U24" s="174">
        <f t="shared" si="7"/>
        <v>1.1395348837209303</v>
      </c>
      <c r="V24" s="153" t="s">
        <v>75</v>
      </c>
    </row>
    <row r="25" spans="1:22" ht="144">
      <c r="A25" s="124" t="s">
        <v>41</v>
      </c>
      <c r="B25" s="125" t="s">
        <v>76</v>
      </c>
      <c r="C25" s="126" t="s">
        <v>77</v>
      </c>
      <c r="D25" s="127" t="s">
        <v>30</v>
      </c>
      <c r="E25" s="44" t="s">
        <v>78</v>
      </c>
      <c r="F25" s="182">
        <f t="shared" ref="F25:F28" si="10">SUM(G25:J25)</f>
        <v>24</v>
      </c>
      <c r="G25" s="183">
        <v>8</v>
      </c>
      <c r="H25" s="184">
        <v>5</v>
      </c>
      <c r="I25" s="184">
        <v>5</v>
      </c>
      <c r="J25" s="185">
        <v>6</v>
      </c>
      <c r="K25" s="186">
        <v>8</v>
      </c>
      <c r="L25" s="184">
        <v>4</v>
      </c>
      <c r="M25" s="184">
        <v>5</v>
      </c>
      <c r="N25" s="184">
        <v>7</v>
      </c>
      <c r="O25" s="173">
        <f t="shared" si="3"/>
        <v>1</v>
      </c>
      <c r="P25" s="174">
        <f t="shared" si="4"/>
        <v>0.8</v>
      </c>
      <c r="Q25" s="174">
        <f t="shared" si="5"/>
        <v>1</v>
      </c>
      <c r="R25" s="174">
        <f t="shared" si="0"/>
        <v>1.1666666666666667</v>
      </c>
      <c r="S25" s="175">
        <f t="shared" si="6"/>
        <v>0.92307692307692313</v>
      </c>
      <c r="T25" s="176">
        <f t="shared" si="1"/>
        <v>0.94444444444444442</v>
      </c>
      <c r="U25" s="174">
        <f t="shared" si="7"/>
        <v>1</v>
      </c>
      <c r="V25" s="153" t="s">
        <v>79</v>
      </c>
    </row>
    <row r="26" spans="1:22" ht="131.25">
      <c r="A26" s="124" t="s">
        <v>41</v>
      </c>
      <c r="B26" s="125" t="s">
        <v>80</v>
      </c>
      <c r="C26" s="126" t="s">
        <v>81</v>
      </c>
      <c r="D26" s="127" t="s">
        <v>30</v>
      </c>
      <c r="E26" s="44" t="s">
        <v>82</v>
      </c>
      <c r="F26" s="182">
        <f t="shared" si="10"/>
        <v>2</v>
      </c>
      <c r="G26" s="183">
        <v>0</v>
      </c>
      <c r="H26" s="184">
        <v>0</v>
      </c>
      <c r="I26" s="184">
        <v>1</v>
      </c>
      <c r="J26" s="185">
        <v>1</v>
      </c>
      <c r="K26" s="186">
        <v>0</v>
      </c>
      <c r="L26" s="184">
        <v>0</v>
      </c>
      <c r="M26" s="184">
        <v>1</v>
      </c>
      <c r="N26" s="202">
        <v>1</v>
      </c>
      <c r="O26" s="203" t="str">
        <f t="shared" si="3"/>
        <v>NO DISPONIBLE</v>
      </c>
      <c r="P26" s="157" t="str">
        <f t="shared" si="4"/>
        <v>NO DISPONIBLE</v>
      </c>
      <c r="Q26" s="174">
        <f t="shared" si="5"/>
        <v>1</v>
      </c>
      <c r="R26" s="174">
        <f t="shared" si="0"/>
        <v>1</v>
      </c>
      <c r="S26" s="175" t="str">
        <f t="shared" si="6"/>
        <v>NO DISPONIBLE</v>
      </c>
      <c r="T26" s="176">
        <f t="shared" si="1"/>
        <v>1</v>
      </c>
      <c r="U26" s="174">
        <f t="shared" si="7"/>
        <v>1</v>
      </c>
      <c r="V26" s="153" t="s">
        <v>83</v>
      </c>
    </row>
    <row r="27" spans="1:22" ht="126">
      <c r="A27" s="124" t="s">
        <v>41</v>
      </c>
      <c r="B27" s="125" t="s">
        <v>84</v>
      </c>
      <c r="C27" s="126" t="s">
        <v>85</v>
      </c>
      <c r="D27" s="127" t="s">
        <v>30</v>
      </c>
      <c r="E27" s="44" t="s">
        <v>86</v>
      </c>
      <c r="F27" s="182">
        <f t="shared" si="10"/>
        <v>4535</v>
      </c>
      <c r="G27" s="183">
        <v>0</v>
      </c>
      <c r="H27" s="184">
        <v>1635</v>
      </c>
      <c r="I27" s="184">
        <v>1600</v>
      </c>
      <c r="J27" s="185">
        <v>1300</v>
      </c>
      <c r="K27" s="186">
        <v>0</v>
      </c>
      <c r="L27" s="184">
        <v>1635</v>
      </c>
      <c r="M27" s="184">
        <v>1610</v>
      </c>
      <c r="N27" s="202">
        <v>1365</v>
      </c>
      <c r="O27" s="203" t="str">
        <f t="shared" si="3"/>
        <v>NO DISPONIBLE</v>
      </c>
      <c r="P27" s="174">
        <f t="shared" si="4"/>
        <v>1</v>
      </c>
      <c r="Q27" s="174">
        <f t="shared" si="5"/>
        <v>1.0062500000000001</v>
      </c>
      <c r="R27" s="174">
        <f t="shared" si="0"/>
        <v>1.05</v>
      </c>
      <c r="S27" s="175">
        <f t="shared" si="6"/>
        <v>1</v>
      </c>
      <c r="T27" s="176">
        <f t="shared" si="1"/>
        <v>1.0030911901081916</v>
      </c>
      <c r="U27" s="174">
        <f t="shared" si="7"/>
        <v>1.0165380374862183</v>
      </c>
      <c r="V27" s="153" t="s">
        <v>87</v>
      </c>
    </row>
    <row r="28" spans="1:22" ht="108">
      <c r="A28" s="124" t="s">
        <v>41</v>
      </c>
      <c r="B28" s="125" t="s">
        <v>88</v>
      </c>
      <c r="C28" s="126" t="s">
        <v>89</v>
      </c>
      <c r="D28" s="127" t="s">
        <v>30</v>
      </c>
      <c r="E28" s="44" t="s">
        <v>90</v>
      </c>
      <c r="F28" s="182">
        <f t="shared" si="10"/>
        <v>3</v>
      </c>
      <c r="G28" s="183">
        <v>0</v>
      </c>
      <c r="H28" s="184">
        <v>1</v>
      </c>
      <c r="I28" s="184">
        <v>1</v>
      </c>
      <c r="J28" s="185">
        <v>1</v>
      </c>
      <c r="K28" s="186">
        <v>0</v>
      </c>
      <c r="L28" s="184">
        <v>1</v>
      </c>
      <c r="M28" s="184">
        <v>1</v>
      </c>
      <c r="N28" s="185">
        <v>1</v>
      </c>
      <c r="O28" s="158" t="str">
        <f t="shared" si="3"/>
        <v>NO DISPONIBLE</v>
      </c>
      <c r="P28" s="174">
        <f t="shared" si="4"/>
        <v>1</v>
      </c>
      <c r="Q28" s="174">
        <f t="shared" si="5"/>
        <v>1</v>
      </c>
      <c r="R28" s="174">
        <f t="shared" si="0"/>
        <v>1</v>
      </c>
      <c r="S28" s="175">
        <f t="shared" si="6"/>
        <v>1</v>
      </c>
      <c r="T28" s="176">
        <f t="shared" si="1"/>
        <v>1</v>
      </c>
      <c r="U28" s="174">
        <f t="shared" si="7"/>
        <v>1</v>
      </c>
      <c r="V28" s="153" t="s">
        <v>91</v>
      </c>
    </row>
    <row r="29" spans="1:22" ht="126">
      <c r="A29" s="128" t="s">
        <v>92</v>
      </c>
      <c r="B29" s="129" t="s">
        <v>93</v>
      </c>
      <c r="C29" s="130" t="s">
        <v>94</v>
      </c>
      <c r="D29" s="118" t="s">
        <v>30</v>
      </c>
      <c r="E29" s="43" t="s">
        <v>95</v>
      </c>
      <c r="F29" s="177">
        <f t="shared" si="2"/>
        <v>9</v>
      </c>
      <c r="G29" s="178">
        <v>2</v>
      </c>
      <c r="H29" s="179">
        <v>3</v>
      </c>
      <c r="I29" s="179">
        <v>2</v>
      </c>
      <c r="J29" s="180">
        <v>2</v>
      </c>
      <c r="K29" s="181">
        <v>1</v>
      </c>
      <c r="L29" s="179">
        <v>2</v>
      </c>
      <c r="M29" s="179">
        <v>2</v>
      </c>
      <c r="N29" s="179">
        <v>2</v>
      </c>
      <c r="O29" s="173">
        <f t="shared" si="3"/>
        <v>0.5</v>
      </c>
      <c r="P29" s="174">
        <f t="shared" si="4"/>
        <v>0.66666666666666663</v>
      </c>
      <c r="Q29" s="174">
        <f t="shared" si="5"/>
        <v>1</v>
      </c>
      <c r="R29" s="174">
        <f t="shared" si="0"/>
        <v>1</v>
      </c>
      <c r="S29" s="175">
        <f t="shared" si="6"/>
        <v>0.6</v>
      </c>
      <c r="T29" s="176">
        <f t="shared" si="1"/>
        <v>0.7142857142857143</v>
      </c>
      <c r="U29" s="174">
        <f t="shared" si="7"/>
        <v>0.77777777777777779</v>
      </c>
      <c r="V29" s="154" t="s">
        <v>96</v>
      </c>
    </row>
    <row r="30" spans="1:22" ht="108">
      <c r="A30" s="119" t="s">
        <v>41</v>
      </c>
      <c r="B30" s="125" t="s">
        <v>97</v>
      </c>
      <c r="C30" s="125" t="s">
        <v>98</v>
      </c>
      <c r="D30" s="131" t="s">
        <v>30</v>
      </c>
      <c r="E30" s="44" t="s">
        <v>99</v>
      </c>
      <c r="F30" s="182">
        <f t="shared" si="2"/>
        <v>4</v>
      </c>
      <c r="G30" s="183">
        <v>1</v>
      </c>
      <c r="H30" s="183">
        <v>1</v>
      </c>
      <c r="I30" s="184">
        <v>1</v>
      </c>
      <c r="J30" s="185">
        <v>1</v>
      </c>
      <c r="K30" s="186">
        <v>1</v>
      </c>
      <c r="L30" s="184">
        <v>1</v>
      </c>
      <c r="M30" s="184">
        <v>1</v>
      </c>
      <c r="N30" s="184">
        <v>1</v>
      </c>
      <c r="O30" s="173">
        <f t="shared" si="3"/>
        <v>1</v>
      </c>
      <c r="P30" s="174">
        <f t="shared" si="4"/>
        <v>1</v>
      </c>
      <c r="Q30" s="174">
        <f t="shared" si="5"/>
        <v>1</v>
      </c>
      <c r="R30" s="174">
        <f t="shared" si="5"/>
        <v>1</v>
      </c>
      <c r="S30" s="175">
        <f>IFERROR((K30+L30)/(G30+H30),"NO DISPONIBLE")</f>
        <v>1</v>
      </c>
      <c r="T30" s="176">
        <f t="shared" si="1"/>
        <v>1</v>
      </c>
      <c r="U30" s="174">
        <f t="shared" si="7"/>
        <v>1</v>
      </c>
      <c r="V30" s="153" t="s">
        <v>100</v>
      </c>
    </row>
    <row r="31" spans="1:22" ht="105" thickBot="1">
      <c r="A31" s="132" t="s">
        <v>41</v>
      </c>
      <c r="B31" s="133" t="s">
        <v>101</v>
      </c>
      <c r="C31" s="134" t="s">
        <v>102</v>
      </c>
      <c r="D31" s="135" t="s">
        <v>30</v>
      </c>
      <c r="E31" s="45" t="s">
        <v>103</v>
      </c>
      <c r="F31" s="187">
        <f t="shared" si="2"/>
        <v>6</v>
      </c>
      <c r="G31" s="188">
        <v>0</v>
      </c>
      <c r="H31" s="189">
        <v>2</v>
      </c>
      <c r="I31" s="189">
        <v>2</v>
      </c>
      <c r="J31" s="190">
        <v>2</v>
      </c>
      <c r="K31" s="191">
        <v>0</v>
      </c>
      <c r="L31" s="189">
        <v>2</v>
      </c>
      <c r="M31" s="189">
        <v>2</v>
      </c>
      <c r="N31" s="189">
        <v>2</v>
      </c>
      <c r="O31" s="159" t="str">
        <f t="shared" si="3"/>
        <v>NO DISPONIBLE</v>
      </c>
      <c r="P31" s="192">
        <f t="shared" si="4"/>
        <v>1</v>
      </c>
      <c r="Q31" s="192">
        <f t="shared" si="5"/>
        <v>1</v>
      </c>
      <c r="R31" s="204">
        <f t="shared" si="5"/>
        <v>1</v>
      </c>
      <c r="S31" s="193">
        <f>IFERROR((K31+L31)/(G31+H31),"NO DISPONIBLE")</f>
        <v>1</v>
      </c>
      <c r="T31" s="194">
        <f t="shared" si="1"/>
        <v>1</v>
      </c>
      <c r="U31" s="206">
        <f t="shared" si="7"/>
        <v>1</v>
      </c>
      <c r="V31" s="155" t="s">
        <v>104</v>
      </c>
    </row>
    <row r="32" spans="1:22" ht="15.75" customHeight="1">
      <c r="R32" s="205"/>
    </row>
    <row r="33" spans="2:22" ht="15.75" customHeight="1"/>
    <row r="34" spans="2:22" ht="15.75" customHeight="1"/>
    <row r="35" spans="2:22">
      <c r="E35" s="11"/>
      <c r="F35" s="11"/>
    </row>
    <row r="36" spans="2:22" ht="69" customHeight="1">
      <c r="B36" s="211" t="s">
        <v>105</v>
      </c>
      <c r="C36" s="211"/>
      <c r="D36" s="211"/>
      <c r="E36" s="42"/>
      <c r="F36" s="42"/>
      <c r="K36" s="211" t="s">
        <v>106</v>
      </c>
      <c r="L36" s="212"/>
      <c r="M36" s="212"/>
      <c r="N36" s="212"/>
      <c r="O36" s="212"/>
      <c r="P36" s="212"/>
      <c r="T36" s="213" t="s">
        <v>107</v>
      </c>
      <c r="U36" s="213"/>
      <c r="V36" s="213"/>
    </row>
    <row r="40" spans="2:22" ht="15.75" hidden="1" customHeight="1" thickBot="1">
      <c r="D40" s="242" t="s">
        <v>108</v>
      </c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4"/>
    </row>
    <row r="41" spans="2:22" ht="15.75" hidden="1" customHeight="1" thickBot="1">
      <c r="D41" s="245" t="s">
        <v>109</v>
      </c>
      <c r="E41" s="245" t="s">
        <v>110</v>
      </c>
      <c r="F41" s="247" t="s">
        <v>111</v>
      </c>
      <c r="G41" s="248"/>
      <c r="H41" s="248"/>
      <c r="I41" s="249"/>
      <c r="J41" s="247" t="s">
        <v>112</v>
      </c>
      <c r="K41" s="248"/>
      <c r="L41" s="248"/>
      <c r="M41" s="249"/>
      <c r="N41" s="250" t="s">
        <v>113</v>
      </c>
      <c r="O41" s="251"/>
      <c r="P41" s="251"/>
      <c r="Q41" s="252"/>
      <c r="R41" s="250" t="s">
        <v>114</v>
      </c>
      <c r="S41" s="251"/>
      <c r="T41" s="251"/>
      <c r="U41" s="252"/>
      <c r="V41" s="253" t="s">
        <v>115</v>
      </c>
    </row>
    <row r="42" spans="2:22" ht="29.25" hidden="1" thickBot="1">
      <c r="D42" s="246"/>
      <c r="E42" s="246"/>
      <c r="F42" s="1" t="s">
        <v>116</v>
      </c>
      <c r="G42" s="2" t="s">
        <v>117</v>
      </c>
      <c r="H42" s="3" t="s">
        <v>118</v>
      </c>
      <c r="I42" s="4" t="s">
        <v>119</v>
      </c>
      <c r="J42" s="1" t="s">
        <v>116</v>
      </c>
      <c r="K42" s="2" t="s">
        <v>117</v>
      </c>
      <c r="L42" s="3" t="s">
        <v>118</v>
      </c>
      <c r="M42" s="4" t="s">
        <v>119</v>
      </c>
      <c r="N42" s="75" t="s">
        <v>17</v>
      </c>
      <c r="O42" s="67" t="s">
        <v>18</v>
      </c>
      <c r="P42" s="76" t="s">
        <v>19</v>
      </c>
      <c r="Q42" s="77" t="s">
        <v>20</v>
      </c>
      <c r="R42" s="79" t="s">
        <v>17</v>
      </c>
      <c r="S42" s="68" t="s">
        <v>18</v>
      </c>
      <c r="T42" s="76" t="s">
        <v>19</v>
      </c>
      <c r="U42" s="68" t="s">
        <v>20</v>
      </c>
      <c r="V42" s="254"/>
    </row>
    <row r="43" spans="2:22" ht="83.25" hidden="1" customHeight="1" thickBot="1">
      <c r="D43" s="36" t="s">
        <v>120</v>
      </c>
      <c r="E43" s="5">
        <v>734909</v>
      </c>
      <c r="F43" s="46">
        <v>183727.25</v>
      </c>
      <c r="G43" s="47">
        <v>183727.25</v>
      </c>
      <c r="H43" s="47">
        <v>183727.25</v>
      </c>
      <c r="I43" s="48">
        <v>183727.25</v>
      </c>
      <c r="J43" s="19">
        <v>143934.6</v>
      </c>
      <c r="K43" s="20">
        <v>86157.65</v>
      </c>
      <c r="L43" s="20">
        <v>97362.75</v>
      </c>
      <c r="M43" s="21">
        <v>142116</v>
      </c>
      <c r="N43" s="78">
        <f>IFERROR(J43/F43,"100"%)</f>
        <v>0.78341454520219511</v>
      </c>
      <c r="O43" s="78">
        <f t="shared" ref="O43:Q47" si="11">IFERROR(K43/G43,"100"%)</f>
        <v>0.46894322970599078</v>
      </c>
      <c r="P43" s="78">
        <f t="shared" si="11"/>
        <v>0.52993091661688729</v>
      </c>
      <c r="Q43" s="78">
        <f t="shared" si="11"/>
        <v>0.77351617683277796</v>
      </c>
      <c r="R43" s="78">
        <f>IFERROR(J43/E43,"100%")</f>
        <v>0.19585363630054878</v>
      </c>
      <c r="S43" s="80">
        <f>IFERROR(((K43+L43)/(G43+H43)),"100%")</f>
        <v>0.49943707316143904</v>
      </c>
      <c r="T43" s="81">
        <f>IFERROR(((J43+K43+L43)/(F43+G43+H43)),"100%")</f>
        <v>0.59409623050835769</v>
      </c>
      <c r="U43" s="73">
        <f t="shared" ref="T43:U47" si="12">IFERROR(((K43+L43+M43)/(G43+H43+I43)),"100%")</f>
        <v>0.59079677438521871</v>
      </c>
      <c r="V43" s="54" t="s">
        <v>121</v>
      </c>
    </row>
    <row r="44" spans="2:22" ht="83.25" hidden="1" customHeight="1">
      <c r="D44" s="37" t="s">
        <v>122</v>
      </c>
      <c r="E44" s="32">
        <v>377209</v>
      </c>
      <c r="F44" s="49">
        <v>94302.25</v>
      </c>
      <c r="G44" s="50">
        <v>94302.25</v>
      </c>
      <c r="H44" s="50">
        <v>94302.25</v>
      </c>
      <c r="I44" s="51">
        <v>94302.25</v>
      </c>
      <c r="J44" s="33">
        <v>72316.800000000003</v>
      </c>
      <c r="K44" s="34">
        <v>46777.55</v>
      </c>
      <c r="L44" s="34">
        <v>89203.43</v>
      </c>
      <c r="M44" s="35">
        <v>49126.22</v>
      </c>
      <c r="N44" s="14">
        <f>IFERROR(J44/F44,"100"%)</f>
        <v>0.76686187233072389</v>
      </c>
      <c r="O44" s="14">
        <f t="shared" si="11"/>
        <v>0.49603853566590406</v>
      </c>
      <c r="P44" s="14">
        <f t="shared" si="11"/>
        <v>0.94593108860074915</v>
      </c>
      <c r="Q44" s="14">
        <f t="shared" si="11"/>
        <v>0.52094430408606374</v>
      </c>
      <c r="R44" s="14">
        <f t="shared" ref="R44:R45" si="13">IFERROR(J44/E44,"100%")</f>
        <v>0.19171546808268097</v>
      </c>
      <c r="S44" s="69">
        <f t="shared" ref="S44:S47" si="14">IFERROR(((K44+L44)/(G44+H44)),"100%")</f>
        <v>0.72098481213332655</v>
      </c>
      <c r="T44" s="73">
        <f t="shared" si="12"/>
        <v>0.73627716553245903</v>
      </c>
      <c r="U44" s="73">
        <f t="shared" si="12"/>
        <v>0.65430464278423894</v>
      </c>
      <c r="V44" s="54" t="s">
        <v>121</v>
      </c>
    </row>
    <row r="45" spans="2:22" ht="83.25" hidden="1" customHeight="1">
      <c r="D45" s="38" t="s">
        <v>123</v>
      </c>
      <c r="E45" s="6">
        <v>359889</v>
      </c>
      <c r="F45" s="49">
        <v>89972.25</v>
      </c>
      <c r="G45" s="50">
        <v>89972.25</v>
      </c>
      <c r="H45" s="50">
        <v>89972.25</v>
      </c>
      <c r="I45" s="51">
        <v>89972.25</v>
      </c>
      <c r="J45" s="22">
        <v>37444.81</v>
      </c>
      <c r="K45" s="23">
        <v>133695.26999999999</v>
      </c>
      <c r="L45" s="23">
        <v>100698.57</v>
      </c>
      <c r="M45" s="24">
        <v>137099.35</v>
      </c>
      <c r="N45" s="14">
        <f t="shared" ref="N45:N47" si="15">IFERROR(J45/F45,"100"%)</f>
        <v>0.41618176715598421</v>
      </c>
      <c r="O45" s="14">
        <f t="shared" si="11"/>
        <v>1.4859611713611696</v>
      </c>
      <c r="P45" s="14">
        <f t="shared" si="11"/>
        <v>1.1192180922451089</v>
      </c>
      <c r="Q45" s="14">
        <f t="shared" si="11"/>
        <v>1.523795948195138</v>
      </c>
      <c r="R45" s="14">
        <f t="shared" si="13"/>
        <v>0.10404544178899605</v>
      </c>
      <c r="S45" s="70">
        <f t="shared" si="14"/>
        <v>1.3025896318031394</v>
      </c>
      <c r="T45" s="73">
        <f t="shared" si="12"/>
        <v>1.007120343587421</v>
      </c>
      <c r="U45" s="73">
        <f t="shared" si="12"/>
        <v>1.3763250706004722</v>
      </c>
      <c r="V45" s="55" t="s">
        <v>121</v>
      </c>
    </row>
    <row r="46" spans="2:22" ht="83.25" hidden="1" customHeight="1">
      <c r="D46" s="56" t="s">
        <v>124</v>
      </c>
      <c r="E46" s="57">
        <v>26006</v>
      </c>
      <c r="F46" s="58"/>
      <c r="G46" s="59"/>
      <c r="H46" s="59"/>
      <c r="I46" s="60">
        <v>26006</v>
      </c>
      <c r="J46" s="61"/>
      <c r="K46" s="62"/>
      <c r="L46" s="62"/>
      <c r="M46" s="63">
        <v>24075</v>
      </c>
      <c r="N46" s="14">
        <f t="shared" si="15"/>
        <v>1</v>
      </c>
      <c r="O46" s="14">
        <f t="shared" si="11"/>
        <v>1</v>
      </c>
      <c r="P46" s="14">
        <f t="shared" si="11"/>
        <v>1</v>
      </c>
      <c r="Q46" s="14">
        <f t="shared" si="11"/>
        <v>0.92574790432977005</v>
      </c>
      <c r="R46" s="14"/>
      <c r="S46" s="70" t="str">
        <f t="shared" si="14"/>
        <v>100%</v>
      </c>
      <c r="T46" s="73" t="str">
        <f t="shared" si="12"/>
        <v>100%</v>
      </c>
      <c r="U46" s="73">
        <f t="shared" si="12"/>
        <v>0.92574790432977005</v>
      </c>
      <c r="V46" s="64" t="s">
        <v>125</v>
      </c>
    </row>
    <row r="47" spans="2:22" ht="83.25" hidden="1" customHeight="1" thickBot="1">
      <c r="D47" s="39" t="s">
        <v>126</v>
      </c>
      <c r="E47" s="7">
        <v>0</v>
      </c>
      <c r="F47" s="52"/>
      <c r="G47" s="52"/>
      <c r="H47" s="52"/>
      <c r="I47" s="53"/>
      <c r="J47" s="25"/>
      <c r="K47" s="25"/>
      <c r="L47" s="25"/>
      <c r="M47" s="26"/>
      <c r="N47" s="14">
        <f t="shared" si="15"/>
        <v>1</v>
      </c>
      <c r="O47" s="14">
        <f t="shared" si="11"/>
        <v>1</v>
      </c>
      <c r="P47" s="14">
        <f t="shared" si="11"/>
        <v>1</v>
      </c>
      <c r="Q47" s="14">
        <f t="shared" si="11"/>
        <v>1</v>
      </c>
      <c r="R47" s="82"/>
      <c r="S47" s="83" t="str">
        <f t="shared" si="14"/>
        <v>100%</v>
      </c>
      <c r="T47" s="74" t="str">
        <f t="shared" si="12"/>
        <v>100%</v>
      </c>
      <c r="U47" s="73" t="str">
        <f t="shared" si="12"/>
        <v>100%</v>
      </c>
      <c r="V47" s="84" t="s">
        <v>127</v>
      </c>
    </row>
    <row r="48" spans="2:22" ht="83.25" customHeight="1">
      <c r="E48" s="65"/>
      <c r="F48" s="66"/>
      <c r="G48" s="66"/>
      <c r="H48" s="66"/>
      <c r="I48" s="66"/>
      <c r="J48" s="66"/>
    </row>
    <row r="51" spans="6:6">
      <c r="F51" s="66"/>
    </row>
  </sheetData>
  <mergeCells count="26">
    <mergeCell ref="D40:V40"/>
    <mergeCell ref="D41:D42"/>
    <mergeCell ref="E41:E42"/>
    <mergeCell ref="F41:I41"/>
    <mergeCell ref="J41:M41"/>
    <mergeCell ref="N41:Q41"/>
    <mergeCell ref="R41:U41"/>
    <mergeCell ref="V41:V42"/>
    <mergeCell ref="D2:R2"/>
    <mergeCell ref="D3:R3"/>
    <mergeCell ref="D4:R4"/>
    <mergeCell ref="K11:N11"/>
    <mergeCell ref="D5:R5"/>
    <mergeCell ref="F11:J11"/>
    <mergeCell ref="F10:U10"/>
    <mergeCell ref="A14:A15"/>
    <mergeCell ref="V11:V12"/>
    <mergeCell ref="B36:D36"/>
    <mergeCell ref="K36:P36"/>
    <mergeCell ref="T36:V36"/>
    <mergeCell ref="O11:R11"/>
    <mergeCell ref="S11:U11"/>
    <mergeCell ref="A11:A12"/>
    <mergeCell ref="B11:B12"/>
    <mergeCell ref="C11:E11"/>
    <mergeCell ref="B14:B15"/>
  </mergeCells>
  <conditionalFormatting sqref="F43:I47">
    <cfRule type="containsBlanks" dxfId="45" priority="47">
      <formula>LEN(TRIM(F43))=0</formula>
    </cfRule>
  </conditionalFormatting>
  <conditionalFormatting sqref="G29 G31">
    <cfRule type="containsBlanks" dxfId="44" priority="204">
      <formula>LEN(TRIM(G29))=0</formula>
    </cfRule>
  </conditionalFormatting>
  <conditionalFormatting sqref="G13:J13">
    <cfRule type="containsBlanks" dxfId="43" priority="15">
      <formula>LEN(TRIM(G13))=0</formula>
    </cfRule>
  </conditionalFormatting>
  <conditionalFormatting sqref="U13:U26 P14:T26 P27:U31 K13:U13">
    <cfRule type="containsText" dxfId="42" priority="16" operator="containsText" text="NO DISPONIBLE">
      <formula>NOT(ISERROR(SEARCH("NO DISPONIBLE",K13)))</formula>
    </cfRule>
  </conditionalFormatting>
  <conditionalFormatting sqref="L14:N15 K16:N16 L17:N18 K19:N19 L20:N22 K23:N23">
    <cfRule type="containsBlanks" dxfId="41" priority="203">
      <formula>LEN(TRIM(K14))=0</formula>
    </cfRule>
  </conditionalFormatting>
  <conditionalFormatting sqref="O14:O20 O23:O25 L24:N28 O29:O30 K29:N31 J43:M47">
    <cfRule type="containsBlanks" dxfId="40" priority="46">
      <formula>LEN(TRIM(J14))=0</formula>
    </cfRule>
  </conditionalFormatting>
  <conditionalFormatting sqref="O14:O20 O23:O25 O29:O30 N43:R47">
    <cfRule type="cellIs" dxfId="39" priority="49" stopIfTrue="1" operator="lessThan">
      <formula>0.5</formula>
    </cfRule>
    <cfRule type="cellIs" dxfId="38" priority="48" stopIfTrue="1" operator="equal">
      <formula>"100%"</formula>
    </cfRule>
    <cfRule type="containsBlanks" dxfId="37" priority="53" stopIfTrue="1">
      <formula>LEN(TRIM(N14))=0</formula>
    </cfRule>
    <cfRule type="cellIs" dxfId="36" priority="52" stopIfTrue="1" operator="greaterThanOrEqual">
      <formula>1.2</formula>
    </cfRule>
    <cfRule type="cellIs" dxfId="35" priority="51" stopIfTrue="1" operator="between">
      <formula>0.7</formula>
      <formula>1.2</formula>
    </cfRule>
    <cfRule type="cellIs" dxfId="34" priority="50" stopIfTrue="1" operator="between">
      <formula>0.5</formula>
      <formula>0.7</formula>
    </cfRule>
  </conditionalFormatting>
  <conditionalFormatting sqref="O21:O22">
    <cfRule type="cellIs" dxfId="33" priority="2" stopIfTrue="1" operator="greaterThanOrEqual">
      <formula>0.7</formula>
    </cfRule>
    <cfRule type="cellIs" dxfId="32" priority="3" operator="between">
      <formula>0.5</formula>
      <formula>0.7</formula>
    </cfRule>
    <cfRule type="cellIs" dxfId="31" priority="4" stopIfTrue="1" operator="lessThanOrEqual">
      <formula>0.5</formula>
    </cfRule>
    <cfRule type="containsText" dxfId="30" priority="1" operator="containsText" text="NO DISPONIBLE">
      <formula>NOT(ISERROR(SEARCH("NO DISPONIBLE",O21)))</formula>
    </cfRule>
  </conditionalFormatting>
  <conditionalFormatting sqref="O26:O28">
    <cfRule type="containsText" dxfId="29" priority="5" operator="containsText" text="NO DISPONIBLE">
      <formula>NOT(ISERROR(SEARCH("NO DISPONIBLE",O26)))</formula>
    </cfRule>
    <cfRule type="cellIs" dxfId="28" priority="6" stopIfTrue="1" operator="greaterThanOrEqual">
      <formula>0.7</formula>
    </cfRule>
    <cfRule type="cellIs" dxfId="27" priority="7" operator="between">
      <formula>0.5</formula>
      <formula>0.7</formula>
    </cfRule>
    <cfRule type="cellIs" dxfId="26" priority="8" stopIfTrue="1" operator="lessThanOrEqual">
      <formula>0.5</formula>
    </cfRule>
  </conditionalFormatting>
  <conditionalFormatting sqref="O31">
    <cfRule type="cellIs" dxfId="25" priority="12" stopIfTrue="1" operator="lessThanOrEqual">
      <formula>0.5</formula>
    </cfRule>
    <cfRule type="cellIs" dxfId="24" priority="11" operator="between">
      <formula>0.5</formula>
      <formula>0.7</formula>
    </cfRule>
    <cfRule type="cellIs" dxfId="23" priority="10" stopIfTrue="1" operator="greaterThanOrEqual">
      <formula>0.7</formula>
    </cfRule>
    <cfRule type="containsText" dxfId="22" priority="9" operator="containsText" text="NO DISPONIBLE">
      <formula>NOT(ISERROR(SEARCH("NO DISPONIBLE",O31)))</formula>
    </cfRule>
  </conditionalFormatting>
  <conditionalFormatting sqref="U13:U26 P14:T26 P27:U31 O13:U13">
    <cfRule type="cellIs" dxfId="21" priority="19" stopIfTrue="1" operator="lessThanOrEqual">
      <formula>0.5</formula>
    </cfRule>
    <cfRule type="cellIs" dxfId="20" priority="18" operator="between">
      <formula>0.5</formula>
      <formula>0.7</formula>
    </cfRule>
    <cfRule type="cellIs" dxfId="19" priority="17" stopIfTrue="1" operator="greaterThanOrEqual">
      <formula>0.7</formula>
    </cfRule>
  </conditionalFormatting>
  <conditionalFormatting sqref="S43:U47">
    <cfRule type="containsBlanks" dxfId="18" priority="28">
      <formula>LEN(TRIM(S43))=0</formula>
    </cfRule>
  </conditionalFormatting>
  <conditionalFormatting sqref="T43:U47">
    <cfRule type="cellIs" dxfId="17" priority="30" stopIfTrue="1" operator="lessThan">
      <formula>0.5</formula>
    </cfRule>
    <cfRule type="cellIs" dxfId="16" priority="31" stopIfTrue="1" operator="between">
      <formula>0.5</formula>
      <formula>0.7</formula>
    </cfRule>
    <cfRule type="cellIs" dxfId="15" priority="32" stopIfTrue="1" operator="between">
      <formula>0.7</formula>
      <formula>1.2</formula>
    </cfRule>
    <cfRule type="cellIs" dxfId="14" priority="33" stopIfTrue="1" operator="greaterThanOrEqual">
      <formula>1.2</formula>
    </cfRule>
    <cfRule type="containsBlanks" dxfId="13" priority="34" stopIfTrue="1">
      <formula>LEN(TRIM(T43))=0</formula>
    </cfRule>
    <cfRule type="cellIs" dxfId="12" priority="29" stopIfTrue="1" operator="equal">
      <formula>"100%"</formula>
    </cfRule>
  </conditionalFormatting>
  <conditionalFormatting sqref="V19">
    <cfRule type="containsBlanks" dxfId="11" priority="43">
      <formula>LEN(TRIM(V19))=0</formula>
    </cfRule>
  </conditionalFormatting>
  <conditionalFormatting sqref="V23">
    <cfRule type="containsBlanks" dxfId="10" priority="42">
      <formula>LEN(TRIM(V23))=0</formula>
    </cfRule>
  </conditionalFormatting>
  <pageMargins left="0.25" right="0.25" top="0.75" bottom="0.75" header="0.3" footer="0.3"/>
  <pageSetup paperSize="5" scale="3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12197-8F73-43F6-A08E-68A4E6EB1A7C}">
  <dimension ref="C3:U10"/>
  <sheetViews>
    <sheetView topLeftCell="C1" zoomScale="80" zoomScaleNormal="80" workbookViewId="0">
      <selection activeCell="T10" sqref="T10"/>
    </sheetView>
  </sheetViews>
  <sheetFormatPr defaultColWidth="11.42578125" defaultRowHeight="15"/>
  <cols>
    <col min="3" max="3" width="54" bestFit="1" customWidth="1"/>
    <col min="4" max="4" width="40.140625" bestFit="1" customWidth="1"/>
    <col min="5" max="11" width="14.5703125" bestFit="1" customWidth="1"/>
    <col min="12" max="12" width="11.5703125" bestFit="1" customWidth="1"/>
    <col min="13" max="20" width="10" bestFit="1" customWidth="1"/>
    <col min="21" max="21" width="79.7109375" bestFit="1" customWidth="1"/>
  </cols>
  <sheetData>
    <row r="3" spans="3:21" ht="15.75" thickBot="1"/>
    <row r="4" spans="3:21" ht="15.75" thickBot="1">
      <c r="C4" s="242" t="s">
        <v>108</v>
      </c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4"/>
    </row>
    <row r="5" spans="3:21" ht="15.75" thickBot="1">
      <c r="C5" s="245" t="s">
        <v>109</v>
      </c>
      <c r="D5" s="245" t="s">
        <v>110</v>
      </c>
      <c r="E5" s="247" t="s">
        <v>111</v>
      </c>
      <c r="F5" s="248"/>
      <c r="G5" s="248"/>
      <c r="H5" s="249"/>
      <c r="I5" s="247" t="s">
        <v>112</v>
      </c>
      <c r="J5" s="248"/>
      <c r="K5" s="248"/>
      <c r="L5" s="249"/>
      <c r="M5" s="250" t="s">
        <v>113</v>
      </c>
      <c r="N5" s="251"/>
      <c r="O5" s="251"/>
      <c r="P5" s="252"/>
      <c r="Q5" s="250" t="s">
        <v>114</v>
      </c>
      <c r="R5" s="251"/>
      <c r="S5" s="251"/>
      <c r="T5" s="252"/>
      <c r="U5" s="253" t="s">
        <v>115</v>
      </c>
    </row>
    <row r="6" spans="3:21" ht="29.25" thickBot="1">
      <c r="C6" s="246"/>
      <c r="D6" s="246"/>
      <c r="E6" s="75" t="s">
        <v>116</v>
      </c>
      <c r="F6" s="96" t="s">
        <v>117</v>
      </c>
      <c r="G6" s="97" t="s">
        <v>118</v>
      </c>
      <c r="H6" s="98" t="s">
        <v>119</v>
      </c>
      <c r="I6" s="1" t="s">
        <v>116</v>
      </c>
      <c r="J6" s="2" t="s">
        <v>117</v>
      </c>
      <c r="K6" s="3" t="s">
        <v>118</v>
      </c>
      <c r="L6" s="4" t="s">
        <v>119</v>
      </c>
      <c r="M6" s="75" t="s">
        <v>17</v>
      </c>
      <c r="N6" s="67" t="s">
        <v>18</v>
      </c>
      <c r="O6" s="76" t="s">
        <v>19</v>
      </c>
      <c r="P6" s="77" t="s">
        <v>20</v>
      </c>
      <c r="Q6" s="79" t="s">
        <v>17</v>
      </c>
      <c r="R6" s="68" t="s">
        <v>18</v>
      </c>
      <c r="S6" s="76" t="s">
        <v>19</v>
      </c>
      <c r="T6" s="68" t="s">
        <v>20</v>
      </c>
      <c r="U6" s="254"/>
    </row>
    <row r="7" spans="3:21" ht="57.75" thickBot="1">
      <c r="C7" s="36" t="s">
        <v>120</v>
      </c>
      <c r="D7" s="88">
        <v>734909</v>
      </c>
      <c r="E7" s="100">
        <v>183727.25</v>
      </c>
      <c r="F7" s="101">
        <v>183727.25</v>
      </c>
      <c r="G7" s="101">
        <v>183727.25</v>
      </c>
      <c r="H7" s="102">
        <v>183727.25</v>
      </c>
      <c r="I7" s="92">
        <v>143934.6</v>
      </c>
      <c r="J7" s="20">
        <v>86157.65</v>
      </c>
      <c r="K7" s="20">
        <v>97362.75</v>
      </c>
      <c r="L7" s="108"/>
      <c r="M7" s="78">
        <f>IFERROR(I7/E7,"100"%)</f>
        <v>0.78341454520219511</v>
      </c>
      <c r="N7" s="87">
        <f t="shared" ref="N7:O10" si="0">IFERROR(J7/F7,"100"%)</f>
        <v>0.46894322970599078</v>
      </c>
      <c r="O7" s="87">
        <f t="shared" si="0"/>
        <v>0.52993091661688729</v>
      </c>
      <c r="P7" s="17"/>
      <c r="Q7" s="85">
        <f>IFERROR(I7/D7,"100%")</f>
        <v>0.19585363630054878</v>
      </c>
      <c r="R7" s="78">
        <f t="shared" ref="R7:S7" si="1">IFERROR(J7/E7,"100%")</f>
        <v>0.46894322970599078</v>
      </c>
      <c r="S7" s="78">
        <f t="shared" si="1"/>
        <v>0.52993091661688729</v>
      </c>
      <c r="T7" s="17"/>
      <c r="U7" s="40" t="s">
        <v>128</v>
      </c>
    </row>
    <row r="8" spans="3:21" ht="57.75" thickBot="1">
      <c r="C8" s="37" t="s">
        <v>122</v>
      </c>
      <c r="D8" s="89">
        <v>377209</v>
      </c>
      <c r="E8" s="103">
        <v>94302.25</v>
      </c>
      <c r="F8" s="99">
        <v>94302.25</v>
      </c>
      <c r="G8" s="99">
        <v>94302.25</v>
      </c>
      <c r="H8" s="104">
        <v>94302.25</v>
      </c>
      <c r="I8" s="93">
        <v>72316.800000000003</v>
      </c>
      <c r="J8" s="34">
        <v>46777.55</v>
      </c>
      <c r="K8" s="34">
        <v>89203.43</v>
      </c>
      <c r="L8" s="109"/>
      <c r="M8" s="14">
        <f>IFERROR(I8/E8,"100"%)</f>
        <v>0.76686187233072389</v>
      </c>
      <c r="N8" s="10">
        <f t="shared" si="0"/>
        <v>0.49603853566590406</v>
      </c>
      <c r="O8" s="10">
        <f t="shared" si="0"/>
        <v>0.94593108860074915</v>
      </c>
      <c r="P8" s="18"/>
      <c r="Q8" s="12">
        <f t="shared" ref="Q8:Q10" si="2">IFERROR(I8/D8,"100%")</f>
        <v>0.19171546808268097</v>
      </c>
      <c r="R8" s="14">
        <f t="shared" ref="R8" si="3">IFERROR(J8/E8,"100%")</f>
        <v>0.49603853566590406</v>
      </c>
      <c r="S8" s="14">
        <f t="shared" ref="S8" si="4">IFERROR(K8/F8,"100%")</f>
        <v>0.94593108860074915</v>
      </c>
      <c r="T8" s="18"/>
      <c r="U8" s="40" t="s">
        <v>128</v>
      </c>
    </row>
    <row r="9" spans="3:21" ht="57">
      <c r="C9" s="38" t="s">
        <v>123</v>
      </c>
      <c r="D9" s="90">
        <v>359889</v>
      </c>
      <c r="E9" s="103">
        <v>89972.25</v>
      </c>
      <c r="F9" s="99">
        <v>89972.25</v>
      </c>
      <c r="G9" s="99">
        <v>89972.25</v>
      </c>
      <c r="H9" s="104">
        <v>89972.25</v>
      </c>
      <c r="I9" s="94">
        <v>37444.81</v>
      </c>
      <c r="J9" s="23">
        <v>133695.26999999999</v>
      </c>
      <c r="K9" s="23">
        <v>100698.57</v>
      </c>
      <c r="L9" s="110"/>
      <c r="M9" s="14">
        <f t="shared" ref="M9:M10" si="5">IFERROR(I9/E9,"100"%)</f>
        <v>0.41618176715598421</v>
      </c>
      <c r="N9" s="10">
        <f t="shared" si="0"/>
        <v>1.4859611713611696</v>
      </c>
      <c r="O9" s="10">
        <f t="shared" si="0"/>
        <v>1.1192180922451089</v>
      </c>
      <c r="P9" s="18"/>
      <c r="Q9" s="12">
        <f t="shared" si="2"/>
        <v>0.10404544178899605</v>
      </c>
      <c r="R9" s="14">
        <f t="shared" ref="R9" si="6">IFERROR(J9/E9,"100%")</f>
        <v>1.4859611713611696</v>
      </c>
      <c r="S9" s="14">
        <f t="shared" ref="S9" si="7">IFERROR(K9/F9,"100%")</f>
        <v>1.1192180922451089</v>
      </c>
      <c r="T9" s="18"/>
      <c r="U9" s="40" t="s">
        <v>128</v>
      </c>
    </row>
    <row r="10" spans="3:21" ht="29.25" thickBot="1">
      <c r="C10" s="39" t="s">
        <v>124</v>
      </c>
      <c r="D10" s="91">
        <v>0</v>
      </c>
      <c r="E10" s="105"/>
      <c r="F10" s="106"/>
      <c r="G10" s="106"/>
      <c r="H10" s="107"/>
      <c r="I10" s="95"/>
      <c r="J10" s="25"/>
      <c r="K10" s="25"/>
      <c r="L10" s="111"/>
      <c r="M10" s="71">
        <f t="shared" si="5"/>
        <v>1</v>
      </c>
      <c r="N10" s="72">
        <f t="shared" si="0"/>
        <v>1</v>
      </c>
      <c r="O10" s="72">
        <f t="shared" si="0"/>
        <v>1</v>
      </c>
      <c r="P10" s="13"/>
      <c r="Q10" s="86" t="str">
        <f t="shared" si="2"/>
        <v>100%</v>
      </c>
      <c r="R10" s="71" t="str">
        <f t="shared" ref="R10" si="8">IFERROR(J10/E10,"100%")</f>
        <v>100%</v>
      </c>
      <c r="S10" s="71" t="str">
        <f t="shared" ref="S10" si="9">IFERROR(K10/F10,"100%")</f>
        <v>100%</v>
      </c>
      <c r="T10" s="13"/>
      <c r="U10" s="41" t="s">
        <v>129</v>
      </c>
    </row>
  </sheetData>
  <mergeCells count="8">
    <mergeCell ref="C4:U4"/>
    <mergeCell ref="C5:C6"/>
    <mergeCell ref="D5:D6"/>
    <mergeCell ref="E5:H5"/>
    <mergeCell ref="I5:L5"/>
    <mergeCell ref="M5:P5"/>
    <mergeCell ref="Q5:T5"/>
    <mergeCell ref="U5:U6"/>
  </mergeCells>
  <conditionalFormatting sqref="E7:H10">
    <cfRule type="containsBlanks" dxfId="9" priority="5">
      <formula>LEN(TRIM(E7))=0</formula>
    </cfRule>
  </conditionalFormatting>
  <conditionalFormatting sqref="I7:L10">
    <cfRule type="containsBlanks" dxfId="8" priority="4">
      <formula>LEN(TRIM(I7))=0</formula>
    </cfRule>
  </conditionalFormatting>
  <conditionalFormatting sqref="M7:O10 Q7:S10">
    <cfRule type="cellIs" dxfId="7" priority="6" stopIfTrue="1" operator="equal">
      <formula>"100%"</formula>
    </cfRule>
    <cfRule type="cellIs" dxfId="6" priority="7" stopIfTrue="1" operator="lessThan">
      <formula>0.5</formula>
    </cfRule>
    <cfRule type="cellIs" dxfId="5" priority="8" stopIfTrue="1" operator="between">
      <formula>0.5</formula>
      <formula>0.7</formula>
    </cfRule>
    <cfRule type="cellIs" dxfId="4" priority="9" stopIfTrue="1" operator="between">
      <formula>0.7</formula>
      <formula>1.2</formula>
    </cfRule>
    <cfRule type="cellIs" dxfId="3" priority="10" stopIfTrue="1" operator="greaterThanOrEqual">
      <formula>1.2</formula>
    </cfRule>
    <cfRule type="containsBlanks" dxfId="2" priority="11" stopIfTrue="1">
      <formula>LEN(TRIM(M7))=0</formula>
    </cfRule>
  </conditionalFormatting>
  <conditionalFormatting sqref="P7:P10">
    <cfRule type="containsBlanks" dxfId="1" priority="1">
      <formula>LEN(TRIM(P7))=0</formula>
    </cfRule>
  </conditionalFormatting>
  <conditionalFormatting sqref="T7:T10">
    <cfRule type="containsBlanks" dxfId="0" priority="3">
      <formula>LEN(TRIM(T7))=0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5" sqref="B5"/>
    </sheetView>
  </sheetViews>
  <sheetFormatPr defaultColWidth="11.42578125" defaultRowHeight="15"/>
  <cols>
    <col min="1" max="1" width="20.28515625" customWidth="1"/>
    <col min="2" max="2" width="34.7109375" customWidth="1"/>
  </cols>
  <sheetData>
    <row r="1" spans="1:2">
      <c r="A1" s="16" t="s">
        <v>130</v>
      </c>
    </row>
    <row r="3" spans="1:2" ht="120" customHeight="1">
      <c r="A3" s="255" t="s">
        <v>131</v>
      </c>
      <c r="B3" s="255"/>
    </row>
    <row r="5" spans="1:2" ht="45">
      <c r="A5" s="8"/>
      <c r="B5" s="15" t="s">
        <v>132</v>
      </c>
    </row>
    <row r="6" spans="1:2" ht="60">
      <c r="A6" s="9"/>
      <c r="B6" s="15" t="s">
        <v>133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DPM</dc:creator>
  <cp:keywords/>
  <dc:description/>
  <cp:lastModifiedBy>Susana Graciela Chan May</cp:lastModifiedBy>
  <cp:revision/>
  <dcterms:created xsi:type="dcterms:W3CDTF">2020-03-29T15:30:51Z</dcterms:created>
  <dcterms:modified xsi:type="dcterms:W3CDTF">2025-01-17T23:50:11Z</dcterms:modified>
  <cp:category/>
  <cp:contentStatus/>
</cp:coreProperties>
</file>