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Users/sheylamartindelcampo/Desktop/4Tr24/"/>
    </mc:Choice>
  </mc:AlternateContent>
  <xr:revisionPtr revIDLastSave="2" documentId="8_{B4359006-C587-F941-928A-31E36A8801D2}" xr6:coauthVersionLast="47" xr6:coauthVersionMax="47" xr10:uidLastSave="{D3311BEF-CC7F-4CC8-89B5-9D3920DDF6FA}"/>
  <bookViews>
    <workbookView xWindow="2240" yWindow="580" windowWidth="26560" windowHeight="17240" xr2:uid="{00000000-000D-0000-FFFF-FFFF00000000}"/>
  </bookViews>
  <sheets>
    <sheet name="SEGUIMIENTO EJE 2 2023" sheetId="1" r:id="rId1"/>
    <sheet name="Hoja3" sheetId="4" r:id="rId2"/>
  </sheets>
  <definedNames>
    <definedName name="ADFASDF">#REF!</definedName>
    <definedName name="_xlnm.Print_Area" localSheetId="0">'SEGUIMIENTO EJE 2 2023'!$B$1:$W$85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1" l="1"/>
  <c r="V13" i="1"/>
  <c r="S13" i="1"/>
  <c r="F21" i="4"/>
  <c r="S29"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S15" i="1"/>
  <c r="S16" i="1"/>
  <c r="S17" i="1"/>
  <c r="S18" i="1"/>
  <c r="S19" i="1"/>
  <c r="S20" i="1"/>
  <c r="S21" i="1"/>
  <c r="S22" i="1"/>
  <c r="S23" i="1"/>
  <c r="S24" i="1"/>
  <c r="S25" i="1"/>
  <c r="S26" i="1"/>
  <c r="S27" i="1"/>
  <c r="S28"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O8" i="4" l="1"/>
  <c r="U13" i="1"/>
  <c r="T13" i="1"/>
  <c r="P13" i="1"/>
  <c r="R13" i="1"/>
  <c r="Q13" i="1"/>
  <c r="R15" i="1"/>
  <c r="Q15" i="1"/>
  <c r="U51"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9" i="1"/>
  <c r="U50" i="1"/>
  <c r="U52" i="1"/>
  <c r="U53" i="1"/>
  <c r="U54" i="1"/>
  <c r="U55" i="1"/>
  <c r="U56" i="1"/>
  <c r="U57" i="1"/>
  <c r="U58" i="1"/>
  <c r="U59" i="1"/>
  <c r="U60" i="1"/>
  <c r="U61" i="1"/>
  <c r="U62" i="1"/>
  <c r="U63" i="1"/>
  <c r="U64" i="1"/>
  <c r="U65" i="1"/>
  <c r="U66" i="1"/>
  <c r="U67" i="1"/>
  <c r="U68" i="1"/>
  <c r="U69" i="1"/>
  <c r="U70" i="1"/>
  <c r="U71" i="1"/>
  <c r="U72" i="1"/>
  <c r="U73" i="1"/>
  <c r="U74" i="1"/>
  <c r="U75" i="1"/>
  <c r="U76" i="1"/>
  <c r="U77"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16" i="1"/>
  <c r="R17" i="1"/>
  <c r="R18" i="1"/>
  <c r="R78"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15" i="1"/>
  <c r="U15" i="1"/>
  <c r="R14" i="1" l="1"/>
  <c r="U14" i="1" l="1"/>
  <c r="U78" i="1" l="1"/>
  <c r="I21" i="4" l="1"/>
  <c r="M21" i="4"/>
  <c r="L21" i="4"/>
  <c r="K21" i="4"/>
  <c r="J21" i="4"/>
  <c r="U95" i="1" l="1"/>
  <c r="U96" i="1"/>
  <c r="U97" i="1"/>
  <c r="U98" i="1"/>
  <c r="U99" i="1"/>
  <c r="U100" i="1"/>
  <c r="U101" i="1"/>
  <c r="U102" i="1"/>
  <c r="U103" i="1"/>
  <c r="U104" i="1"/>
  <c r="U105" i="1"/>
  <c r="U106" i="1"/>
  <c r="U107" i="1"/>
  <c r="U108" i="1"/>
  <c r="T94" i="1"/>
  <c r="Q95" i="1"/>
  <c r="Q96" i="1"/>
  <c r="Q97" i="1"/>
  <c r="Q98" i="1"/>
  <c r="Q99" i="1"/>
  <c r="Q100" i="1"/>
  <c r="Q101" i="1"/>
  <c r="Q102" i="1"/>
  <c r="Q103" i="1"/>
  <c r="Q104" i="1"/>
  <c r="Q105" i="1"/>
  <c r="Q106" i="1"/>
  <c r="Q107" i="1"/>
  <c r="Q108" i="1"/>
  <c r="T95" i="1" l="1"/>
  <c r="T96" i="1"/>
  <c r="T97" i="1"/>
  <c r="T98" i="1"/>
  <c r="T99" i="1"/>
  <c r="T100" i="1"/>
  <c r="T101" i="1"/>
  <c r="T102" i="1"/>
  <c r="T103" i="1"/>
  <c r="T104" i="1"/>
  <c r="T105" i="1"/>
  <c r="T106" i="1"/>
  <c r="T107" i="1"/>
  <c r="T108" i="1"/>
  <c r="P95" i="1"/>
  <c r="P96" i="1"/>
  <c r="P97" i="1"/>
  <c r="P98" i="1"/>
  <c r="P99" i="1"/>
  <c r="P100" i="1"/>
  <c r="P101" i="1"/>
  <c r="P102" i="1"/>
  <c r="P103" i="1"/>
  <c r="P104" i="1"/>
  <c r="P105" i="1"/>
  <c r="P106" i="1"/>
  <c r="P107" i="1"/>
  <c r="P108" i="1"/>
  <c r="T14" i="1"/>
  <c r="T78" i="1" l="1"/>
  <c r="Q78" i="1"/>
  <c r="P78" i="1" l="1"/>
  <c r="S104" i="1" l="1"/>
  <c r="S105" i="1"/>
  <c r="S106" i="1"/>
  <c r="S107" i="1"/>
  <c r="S108" i="1"/>
  <c r="S95" i="1"/>
  <c r="S96" i="1"/>
  <c r="S97" i="1"/>
  <c r="S98" i="1"/>
  <c r="S99" i="1"/>
  <c r="S100" i="1"/>
  <c r="S101" i="1"/>
  <c r="S102" i="1"/>
  <c r="S103" i="1"/>
  <c r="O95" i="1"/>
  <c r="O96" i="1"/>
  <c r="O97" i="1"/>
  <c r="O98" i="1"/>
  <c r="O99" i="1"/>
  <c r="O100" i="1"/>
  <c r="O101" i="1"/>
  <c r="O102" i="1"/>
  <c r="O103" i="1"/>
  <c r="O104" i="1"/>
  <c r="O105" i="1"/>
  <c r="O106" i="1"/>
  <c r="O107" i="1"/>
  <c r="O108" i="1"/>
  <c r="S14" i="1" l="1"/>
  <c r="V94" i="1" l="1"/>
  <c r="U94" i="1"/>
  <c r="S94" i="1"/>
  <c r="R94" i="1"/>
  <c r="Q94" i="1"/>
  <c r="P94" i="1"/>
  <c r="O94" i="1"/>
  <c r="S91" i="1"/>
  <c r="O91" i="1"/>
  <c r="S90" i="1"/>
  <c r="O90" i="1"/>
  <c r="V89" i="1"/>
  <c r="U89" i="1"/>
  <c r="T89" i="1"/>
  <c r="S89" i="1"/>
  <c r="R89" i="1"/>
  <c r="Q89" i="1"/>
  <c r="P89" i="1"/>
  <c r="O89" i="1"/>
  <c r="V14" i="1" l="1"/>
  <c r="Q14" i="1"/>
  <c r="P14" i="1"/>
</calcChain>
</file>

<file path=xl/sharedStrings.xml><?xml version="1.0" encoding="utf-8"?>
<sst xmlns="http://schemas.openxmlformats.org/spreadsheetml/2006/main" count="481" uniqueCount="327">
  <si>
    <t>SEGUIMIENTO DE AVANCE EN CUMPLIMIENTO DE METAS Y OBJETIVOS 2024</t>
  </si>
  <si>
    <t>EJE 2: PROSPERIDAD COMPARTIDA</t>
  </si>
  <si>
    <t xml:space="preserve">E-PPA 2.1  IMPULSO A LA ECONOMÍA Y AL DESARROLLO SOCIAL 		</t>
  </si>
  <si>
    <t>SECRETARÍA MUNICIPAL DE BIENESTAR</t>
  </si>
  <si>
    <t>AVANCE EN CUMPLIMIENTO DE METAS TRIMESTRAL Y ANUAL ACUMULADO 2024</t>
  </si>
  <si>
    <t>JUSTIFICACION TRIMESTRAL Y ANUAL DE AVANCE DE RESULTADOS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</si>
  <si>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</si>
  <si>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</si>
  <si>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</si>
  <si>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</si>
  <si>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</si>
  <si>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</si>
  <si>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ANUAL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</si>
  <si>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</si>
  <si>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</si>
  <si>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</si>
  <si>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</si>
  <si>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</si>
  <si>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</si>
  <si>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</si>
  <si>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</si>
  <si>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t>
  </si>
  <si>
    <t>2.1.1  Contribuir a implementar acciones que permitan cerrar las brechas de desigualdad social reactivando la economía y  diversificándola contribuyendo a reducir la exclusión social, fortalecer y mejorar la calidad de vida de las familias mediante mediante acciones y políticas orientadas al desarrollo económico y social en el municipio así como la articulación de actividades en materia de educación, salud y participación ciudadana.</t>
  </si>
  <si>
    <r>
      <rPr>
        <b/>
        <sz val="11"/>
        <color theme="1"/>
        <rFont val="Arial"/>
        <family val="2"/>
      </rPr>
      <t>IGCU:</t>
    </r>
    <r>
      <rPr>
        <sz val="11"/>
        <color theme="1"/>
        <rFont val="Arial"/>
        <family val="2"/>
      </rPr>
      <t xml:space="preserve"> Índice General de Competitividad Urbana</t>
    </r>
  </si>
  <si>
    <t>Anual</t>
  </si>
  <si>
    <r>
      <rPr>
        <b/>
        <sz val="11"/>
        <color theme="1"/>
        <rFont val="Arial"/>
        <family val="2"/>
      </rPr>
      <t xml:space="preserve">UNIDAD DE MEDIDA DEL INDICADOR: </t>
    </r>
    <r>
      <rPr>
        <sz val="11"/>
        <color theme="1"/>
        <rFont val="Arial"/>
        <family val="2"/>
      </rPr>
      <t xml:space="preserve">
Posición</t>
    </r>
  </si>
  <si>
    <t xml:space="preserve">Justificacion Trimestral: El Instituto Mexicano para la Competitividad A. C. IMCO actualiza y publica los índices y subíndices de manera bienal. En 2023 se obtuvo la posición 5 y para este año 2024 se busca obtener la posición 4. </t>
  </si>
  <si>
    <t>EJEMPLO</t>
  </si>
  <si>
    <t>Propósito
(Secretaría Municipal de Desarrollo Social y Económico)</t>
  </si>
  <si>
    <r>
      <rPr>
        <b/>
        <sz val="11"/>
        <rFont val="Arial"/>
        <family val="2"/>
      </rPr>
      <t>2.1.1.1</t>
    </r>
    <r>
      <rPr>
        <sz val="11"/>
        <rFont val="Arial"/>
        <family val="2"/>
      </rPr>
      <t xml:space="preserve">  </t>
    </r>
    <r>
      <rPr>
        <b/>
        <sz val="11"/>
        <rFont val="Arial"/>
        <family val="2"/>
      </rPr>
      <t xml:space="preserve">La población que habita en el municipio  recibe una educación de calidad, atención de su salud, mejorando  su economía y  bienestar social. </t>
    </r>
  </si>
  <si>
    <r>
      <rPr>
        <b/>
        <sz val="8"/>
        <rFont val="Arial"/>
        <family val="2"/>
      </rPr>
      <t>PAEESS:</t>
    </r>
    <r>
      <rPr>
        <sz val="8"/>
        <rFont val="Arial"/>
        <family val="2"/>
      </rPr>
      <t xml:space="preserve"> </t>
    </r>
    <r>
      <rPr>
        <b/>
        <sz val="8"/>
        <rFont val="Arial"/>
        <family val="2"/>
      </rPr>
      <t xml:space="preserve">Porcentaje de Acciones Educativas,  Económicas, Sociales y de  Salud implementadas. </t>
    </r>
    <r>
      <rPr>
        <sz val="8"/>
        <rFont val="Arial"/>
        <family val="2"/>
      </rPr>
      <t>(El Propósito de la Secretaría Municipal de Desarrollo Social y Económico, se obtiene por la suma de los 18 componentes que componen la Matriz de Indicadores para Resultados "MIR", y las metas de los componentes se obtienen por la suma de cada una de las actividades de las Direcciones y Coordinaciones que comprenden al mismo. En los recuadros siguientes vienen los programas que comprenden a cada actividad.)</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</si>
  <si>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</si>
  <si>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t>Justificación Trimestral: Este indicador tiene como meta anual realizar 26,941 acciones. En este trimestre se realizaron 11657 de las 5870 programadas. El porcentaje alcanzado de 198.59% debido a que los comités vecinales, electrificación y contraloría social, tuvieron mucha participación, la Dirección de Egresos, comentó que se contaba con la suficiencia presupuestal, para repartir más becas, beneficiando a 3428 estudiantes, las consultas médicas incrementaron, porque la Primera Unidad Médica quedo en un punto céntrico y la ciudadanía acude más y a la demanda de la población que solicitaba participar diversos programas de la Dirección de Económico para mejorar su economía como "expo plantas"", beneficiando así a la población que habita en el municipio mejorando su economía, educación y salud para incrementar su bienestar social.</t>
  </si>
  <si>
    <t>Componente  
(Secretaría Municipal de Desarrollo Social y Económico)</t>
  </si>
  <si>
    <r>
      <rPr>
        <b/>
        <sz val="11"/>
        <rFont val="Arial"/>
        <family val="2"/>
      </rPr>
      <t>2.1.1.1.1</t>
    </r>
    <r>
      <rPr>
        <sz val="11"/>
        <rFont val="Arial"/>
        <family val="2"/>
      </rPr>
      <t xml:space="preserve"> Reuniones de coordinación administrativa y económica con las Direcciones Generales de la Secretaría de Desarrollo Social y Económico implementadas.</t>
    </r>
  </si>
  <si>
    <r>
      <rPr>
        <b/>
        <sz val="11"/>
        <rFont val="Arial"/>
        <family val="2"/>
      </rPr>
      <t xml:space="preserve">PRCAEI: </t>
    </r>
    <r>
      <rPr>
        <sz val="11"/>
        <rFont val="Arial"/>
        <family val="2"/>
      </rPr>
      <t>Porcentaje de Reuniones de Coordinación administrativa y económica  implementadas. (Reuniones de trabajo con las Direcciones Generales de la Secretaría Municipal de Desarrollo Social y Económico).</t>
    </r>
  </si>
  <si>
    <t>Trimestral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</si>
  <si>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</si>
  <si>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t>Justificación Trimestral: Este indicador tiene como meta anual realizar 24 reuniones. En este trimestre se realizaron 6 de las 6 programadas. El porcentaje alcanzado de 100%, con la finalidad de seguir fortaleciendo las acciones a implementar a favor de los ciudadanos del municipio.</t>
  </si>
  <si>
    <t>Actividad</t>
  </si>
  <si>
    <r>
      <rPr>
        <b/>
        <sz val="11"/>
        <color theme="1"/>
        <rFont val="Arial"/>
        <family val="2"/>
      </rPr>
      <t>2.1.1.1.1.1</t>
    </r>
    <r>
      <rPr>
        <sz val="11"/>
        <color theme="1"/>
        <rFont val="Arial"/>
        <family val="2"/>
      </rPr>
      <t xml:space="preserve"> Realización de reuniones de coordinación con enfoque administrativo y económico con las Direcciones Generales de la SMDSyE.</t>
    </r>
  </si>
  <si>
    <r>
      <rPr>
        <b/>
        <sz val="11"/>
        <rFont val="Arial"/>
        <family val="2"/>
      </rPr>
      <t>PRAEI:</t>
    </r>
    <r>
      <rPr>
        <sz val="11"/>
        <rFont val="Arial"/>
        <family val="2"/>
      </rPr>
      <t xml:space="preserve"> Porcentaje de Reuniones con enfoque administrativo y económico implementadas (Reuniones de trabajo con las Direcciones Generales de la Secretaría Municipal de Desarrollo Social y Económico).</t>
    </r>
  </si>
  <si>
    <t>Componente  
(Dirección General de Desarrollo Social)</t>
  </si>
  <si>
    <r>
      <rPr>
        <b/>
        <sz val="11"/>
        <color theme="1"/>
        <rFont val="Arial"/>
        <family val="2"/>
      </rPr>
      <t xml:space="preserve">2.1.1.1.2 </t>
    </r>
    <r>
      <rPr>
        <sz val="11"/>
        <color theme="1"/>
        <rFont val="Arial"/>
        <family val="2"/>
      </rPr>
      <t>Actividades de coordinación interinstitucional de política social y humana realizadas.</t>
    </r>
  </si>
  <si>
    <r>
      <rPr>
        <b/>
        <sz val="10"/>
        <color theme="1"/>
        <rFont val="Arial"/>
        <family val="2"/>
      </rPr>
      <t xml:space="preserve">PACIPSH: </t>
    </r>
    <r>
      <rPr>
        <sz val="10"/>
        <color theme="1"/>
        <rFont val="Arial"/>
        <family val="2"/>
      </rPr>
      <t>Porcentaje de Actividades de Coordinación Interinstitucional de Política Social y Humana ejecutadas (Brigadas integrales de prosperidad compartida "Justicia Social", Posadas Navideñas, Brigadas del Bienestar, de Cancún Nos Une, Jornadas comunitarias, Expresión Cancún, Talleres de Co Creación y Votación del Presupuesto Participativo).</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</si>
  <si>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</si>
  <si>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Justificación Trimestral: Este indicador tiene como meta anual realizar 56 actividades. En este trimestre se realizaron 23 de las 21 programadas. El porcentaje alcanzado de 109.52%,  debido a la demanda de la ciudadanía, se realizaron más brigadas sociales.</t>
  </si>
  <si>
    <r>
      <rPr>
        <b/>
        <sz val="11"/>
        <color theme="1"/>
        <rFont val="Arial"/>
        <family val="2"/>
      </rPr>
      <t>2.1.1.1.2.1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</si>
  <si>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PASR: </t>
    </r>
    <r>
      <rPr>
        <sz val="11"/>
        <color theme="1"/>
        <rFont val="Arial"/>
        <family val="2"/>
      </rPr>
      <t xml:space="preserve">Porcentaje de Acciones Sociales realizadas (Brigadas integrales de prosperidad compartida "Justicia Social" y Posadas Navideñas).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</si>
  <si>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</si>
  <si>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t xml:space="preserve">Justificación Trimestral: Este indicador tiene como meta anual realizar 17 acciones. En este trimestre se realizaron 10  de las 10 programadas. El porcentaje alcanzado de 100%, en apoyo para mejorar el desarrollo social. </t>
  </si>
  <si>
    <r>
      <rPr>
        <b/>
        <sz val="11"/>
        <color theme="1"/>
        <rFont val="Arial"/>
        <family val="2"/>
      </rPr>
      <t>2.1.1.1.2.2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</si>
  <si>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 xml:space="preserve">Porcentaje de Brigadas Sociales realizadas (Brigadas del Bienestar  y Brigadas de Cancún Nos Une).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</si>
  <si>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</si>
  <si>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t xml:space="preserve">Justificación Trimestral: Este indicador tiene como meta anual realizar 22 brigadas. En este trimestre se realizaron 9  de las 6 programadas. El porcentaje alcanzado de 150%, debido a la demanda de la ciudadanía, se realizaron más brigadas sociales.
</t>
  </si>
  <si>
    <r>
      <rPr>
        <b/>
        <sz val="11"/>
        <color theme="1"/>
        <rFont val="Arial"/>
        <family val="2"/>
      </rPr>
      <t>2.1.1.1.2.3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</si>
  <si>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 xml:space="preserve">PECR: </t>
    </r>
    <r>
      <rPr>
        <sz val="11"/>
        <color theme="1"/>
        <rFont val="Arial"/>
        <family val="2"/>
      </rPr>
      <t>Porcentaje de Eventos de Coordinación realizadas (Jornadas comunitarias y Expresión Cancún).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</si>
  <si>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</si>
  <si>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Justificación Trimestral: Este indicador tiene como meta anual realizar 6 actividades. En este trimestre se realizaron  2 de las 3 programadas. El porcentaje alcanzado de 66.67%, debido a que el personal apoyó en noviembre con actividades del día de muertos y en diciembre con las Posadas Navideñas.</t>
  </si>
  <si>
    <r>
      <rPr>
        <b/>
        <sz val="11"/>
        <color theme="1"/>
        <rFont val="Arial"/>
        <family val="2"/>
      </rPr>
      <t xml:space="preserve">2.1.1.1.2.4 </t>
    </r>
    <r>
      <rPr>
        <sz val="11"/>
        <color theme="1"/>
        <rFont val="Arial"/>
        <family val="2"/>
      </rPr>
      <t>Generación de actividades sociales para fomentar la inclusión en la población del municipio de Benito Juárez.</t>
    </r>
  </si>
  <si>
    <r>
      <rPr>
        <b/>
        <sz val="11"/>
        <color theme="1"/>
        <rFont val="Arial"/>
        <family val="2"/>
      </rPr>
      <t xml:space="preserve">PASIR: </t>
    </r>
    <r>
      <rPr>
        <sz val="11"/>
        <color theme="1"/>
        <rFont val="Arial"/>
        <family val="2"/>
      </rPr>
      <t>Porcentaje de Actividades Sociales Inclusivas realizadas (Brigadas integrales de prosperidad compartida "Educando con inclusión").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</si>
  <si>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</si>
  <si>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Justificación Trimestral: Este indicador tiene como meta anual realizar 4 actividades sociales para fomentar la inclusión. En este trimestre se realizó 1 de las 2 programadas. El porcentaje alcanzado del 50%, debido a que el personal apoyó en noviembre con actividades del día de muertos y en diciembre con las Posadas Navideñas.</t>
  </si>
  <si>
    <r>
      <rPr>
        <b/>
        <sz val="11"/>
        <color theme="1"/>
        <rFont val="Arial"/>
        <family val="2"/>
      </rPr>
      <t>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</si>
  <si>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PCCZCPP:</t>
    </r>
    <r>
      <rPr>
        <sz val="11"/>
        <color theme="1"/>
        <rFont val="Arial"/>
        <family val="2"/>
      </rPr>
      <t xml:space="preserve"> Porcentaje de Consultas Ciudadanas por zona para que  la ciudadanía proponga proyectos. (Talleres de Co Creación y Votación del Presupuesto Participativo).</t>
    </r>
  </si>
  <si>
    <r>
      <t xml:space="preserve">UNIDAD DE MEDIDA DEL INDICADOR: Porcentaje
UNIDAD DE MEDIDA DE LAS VARIABLES: </t>
    </r>
    <r>
      <rPr>
        <sz val="11"/>
        <color theme="1"/>
        <rFont val="Arial"/>
        <family val="2"/>
      </rPr>
      <t>Consultas Ciudadanas</t>
    </r>
  </si>
  <si>
    <t>Justificación Trimestral: Este indicador tiene como meta anual realizar 8 actividades del Presupuesto Participativo(7 talleres de Co-Creación y 1 votación presencial). En este trimestre se realizó 1 votación del Presupuesto Participativo, logrando lo programado. El porcentaje alcanzando del 100%, donde la ciudadanía voto por el proyecto de su preferencia para que un porcentaje del presupuesto del Municipio, se utilice para desarrollar los proyectos ganadores y mejore nuestra comunidad y resolviendo problemas del municipio de Benito Juárez.</t>
  </si>
  <si>
    <t>Componente
(Dirección de Organización Comunitaria)</t>
  </si>
  <si>
    <r>
      <rPr>
        <b/>
        <sz val="11"/>
        <color theme="1"/>
        <rFont val="Arial"/>
        <family val="2"/>
      </rPr>
      <t>2.1.1.1.3</t>
    </r>
    <r>
      <rPr>
        <sz val="11"/>
        <color theme="1"/>
        <rFont val="Arial"/>
        <family val="2"/>
      </rPr>
      <t xml:space="preserve"> Mecanismos de participación a través de comités ciudadanos para el mejoramiento de la calidad de vida de la población de Benito Juárez ejercidos.</t>
    </r>
  </si>
  <si>
    <r>
      <rPr>
        <b/>
        <sz val="8"/>
        <color theme="1"/>
        <rFont val="Arial"/>
        <family val="2"/>
      </rPr>
      <t xml:space="preserve">PMPCE: </t>
    </r>
    <r>
      <rPr>
        <sz val="8"/>
        <color theme="1"/>
        <rFont val="Arial"/>
        <family val="2"/>
      </rPr>
      <t>Porcentaje de Mecanismos de Participación Ciudadana ejecutados (Integración, seguimientos y reuniones con los comités de electrificación, Atención a solicitudes de anuencias que lleguen a la Dirección, Integración, seguimiento  y participación de Comités Vecinales, Diversos Cursos y Talleres, Programas enfocados a la prevención de la violencia contra las mujeres: Me Fortalezco, Murales Con Ellas, Redes de mujeres y  Recuperando tu Espacio, Diversas actividades de protección de los derechos NNA, Mejora de un CDCs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</si>
  <si>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</si>
  <si>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t>Justificación Trimestral: Este indicador tiene como meta anual realizar 642 Mecanismos de participación a través de comités ciudadanos. En este trimestre se realizaron 187 de los 164 programados. El porcentaje alcanzando de 114.02%, debido a la participación activa de los comités y el gran número de solicitudes que llegaban y se atendían para resolver sus demandas.</t>
  </si>
  <si>
    <r>
      <rPr>
        <b/>
        <sz val="11"/>
        <color theme="1"/>
        <rFont val="Arial"/>
        <family val="2"/>
      </rPr>
      <t xml:space="preserve">2.1.1.1.3.1 </t>
    </r>
    <r>
      <rPr>
        <sz val="11"/>
        <color theme="1"/>
        <rFont val="Arial"/>
        <family val="2"/>
      </rPr>
      <t>Realización de acciones de integración y seguimiento de las actividades con los comités de electrificación en las zonas o colonias irregulares para la gestión de servicios públicos.</t>
    </r>
  </si>
  <si>
    <r>
      <rPr>
        <b/>
        <sz val="11"/>
        <color theme="1"/>
        <rFont val="Arial"/>
        <family val="2"/>
      </rPr>
      <t xml:space="preserve">PACEI: </t>
    </r>
    <r>
      <rPr>
        <sz val="11"/>
        <color theme="1"/>
        <rFont val="Arial"/>
        <family val="2"/>
      </rPr>
      <t>Porcentaje de Acciones con los Comités de Electrificación Integrados (Integración, seguimientos y reuniones con los comités de electrificación).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</si>
  <si>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</si>
  <si>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t>Justificación Trimestral: Este indicador tiene como meta anual realizar 106 actividades con los comités de electrificación. En este trimestre se realizaron 34 de los 17 programados. El porcentaje alcanzado de 200%, debido a las demandas de las colonias por el tema de la energía eléctrica, generado más atenciones en la oficina y reuniones con CFE, para atender sus demandas.</t>
  </si>
  <si>
    <r>
      <rPr>
        <b/>
        <sz val="11"/>
        <color theme="1"/>
        <rFont val="Arial"/>
        <family val="2"/>
      </rPr>
      <t>2.1.1.1.3.2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</si>
  <si>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 (Atención a solicitudes de anuencias que lleguen a la Dirección).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</si>
  <si>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</si>
  <si>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t>Justificación Trimestral:  Este indicador tiene como meta anual realizar 30 Gestiones de anuencias vecinales. En este trimestre se realizaron 7 de las 4 programadas. El porcentaje alcanzado del 175%, debido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asistan a solicitar su trámite a esta Dirección de Organización Comunitaria, Cohesión Social y Participación Ciudadana.</t>
  </si>
  <si>
    <r>
      <rPr>
        <b/>
        <sz val="11"/>
        <color theme="1"/>
        <rFont val="Arial"/>
        <family val="2"/>
      </rPr>
      <t>2.1.1.1.3.3</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</si>
  <si>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PCVISP: </t>
    </r>
    <r>
      <rPr>
        <sz val="11"/>
        <color theme="1"/>
        <rFont val="Arial"/>
        <family val="2"/>
      </rPr>
      <t xml:space="preserve">Porcentaje de Comités Vecinales Integrados en seguimiento y participación (Integración, seguimiento  y participación de Comités Vecinales).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</si>
  <si>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</si>
  <si>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Justificación Trimestral: Este indicador tiene como meta anual realizar 110 seguimientos con los Comités Vecinales. En este trimestre se realizaron 75 de los 45 programados. El porcentaje alcanzado del 166.67%, debido a la inconformidad de los Comités Vecinales, con el tema del retraso en la atención que brinda la Dirección General de Servicios Públicos a los reportes realizados a través de la plataforma "Reporta y Aporta", los comités acuden a esta coordinación para comentar sus demandas, aumentó el número de casos atendidos.</t>
  </si>
  <si>
    <r>
      <rPr>
        <b/>
        <sz val="11"/>
        <color theme="1"/>
        <rFont val="Arial"/>
        <family val="2"/>
      </rPr>
      <t>2.1.1.1.3.4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</si>
  <si>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 (Diversos Cursos y Talleres).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</si>
  <si>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</si>
  <si>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t>Justificación Trimestral: Este indicador tiene como meta anual realizar 274 cursos y talleres. En este trimestre se realizaron 61 de los 66 programados. El porcentaje alcanzando del 92.42%, debido a las festividades de diciembre y a la temporada vacacional, bajo la afluencia de las personas que asisten a los cursos, por lo tanto el número de cursos impartidos.</t>
  </si>
  <si>
    <r>
      <rPr>
        <b/>
        <sz val="11"/>
        <color theme="1"/>
        <rFont val="Arial"/>
        <family val="2"/>
      </rPr>
      <t>2.1.1.1.3.5</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</si>
  <si>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 xml:space="preserve">PAVMR: </t>
    </r>
    <r>
      <rPr>
        <sz val="11"/>
        <color theme="1"/>
        <rFont val="Arial"/>
        <family val="2"/>
      </rPr>
      <t xml:space="preserve">Porcentaje de Actividades contra  la violencia a las mujeres realizadas (Programas enfocados a la prevención de la violencia contra las mujeres: Me Fortalezco, Murales Con Ellas, Redes de mujeres y  Recuperando tu Espacio).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</si>
  <si>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</si>
  <si>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t xml:space="preserve">Justificación Trimestral: Este indicador tiene como meta anual realizar 35 actividades para la prevención, atención y erradicación de la violencia contra las mujeres. En este trimestre se realizaron 5  de los 8 programados. El porcentaje alcanzado del 62.50%, debido a que el personal apoyo a la entrega de calzado escolar, en las posadas navideñas y sé realizando trabajos para la elección de los comités vecinales del periodo constitucional 2024 - 2027, por lo que no se agendaron actividades para priorizar la conformación de los comités.
</t>
  </si>
  <si>
    <r>
      <rPr>
        <b/>
        <sz val="11"/>
        <color theme="1"/>
        <rFont val="Arial"/>
        <family val="2"/>
      </rPr>
      <t>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</si>
  <si>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 xml:space="preserve">PAPDNNA: </t>
    </r>
    <r>
      <rPr>
        <sz val="11"/>
        <color theme="1"/>
        <rFont val="Arial"/>
        <family val="2"/>
      </rPr>
      <t xml:space="preserve"> Porcentaje de acciones para la protección de los derechos de niñas, niños y adolescentes (Diversas actividades de protección de los derechos NNA).</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</si>
  <si>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t>
    </r>
  </si>
  <si>
    <t>Justificación Trimestral: Este indicador tiene como meta anual realizar 86 acciones para la protección de los derechos de niñas, niños y adolescentes en atención prioritaria. En este trimestre se realizaron 5 de los 24 programados. El porcentaje alcanzado del 20.83%, debido a que el personal apoyo a la entrega de calzado escolar, en las posadas navideñas y que es periodo vacacional, por lo que no se pueden entrar a las escuelas, que es donde se imparten parte de estas pláticas a favor de los niños, niñas y adolescentes.</t>
  </si>
  <si>
    <r>
      <rPr>
        <b/>
        <sz val="11"/>
        <color theme="1"/>
        <rFont val="Arial"/>
        <family val="2"/>
      </rPr>
      <t>2.1.1.1.3.7</t>
    </r>
    <r>
      <rPr>
        <sz val="11"/>
        <color theme="1"/>
        <rFont val="Arial"/>
        <family val="2"/>
      </rPr>
      <t xml:space="preserve">  Mejora de las instalaciones de los Centros de Desarrollo Comunitarios.</t>
    </r>
  </si>
  <si>
    <r>
      <rPr>
        <b/>
        <sz val="11"/>
        <color theme="1"/>
        <rFont val="Arial"/>
        <family val="2"/>
      </rPr>
      <t>PIM</t>
    </r>
    <r>
      <rPr>
        <sz val="11"/>
        <color theme="1"/>
        <rFont val="Arial"/>
        <family val="2"/>
      </rPr>
      <t>: Porcentaje de instalaciones mejoradas (Mejora de un CDCs).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</si>
  <si>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Instalaciones mejoradas</t>
    </r>
  </si>
  <si>
    <t>Justificación Trimestral: No se tienen programadas actividades para este trimestre.</t>
  </si>
  <si>
    <t>Componente
(Dirección de Programas Sociales)</t>
  </si>
  <si>
    <r>
      <rPr>
        <b/>
        <sz val="11"/>
        <color theme="1"/>
        <rFont val="Arial"/>
        <family val="2"/>
      </rPr>
      <t xml:space="preserve">2.1.1.1.4 </t>
    </r>
    <r>
      <rPr>
        <sz val="11"/>
        <color theme="1"/>
        <rFont val="Arial"/>
        <family val="2"/>
      </rPr>
      <t>Política social del municipio basada en la Planeación, elaboración, gestión y proyección de programas sociales ejecutados.</t>
    </r>
  </si>
  <si>
    <r>
      <rPr>
        <b/>
        <sz val="10"/>
        <color theme="1"/>
        <rFont val="Arial"/>
        <family val="2"/>
      </rPr>
      <t xml:space="preserve">PAPSE: </t>
    </r>
    <r>
      <rPr>
        <sz val="10"/>
        <color theme="1"/>
        <rFont val="Arial"/>
        <family val="2"/>
      </rPr>
      <t>Porcentaje de Acciones de Política social ejecutada (Integración y seguimiento de los comités de contraloría social, Capacitación a comités de contraloría	social, Cursos y Talleres de sensibilización hacia la ciudadanía, Realizar reuniones con Gobierno Estatal y Federal para poder obtener algún tipo de programa de estos niveles).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</si>
  <si>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</si>
  <si>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t>Justificación Trimestral: Este indicador tiene como meta anual realizar 174  políticas sociales. En este trimestre se realizaron 71 de las 25 programadas. El porcentaje alcanzando del 284%, debido a que se liberó un cuarto paquete de obras con recurso del ejercicio fiscal 2024, por lo que la participación de los comités de contraloría social para la correcta supervisión de las obras públicas se incrementó.</t>
  </si>
  <si>
    <r>
      <rPr>
        <b/>
        <sz val="11"/>
        <color theme="1"/>
        <rFont val="Arial"/>
        <family val="2"/>
      </rPr>
      <t>2.1.1.1.4.1</t>
    </r>
    <r>
      <rPr>
        <sz val="11"/>
        <color theme="1"/>
        <rFont val="Arial"/>
        <family val="2"/>
      </rPr>
      <t xml:space="preserve"> Integración, organización y seguimiento de comités de contraloría social para la correcta supervisión de las obras públicas.</t>
    </r>
  </si>
  <si>
    <r>
      <rPr>
        <b/>
        <sz val="11"/>
        <color theme="1"/>
        <rFont val="Arial"/>
        <family val="2"/>
      </rPr>
      <t xml:space="preserve">PCCSSC: </t>
    </r>
    <r>
      <rPr>
        <sz val="11"/>
        <color theme="1"/>
        <rFont val="Arial"/>
        <family val="2"/>
      </rPr>
      <t>Porcentaje de los Comités de Contraloría  Social en seguimiento y conformados (Integración y seguimiento de los comités de contraloría social).</t>
    </r>
  </si>
  <si>
    <t>Justificación Trimestral: Este indicador tiene como meta anual realizar 166 organizaciones y seguimiento de comités de contraloría social. En este trimestre se realizaron 71 de las 24 programadas. El porcentaje alcanzado  del 295.83%, debido a la cantidad de obras en proceso en este año, la meta de esta actividad se superó por mucho, ya que se realizaron varios eventos con convocatoria de los Comités de Contraloría Social, como fueron: recorridos de supervisión de obras, banderazos de inicio, entregas de obras, etc.</t>
  </si>
  <si>
    <r>
      <rPr>
        <b/>
        <sz val="11"/>
        <color theme="1"/>
        <rFont val="Arial"/>
        <family val="2"/>
      </rPr>
      <t xml:space="preserve">2.1.1.1.4.2 </t>
    </r>
    <r>
      <rPr>
        <sz val="11"/>
        <color theme="1"/>
        <rFont val="Arial"/>
        <family val="2"/>
      </rPr>
      <t xml:space="preserve">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</si>
  <si>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 (Capacitación a comités de contraloría	 social).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</si>
  <si>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</si>
  <si>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t>Justificación Trimestral: Este indicador tiene como meta anual realizar 2  capacitaciones a los comités de contraloría social. En este trimestre se realizó 1 de las 2 programadas. El porcentaje alcanzado del 0%, debido a que se liberó un cuarto paquete de obras con recurso del ejercicio fiscal 2024, por lo que la participación de los comités de contraloría social para la correcta supervisión de las obras públicas se incrementó y con la finalidad de cumplir en tiempo y forma con la entrega de los formatos de anexos de la federación, se realizaron actividades de participación y seguimiento con los comités, por tales motivos, no se realizó la capacitación.</t>
  </si>
  <si>
    <r>
      <rPr>
        <b/>
        <sz val="11"/>
        <color theme="1"/>
        <rFont val="Arial"/>
        <family val="2"/>
      </rPr>
      <t>2.1.1.1.4.3</t>
    </r>
    <r>
      <rPr>
        <sz val="11"/>
        <color theme="1"/>
        <rFont val="Arial"/>
        <family val="2"/>
      </rPr>
      <t xml:space="preserve"> Realización de cursos y talleres para sensibilizar el tema de </t>
    </r>
    <r>
      <rPr>
        <b/>
        <sz val="11"/>
        <color rgb="FFFF0000"/>
        <rFont val="Arial"/>
        <family val="2"/>
      </rPr>
      <t xml:space="preserve"> </t>
    </r>
    <r>
      <rPr>
        <sz val="11"/>
        <color theme="1"/>
        <rFont val="Arial"/>
        <family val="2"/>
      </rPr>
      <t>discapacidad y grupos de atención prioritaria para fomentar la creación de proyectos e iniciativas.</t>
    </r>
  </si>
  <si>
    <r>
      <rPr>
        <b/>
        <sz val="11"/>
        <color theme="1"/>
        <rFont val="Arial"/>
        <family val="2"/>
      </rPr>
      <t>PCTR:</t>
    </r>
    <r>
      <rPr>
        <sz val="11"/>
        <color theme="1"/>
        <rFont val="Arial"/>
        <family val="2"/>
      </rPr>
      <t xml:space="preserve"> Porcentaje de Cursos y Talleres realizados (Cursos y Talleres de sensibilización hacia la ciudadanía).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</si>
  <si>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</si>
  <si>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2.1.1.1.4.4</t>
    </r>
    <r>
      <rPr>
        <sz val="11"/>
        <color theme="1"/>
        <rFont val="Arial"/>
        <family val="2"/>
      </rPr>
      <t xml:space="preserve"> Realización de actividades de coordinación con Gobierno Federal y Estatal para el seguimiento y actualización de programas sociales.</t>
    </r>
  </si>
  <si>
    <r>
      <rPr>
        <b/>
        <sz val="11"/>
        <color theme="1"/>
        <rFont val="Arial"/>
        <family val="2"/>
      </rPr>
      <t>PAC:</t>
    </r>
    <r>
      <rPr>
        <sz val="11"/>
        <color theme="1"/>
        <rFont val="Arial"/>
        <family val="2"/>
      </rPr>
      <t xml:space="preserve"> Porcentaje de Actividades de Coordinación (Realizar reuniones con Gobierno Estatal y Federal para poder obtener algún tipo de programa de estos niveles).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</si>
  <si>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</si>
  <si>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t>Componente
(Dirección General de Educación Municipal)</t>
  </si>
  <si>
    <r>
      <rPr>
        <b/>
        <sz val="11"/>
        <color theme="1"/>
        <rFont val="Arial"/>
        <family val="2"/>
      </rPr>
      <t>2.1.1.1.5</t>
    </r>
    <r>
      <rPr>
        <sz val="11"/>
        <color theme="1"/>
        <rFont val="Arial"/>
        <family val="2"/>
      </rPr>
      <t xml:space="preserve"> Política municipal en materia educativa en coordinación con instituciones gubernamentales y privadas ejecutada.</t>
    </r>
  </si>
  <si>
    <r>
      <rPr>
        <b/>
        <sz val="9"/>
        <color theme="1"/>
        <rFont val="Arial"/>
        <family val="2"/>
      </rPr>
      <t xml:space="preserve">PAPE: </t>
    </r>
    <r>
      <rPr>
        <sz val="9"/>
        <color theme="1"/>
        <rFont val="Arial"/>
        <family val="2"/>
      </rPr>
      <t>Porcentaje de Acciones de Política Educativa ejecutada (Útiles escolares, Parlamento Infantil, Consejo Municipal de Participación Social en la Educación,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</si>
  <si>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</si>
  <si>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t>Justificación Trimestral: Este indicador tiene como meta anual realizar 36 políticas municipales en materia educativa. En este trimestre se realizaron 6 de las 6 programadas. El porcentaje alcanzado del 100%, en apoyo al desarrollo educativo y a la protección, prevención y restitución integral de los derechos humanos de niñas, niños y adolescentes (realizando la entrega de tenis escolares y pláticas).</t>
  </si>
  <si>
    <r>
      <rPr>
        <b/>
        <sz val="11"/>
        <color theme="1"/>
        <rFont val="Arial"/>
        <family val="2"/>
      </rPr>
      <t>2.1.1.1.5.1</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</si>
  <si>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 xml:space="preserve">Porcentaje de Actividades de Desarrollo Educativo realizadas (Útiles escolares, Parlamento Infantil y  Consejo Municipal de Participación Social en la Educación).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</si>
  <si>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</si>
  <si>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t>Justificación Trimestral: Este indicador tiene como meta anual realizar 2  actividades de apoyo al desarrollo educativo en beneficio de la comunidad escolar (entrega de tenis escolares "pasos para la transformación" y el Consejo Municipal de Participación Social en la Educación). En este trimestre se realizó 1 de la 1 planeada. El porcentaje alcanzando del 100%.</t>
  </si>
  <si>
    <r>
      <t xml:space="preserve">2.1.1.1.5.2 </t>
    </r>
    <r>
      <rPr>
        <sz val="11"/>
        <color theme="1"/>
        <rFont val="Arial"/>
        <family val="2"/>
      </rPr>
      <t>Realización de actividades que apoyen en temas sobre la protección, prevención y restitución integral de los derechos humanos de niñas, niños y adolescentes en atención prioritaria en beneficio de la comunidad escolar.</t>
    </r>
    <r>
      <rPr>
        <b/>
        <sz val="11"/>
        <color theme="1"/>
        <rFont val="Arial"/>
        <family val="2"/>
      </rPr>
      <t xml:space="preserve"> </t>
    </r>
  </si>
  <si>
    <r>
      <rPr>
        <b/>
        <sz val="8"/>
        <color theme="1"/>
        <rFont val="Arial"/>
        <family val="2"/>
      </rPr>
      <t xml:space="preserve">PAPDHNNA: </t>
    </r>
    <r>
      <rPr>
        <sz val="8"/>
        <color theme="1"/>
        <rFont val="Arial"/>
        <family val="2"/>
      </rPr>
      <t xml:space="preserve">Porcentaje de Actividades de protección, de los derechos humanos de niñas, niños y adolescentes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		                                   		                                      		                            		</t>
    </r>
  </si>
  <si>
    <t xml:space="preserve">Justificación Trimestral: Este indicador tiene como meta anual realizar 34 actividades en apoyo a la protección, prevención y restitución integral de los derechos humanos de niñas, niños y adolescentes que hayan sido vulnerados  en beneficio de la comunidad escolar.  En este trimestre se realizaron 5 de las 5 programados. El porcentaje alcanzando del 100%.
</t>
  </si>
  <si>
    <t>Componente
(Coordinación de Becas)</t>
  </si>
  <si>
    <r>
      <rPr>
        <b/>
        <sz val="11"/>
        <color theme="1"/>
        <rFont val="Arial"/>
        <family val="2"/>
      </rPr>
      <t>2.1.1.1.6</t>
    </r>
    <r>
      <rPr>
        <sz val="11"/>
        <color theme="1"/>
        <rFont val="Arial"/>
        <family val="2"/>
      </rPr>
      <t xml:space="preserve"> Acciones para impulsar y fortalecer las actividades que promuevan una educación de calidad en beneficio de los alumnos en situación prioritaria ejecutadas.</t>
    </r>
  </si>
  <si>
    <r>
      <rPr>
        <b/>
        <sz val="11"/>
        <color theme="1"/>
        <rFont val="Arial"/>
        <family val="2"/>
      </rPr>
      <t>PAPB:</t>
    </r>
    <r>
      <rPr>
        <sz val="11"/>
        <color theme="1"/>
        <rFont val="Arial"/>
        <family val="2"/>
      </rPr>
      <t xml:space="preserve"> Porcentaje de Acciones para las Becas ejecutadas (Becas de "Calidad Educativa e Impulso al Desarrollo Humano e Inclusión de Bercarios).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</si>
  <si>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</si>
  <si>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t xml:space="preserve">Justificación Trimestral: Este indicador tiene como meta anual entregar 6598  becas de “Calidad Educativa e Impulso al Desarrollo Humano”. En este trimestre se entregaron 3428 de 649 programadas. El porcentaje alcanzado del 528.20%, debido a que la Dirección de Egresos, comentó que se contaba con la suficiencia presupuestal, para repartir más becas de las planeadas, motivo por el cual se pasó la meta, en beneficio de los alumnos en situación prioritaria. </t>
  </si>
  <si>
    <r>
      <rPr>
        <b/>
        <sz val="11"/>
        <color theme="1"/>
        <rFont val="Arial"/>
        <family val="2"/>
      </rPr>
      <t xml:space="preserve">2.1.1.1.6.1 </t>
    </r>
    <r>
      <rPr>
        <sz val="11"/>
        <color theme="1"/>
        <rFont val="Arial"/>
        <family val="2"/>
      </rPr>
      <t xml:space="preserve"> Realización de entrega de becas de “Calidad Educativa e Impulso al Desarrollo Humano” para una educación de calidad y en beneficio de los estudiantes en situación prioritaria.</t>
    </r>
  </si>
  <si>
    <r>
      <rPr>
        <b/>
        <sz val="11"/>
        <color theme="1"/>
        <rFont val="Arial"/>
        <family val="2"/>
      </rPr>
      <t xml:space="preserve">PBE: </t>
    </r>
    <r>
      <rPr>
        <sz val="11"/>
        <color theme="1"/>
        <rFont val="Arial"/>
        <family val="2"/>
      </rPr>
      <t xml:space="preserve">Porcentaje de Becas Entregadas (Becas de "Calidad Educativa e Impulso al Desarrollo Humano.)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</si>
  <si>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</si>
  <si>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t xml:space="preserve">Justificación Trimestral: Este indicador tiene como meta anual entregar 6598  becas de “Calidad Educativa e Impulso al Desarrollo Humano”. En este trimestre se entregaron 3428 de 649 programadas. El porcentaje alcanzado del 528.20%, debido a que la Dirección de Egresos, comentó que se contaba con la suficiencia presupuestal, para repartir más becas de las planeadas, motivo por el cual se pasó la meta, en beneficio de los alumnos en situación prioritaria.   </t>
  </si>
  <si>
    <r>
      <rPr>
        <b/>
        <sz val="11"/>
        <color theme="1"/>
        <rFont val="Arial"/>
        <family val="2"/>
      </rPr>
      <t>2.1.1.1.6.2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</si>
  <si>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 xml:space="preserve">Porcentaje de Eventos para la Inclusión de becarias y becarios realizados (Inclusión de Bercarios).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</si>
  <si>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</si>
  <si>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t>Justificación Trimestral: No se tenían programadas actividades para este trimestre</t>
  </si>
  <si>
    <t>Componente
(Coordinación de Infraestructura Educativa y Servicios Educativos)</t>
  </si>
  <si>
    <r>
      <rPr>
        <b/>
        <sz val="11"/>
        <color theme="1"/>
        <rFont val="Arial"/>
        <family val="2"/>
      </rPr>
      <t>2.1.1.1.7</t>
    </r>
    <r>
      <rPr>
        <sz val="11"/>
        <color theme="1"/>
        <rFont val="Arial"/>
        <family val="2"/>
      </rPr>
      <t xml:space="preserve">  Actividades a favor del desarrollo educativo en instituciones públicas atendidas.</t>
    </r>
  </si>
  <si>
    <r>
      <rPr>
        <b/>
        <sz val="11"/>
        <color theme="1"/>
        <rFont val="Arial"/>
        <family val="2"/>
      </rPr>
      <t xml:space="preserve">PADE: </t>
    </r>
    <r>
      <rPr>
        <sz val="11"/>
        <color theme="1"/>
        <rFont val="Arial"/>
        <family val="2"/>
      </rPr>
      <t>Porcentaje de Actividades con enfoque de desarrollo educativo ejecutadas (Educar es de todos, Cuentos para todos, Censo de infrastructura, Sin violencia, con ellas y Alfabetización).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</si>
  <si>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</si>
  <si>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Justificación Trimestral: Este indicador tiene como meta anual realizar 65 actividades favor del desarrollo educativo en instituciones públicas. En este trimestre se realizaron 5 de las 5 programadas. El porcentaje alcanzado del 100%.</t>
  </si>
  <si>
    <r>
      <t xml:space="preserve">IPMSM: </t>
    </r>
    <r>
      <rPr>
        <sz val="11"/>
        <color theme="1"/>
        <rFont val="Arial"/>
        <family val="2"/>
      </rPr>
      <t xml:space="preserve">Porcentaje de acciones de promoción de la salud, el medio ambiente y el fomento a los valores cívicos implementados. (Educar es de todos, Cuentos para todos, Censo de infrastructura, Sin violencia, con ellas y Alfabetización).					                         		                                            </t>
    </r>
  </si>
  <si>
    <t>Componente
(Coordinación del Centro Municipal de Atención contra el Acoso Escolar)</t>
  </si>
  <si>
    <r>
      <rPr>
        <b/>
        <sz val="11"/>
        <color theme="1"/>
        <rFont val="Arial"/>
        <family val="2"/>
      </rPr>
      <t>2.1.1.1.8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</si>
  <si>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PPCAE:</t>
    </r>
    <r>
      <rPr>
        <sz val="11"/>
        <color theme="1"/>
        <rFont val="Arial"/>
        <family val="2"/>
      </rPr>
      <t xml:space="preserve"> Porcentaje de Pláticas de Combate al Acoso Escolar ejecutadas  (Vivir sin acoso, Juventudes construyéndose, Escuela para padres y  Jornadas, Ellas Nos Unen).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</si>
  <si>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</si>
  <si>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t>Justificación Trimestral: Este indicador tiene como meta anual realizar 39 Pláticas de sensibilización, orientación y prevención del Acoso Escolar (Bullying) en instituciones de educación públicas y privadas. En este trimestre se realizaron 8 de las 8 programadas. El porcentaje alcanzado del 100%.</t>
  </si>
  <si>
    <r>
      <rPr>
        <b/>
        <sz val="11"/>
        <color theme="1"/>
        <rFont val="Arial"/>
        <family val="2"/>
      </rPr>
      <t>2.1.1.1.8.1</t>
    </r>
    <r>
      <rPr>
        <sz val="11"/>
        <color theme="1"/>
        <rFont val="Arial"/>
        <family val="2"/>
      </rPr>
      <t xml:space="preserve"> Realización pláticas de prevención de violencia y valores en los centros educativos del municipio de Benito Juárez.</t>
    </r>
  </si>
  <si>
    <r>
      <rPr>
        <b/>
        <sz val="11"/>
        <color theme="1"/>
        <rFont val="Arial"/>
        <family val="2"/>
      </rPr>
      <t xml:space="preserve">PPPFVR: </t>
    </r>
    <r>
      <rPr>
        <sz val="11"/>
        <color theme="1"/>
        <rFont val="Arial"/>
        <family val="2"/>
      </rPr>
      <t xml:space="preserve">Porcentaje de Pláticas de Prevención y Fomento de Valores realizadas (Vivir sin acoso, Juventudes construyéndose, Escuela para padres y  Jornadas, Ellas Nos Unen).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</si>
  <si>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</si>
  <si>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t>Componente
(Coordinación de Bibliotecas Públicas)</t>
  </si>
  <si>
    <r>
      <rPr>
        <b/>
        <sz val="11"/>
        <color theme="1"/>
        <rFont val="Arial"/>
        <family val="2"/>
      </rPr>
      <t>2.1.1.1.9</t>
    </r>
    <r>
      <rPr>
        <sz val="11"/>
        <color theme="1"/>
        <rFont val="Arial"/>
        <family val="2"/>
      </rPr>
      <t xml:space="preserve"> Actividades de fomento e impulso a la Lectura en las bibliotecas públicas municipales  en beneficio de la población del municipio de Benito Juárez ejecutadas.</t>
    </r>
  </si>
  <si>
    <r>
      <rPr>
        <b/>
        <sz val="11"/>
        <color theme="1"/>
        <rFont val="Arial"/>
        <family val="2"/>
      </rPr>
      <t xml:space="preserve">PEADL: </t>
    </r>
    <r>
      <rPr>
        <sz val="11"/>
        <color theme="1"/>
        <rFont val="Arial"/>
        <family val="2"/>
      </rPr>
      <t>Porcentaje ejecutado de Actividades para el Desarrollo de Lectura (Fomento a la lectura, Biblioteca móvil, Atenciones al público, Visitas Guiadas y  Cursos de verano).</t>
    </r>
  </si>
  <si>
    <t xml:space="preserve">Justificación Trimestral: Este indicador tiene como meta anual realizar 336 Actividades de fomento e impulso a la Lectura en las bibliotecas públicas municipales. En este trimestre se realizaron 78 de las 55 programadas. El porcentaje alcanzado del 141.82%, debido reciente inauguración de la ludoteca “jaguar” en la cual se realizaron diversas actividades con la finalidad de fomentar la lectura de la comunidad estudiantil.             </t>
  </si>
  <si>
    <r>
      <rPr>
        <b/>
        <sz val="11"/>
        <color theme="1"/>
        <rFont val="Arial"/>
        <family val="2"/>
      </rPr>
      <t xml:space="preserve">2.1.1.1.9.1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</si>
  <si>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 xml:space="preserve">PEASB: </t>
    </r>
    <r>
      <rPr>
        <sz val="11"/>
        <color theme="1"/>
        <rFont val="Arial"/>
        <family val="2"/>
      </rPr>
      <t xml:space="preserve">Porcentaje Ejecutado de Actividades y Servicios Bibliotecarios (Fomento a la lectura, Biblioteca móvil, Atenciones al público, Visitas Guiadas y  Cursos de verano).	      		       		       		                            		</t>
    </r>
  </si>
  <si>
    <t xml:space="preserve">Justificación Trimestral:  Este indicador tiene como meta anual realizar 336 Actividades de fomento e impulso a la Lectura en las bibliotecas públicas municipales. En este trimestre se realizaron 78 de las 55 programadas. El porcentaje alcanzado del 141.82%, debido reciente inauguración de la ludoteca “jaguar” en la cual se realizaron diversas actividades con la finalidad de fomentar la lectura de la comunidad estudiantil.               
</t>
  </si>
  <si>
    <t>Componente
(Dirección General de Salud)</t>
  </si>
  <si>
    <r>
      <rPr>
        <b/>
        <sz val="11"/>
        <color theme="1"/>
        <rFont val="Arial"/>
        <family val="2"/>
      </rPr>
      <t>2.1.1.1.10</t>
    </r>
    <r>
      <rPr>
        <sz val="11"/>
        <color theme="1"/>
        <rFont val="Arial"/>
        <family val="2"/>
      </rPr>
      <t xml:space="preserve"> Acciones de Servicios de salud que mejoren la calidad de vida de la población del municipio de Benito Juárez realizadas.</t>
    </r>
  </si>
  <si>
    <r>
      <rPr>
        <b/>
        <sz val="10"/>
        <color theme="1"/>
        <rFont val="Arial"/>
        <family val="2"/>
      </rPr>
      <t xml:space="preserve">PASSR: </t>
    </r>
    <r>
      <rPr>
        <sz val="10"/>
        <color theme="1"/>
        <rFont val="Arial"/>
        <family val="2"/>
      </rPr>
      <t>Porcentaje de Acciones de Servicios de Salud realizados (Brigadas Médicas, Brigada Unidad Móvil Fundación Karisma A.C y Brigada “Salud reproductiva” MPF/Prevencion de ITS y eventos de coordinación con instituciones públicas y privadas para ofrecer una mayor variedad de servicios de salud).</t>
    </r>
  </si>
  <si>
    <t>Justificación Trimestral: En este trimestre se realizaron 47 Acciones de Servicios de salud de las 30 programadas, alcanzando el 155.67% de la meta trimestral debido a la ampliación de la plantilla de la dirección de salud con personal sanitario facultativo y con el ingreso de pasantes de diversas áreas de la salud.</t>
  </si>
  <si>
    <r>
      <rPr>
        <b/>
        <sz val="11"/>
        <color theme="1"/>
        <rFont val="Arial"/>
        <family val="2"/>
      </rPr>
      <t>2.1.1.1.10.1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</si>
  <si>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 xml:space="preserve">PBMR: </t>
    </r>
    <r>
      <rPr>
        <sz val="11"/>
        <color theme="1"/>
        <rFont val="Arial"/>
        <family val="2"/>
      </rPr>
      <t xml:space="preserve">Porcentaje de brigadas médicas realizadas (Brigadas Médicas, Brigada Unidad Móvil Fundación Karisma A.C y Brigada “Salud reproductiva” MPF/Prevencion de ITS).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</si>
  <si>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</si>
  <si>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t>Justificación Trimestral: Este indicador tiene como meta anual realizar 125 Acciones de Servicios de salud. En este trimestre se realizaron 47 de las 30 programadas. El porcentaje alcanzado del 156.67%, debido a la ampliación de la plantilla de la dirección de salud con personal sanitario facultativo y con el ingreso de pasantes de diversas áreas de la salud.</t>
  </si>
  <si>
    <r>
      <rPr>
        <b/>
        <sz val="11"/>
        <color theme="1"/>
        <rFont val="Arial"/>
        <family val="2"/>
      </rPr>
      <t>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</si>
  <si>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PECIG: </t>
    </r>
    <r>
      <rPr>
        <sz val="11"/>
        <color theme="1"/>
        <rFont val="Arial"/>
        <family val="2"/>
      </rPr>
      <t>Porcentaje de Eventos de Coordinación Interinstitucional y Gubernamental (Eventos de coordinación con instituciones públicas y privadas para ofrecer una mayor variedad de servicios de salud).</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</si>
  <si>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</si>
  <si>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t xml:space="preserve">Justificación Trimestral: Este indicador tiene como meta anual realizar 25 campañas informativas de salud.  En este trimestre se realizaron 4 de las 10 programadas. El porcentaje alcanzando del 40%, debido a que en el mes de diciembre el personal de esta Dirección apoyo en las Posadas Navideñas.
</t>
  </si>
  <si>
    <t>Componente
(Dirección de Salud Humana)</t>
  </si>
  <si>
    <r>
      <rPr>
        <b/>
        <sz val="11"/>
        <color theme="1"/>
        <rFont val="Arial"/>
        <family val="2"/>
      </rPr>
      <t xml:space="preserve">2.1.1.1.11 </t>
    </r>
    <r>
      <rPr>
        <sz val="11"/>
        <color theme="1"/>
        <rFont val="Arial"/>
        <family val="2"/>
      </rPr>
      <t>Atenciones médicas en materia de salud preventiva para mejorar la salud de la población del municipio de Benito Juárez realizadas.</t>
    </r>
  </si>
  <si>
    <r>
      <rPr>
        <b/>
        <sz val="9"/>
        <color theme="1"/>
        <rFont val="Arial"/>
        <family val="2"/>
      </rPr>
      <t>PAMPR:</t>
    </r>
    <r>
      <rPr>
        <sz val="9"/>
        <color theme="1"/>
        <rFont val="Arial"/>
        <family val="2"/>
      </rPr>
      <t xml:space="preserve"> Porcentaje de Atenciones Médicas Preventivas realizadas (Consultas Médicas, Medicina preventiva, Optometría, Pláticas de Prevención a la Salud, Adolescencia y bienestar emocional, Talleres " Detección oportuna de  Ca de mama y Ca  Cervicouterino", Salud y enfermedad Habitos saludables de vida y prevención de la enfermedad, Consulta Dental, Consulta Nutricional y Unidad de traslado).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</si>
  <si>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</si>
  <si>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t>Justificación Trimestral: Este indicador tiene como meta anual realizar 5329 Atenciones médicas. En este trimestre se realizaron 3386 de las 1500 programadas, alcanzando el 225.73%, debido a la apertura en el mes de abril de la primera Unidad Médica Municipal (ubicada aún lado del palacio) y a la ampliación de la plantilla de la dirección de salud con personal sanitario facultativo y con el ingreso de pasantes de diversas áreas de la salud, por lo que el número de consultas médicas ha aumentado, por encontrarse en un lugar céntrico, acude más ciudadanía y al contar con más personal, se pueden brindar las consultas.</t>
  </si>
  <si>
    <r>
      <rPr>
        <b/>
        <sz val="11"/>
        <color theme="1"/>
        <rFont val="Arial"/>
        <family val="2"/>
      </rPr>
      <t>2.1.1.1.11.1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</si>
  <si>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PCMR: </t>
    </r>
    <r>
      <rPr>
        <sz val="11"/>
        <color theme="1"/>
        <rFont val="Arial"/>
        <family val="2"/>
      </rPr>
      <t xml:space="preserve">Porcentaje de Consultas Médicas realizadas (Consultas Médicas, Medicina preventiva y Optometría).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</si>
  <si>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</si>
  <si>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t xml:space="preserve">Justificación Trimestral: Este indicador tiene como meta anual realizar 3540 Atenciones médicas. En este trimestre se realizaron 2631 de las 800 programadas, alcanzando el 328.88%, debido a la apertura en el mes de abril de la primera Unidad Médica Municipal (ubicada aún lado del palacio) y a la ampliación de la plantilla de la dirección de salud y con el ingreso de pasantes, por lo que el número de consultas médicas ha aumentado, por encontrarse en un lugar céntrico, acude más ciudadanía y al contar con más personal, se pueden brindar las consultas y dar seguimiento a los pacientes.
</t>
  </si>
  <si>
    <r>
      <rPr>
        <b/>
        <sz val="11"/>
        <color theme="1"/>
        <rFont val="Arial"/>
        <family val="2"/>
      </rPr>
      <t>2.1.1.1.11.2</t>
    </r>
    <r>
      <rPr>
        <sz val="11"/>
        <color theme="1"/>
        <rFont val="Arial"/>
        <family val="2"/>
      </rPr>
      <t xml:space="preserve"> Realización de pláticas de prevención de la salud para orientar a la población en el cuidado de su salud para el mejoramiento de su calidad de vida. </t>
    </r>
  </si>
  <si>
    <r>
      <rPr>
        <b/>
        <sz val="11"/>
        <color theme="1"/>
        <rFont val="Arial"/>
        <family val="2"/>
      </rPr>
      <t xml:space="preserve">PRPPS: </t>
    </r>
    <r>
      <rPr>
        <sz val="11"/>
        <color theme="1"/>
        <rFont val="Arial"/>
        <family val="2"/>
      </rPr>
      <t xml:space="preserve">Porcentaje realizado de Pláticas de Prevención de la Salud (Pláticas de Prevención a la Salud, Adolescencia y bienestar emocional, Talleres " Detección oportuna de  Ca de mama y Ca  Cervicouterino" y Salud y enfermedad Habitos saludables de vida y prevención de la enfermedad).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</si>
  <si>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</si>
  <si>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t xml:space="preserve">Justificación Trimestral: Este indicador tiene como meta anual realizar 86 pláticas de prevención de la salud. En este trimestre se realizaron 60  de las 25 programadas, alcanzando el 240%, debido al acuerdo actual que se tiene con las SEQ donde se nos asignan espacios en escuelas primarias para llevar a cabo actividades promocionales de salud, y derivado a la gran solicitud de escuelas que solicitan las pláticas.
</t>
  </si>
  <si>
    <r>
      <t xml:space="preserve">2.1.1.1.11.3 </t>
    </r>
    <r>
      <rPr>
        <sz val="11"/>
        <color theme="1"/>
        <rFont val="Arial"/>
        <family val="2"/>
      </rPr>
      <t>Realización de atenciones y consultas dentales gratuitas para el cuidado de la salud bucal de la población del municipio de Benito Juárez.</t>
    </r>
  </si>
  <si>
    <r>
      <rPr>
        <b/>
        <sz val="11"/>
        <color theme="1"/>
        <rFont val="Arial"/>
        <family val="2"/>
      </rPr>
      <t xml:space="preserve">PCDR: </t>
    </r>
    <r>
      <rPr>
        <sz val="11"/>
        <color theme="1"/>
        <rFont val="Arial"/>
        <family val="2"/>
      </rPr>
      <t>Porcentaje de Consultas Dentales realizadas (Consulta Dental).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</si>
  <si>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 dentales</t>
    </r>
  </si>
  <si>
    <t xml:space="preserve">Justificación Trimestral: Este indicador tiene como meta anual realizar 1452 consultas dentales. En este trimestre se realizaron 483  de las 600 programadas. El porcentaje alcanzando del 80.50%, debido a que la meta depende de que la ciudadanía acuda y solicite el servicio, siendo el mes de diciembre bajo por las diversas festividades.
</t>
  </si>
  <si>
    <r>
      <t xml:space="preserve">2.1.1.1.11.4 </t>
    </r>
    <r>
      <rPr>
        <sz val="11"/>
        <color theme="1"/>
        <rFont val="Arial"/>
        <family val="2"/>
      </rPr>
      <t>Realización de atenciones y consultas nutricionales gratuitas para el cuidado de la salud de la población del municipio de Benito Juárez.</t>
    </r>
  </si>
  <si>
    <r>
      <rPr>
        <b/>
        <sz val="11"/>
        <color theme="1"/>
        <rFont val="Arial"/>
        <family val="2"/>
      </rPr>
      <t xml:space="preserve">PCNR: </t>
    </r>
    <r>
      <rPr>
        <sz val="11"/>
        <color theme="1"/>
        <rFont val="Arial"/>
        <family val="2"/>
      </rPr>
      <t xml:space="preserve">Porcentaje de Consultas Nutricionales realizadas (Consulta Nutricional).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</si>
  <si>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Consultas nutricionales</t>
    </r>
  </si>
  <si>
    <t>Justificación Trimestral: Este indicador tiene como meta anual realizar 137 consultas nutricionales. En este trimestre se realizaron 193 de las 60 programadas. El porcentaje alcanzado el 321.67%, debido a que partir del mes de agosto se integró al equipo de la dirección de salud el titular del área de nutrición, por lo que se han podido cubrir las consultas que solicitan los ciudadanos que acuden a la nueva Unidad Médica.</t>
  </si>
  <si>
    <r>
      <t xml:space="preserve">2.1.1.1.11.5 </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</si>
  <si>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 xml:space="preserve">PTPDMRUMA: </t>
    </r>
    <r>
      <rPr>
        <sz val="11"/>
        <color theme="1"/>
        <rFont val="Arial"/>
        <family val="2"/>
      </rPr>
      <t>Porcentaje de</t>
    </r>
    <r>
      <rPr>
        <b/>
        <sz val="11"/>
        <color theme="1"/>
        <rFont val="Arial"/>
        <family val="2"/>
      </rPr>
      <t xml:space="preserve"> </t>
    </r>
    <r>
      <rPr>
        <sz val="11"/>
        <color theme="1"/>
        <rFont val="Arial"/>
        <family val="2"/>
      </rPr>
      <t xml:space="preserve">  servicios de  traslados  a personas con discapacidad, o movilidad reducida a las unidades médicas, para que sean  atendidos. (Unidad de traslado).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</si>
  <si>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Traslados</t>
    </r>
  </si>
  <si>
    <t xml:space="preserve">Justificación Trimestral: Este indicador tiene como meta anual realizar 114 servicios de traslados. En este trimestre se realizaron 19 de los 15 programados. El porcentaje alcanzado del 126.67%, ya que se ofrece el servicio a los ciudadanos con movilidad reducida que lo soliciten.   </t>
  </si>
  <si>
    <t>Componente
(Dirección de Salud Ambiental)</t>
  </si>
  <si>
    <r>
      <rPr>
        <b/>
        <sz val="11"/>
        <color theme="1"/>
        <rFont val="Arial"/>
        <family val="2"/>
      </rPr>
      <t>2.1.1.1.12</t>
    </r>
    <r>
      <rPr>
        <sz val="11"/>
        <color theme="1"/>
        <rFont val="Arial"/>
        <family val="2"/>
      </rPr>
      <t xml:space="preserve"> Acciones de salud pública en beneficio de la población del municipio de Benito Juárez para tener entornos saludables, ejecutadas.</t>
    </r>
  </si>
  <si>
    <r>
      <rPr>
        <b/>
        <sz val="11"/>
        <color theme="1"/>
        <rFont val="Arial"/>
        <family val="2"/>
      </rPr>
      <t xml:space="preserve">PASPR: </t>
    </r>
    <r>
      <rPr>
        <sz val="11"/>
        <color theme="1"/>
        <rFont val="Arial"/>
        <family val="2"/>
      </rPr>
      <t>Porcentaje de Acciones de Salud Pública realizados. (Pláticas de desacacharrización, de Promoción a la salud, jornada de microtiraderos, Entornos saludable mujeres y Fumación en tu colonia).</t>
    </r>
  </si>
  <si>
    <t>Justificación Trimestral: Este indicador tiene como meta anual realizar 36 Acciones de salud pública para tener entornos saludables. En este trimestre se realizaron 9 de los 10 programados. El porcentaje alcanzando del 90%, ya que se apoyó en el mes de diciembre en las Posadas Navideñas.</t>
  </si>
  <si>
    <r>
      <rPr>
        <b/>
        <sz val="11"/>
        <color theme="1"/>
        <rFont val="Arial"/>
        <family val="2"/>
      </rPr>
      <t>2.1.1.1.12.1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</si>
  <si>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 xml:space="preserve">PAESR: </t>
    </r>
    <r>
      <rPr>
        <sz val="11"/>
        <color theme="1"/>
        <rFont val="Arial"/>
        <family val="2"/>
      </rPr>
      <t xml:space="preserve">Porcentaje de Acciones para mantener entornos Saludables realizados (Pláticas de desacacharrización, de Promoción a la salud, jornada de microtiraderos, Entornos saludable mujeres y Fumación en tu colonia).		 		 						</t>
    </r>
  </si>
  <si>
    <t xml:space="preserve">Justificación Trimestral: Este indicador tiene como meta anual realizar 36  En este trimestre se realizaron 9 de los 10 programados, alcanzando el 90%, ya que se apoyó en el mes de diciembre en las Posadas Navideñas.
</t>
  </si>
  <si>
    <r>
      <t xml:space="preserve">2.1.1.1.12.2 </t>
    </r>
    <r>
      <rPr>
        <sz val="11"/>
        <color theme="1"/>
        <rFont val="Arial"/>
        <family val="2"/>
      </rPr>
      <t>Implementación de acopio y recolección de medicamentos con fecha de caducidad vencida como potenciales contaminantes ambientales.</t>
    </r>
  </si>
  <si>
    <r>
      <rPr>
        <b/>
        <sz val="11"/>
        <color theme="1"/>
        <rFont val="Arial"/>
        <family val="2"/>
      </rPr>
      <t>PKRMC:</t>
    </r>
    <r>
      <rPr>
        <sz val="11"/>
        <color theme="1"/>
        <rFont val="Arial"/>
        <family val="2"/>
      </rPr>
      <t xml:space="preserve"> Porcentaje de  kilos recolectados en  medicamentos caducos (Jornada de Recoleccion de Medicamento Caduco)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</si>
  <si>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Recolección</t>
    </r>
  </si>
  <si>
    <t xml:space="preserve">Justificación Trimestral: Este indicador tiene como meta anual recolectar 128 kilos de medicamentos con fecha de caducidad vencida. En este trimestre se recolectaron 66 Kilos de los 25 programados, alcanzando el 264%, debido a la ubicación  (céntrica) del contenedor actual en palacio municipal y en la dirección de salud, por lo que la ciudadanía, lleva más medicamentos caducos.
</t>
  </si>
  <si>
    <t>Componente
(Dirección de Salud Mental)</t>
  </si>
  <si>
    <r>
      <rPr>
        <b/>
        <sz val="11"/>
        <color theme="1"/>
        <rFont val="Arial"/>
        <family val="2"/>
      </rPr>
      <t>2.1.1.1.13</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</si>
  <si>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 </t>
    </r>
    <r>
      <rPr>
        <sz val="11"/>
        <color theme="1"/>
        <rFont val="Arial"/>
        <family val="2"/>
      </rPr>
      <t>Porcentaje de Atenciones de Salud Mental Otorgadas (Consulta Psicologica de Trabajo Social y Pláticas de Salud mental "Determinates sociales y mecanismos protectores").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</si>
  <si>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</si>
  <si>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t>Justificación Trimestral: Este indicador tiene como meta anual realizar 1768 Atenciones de salud mental. En este trimestre se realizaron 1221 de las 553 programadas, alcanzando el 220.80%, debido a que partir del mes de agosto se cuenta ya con el titular de la dirección de salud mental y se cuenta con la Primera Unidad Médica, aún lado del Palacio Municipal, por lo que son más los ciudadanos que solicitan los servicios y se han podido cubrir las consultas.</t>
  </si>
  <si>
    <r>
      <rPr>
        <b/>
        <sz val="11"/>
        <color theme="1"/>
        <rFont val="Arial"/>
        <family val="2"/>
      </rPr>
      <t xml:space="preserve">2.1.1.1.13.1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</si>
  <si>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 xml:space="preserve">PAPR: </t>
    </r>
    <r>
      <rPr>
        <sz val="11"/>
        <color theme="1"/>
        <rFont val="Arial"/>
        <family val="2"/>
      </rPr>
      <t>Porcentaje de atenciones psicológicas realizadas (Consulta Psicologica).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</si>
  <si>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</si>
  <si>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t>Justificación Trimestral: Este indicador tiene como meta anual realizar 660 Atenciones psicológicas. En este trimestre se realizaron 424  de las 253 programadas, alcanzando el 167.59%, debido a que partir del mes de agosto se cuenta ya con el titular de la dirección de salud mental y se cuenta con la Primera Unidad Médica, aún lado del Palacio Municipal, por lo que son más los ciudadanos que solicitan los servicios y se han podido cubrir las consultas psicológicas.</t>
  </si>
  <si>
    <r>
      <t xml:space="preserve">2.1.1.1.13.2    </t>
    </r>
    <r>
      <rPr>
        <sz val="11"/>
        <color theme="1"/>
        <rFont val="Arial"/>
        <family val="2"/>
      </rPr>
      <t xml:space="preserve">Asesoramiento   a la población  de atención prioritaria  para apoyarlos a cubrir demandas sociales y en salud  </t>
    </r>
  </si>
  <si>
    <r>
      <rPr>
        <b/>
        <sz val="11"/>
        <color theme="1"/>
        <rFont val="Arial"/>
        <family val="2"/>
      </rPr>
      <t xml:space="preserve">PASR: </t>
    </r>
    <r>
      <rPr>
        <sz val="11"/>
        <color theme="1"/>
        <rFont val="Arial"/>
        <family val="2"/>
      </rPr>
      <t>Porcentaje de asesoramientos sociales realizados (Consulta de Trabajo Social).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</si>
  <si>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Asesoramientos </t>
    </r>
  </si>
  <si>
    <t>Justificación Trimestral: Este indicador tiene como meta anual realizar 1108 Atenciones de trabajo social. En este trimestre se realizaron 797 de las 300 programadas, alcanzando el 265.67%, debido a que partir del mes de agosto se cuenta ya con el titular de la dirección de salud mental y se cuenta con la Primera Unidad Médica, aún lado del Palacio Municipal, por lo que son más los ciudadanos que solicitan los servicios y se han podido cubrir las consultas de trabajo social.</t>
  </si>
  <si>
    <t>Componente
(Dirección General de Desarrollo Económico)</t>
  </si>
  <si>
    <r>
      <rPr>
        <b/>
        <sz val="11"/>
        <color theme="1"/>
        <rFont val="Arial"/>
        <family val="2"/>
      </rPr>
      <t>2.1.1.1.14</t>
    </r>
    <r>
      <rPr>
        <sz val="11"/>
        <color theme="1"/>
        <rFont val="Arial"/>
        <family val="2"/>
      </rPr>
      <t xml:space="preserve">  Acciones de coordinación para el emprendimiento, desarrollo rural y fomento al empleo impulsadas. </t>
    </r>
  </si>
  <si>
    <r>
      <rPr>
        <b/>
        <sz val="11"/>
        <rFont val="Arial"/>
        <family val="2"/>
      </rPr>
      <t>PARIDE:</t>
    </r>
    <r>
      <rPr>
        <sz val="11"/>
        <rFont val="Arial"/>
        <family val="2"/>
      </rPr>
      <t xml:space="preserve"> Porcentaje de Acciones realizadas que Impulsan el Desarrollo Económico (Reuniones con dependencias de gobierno e iniciativa privada).</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</si>
  <si>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</si>
  <si>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color theme="1"/>
        <rFont val="Arial"/>
        <family val="2"/>
      </rPr>
      <t>2.1.1.1.14.1</t>
    </r>
    <r>
      <rPr>
        <sz val="11"/>
        <color theme="1"/>
        <rFont val="Arial"/>
        <family val="2"/>
      </rPr>
      <t xml:space="preserve"> Coordinación de Reuniones con dependencias de los tres niveles de gobierno e iniciativa privada en materia económica para el cumplimiento de los reglamentos establecidos. </t>
    </r>
  </si>
  <si>
    <t>v</t>
  </si>
  <si>
    <t>Componente
(Dirección de Fomento a las Microempresas y el Desarrollo Rural)</t>
  </si>
  <si>
    <r>
      <rPr>
        <b/>
        <sz val="11"/>
        <color theme="1"/>
        <rFont val="Arial"/>
        <family val="2"/>
      </rPr>
      <t>2.1.1.1.15</t>
    </r>
    <r>
      <rPr>
        <sz val="11"/>
        <color theme="1"/>
        <rFont val="Arial"/>
        <family val="2"/>
      </rPr>
      <t xml:space="preserve"> Acciones de educación financiera, innovación, impulso y promoción en beneficio de los emprendedores y las emprendedoras del municipio de Benito Juárez ejecutadas.</t>
    </r>
  </si>
  <si>
    <r>
      <rPr>
        <b/>
        <sz val="11"/>
        <rFont val="Arial"/>
        <family val="2"/>
      </rPr>
      <t xml:space="preserve">PEAEF: </t>
    </r>
    <r>
      <rPr>
        <sz val="11"/>
        <rFont val="Arial"/>
        <family val="2"/>
      </rPr>
      <t>Porcentaje ejecutado de Acciones de Educación Financiera  (Capacitate, Expos, Asesoramientos y Atenciones a Asociaciones Civiles).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</si>
  <si>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</si>
  <si>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t>Justificación Trimestral: Este indicador tiene como meta anual realizar 1055 acciones de educación financiera, innovación, impulso y promoción en beneficio de los emprendedores. En este trimestre se realizaron 611 de los 212 programados. El porcentaje alcanzado del 288.21%, debido de la demanda de la ciudadanía que solicitaba los asesoramientos, para mejorar o emprender su emprendimiento, incentivando así su economía.</t>
  </si>
  <si>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</si>
  <si>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 (Capacitate).</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</si>
  <si>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</si>
  <si>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t>Justificación Trimestral: Este indicador tiene como meta anual realizar 51 capacitaciones en temas de comercio, industria y de servicios para impulsar el emprendimiento. En este trimestre se realizaron 10 de los 10 programados, alcanzando el 100% de la meta trimestral.</t>
  </si>
  <si>
    <r>
      <rPr>
        <b/>
        <sz val="11"/>
        <color theme="1"/>
        <rFont val="Arial"/>
        <family val="2"/>
      </rPr>
      <t>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</si>
  <si>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 xml:space="preserve">PCCISR: </t>
    </r>
    <r>
      <rPr>
        <sz val="11"/>
        <color theme="1"/>
        <rFont val="Arial"/>
        <family val="2"/>
      </rPr>
      <t>Porcentaje de Capacitaciones en temas de comercio, industria y de servicios  realizados (Expos).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</si>
  <si>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Exposiciones </t>
    </r>
  </si>
  <si>
    <t>Justificación Trimestral: Este indicador tiene como meta anual realizar 11 exposiciones. En este trimestre se realizaron 3 de los 2 programados, alcanzando el 150% de la meta trimestral, debido a que se está realizando en el trascurso del mes de diciembre la Feria Navideña, donde participan los artesanos y emprendedores para apertura de los canales de comercialización e incentivar su economía.</t>
  </si>
  <si>
    <r>
      <rPr>
        <b/>
        <sz val="11"/>
        <color theme="1"/>
        <rFont val="Arial"/>
        <family val="2"/>
      </rPr>
      <t>2.1.1.1.15.3</t>
    </r>
    <r>
      <rPr>
        <sz val="11"/>
        <color theme="1"/>
        <rFont val="Arial"/>
        <family val="2"/>
      </rPr>
      <t xml:space="preserve"> Realización de asesoramiento a emprendedores  para impulsar su emprendimiento.</t>
    </r>
  </si>
  <si>
    <r>
      <rPr>
        <b/>
        <sz val="11"/>
        <color theme="1"/>
        <rFont val="Arial"/>
        <family val="2"/>
      </rPr>
      <t xml:space="preserve">PAEIE: </t>
    </r>
    <r>
      <rPr>
        <sz val="11"/>
        <color theme="1"/>
        <rFont val="Arial"/>
        <family val="2"/>
      </rPr>
      <t>Porcentaje de asesoramiento a emprendedores  para impulsar su emprendimiento. (Asesoramientos y Atenciones a Asociaciones Civiles).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</si>
  <si>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Asesoramientos</t>
    </r>
  </si>
  <si>
    <t>Justificación Trimestral: Este indicador tiene como meta anual realizar 993 asesoramientos. En este trimestre se realizaron 598 de los 200 programados. El porcentaje alcanzando el 299%, debido al módulo de información que se ubicó en la Feria Navideña en el malecón Tajamar, la cual tuvo una gran demanda de usuarios.</t>
  </si>
  <si>
    <t>Componente
(Dirección de Fomento al Desarrollo de la Industria, Comercio y Servicios)</t>
  </si>
  <si>
    <r>
      <rPr>
        <b/>
        <sz val="11"/>
        <color theme="1"/>
        <rFont val="Arial"/>
        <family val="2"/>
      </rPr>
      <t xml:space="preserve"> 2.1.1.1.16</t>
    </r>
    <r>
      <rPr>
        <sz val="11"/>
        <color theme="1"/>
        <rFont val="Arial"/>
        <family val="2"/>
      </rPr>
      <t xml:space="preserve"> Acciones para promover proyectos para las PYMES (Pequeñas y medianas Empresas) desarrollados.</t>
    </r>
  </si>
  <si>
    <r>
      <rPr>
        <b/>
        <sz val="11"/>
        <rFont val="Arial"/>
        <family val="2"/>
      </rPr>
      <t xml:space="preserve">PAPPE: </t>
    </r>
    <r>
      <rPr>
        <sz val="11"/>
        <rFont val="Arial"/>
        <family val="2"/>
      </rPr>
      <t>Porcentaje de Acciones de Promoción de Proyectos ejecutados (Asesórate, Jornada de Orientación al Emprendimiento y Tiendas Móviles).</t>
    </r>
  </si>
  <si>
    <t>Justificación Trimestral: Este indicador tiene como meta anual realizar 324 Acciones para promover proyectos para las PYMES. En este trimestre se realizaron 22 de las 20 programadas, alcanzando el 110% de la meta trimestral, debido a la disponibilidad de unidades por parte de SEGALMEX, se llevó el programa de tiendas móviles a diversas colonias.</t>
  </si>
  <si>
    <r>
      <rPr>
        <b/>
        <sz val="11"/>
        <color theme="1"/>
        <rFont val="Arial"/>
        <family val="2"/>
      </rPr>
      <t>2.1.1.1.16.1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</si>
  <si>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PVPAFTEC: </t>
    </r>
    <r>
      <rPr>
        <sz val="11"/>
        <color theme="1"/>
        <rFont val="Arial"/>
        <family val="2"/>
      </rPr>
      <t>Porcentaje de Vinculaciones a Programas de Apoyo financiero, tutoria empresarial y capaciación (Asesórate).</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</si>
  <si>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</si>
  <si>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t>Justificación Trimestral: Este indicador tiene como meta anual realizar 250 tutorías empresariales con el programa "asesórate". En este trimestre se realizaron 5 de los 8 programados. El porcentaje alcanzando del 62.50% debido a que el personal apoyo en las Posadas Navideñas durante el mes de diciembre.</t>
  </si>
  <si>
    <r>
      <rPr>
        <b/>
        <sz val="11"/>
        <color theme="1"/>
        <rFont val="Arial"/>
        <family val="2"/>
      </rPr>
      <t xml:space="preserve">2.1.1.1.16.2 </t>
    </r>
    <r>
      <rPr>
        <sz val="11"/>
        <color theme="1"/>
        <rFont val="Arial"/>
        <family val="2"/>
      </rPr>
      <t>Realización de acciones para fomentar el emprendimiento en beneficio de la población joven del municipio de Benito Juárez.</t>
    </r>
  </si>
  <si>
    <r>
      <rPr>
        <b/>
        <sz val="11"/>
        <rFont val="Arial"/>
        <family val="2"/>
      </rPr>
      <t xml:space="preserve">PAEJ: </t>
    </r>
    <r>
      <rPr>
        <sz val="11"/>
        <rFont val="Arial"/>
        <family val="2"/>
      </rPr>
      <t xml:space="preserve">Porcentaje de Acciones de Emprendimiento para la juventud (Jornada de Orientación al Emprendimiento)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</si>
  <si>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</si>
  <si>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t>Justificación Trimestral: No se tenían programadas actividades para este trimestre.</t>
  </si>
  <si>
    <r>
      <t xml:space="preserve">2.1.1.1.16.3 </t>
    </r>
    <r>
      <rPr>
        <sz val="11"/>
        <color theme="1"/>
        <rFont val="Arial"/>
        <family val="2"/>
      </rPr>
      <t>Realización de  acciones para el beneficio de los grupos de atención prioritaria, cuidando su economía y estilo de vida.</t>
    </r>
  </si>
  <si>
    <r>
      <t xml:space="preserve">PABVC: </t>
    </r>
    <r>
      <rPr>
        <sz val="11"/>
        <rFont val="Arial"/>
        <family val="2"/>
      </rPr>
      <t>Porcentaje de Acciones para el Beneficio de los grupos de atención prioritaria</t>
    </r>
    <r>
      <rPr>
        <b/>
        <sz val="11"/>
        <rFont val="Arial"/>
        <family val="2"/>
      </rPr>
      <t xml:space="preserve"> </t>
    </r>
    <r>
      <rPr>
        <sz val="11"/>
        <rFont val="Arial"/>
        <family val="2"/>
      </rPr>
      <t>(Tiendas Móviles).</t>
    </r>
  </si>
  <si>
    <t>Justificación Trimestral: Este indicador tiene como meta anual realizar 69 acciones para el beneficio de los grupos de atención prioritaria. En este trimestre se realizaron 17 de los 12 programados. El porcentaje alcanzado del 141.67%, debido a la disponibilidad de unidades por parte de SEGALMEX, se acudio a diversas colonias con el programa de "Tiendas móviles", donde se venden productos de la canasta básica a menor precio.</t>
  </si>
  <si>
    <t>Componente
(Dirección de Fomento al Desarrollo Agropecuario, Pesquero y Forestal)</t>
  </si>
  <si>
    <r>
      <rPr>
        <b/>
        <sz val="11"/>
        <color theme="1"/>
        <rFont val="Arial"/>
        <family val="2"/>
      </rPr>
      <t>2.1.1.1.17</t>
    </r>
    <r>
      <rPr>
        <sz val="11"/>
        <color theme="1"/>
        <rFont val="Arial"/>
        <family val="2"/>
      </rPr>
      <t xml:space="preserve"> Acciones de profesionalización sobre herramientas de mejora y comercialización de productos para el desarrollo rural otorgadas</t>
    </r>
  </si>
  <si>
    <r>
      <rPr>
        <b/>
        <sz val="9"/>
        <rFont val="Arial"/>
        <family val="2"/>
      </rPr>
      <t xml:space="preserve">PADR: </t>
    </r>
    <r>
      <rPr>
        <sz val="9"/>
        <rFont val="Arial"/>
        <family val="2"/>
      </rPr>
      <t xml:space="preserve">Porcentaje de Acciones de Desarrollo Rural ejecutados (Talleres de: Elaboración de Insecticidas Orgánico, Plagas y Enfermedades, Herramientas de Mejora y Comercialización de sus Productos, Mi Primera Planta, Elaboración de Composta, Gallinitas Ponedoras, Elaboración de Conservas, Sustentabilidad Ambiental y Huertos Verticales. Entrega de Semillas, Reuniones con Sector Primario, Gallinitas Ponedoras y Expo Plantas).			 				</t>
    </r>
  </si>
  <si>
    <t>Justificación Trimestral:Este indicador tiene como meta anual realizar 30 acciones de profesionalización sobre herramientas de mejora y comercialización de productos. En este trimestre se realizaron 7 de los 6 programados. El porcentaje alcanzado del 116.67%, debido al programa de Expo Plantas, por la demanda de la ciudadanía que solicitaba participar en él, para el beneficio de mejorar su economía, con la venta de sus plantas.</t>
  </si>
  <si>
    <r>
      <rPr>
        <b/>
        <sz val="11"/>
        <color theme="1"/>
        <rFont val="Arial"/>
        <family val="2"/>
      </rPr>
      <t xml:space="preserve">2.1.1.1.17.1 </t>
    </r>
    <r>
      <rPr>
        <sz val="11"/>
        <color theme="1"/>
        <rFont val="Arial"/>
        <family val="2"/>
      </rPr>
      <t>Realización de capacitaciones en beneficio del sector productivo para el mejoramiento de comercio de los productores.</t>
    </r>
  </si>
  <si>
    <r>
      <rPr>
        <b/>
        <sz val="9"/>
        <color theme="1"/>
        <rFont val="Arial"/>
        <family val="2"/>
      </rPr>
      <t xml:space="preserve">PCSP: </t>
    </r>
    <r>
      <rPr>
        <sz val="9"/>
        <color theme="1"/>
        <rFont val="Arial"/>
        <family val="2"/>
      </rPr>
      <t>Porcentaje de Capacitaciones  al Sector Productivo ejecutadas (Talleres de: Elaboración de Insecticidas Orgánico, Plagas y Enfermedades, Herramientas de Mejora y Comercialización de sus Productos, Mi Primera Planta, Elaboración de Composta, Gallinitas Ponedoras, Elaboración de Conservas, Sustentabilidad Ambiental y Huertos Verticales).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</si>
  <si>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</si>
  <si>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t xml:space="preserve">Justificación Trimestral: Este indicador tiene como meta anual realizar 15 capacitaciones en beneficio del sector productivo. En este trimestre se realizó 1 de las 4 programadas. El porcentaje alcanzado del 25%, debido el personal de esta Dirección apoyo a su otra actividad de Expo Plantas, por la demanda de la ciudadanía que solicitaba participar en este programa, por lo que se requería el apoyo de todo el personal, pues se realizaron más expos de las programadas.
</t>
  </si>
  <si>
    <r>
      <rPr>
        <b/>
        <sz val="11"/>
        <color theme="1"/>
        <rFont val="Arial"/>
        <family val="2"/>
      </rPr>
      <t xml:space="preserve"> 2.1.1.1.17.2</t>
    </r>
    <r>
      <rPr>
        <sz val="11"/>
        <color theme="1"/>
        <rFont val="Arial"/>
        <family val="2"/>
      </rPr>
      <t xml:space="preserve"> Implementación de eventos en beneficio de la población del municipio de Benito Juárez para incentivar al sector productivo y empresarial.</t>
    </r>
  </si>
  <si>
    <r>
      <rPr>
        <b/>
        <sz val="11"/>
        <rFont val="Arial"/>
        <family val="2"/>
      </rPr>
      <t xml:space="preserve">PEISPE: </t>
    </r>
    <r>
      <rPr>
        <sz val="11"/>
        <rFont val="Arial"/>
        <family val="2"/>
      </rPr>
      <t xml:space="preserve">Porcentaje de Eventos que Incentivan al Sector Productivo y empresarial ejecutados (Entrega de Semillas, Reuniones con Sector Primario, Gallinitas Ponedoras y Expo Plantas).		</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</si>
  <si>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</si>
  <si>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 xml:space="preserve">Justificación Trimestral:  Este indicador tiene como meta anual realizar 15 expos para incentivar al sector productivo. En este trimestre se realizaron 6 de los 2 programados. El porcentaje alcanzando del 300%, debido a la demanda de la ciudadanía que solicitaba participar en este programa de "expo plantas", se realizaron más expos de las planeadas.
</t>
  </si>
  <si>
    <t>Componente
(Dirección Municipal de Empleo y Capacitación Laboral)</t>
  </si>
  <si>
    <r>
      <rPr>
        <b/>
        <sz val="11"/>
        <color theme="1"/>
        <rFont val="Arial"/>
        <family val="2"/>
      </rPr>
      <t>2.1.1.1.18</t>
    </r>
    <r>
      <rPr>
        <sz val="11"/>
        <color theme="1"/>
        <rFont val="Arial"/>
        <family val="2"/>
      </rPr>
      <t xml:space="preserve"> Vinculaciones laborales con empresas empleadoras en apoyo a la población del municipio de Benito Juárez ejecutadas.</t>
    </r>
  </si>
  <si>
    <r>
      <rPr>
        <b/>
        <sz val="11"/>
        <rFont val="Arial"/>
        <family val="2"/>
      </rPr>
      <t>PAVL:</t>
    </r>
    <r>
      <rPr>
        <sz val="11"/>
        <rFont val="Arial"/>
        <family val="2"/>
      </rPr>
      <t xml:space="preserve"> Porcentaje de Atenciones para Vinculación Laboral ejecutadas (Bolsa de Empleo, Empléate Web, Empléate Intinerante y Empléate Intinerante Rosa).</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</si>
  <si>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</si>
  <si>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t>Justificación Trimestral: Este indicador tiene como meta anual realizar 10,300 Vinculaciones laborales. En este trimestre se realizaron 2542 de los 2600 programados. El porcentaje alcanzado del 97.77%, debido a que el mes de diciembre es bajo en cuanto a oferta y demanda de empleo.</t>
  </si>
  <si>
    <r>
      <rPr>
        <b/>
        <sz val="11"/>
        <color theme="1"/>
        <rFont val="Arial"/>
        <family val="2"/>
      </rPr>
      <t>2.1.1.1.18.1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</si>
  <si>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PALE:</t>
    </r>
    <r>
      <rPr>
        <sz val="11"/>
        <color theme="1"/>
        <rFont val="Arial"/>
        <family val="2"/>
      </rPr>
      <t xml:space="preserve"> Porcentaje de Atenciones Laborales ejecutadas (Bolsa de Empleo, Empléate Web, Empléate Intinerante y Empléate Intinerante Rosa).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</si>
  <si>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</si>
  <si>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ELABORÓ
Mtra. Sheyla Martin del Campo Cuadros
Enlace de la SMDB</t>
  </si>
  <si>
    <t>REVISÓ
Mtro. Enrique E. Encalada Sánchez
Dirección de Planeación de la DGPM</t>
  </si>
  <si>
    <t>AUTORIZÓ
Lic. Berenice Sosa Osorio
Secretaria Municipal de Bienestar</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</si>
  <si>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</si>
  <si>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</si>
  <si>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</si>
  <si>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</si>
  <si>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</si>
  <si>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</si>
  <si>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</si>
  <si>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2024</t>
  </si>
  <si>
    <t>TRIMESTRE 2 2024</t>
  </si>
  <si>
    <t>TRIMESTRE 3 2024</t>
  </si>
  <si>
    <t>TRIMESTRE 4 2024</t>
  </si>
  <si>
    <t xml:space="preserve"> DIRECCIÓN GENERAL DE DESARROLLO SOCIAL </t>
  </si>
  <si>
    <t xml:space="preserve">Justificación Trimestral:  Para este tercer trimestre se utilizó  $549,290.81, teniendo un avance del 100%.                                                                                                                                                                                                                                                                                                                                                                                                 -                                                                                                                            Justificación Anual:  Para este tercer trimestre, se obtuvo un avance anual del 44.34%. Se estima utilizar el recurso faltante en el siguientes trimestre.                                                                     </t>
  </si>
  <si>
    <t xml:space="preserve"> DIRECCIÓN DE ORGANIZACIÓN COMUNITARIA</t>
  </si>
  <si>
    <t xml:space="preserve">Justificación Trimestral:  Para este tercer trimestre  se utilizó $41,917.18, teniendo un avance del 100% trimestral.                                                                                                                                                                                                                                                                                                                                                                                                            -                                                                                                                                   Justificación Anual:  Para este tercer trimestre, se obtuvo un avance anual del 38.60%. Se estima utilizar el recurso faltante en el siguiente trimestre.                                                                     </t>
  </si>
  <si>
    <t>DIRECCIÓN DE PROGRAMAS SOCIALES</t>
  </si>
  <si>
    <t xml:space="preserve">Justificación Trimestral:   Para este tercer trimestre  se utilizó  $12,803.21, teniendo un avance del 100% trimestral.                                                                                                                                                                                                                         -                                                                                                                                   Justificación Anual:  Para este tercer trimestre, se obtuvo un avance anual del 20.29%. Se estima utilizar el recurso faltante en el siguientes trimestre.                                                                      </t>
  </si>
  <si>
    <t xml:space="preserve"> DIRECCIÓN GENERAL DE EDUCACIÓN MUNICIPAL</t>
  </si>
  <si>
    <t xml:space="preserve">Justificación Trimestral:   Para este tercer trimestre  se utilizó  $345,998.12, teniendo un avance del 100% trimestral.                                                                                                                                                                                                                                               -                                                                                                                                   Justificación Anual:  Para este tercer trimestre, se obtuvo un avance anual del 2.02%. Se estima utilizar el recurso faltante en el siguientes trimestre.                                                                       </t>
  </si>
  <si>
    <t>BECAS</t>
  </si>
  <si>
    <t xml:space="preserve">Justificación Trimestral:   Para este tercer trimestre  se utilizó  $6,672,860.36, teniendo un avance del 100% trimestral.                                                                                                                                                                                                                                                                                                                           -                                                                                                                                   Justificación Anual:  Para este tercer trimestre, se obtuvo un avance anual del 53.65%. Se estima utilizar el recurso faltante en el siguientes trimestre.       </t>
  </si>
  <si>
    <t>BIBLIOTECAS</t>
  </si>
  <si>
    <t xml:space="preserve">Justificación Trimestral:   Para este tercer trimestre no se utilizó, teniendo un avance del 100% trimestral.                                                                                                                                                                                                                                                                                                                                 -                                                                                                                                   Justificación Anual:  Para este tercer trimestre, se obtuvo un avance anual del 38.36%. Se estima utilizar el recurso faltante en el siguientes trimestre.                                         </t>
  </si>
  <si>
    <t>DIRECCION GENERAL DE SALUD</t>
  </si>
  <si>
    <t xml:space="preserve">Justificación Trimestral:   Para este tercer trimestre  se utilizó $153,183.10, teniendo un avance del 100% trimestral.                                                                                                                                                                                                                                                                                                                                                                                    -                                                                                                                                   Justificación Anual:  Para este tercer trimestre, se obtuvo un avance anual del 25.29%. Se estima utilizar el recurso faltante en el siguientes trimestre.                                                             </t>
  </si>
  <si>
    <t>DIRECCION DE SALUD HUMANA</t>
  </si>
  <si>
    <t xml:space="preserve">Justificación Trimestral:   Para este tercer trimestre  se utilizó 25,623.24, teniendo un avance del 100% trimestral.                                                                                                                                                                                                                                                                                                                                                                             -                                                                                                                                   Justificación Anual:  Para este tercer trimestre, se obtuvo un avance anual del 22.39%. Se estima utilizar el recurso faltante en el siguientes trimestre.                                                                    </t>
  </si>
  <si>
    <t>DIRECCION DE SALUD MENTAL</t>
  </si>
  <si>
    <t xml:space="preserve">Justificación Trimestral:   Para este tercer trimestre no  se utilizó , teniendo un avance del 100% trimestral.                                                                                                                                                                                                                                                                                                                                                                               -                                                                                                                                   Justificación Anual:  Para este tercer trimestre, se obtuvo un avance anual.                                                         </t>
  </si>
  <si>
    <t xml:space="preserve">DIRECCION DE SALUD AMBIENTAL </t>
  </si>
  <si>
    <t xml:space="preserve">Justificación Trimestral:   Para este tercer trimestre no  se utilizó , teniendo un avance del 100% trimestral.                                                                                                                                                                                                                                                                                                                                                                           -                                                                                                                                   Justificación Anual:  Para este tercer trimestre, no se obtuvo un avance anual.                                          </t>
  </si>
  <si>
    <t xml:space="preserve">DIRECCION GENERAL DE DESARROLLO ECONOMICO </t>
  </si>
  <si>
    <t xml:space="preserve">Justificación Trimestral:   Para este tercer trimestre  se utilizó $150400.42, teniendo un avance del 100% trimestral.                                                                                                                                                                                                                                                                                                                                                                              -                                                                                                                                   Justificación Anual:  Para este tercer trimestre, se obtuvo un avance anual del 51.70%. Se estima utilizar el recurso faltante en el siguientes trimestre.                                                       </t>
  </si>
  <si>
    <t>DIRECCION DE FOMENTO AL DESARROLLO AGROPECUARIO, PESQUERO Y FORESTAL</t>
  </si>
  <si>
    <t xml:space="preserve">Justificación Trimestral:   Para este tercer trimestre  no se utilizó , teniendo un avance del 100% trimestral.                                                                                                                                                                                                                                                                                                                                                                                    -                                                                                                                                   Justificación Anual: Para este tercer trimestre, no se obtuvo un avance anual.                                        </t>
  </si>
  <si>
    <t>DIRECCION DE FOMENTO AL DESARROLLO DE LA INDUSTRIA, COMERCIO Y SERVICIOS</t>
  </si>
  <si>
    <t xml:space="preserve">Justificación Trimestral:   Para este tercer trimestre no se utilizó, teniendo un avance del 100% trimestral.                                                                                                                                                                                                                                                                                                                                                                               -                                                                                                                                   Justificación Anual:  Para este tercer trimestre, no se obtuvo un avance anual.                                        </t>
  </si>
  <si>
    <t>DIRECCION DE FOMENTO AL DESARROLLO A LAS MICROEMPRESAS Y AL DESARROLLO RURAL</t>
  </si>
  <si>
    <t xml:space="preserve">Justificación Trimestral:   Para este tercer trimestre  se utilizó $67,026.29, teniendo un avance del 100% trimestral.                                                                                                                                                                                                                                                                                                                                                                          -                                                                                                                                   Justificación Anual:  Para este tercer trimestre, se obtuvo un avance anual del 13.41%. Se estima utilizar el recurso faltante en el siguientes trimestre.                                                                     </t>
  </si>
  <si>
    <t xml:space="preserve">DIRECCION DEL SERVICIO MUNICIPAL DE EMPLEO Y CAPACITACION </t>
  </si>
  <si>
    <t xml:space="preserve">Justificación Trimestral:   Para este tercer trimestre  no se utilizó, teniendo un avance del 100% trimestral.                                                                                                                                                                                                                                                                                                                                                                     -                                                                                                                                   Justificación Anual: Para este tercer trimestre, no se obtuvo un avance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</si>
</sst>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8">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sz val="8"/>
      <name val="Calibri"/>
      <family val="2"/>
      <scheme val="minor"/>
    </font>
    <font>
      <b/>
      <sz val="12"/>
      <color theme="1"/>
      <name val="Calibri"/>
      <family val="2"/>
      <scheme val="minor"/>
    </font>
    <font>
      <b/>
      <sz val="14"/>
      <name val="Arial"/>
      <family val="2"/>
    </font>
    <font>
      <b/>
      <sz val="24"/>
      <color theme="1"/>
      <name val="Calibri"/>
      <family val="2"/>
      <scheme val="minor"/>
    </font>
    <font>
      <sz val="13"/>
      <color theme="1"/>
      <name val="Calibri"/>
      <family val="2"/>
      <scheme val="minor"/>
    </font>
    <font>
      <b/>
      <sz val="14"/>
      <color theme="1"/>
      <name val="Arial"/>
      <family val="2"/>
    </font>
    <font>
      <b/>
      <sz val="24"/>
      <color theme="1"/>
      <name val="Arial"/>
      <family val="2"/>
    </font>
    <font>
      <b/>
      <sz val="11"/>
      <color rgb="FFFF0000"/>
      <name val="Arial"/>
      <family val="2"/>
    </font>
    <font>
      <sz val="11"/>
      <color rgb="FF000000"/>
      <name val="Arial"/>
      <family val="2"/>
    </font>
    <font>
      <sz val="8"/>
      <name val="Arial"/>
      <family val="2"/>
    </font>
    <font>
      <b/>
      <sz val="8"/>
      <name val="Arial"/>
      <family val="2"/>
    </font>
    <font>
      <sz val="10"/>
      <color theme="1"/>
      <name val="Arial"/>
      <family val="2"/>
    </font>
    <font>
      <b/>
      <sz val="10"/>
      <color theme="1"/>
      <name val="Arial"/>
      <family val="2"/>
    </font>
    <font>
      <sz val="9"/>
      <color theme="1"/>
      <name val="Arial"/>
      <family val="2"/>
    </font>
    <font>
      <b/>
      <sz val="9"/>
      <color theme="1"/>
      <name val="Arial"/>
      <family val="2"/>
    </font>
    <font>
      <sz val="8"/>
      <color theme="1"/>
      <name val="Arial"/>
      <family val="2"/>
    </font>
    <font>
      <b/>
      <sz val="8"/>
      <color theme="1"/>
      <name val="Arial"/>
      <family val="2"/>
    </font>
    <font>
      <sz val="9"/>
      <name val="Arial"/>
      <family val="2"/>
    </font>
    <font>
      <b/>
      <sz val="9"/>
      <name val="Arial"/>
      <family val="2"/>
    </font>
    <font>
      <sz val="12"/>
      <color rgb="FF000000"/>
      <name val="Century Gothic"/>
      <family val="1"/>
    </font>
  </fonts>
  <fills count="18">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indexed="64"/>
      </patternFill>
    </fill>
    <fill>
      <patternFill patternType="solid">
        <fgColor rgb="FFFDE9EB"/>
        <bgColor indexed="64"/>
      </patternFill>
    </fill>
    <fill>
      <patternFill patternType="solid">
        <fgColor rgb="FFFFEFF3"/>
        <bgColor indexed="64"/>
      </patternFill>
    </fill>
    <fill>
      <patternFill patternType="solid">
        <fgColor rgb="FFFDE9EB"/>
        <bgColor rgb="FF000000"/>
      </patternFill>
    </fill>
    <fill>
      <patternFill patternType="solid">
        <fgColor rgb="FFED9EB7"/>
        <bgColor rgb="FF000000"/>
      </patternFill>
    </fill>
    <fill>
      <patternFill patternType="solid">
        <fgColor rgb="FFED9EB7"/>
        <bgColor indexed="64"/>
      </patternFill>
    </fill>
    <fill>
      <patternFill patternType="solid">
        <fgColor theme="6" tint="0.79998168889431442"/>
        <bgColor indexed="64"/>
      </patternFill>
    </fill>
    <fill>
      <patternFill patternType="solid">
        <fgColor rgb="FFEC9EB6"/>
        <bgColor indexed="64"/>
      </patternFill>
    </fill>
    <fill>
      <patternFill patternType="solid">
        <fgColor rgb="FFFFEC9C"/>
        <bgColor indexed="64"/>
      </patternFill>
    </fill>
    <fill>
      <patternFill patternType="solid">
        <fgColor rgb="FFFEEAEC"/>
        <bgColor indexed="64"/>
      </patternFill>
    </fill>
  </fills>
  <borders count="108">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thin">
        <color indexed="64"/>
      </left>
      <right style="medium">
        <color theme="1"/>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thick">
        <color rgb="FF4F7278"/>
      </left>
      <right style="thin">
        <color rgb="FF000000"/>
      </right>
      <top style="thin">
        <color rgb="FF000000"/>
      </top>
      <bottom style="thick">
        <color rgb="FF4F7278"/>
      </bottom>
      <diagonal/>
    </border>
    <border>
      <left style="thick">
        <color rgb="FF4F7278"/>
      </left>
      <right style="thin">
        <color rgb="FF000000"/>
      </right>
      <top style="thick">
        <color rgb="FF4F7278"/>
      </top>
      <bottom style="thick">
        <color rgb="FF4F7278"/>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medium">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239">
    <xf numFmtId="0" fontId="0" fillId="0" borderId="0" xfId="0"/>
    <xf numFmtId="0" fontId="0" fillId="7" borderId="0" xfId="0" applyFill="1"/>
    <xf numFmtId="0" fontId="3"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6" xfId="0" applyFont="1" applyFill="1" applyBorder="1" applyAlignment="1">
      <alignment horizontal="center" vertical="center" wrapText="1"/>
    </xf>
    <xf numFmtId="164" fontId="6" fillId="5" borderId="27" xfId="2" applyNumberFormat="1" applyFont="1" applyFill="1" applyBorder="1" applyAlignment="1">
      <alignment horizontal="center" vertical="center" wrapText="1"/>
    </xf>
    <xf numFmtId="3" fontId="3" fillId="9" borderId="21" xfId="0" applyNumberFormat="1" applyFont="1" applyFill="1" applyBorder="1" applyAlignment="1">
      <alignment horizontal="center" vertical="center" wrapText="1"/>
    </xf>
    <xf numFmtId="0" fontId="3" fillId="5" borderId="21" xfId="0" applyFont="1" applyFill="1" applyBorder="1" applyAlignment="1">
      <alignment horizontal="center" vertical="center" wrapText="1"/>
    </xf>
    <xf numFmtId="3" fontId="3" fillId="9" borderId="22" xfId="0" applyNumberFormat="1" applyFont="1" applyFill="1" applyBorder="1" applyAlignment="1">
      <alignment horizontal="center" vertical="center" wrapText="1"/>
    </xf>
    <xf numFmtId="10" fontId="0" fillId="6" borderId="34" xfId="0" applyNumberFormat="1" applyFill="1" applyBorder="1" applyAlignment="1">
      <alignment horizontal="center" vertical="center" wrapText="1"/>
    </xf>
    <xf numFmtId="10" fontId="0" fillId="6" borderId="35" xfId="0" applyNumberForma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43" xfId="2" applyFont="1" applyFill="1" applyBorder="1" applyAlignment="1">
      <alignment horizontal="center" vertical="center" wrapText="1"/>
    </xf>
    <xf numFmtId="44" fontId="3" fillId="4" borderId="44" xfId="2" applyFont="1" applyFill="1" applyBorder="1" applyAlignment="1">
      <alignment horizontal="center" vertical="center" wrapText="1"/>
    </xf>
    <xf numFmtId="44" fontId="3" fillId="4" borderId="45" xfId="2"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1" xfId="2" applyFont="1" applyFill="1" applyBorder="1" applyAlignment="1">
      <alignment horizontal="center" vertical="center" wrapText="1"/>
    </xf>
    <xf numFmtId="44" fontId="3" fillId="4" borderId="33"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3" fontId="3" fillId="4" borderId="36" xfId="0" applyNumberFormat="1" applyFont="1" applyFill="1" applyBorder="1" applyAlignment="1">
      <alignment horizontal="center" vertical="center" wrapText="1"/>
    </xf>
    <xf numFmtId="3" fontId="3" fillId="4" borderId="49"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38"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10" fontId="0" fillId="6" borderId="36" xfId="0" applyNumberForma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33" xfId="0" applyNumberFormat="1" applyFont="1" applyFill="1" applyBorder="1" applyAlignment="1">
      <alignment horizontal="center" vertical="center" wrapText="1"/>
    </xf>
    <xf numFmtId="10" fontId="0" fillId="6" borderId="57" xfId="0" applyNumberFormat="1" applyFill="1" applyBorder="1" applyAlignment="1">
      <alignment horizontal="center" vertical="center" wrapText="1"/>
    </xf>
    <xf numFmtId="10" fontId="0" fillId="6" borderId="21" xfId="0" applyNumberFormat="1" applyFill="1" applyBorder="1" applyAlignment="1">
      <alignment horizontal="center" vertical="center" wrapText="1"/>
    </xf>
    <xf numFmtId="0" fontId="4" fillId="10" borderId="46" xfId="0" applyFont="1" applyFill="1" applyBorder="1" applyAlignment="1">
      <alignment horizontal="center" vertical="center" wrapText="1"/>
    </xf>
    <xf numFmtId="0" fontId="6" fillId="10" borderId="59"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3" fillId="5" borderId="59" xfId="0" applyFont="1" applyFill="1" applyBorder="1" applyAlignment="1">
      <alignment horizontal="justify" vertical="center" wrapText="1"/>
    </xf>
    <xf numFmtId="0" fontId="3" fillId="5" borderId="59" xfId="0" applyFont="1" applyFill="1" applyBorder="1" applyAlignment="1">
      <alignment horizontal="center" vertical="center" wrapText="1"/>
    </xf>
    <xf numFmtId="0" fontId="3" fillId="10"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3" fillId="5" borderId="61" xfId="0" applyFont="1" applyFill="1" applyBorder="1" applyAlignment="1">
      <alignment horizontal="justify" vertical="center" wrapText="1"/>
    </xf>
    <xf numFmtId="0" fontId="3" fillId="7" borderId="62" xfId="0" applyFont="1" applyFill="1" applyBorder="1" applyAlignment="1">
      <alignment horizontal="center" vertical="center" wrapText="1"/>
    </xf>
    <xf numFmtId="0" fontId="3" fillId="7" borderId="63" xfId="0" applyFont="1" applyFill="1" applyBorder="1" applyAlignment="1">
      <alignment horizontal="center" vertical="center" wrapText="1"/>
    </xf>
    <xf numFmtId="3" fontId="3" fillId="7" borderId="63" xfId="0" applyNumberFormat="1" applyFont="1" applyFill="1" applyBorder="1" applyAlignment="1">
      <alignment horizontal="center" vertical="center" wrapText="1"/>
    </xf>
    <xf numFmtId="3" fontId="3" fillId="7" borderId="62" xfId="0" applyNumberFormat="1" applyFont="1" applyFill="1" applyBorder="1" applyAlignment="1">
      <alignment horizontal="center" vertical="center" wrapText="1"/>
    </xf>
    <xf numFmtId="0" fontId="6" fillId="10" borderId="66" xfId="0" applyFont="1" applyFill="1" applyBorder="1" applyAlignment="1">
      <alignment horizontal="left" vertical="center" wrapText="1"/>
    </xf>
    <xf numFmtId="0" fontId="6" fillId="5" borderId="66" xfId="0" applyFont="1" applyFill="1" applyBorder="1" applyAlignment="1">
      <alignment horizontal="left" vertical="center" wrapText="1"/>
    </xf>
    <xf numFmtId="0" fontId="3" fillId="10" borderId="66" xfId="0" applyFont="1" applyFill="1" applyBorder="1" applyAlignment="1">
      <alignment horizontal="left" vertical="center" wrapText="1"/>
    </xf>
    <xf numFmtId="0" fontId="3" fillId="5" borderId="66" xfId="0" applyFont="1" applyFill="1" applyBorder="1" applyAlignment="1">
      <alignment horizontal="left" vertical="center" wrapText="1"/>
    </xf>
    <xf numFmtId="0" fontId="4" fillId="5" borderId="66" xfId="0" applyFont="1" applyFill="1" applyBorder="1" applyAlignment="1">
      <alignment horizontal="left" vertical="center" wrapText="1"/>
    </xf>
    <xf numFmtId="0" fontId="6" fillId="5" borderId="67" xfId="0" applyFont="1" applyFill="1" applyBorder="1" applyAlignment="1">
      <alignment horizontal="left" vertical="center" wrapText="1"/>
    </xf>
    <xf numFmtId="0" fontId="3" fillId="7" borderId="68" xfId="0"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3" fillId="7" borderId="71" xfId="0" applyFont="1" applyFill="1" applyBorder="1" applyAlignment="1">
      <alignment horizontal="center" vertical="center" wrapText="1"/>
    </xf>
    <xf numFmtId="3" fontId="3" fillId="4" borderId="62" xfId="0" applyNumberFormat="1"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0" fontId="3" fillId="5" borderId="7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6" fillId="10" borderId="76" xfId="0" applyFont="1" applyFill="1" applyBorder="1" applyAlignment="1">
      <alignment horizontal="center" vertical="center" wrapText="1"/>
    </xf>
    <xf numFmtId="0" fontId="6" fillId="5" borderId="76"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6" fillId="5" borderId="75" xfId="0" applyFont="1" applyFill="1" applyBorder="1" applyAlignment="1">
      <alignment horizontal="center" vertical="center" wrapText="1"/>
    </xf>
    <xf numFmtId="0" fontId="6" fillId="5" borderId="14" xfId="0" applyFont="1" applyFill="1" applyBorder="1" applyAlignment="1">
      <alignment horizontal="left" vertical="center" wrapText="1"/>
    </xf>
    <xf numFmtId="0" fontId="6" fillId="9" borderId="14" xfId="0" applyFont="1" applyFill="1" applyBorder="1" applyAlignment="1">
      <alignment horizontal="left" vertical="center" wrapText="1"/>
    </xf>
    <xf numFmtId="0" fontId="3" fillId="5" borderId="77" xfId="0" applyFont="1" applyFill="1" applyBorder="1" applyAlignment="1">
      <alignment horizontal="center" vertical="center" wrapText="1"/>
    </xf>
    <xf numFmtId="44" fontId="3" fillId="4" borderId="4" xfId="2" applyFont="1" applyFill="1" applyBorder="1" applyAlignment="1">
      <alignment horizontal="center" vertical="center" wrapText="1"/>
    </xf>
    <xf numFmtId="10" fontId="0" fillId="6" borderId="4" xfId="0" applyNumberFormat="1" applyFill="1" applyBorder="1" applyAlignment="1">
      <alignment horizontal="center" vertical="center" wrapText="1"/>
    </xf>
    <xf numFmtId="0" fontId="3" fillId="5" borderId="35" xfId="0" applyFont="1" applyFill="1" applyBorder="1" applyAlignment="1">
      <alignment horizontal="center" vertical="center" wrapText="1"/>
    </xf>
    <xf numFmtId="44" fontId="3" fillId="4" borderId="36" xfId="2" applyFont="1" applyFill="1" applyBorder="1" applyAlignment="1">
      <alignment horizontal="center" vertical="center" wrapText="1"/>
    </xf>
    <xf numFmtId="164" fontId="6" fillId="5" borderId="35" xfId="2" applyNumberFormat="1" applyFont="1" applyFill="1" applyBorder="1" applyAlignment="1">
      <alignment horizontal="center" vertical="center" wrapText="1"/>
    </xf>
    <xf numFmtId="44" fontId="3" fillId="4" borderId="40" xfId="2" applyFont="1" applyFill="1" applyBorder="1" applyAlignment="1">
      <alignment horizontal="center" vertical="center" wrapText="1"/>
    </xf>
    <xf numFmtId="3" fontId="3" fillId="7" borderId="70" xfId="0" applyNumberFormat="1" applyFont="1" applyFill="1" applyBorder="1" applyAlignment="1">
      <alignment horizontal="center" vertical="center" wrapText="1"/>
    </xf>
    <xf numFmtId="0" fontId="3" fillId="9" borderId="78" xfId="0" applyFont="1" applyFill="1" applyBorder="1" applyAlignment="1">
      <alignment horizontal="center" vertical="center" wrapText="1"/>
    </xf>
    <xf numFmtId="1" fontId="6" fillId="0" borderId="79" xfId="1" applyNumberFormat="1" applyFont="1" applyFill="1" applyBorder="1" applyAlignment="1">
      <alignment horizontal="center" vertical="center" wrapText="1"/>
    </xf>
    <xf numFmtId="1" fontId="3" fillId="0" borderId="80" xfId="1" applyNumberFormat="1" applyFont="1" applyFill="1" applyBorder="1" applyAlignment="1">
      <alignment horizontal="center" vertical="center" wrapText="1"/>
    </xf>
    <xf numFmtId="1" fontId="3" fillId="0" borderId="81" xfId="1" applyNumberFormat="1" applyFont="1" applyFill="1" applyBorder="1" applyAlignment="1">
      <alignment horizontal="center" vertical="center" wrapText="1"/>
    </xf>
    <xf numFmtId="1" fontId="6" fillId="0" borderId="82"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4" fillId="5" borderId="23" xfId="0"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164" fontId="4" fillId="5" borderId="83" xfId="0" applyNumberFormat="1" applyFont="1" applyFill="1" applyBorder="1" applyAlignment="1">
      <alignment horizontal="center" vertical="center" wrapText="1"/>
    </xf>
    <xf numFmtId="164" fontId="3" fillId="5" borderId="84" xfId="0" applyNumberFormat="1" applyFont="1" applyFill="1" applyBorder="1" applyAlignment="1">
      <alignment horizontal="center" vertical="center" wrapText="1"/>
    </xf>
    <xf numFmtId="164" fontId="3" fillId="5" borderId="85" xfId="0" applyNumberFormat="1" applyFont="1" applyFill="1" applyBorder="1" applyAlignment="1">
      <alignment horizontal="center" vertical="center" wrapText="1"/>
    </xf>
    <xf numFmtId="164" fontId="3" fillId="5" borderId="86" xfId="0" applyNumberFormat="1" applyFont="1" applyFill="1" applyBorder="1" applyAlignment="1">
      <alignment horizontal="center" vertical="center" wrapText="1"/>
    </xf>
    <xf numFmtId="0" fontId="6" fillId="5" borderId="73" xfId="0" applyFont="1" applyFill="1" applyBorder="1" applyAlignment="1">
      <alignment horizontal="center" vertical="center" wrapText="1"/>
    </xf>
    <xf numFmtId="3" fontId="3" fillId="7" borderId="46" xfId="0" applyNumberFormat="1" applyFont="1" applyFill="1" applyBorder="1" applyAlignment="1">
      <alignment horizontal="center" vertical="center" wrapText="1"/>
    </xf>
    <xf numFmtId="44" fontId="3" fillId="4" borderId="77" xfId="2" applyFont="1" applyFill="1" applyBorder="1" applyAlignment="1">
      <alignment horizontal="center" vertical="center" wrapText="1"/>
    </xf>
    <xf numFmtId="44" fontId="3" fillId="4" borderId="5" xfId="2" applyFont="1" applyFill="1" applyBorder="1" applyAlignment="1">
      <alignment horizontal="center" vertical="center" wrapText="1"/>
    </xf>
    <xf numFmtId="44" fontId="3" fillId="4" borderId="35" xfId="2" applyFont="1" applyFill="1" applyBorder="1" applyAlignment="1">
      <alignment horizontal="center" vertical="center" wrapText="1"/>
    </xf>
    <xf numFmtId="44" fontId="3" fillId="4" borderId="49" xfId="2" applyFont="1" applyFill="1" applyBorder="1" applyAlignment="1">
      <alignment horizontal="center" vertical="center" wrapText="1"/>
    </xf>
    <xf numFmtId="44" fontId="3" fillId="4" borderId="35" xfId="2" applyFont="1" applyFill="1" applyBorder="1" applyAlignment="1">
      <alignment horizontal="right"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10" fontId="0" fillId="6" borderId="88" xfId="0" applyNumberFormat="1" applyFill="1" applyBorder="1" applyAlignment="1">
      <alignment horizontal="center" vertical="center" wrapText="1"/>
    </xf>
    <xf numFmtId="3" fontId="3" fillId="4" borderId="87" xfId="0" applyNumberFormat="1" applyFont="1" applyFill="1" applyBorder="1" applyAlignment="1">
      <alignment horizontal="center" vertical="center" wrapText="1"/>
    </xf>
    <xf numFmtId="10" fontId="0" fillId="6" borderId="77" xfId="0" applyNumberForma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top"/>
    </xf>
    <xf numFmtId="3" fontId="3" fillId="0" borderId="6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0" fontId="1" fillId="3" borderId="89" xfId="0" applyFont="1" applyFill="1" applyBorder="1" applyAlignment="1">
      <alignment horizontal="center" vertical="center" wrapText="1"/>
    </xf>
    <xf numFmtId="0" fontId="6" fillId="5" borderId="95" xfId="0" applyFont="1" applyFill="1" applyBorder="1" applyAlignment="1">
      <alignment horizontal="left" vertical="center" wrapText="1"/>
    </xf>
    <xf numFmtId="3" fontId="3" fillId="7" borderId="71" xfId="0" applyNumberFormat="1" applyFont="1" applyFill="1" applyBorder="1" applyAlignment="1">
      <alignment horizontal="center" vertical="center" wrapText="1"/>
    </xf>
    <xf numFmtId="10" fontId="12" fillId="6" borderId="91" xfId="0" applyNumberFormat="1" applyFont="1" applyFill="1" applyBorder="1" applyAlignment="1">
      <alignment horizontal="center" vertical="center" wrapText="1"/>
    </xf>
    <xf numFmtId="10" fontId="12" fillId="6" borderId="92" xfId="0" applyNumberFormat="1" applyFont="1" applyFill="1" applyBorder="1" applyAlignment="1">
      <alignment horizontal="center" vertical="center" wrapText="1"/>
    </xf>
    <xf numFmtId="10" fontId="12" fillId="6" borderId="59" xfId="0" applyNumberFormat="1" applyFont="1" applyFill="1" applyBorder="1" applyAlignment="1">
      <alignment horizontal="center" vertical="center" wrapText="1"/>
    </xf>
    <xf numFmtId="10" fontId="12" fillId="6" borderId="93" xfId="0" applyNumberFormat="1" applyFont="1" applyFill="1" applyBorder="1" applyAlignment="1">
      <alignment horizontal="center" vertical="center" wrapText="1"/>
    </xf>
    <xf numFmtId="10" fontId="12" fillId="6" borderId="90" xfId="0" applyNumberFormat="1" applyFont="1" applyFill="1" applyBorder="1" applyAlignment="1">
      <alignment horizontal="center" vertical="center" wrapText="1"/>
    </xf>
    <xf numFmtId="10" fontId="12" fillId="6" borderId="94" xfId="0" applyNumberFormat="1" applyFont="1" applyFill="1" applyBorder="1" applyAlignment="1">
      <alignment horizontal="center" vertical="center" wrapText="1"/>
    </xf>
    <xf numFmtId="8" fontId="3" fillId="4" borderId="49" xfId="2" applyNumberFormat="1"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5" borderId="74" xfId="0" applyFont="1" applyFill="1" applyBorder="1" applyAlignment="1">
      <alignment horizontal="justify" vertical="center" wrapText="1"/>
    </xf>
    <xf numFmtId="0" fontId="13" fillId="12" borderId="64"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4" fillId="12" borderId="65" xfId="0" applyFont="1" applyFill="1" applyBorder="1" applyAlignment="1">
      <alignment vertical="center" wrapText="1"/>
    </xf>
    <xf numFmtId="0" fontId="4" fillId="12" borderId="76" xfId="0" applyFont="1" applyFill="1" applyBorder="1" applyAlignment="1">
      <alignment horizontal="center" vertical="center" wrapText="1"/>
    </xf>
    <xf numFmtId="0" fontId="4" fillId="13" borderId="24" xfId="0" applyFont="1" applyFill="1" applyBorder="1" applyAlignment="1">
      <alignment horizontal="left" vertical="center" wrapText="1"/>
    </xf>
    <xf numFmtId="0" fontId="4" fillId="14" borderId="59" xfId="0" applyFont="1" applyFill="1" applyBorder="1" applyAlignment="1">
      <alignment horizontal="justify" vertical="center" wrapText="1"/>
    </xf>
    <xf numFmtId="0" fontId="3" fillId="14" borderId="59" xfId="0" applyFont="1" applyFill="1" applyBorder="1" applyAlignment="1">
      <alignment horizontal="justify" vertical="center" wrapText="1"/>
    </xf>
    <xf numFmtId="0" fontId="3" fillId="5" borderId="61" xfId="3" applyFont="1" applyFill="1" applyBorder="1" applyAlignment="1">
      <alignment horizontal="justify" vertical="center" wrapText="1"/>
    </xf>
    <xf numFmtId="0" fontId="3" fillId="10" borderId="59" xfId="3" applyFont="1" applyFill="1" applyBorder="1" applyAlignment="1">
      <alignment horizontal="justify" vertical="center" wrapText="1"/>
    </xf>
    <xf numFmtId="0" fontId="6" fillId="10" borderId="59" xfId="3" applyFont="1" applyFill="1" applyBorder="1" applyAlignment="1">
      <alignment horizontal="justify" vertical="center" wrapText="1"/>
    </xf>
    <xf numFmtId="0" fontId="6" fillId="10" borderId="59" xfId="3" applyFont="1" applyFill="1" applyBorder="1" applyAlignment="1">
      <alignment horizontal="left" vertical="center" wrapText="1"/>
    </xf>
    <xf numFmtId="0" fontId="3" fillId="5" borderId="59" xfId="3" applyFont="1" applyFill="1" applyBorder="1" applyAlignment="1">
      <alignment horizontal="left" vertical="center" wrapText="1"/>
    </xf>
    <xf numFmtId="0" fontId="6" fillId="5" borderId="59" xfId="3" applyFont="1" applyFill="1" applyBorder="1" applyAlignment="1">
      <alignment horizontal="justify" vertical="center" wrapText="1"/>
    </xf>
    <xf numFmtId="0" fontId="6" fillId="5" borderId="59" xfId="3" applyFont="1" applyFill="1" applyBorder="1" applyAlignment="1">
      <alignment horizontal="left" vertical="center" wrapText="1"/>
    </xf>
    <xf numFmtId="0" fontId="3" fillId="5" borderId="59" xfId="3" applyFont="1" applyFill="1" applyBorder="1" applyAlignment="1">
      <alignment horizontal="justify" vertical="center" wrapText="1"/>
    </xf>
    <xf numFmtId="0" fontId="4" fillId="5" borderId="59" xfId="3" applyFont="1" applyFill="1" applyBorder="1" applyAlignment="1">
      <alignment horizontal="justify" vertical="center" wrapText="1"/>
    </xf>
    <xf numFmtId="0" fontId="1" fillId="5" borderId="59" xfId="3" applyFont="1" applyFill="1" applyBorder="1" applyAlignment="1">
      <alignment horizontal="justify" vertical="center" wrapText="1"/>
    </xf>
    <xf numFmtId="0" fontId="3" fillId="14" borderId="59" xfId="3" applyFont="1" applyFill="1" applyBorder="1" applyAlignment="1">
      <alignment horizontal="justify" vertical="center" wrapText="1"/>
    </xf>
    <xf numFmtId="0" fontId="6" fillId="14" borderId="59" xfId="3" applyFont="1" applyFill="1" applyBorder="1" applyAlignment="1">
      <alignment horizontal="left" vertical="center" wrapText="1"/>
    </xf>
    <xf numFmtId="0" fontId="4" fillId="14" borderId="59" xfId="3" applyFont="1" applyFill="1" applyBorder="1" applyAlignment="1">
      <alignment horizontal="justify" vertical="center" wrapText="1"/>
    </xf>
    <xf numFmtId="0" fontId="3" fillId="14" borderId="59" xfId="3" applyFont="1" applyFill="1" applyBorder="1" applyAlignment="1">
      <alignment horizontal="left" vertical="center" wrapText="1"/>
    </xf>
    <xf numFmtId="0" fontId="4" fillId="14" borderId="59" xfId="3" applyFont="1" applyFill="1" applyBorder="1" applyAlignment="1">
      <alignment horizontal="left" vertical="center" wrapText="1"/>
    </xf>
    <xf numFmtId="0" fontId="3" fillId="10" borderId="59" xfId="3" applyFont="1" applyFill="1" applyBorder="1" applyAlignment="1">
      <alignment horizontal="left" vertical="center" wrapText="1"/>
    </xf>
    <xf numFmtId="0" fontId="6" fillId="15" borderId="59" xfId="3" applyFont="1" applyFill="1" applyBorder="1" applyAlignment="1">
      <alignment horizontal="justify" vertical="center" wrapText="1"/>
    </xf>
    <xf numFmtId="0" fontId="4" fillId="12" borderId="58" xfId="0" applyFont="1" applyFill="1" applyBorder="1" applyAlignment="1">
      <alignment horizontal="center" vertical="center" wrapText="1"/>
    </xf>
    <xf numFmtId="0" fontId="3" fillId="5" borderId="39" xfId="0" applyFont="1" applyFill="1" applyBorder="1" applyAlignment="1">
      <alignment horizontal="center" vertical="center" wrapText="1"/>
    </xf>
    <xf numFmtId="44" fontId="3" fillId="16" borderId="35" xfId="2" applyFont="1" applyFill="1" applyBorder="1" applyAlignment="1">
      <alignment horizontal="center" vertical="center" wrapText="1"/>
    </xf>
    <xf numFmtId="0" fontId="16" fillId="11" borderId="14" xfId="0" applyFont="1" applyFill="1" applyBorder="1" applyAlignment="1">
      <alignment horizontal="left" vertical="center" wrapText="1"/>
    </xf>
    <xf numFmtId="0" fontId="1" fillId="2" borderId="96" xfId="0" applyFont="1" applyFill="1" applyBorder="1" applyAlignment="1">
      <alignment horizontal="center" vertical="center" wrapText="1"/>
    </xf>
    <xf numFmtId="0" fontId="3" fillId="5" borderId="59" xfId="0" applyFont="1" applyFill="1" applyBorder="1" applyAlignment="1">
      <alignment horizontal="left" vertical="center" wrapText="1"/>
    </xf>
    <xf numFmtId="0" fontId="6" fillId="9" borderId="54" xfId="0" applyFont="1" applyFill="1" applyBorder="1" applyAlignment="1">
      <alignment horizontal="left" vertical="center" wrapText="1"/>
    </xf>
    <xf numFmtId="0" fontId="6" fillId="9" borderId="0" xfId="0" applyFont="1" applyFill="1" applyAlignment="1">
      <alignment horizontal="left" vertical="center" wrapText="1"/>
    </xf>
    <xf numFmtId="0" fontId="5" fillId="7" borderId="28"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0" fillId="0" borderId="0" xfId="0" applyAlignment="1">
      <alignment horizontal="left" vertical="center"/>
    </xf>
    <xf numFmtId="0" fontId="6" fillId="5" borderId="17" xfId="0" applyFont="1" applyFill="1" applyBorder="1" applyAlignment="1">
      <alignment horizontal="left" vertical="center" wrapText="1"/>
    </xf>
    <xf numFmtId="0" fontId="6" fillId="17" borderId="14" xfId="0" applyFont="1" applyFill="1" applyBorder="1" applyAlignment="1">
      <alignment horizontal="left" vertical="center" wrapText="1"/>
    </xf>
    <xf numFmtId="0" fontId="1" fillId="2" borderId="20" xfId="0" applyFont="1" applyFill="1" applyBorder="1" applyAlignment="1">
      <alignment horizontal="center" vertical="center" wrapText="1"/>
    </xf>
    <xf numFmtId="10" fontId="12" fillId="6" borderId="100" xfId="0" applyNumberFormat="1" applyFont="1" applyFill="1" applyBorder="1" applyAlignment="1">
      <alignment horizontal="center" vertical="center" wrapText="1"/>
    </xf>
    <xf numFmtId="10" fontId="12" fillId="6" borderId="101" xfId="0" applyNumberFormat="1" applyFont="1" applyFill="1" applyBorder="1" applyAlignment="1">
      <alignment horizontal="center" vertical="center" wrapText="1"/>
    </xf>
    <xf numFmtId="10" fontId="12" fillId="6" borderId="23" xfId="0" applyNumberFormat="1" applyFont="1" applyFill="1" applyBorder="1" applyAlignment="1">
      <alignment horizontal="center" vertical="center" wrapText="1"/>
    </xf>
    <xf numFmtId="3" fontId="3" fillId="0" borderId="62" xfId="0" applyNumberFormat="1" applyFont="1" applyBorder="1" applyAlignment="1">
      <alignment horizontal="center" vertical="center" wrapText="1"/>
    </xf>
    <xf numFmtId="0" fontId="17" fillId="15" borderId="59" xfId="3" applyFont="1" applyFill="1" applyBorder="1" applyAlignment="1">
      <alignment horizontal="justify" vertical="center" wrapText="1"/>
    </xf>
    <xf numFmtId="0" fontId="19" fillId="10" borderId="59" xfId="3" applyFont="1" applyFill="1" applyBorder="1" applyAlignment="1">
      <alignment horizontal="justify" vertical="center" wrapText="1"/>
    </xf>
    <xf numFmtId="0" fontId="23" fillId="10" borderId="59" xfId="3" applyFont="1" applyFill="1" applyBorder="1" applyAlignment="1">
      <alignment horizontal="justify" vertical="center" wrapText="1"/>
    </xf>
    <xf numFmtId="0" fontId="23" fillId="14" borderId="59" xfId="3" applyFont="1" applyFill="1" applyBorder="1" applyAlignment="1">
      <alignment horizontal="justify" vertical="center" wrapText="1"/>
    </xf>
    <xf numFmtId="0" fontId="21" fillId="10" borderId="59" xfId="3" applyFont="1" applyFill="1" applyBorder="1" applyAlignment="1">
      <alignment horizontal="left" vertical="center" wrapText="1"/>
    </xf>
    <xf numFmtId="0" fontId="21" fillId="10" borderId="59" xfId="0" applyFont="1" applyFill="1" applyBorder="1" applyAlignment="1">
      <alignment horizontal="justify" vertical="center" wrapText="1"/>
    </xf>
    <xf numFmtId="0" fontId="6" fillId="0" borderId="0" xfId="0" applyFont="1" applyAlignment="1">
      <alignment wrapText="1"/>
    </xf>
    <xf numFmtId="0" fontId="6" fillId="0" borderId="95" xfId="0" applyFont="1" applyBorder="1" applyAlignment="1">
      <alignment horizontal="left" vertical="center" wrapText="1"/>
    </xf>
    <xf numFmtId="0" fontId="25" fillId="10" borderId="59" xfId="3" applyFont="1" applyFill="1" applyBorder="1" applyAlignment="1">
      <alignment horizontal="justify" vertical="center" wrapText="1"/>
    </xf>
    <xf numFmtId="0" fontId="21" fillId="5" borderId="59" xfId="3" applyFont="1" applyFill="1" applyBorder="1" applyAlignment="1">
      <alignment horizontal="justify" vertical="center" wrapText="1"/>
    </xf>
    <xf numFmtId="10" fontId="12" fillId="6" borderId="61" xfId="0" applyNumberFormat="1" applyFont="1" applyFill="1" applyBorder="1" applyAlignment="1">
      <alignment horizontal="center" vertical="center" wrapText="1"/>
    </xf>
    <xf numFmtId="10" fontId="12" fillId="6" borderId="102" xfId="0" applyNumberFormat="1" applyFont="1" applyFill="1" applyBorder="1" applyAlignment="1">
      <alignment horizontal="center" vertical="center" wrapText="1"/>
    </xf>
    <xf numFmtId="10" fontId="12" fillId="6" borderId="103" xfId="0" applyNumberFormat="1" applyFont="1" applyFill="1" applyBorder="1" applyAlignment="1">
      <alignment horizontal="center" vertical="center" wrapText="1"/>
    </xf>
    <xf numFmtId="8" fontId="0" fillId="0" borderId="0" xfId="0" applyNumberFormat="1"/>
    <xf numFmtId="8" fontId="27" fillId="0" borderId="104" xfId="0" applyNumberFormat="1" applyFont="1" applyBorder="1" applyAlignment="1">
      <alignment horizontal="center" vertical="center" wrapText="1" readingOrder="1"/>
    </xf>
    <xf numFmtId="8" fontId="27" fillId="0" borderId="105" xfId="0" applyNumberFormat="1" applyFont="1" applyBorder="1" applyAlignment="1">
      <alignment horizontal="center" vertical="center" wrapText="1" readingOrder="1"/>
    </xf>
    <xf numFmtId="3" fontId="3" fillId="0" borderId="68" xfId="0" applyNumberFormat="1" applyFont="1" applyBorder="1" applyAlignment="1">
      <alignment horizontal="center" vertical="center" wrapText="1"/>
    </xf>
    <xf numFmtId="0" fontId="3" fillId="9" borderId="14" xfId="0" applyFont="1" applyFill="1" applyBorder="1" applyAlignment="1">
      <alignment horizontal="left" vertical="center" wrapText="1"/>
    </xf>
    <xf numFmtId="10" fontId="12" fillId="6" borderId="106" xfId="0" applyNumberFormat="1" applyFont="1" applyFill="1" applyBorder="1" applyAlignment="1">
      <alignment horizontal="center" vertical="center" wrapText="1"/>
    </xf>
    <xf numFmtId="0" fontId="0" fillId="0" borderId="2" xfId="0" applyBorder="1"/>
    <xf numFmtId="10" fontId="12" fillId="6" borderId="107" xfId="0"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 fillId="7" borderId="55"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1" xfId="0" applyFont="1" applyFill="1" applyBorder="1" applyAlignment="1">
      <alignment horizontal="center" vertical="center" wrapText="1"/>
    </xf>
    <xf numFmtId="3" fontId="4" fillId="9" borderId="6" xfId="0" applyNumberFormat="1" applyFont="1" applyFill="1" applyBorder="1" applyAlignment="1">
      <alignment horizontal="center" vertical="center" wrapText="1"/>
    </xf>
    <xf numFmtId="3" fontId="4" fillId="9" borderId="7" xfId="0" applyNumberFormat="1" applyFont="1" applyFill="1" applyBorder="1" applyAlignment="1">
      <alignment horizontal="center" vertical="center" wrapText="1"/>
    </xf>
    <xf numFmtId="3" fontId="4" fillId="9" borderId="8" xfId="0" applyNumberFormat="1" applyFont="1" applyFill="1" applyBorder="1" applyAlignment="1">
      <alignment horizontal="center" vertical="center" wrapText="1"/>
    </xf>
    <xf numFmtId="0" fontId="5" fillId="8" borderId="12"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11" fillId="0" borderId="32" xfId="0" applyFont="1" applyBorder="1" applyAlignment="1">
      <alignment horizontal="center" vertical="center" wrapText="1"/>
    </xf>
    <xf numFmtId="0" fontId="11" fillId="0" borderId="0" xfId="0" applyFont="1" applyAlignment="1">
      <alignment horizontal="center" vertical="center" wrapText="1"/>
    </xf>
    <xf numFmtId="0" fontId="14" fillId="12" borderId="9"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0" xfId="0" applyFont="1" applyFill="1" applyAlignment="1">
      <alignment horizontal="center" vertical="center" wrapText="1"/>
    </xf>
    <xf numFmtId="0" fontId="14" fillId="12" borderId="29" xfId="0" applyFont="1" applyFill="1" applyBorder="1" applyAlignment="1">
      <alignment horizontal="center" vertical="center" wrapText="1"/>
    </xf>
    <xf numFmtId="0" fontId="14" fillId="12" borderId="30"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3" fillId="13" borderId="97" xfId="0" applyFont="1" applyFill="1" applyBorder="1" applyAlignment="1">
      <alignment horizontal="left" vertical="center" wrapText="1"/>
    </xf>
    <xf numFmtId="0" fontId="13" fillId="13" borderId="98" xfId="0" applyFont="1" applyFill="1" applyBorder="1" applyAlignment="1">
      <alignment horizontal="left" vertical="center" wrapText="1"/>
    </xf>
    <xf numFmtId="0" fontId="13" fillId="13" borderId="99" xfId="0" applyFont="1" applyFill="1" applyBorder="1" applyAlignment="1">
      <alignment horizontal="left" vertical="center" wrapText="1"/>
    </xf>
    <xf numFmtId="0" fontId="13" fillId="12" borderId="12" xfId="0" applyFont="1" applyFill="1" applyBorder="1" applyAlignment="1">
      <alignment horizontal="center" vertical="center" wrapText="1"/>
    </xf>
    <xf numFmtId="0" fontId="13" fillId="12" borderId="10"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6"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8" xfId="0" applyFont="1" applyFill="1" applyBorder="1" applyAlignment="1">
      <alignment horizontal="center" vertical="center"/>
    </xf>
  </cellXfs>
  <cellStyles count="4">
    <cellStyle name="Moneda" xfId="2" builtinId="4"/>
    <cellStyle name="Normal" xfId="0" builtinId="0"/>
    <cellStyle name="Normal 2" xfId="3" xr:uid="{5280AAFF-43AC-9741-A165-D47C93E16C70}"/>
    <cellStyle name="Porcentaje" xfId="1" builtinId="5"/>
  </cellStyles>
  <dxfs count="12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555"/>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5555"/>
        </patternFill>
      </fill>
    </dxf>
    <dxf>
      <fill>
        <patternFill>
          <bgColor theme="9" tint="0.39994506668294322"/>
        </patternFill>
      </fill>
    </dxf>
    <dxf>
      <fill>
        <patternFill>
          <bgColor rgb="FFFFFF0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5353"/>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5353"/>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0"/>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EEAEC"/>
      <color rgb="FFFFEC9C"/>
      <color rgb="FFED9EB7"/>
      <color rgb="FFFF5353"/>
      <color rgb="FFFDE9EB"/>
      <color rgb="FFBD2452"/>
      <color rgb="FF611D1D"/>
      <color rgb="FFFEF4F5"/>
      <color rgb="FFF9D3D8"/>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195943</xdr:colOff>
      <xdr:row>1</xdr:row>
      <xdr:rowOff>399421</xdr:rowOff>
    </xdr:from>
    <xdr:to>
      <xdr:col>2</xdr:col>
      <xdr:colOff>1384073</xdr:colOff>
      <xdr:row>5</xdr:row>
      <xdr:rowOff>375965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602621"/>
          <a:ext cx="3169885" cy="1881544"/>
        </a:xfrm>
        <a:prstGeom prst="rect">
          <a:avLst/>
        </a:prstGeom>
      </xdr:spPr>
    </xdr:pic>
    <xdr:clientData/>
  </xdr:twoCellAnchor>
  <xdr:twoCellAnchor editAs="oneCell">
    <xdr:from>
      <xdr:col>2</xdr:col>
      <xdr:colOff>1778000</xdr:colOff>
      <xdr:row>1</xdr:row>
      <xdr:rowOff>50800</xdr:rowOff>
    </xdr:from>
    <xdr:to>
      <xdr:col>3</xdr:col>
      <xdr:colOff>1660156</xdr:colOff>
      <xdr:row>8</xdr:row>
      <xdr:rowOff>6791</xdr:rowOff>
    </xdr:to>
    <xdr:pic>
      <xdr:nvPicPr>
        <xdr:cNvPr id="4" name="Imagen 3">
          <a:extLst>
            <a:ext uri="{FF2B5EF4-FFF2-40B4-BE49-F238E27FC236}">
              <a16:creationId xmlns:a16="http://schemas.microsoft.com/office/drawing/2014/main" id="{7A7CA8E6-ACB8-8FD9-42C1-1740272516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97400" y="254000"/>
          <a:ext cx="2667000" cy="2667000"/>
        </a:xfrm>
        <a:prstGeom prst="rect">
          <a:avLst/>
        </a:prstGeom>
      </xdr:spPr>
    </xdr:pic>
    <xdr:clientData/>
  </xdr:twoCellAnchor>
  <xdr:twoCellAnchor editAs="oneCell">
    <xdr:from>
      <xdr:col>21</xdr:col>
      <xdr:colOff>293982</xdr:colOff>
      <xdr:row>0</xdr:row>
      <xdr:rowOff>176388</xdr:rowOff>
    </xdr:from>
    <xdr:to>
      <xdr:col>22</xdr:col>
      <xdr:colOff>4749060</xdr:colOff>
      <xdr:row>6</xdr:row>
      <xdr:rowOff>70555</xdr:rowOff>
    </xdr:to>
    <xdr:pic>
      <xdr:nvPicPr>
        <xdr:cNvPr id="3" name="Imagen 2">
          <a:extLst>
            <a:ext uri="{FF2B5EF4-FFF2-40B4-BE49-F238E27FC236}">
              <a16:creationId xmlns:a16="http://schemas.microsoft.com/office/drawing/2014/main" id="{516BB945-50A7-0D48-BC9E-C0F69DEFE0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60186" y="176388"/>
          <a:ext cx="6077725" cy="23636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8"/>
  <sheetViews>
    <sheetView tabSelected="1" view="pageBreakPreview" topLeftCell="S103" zoomScale="91" zoomScaleNormal="50" zoomScaleSheetLayoutView="130" workbookViewId="0">
      <selection activeCell="O87" sqref="O87:R87"/>
    </sheetView>
  </sheetViews>
  <sheetFormatPr defaultColWidth="11.42578125" defaultRowHeight="15"/>
  <cols>
    <col min="2" max="2" width="25.85546875" customWidth="1"/>
    <col min="3" max="3" width="35.85546875" customWidth="1"/>
    <col min="4" max="4" width="33.85546875" customWidth="1"/>
    <col min="5" max="5" width="31.42578125" customWidth="1"/>
    <col min="6" max="6" width="37.140625" customWidth="1"/>
    <col min="7" max="22" width="17.28515625" customWidth="1"/>
    <col min="23" max="23" width="71.28515625" style="167" customWidth="1"/>
  </cols>
  <sheetData>
    <row r="1" spans="1:23" ht="15.95" thickBot="1"/>
    <row r="2" spans="1:23" ht="63" customHeight="1">
      <c r="A2" s="1"/>
      <c r="B2" s="1"/>
      <c r="C2" s="1"/>
      <c r="D2" s="1"/>
      <c r="E2" s="214" t="s">
        <v>0</v>
      </c>
      <c r="F2" s="215"/>
      <c r="G2" s="215"/>
      <c r="H2" s="215"/>
      <c r="I2" s="215"/>
      <c r="J2" s="215"/>
      <c r="K2" s="215"/>
      <c r="L2" s="215"/>
      <c r="M2" s="215"/>
      <c r="N2" s="215"/>
      <c r="O2" s="215"/>
      <c r="P2" s="215"/>
      <c r="Q2" s="215"/>
      <c r="R2" s="215"/>
      <c r="S2" s="215"/>
      <c r="T2" s="215"/>
      <c r="U2" s="216"/>
    </row>
    <row r="3" spans="1:23" ht="30" customHeight="1">
      <c r="A3" s="1"/>
      <c r="B3" s="1"/>
      <c r="C3" s="1"/>
      <c r="D3" s="1"/>
      <c r="E3" s="217" t="s">
        <v>1</v>
      </c>
      <c r="F3" s="218"/>
      <c r="G3" s="218"/>
      <c r="H3" s="218"/>
      <c r="I3" s="218"/>
      <c r="J3" s="218"/>
      <c r="K3" s="218"/>
      <c r="L3" s="218"/>
      <c r="M3" s="218"/>
      <c r="N3" s="218"/>
      <c r="O3" s="218"/>
      <c r="P3" s="218"/>
      <c r="Q3" s="218"/>
      <c r="R3" s="218"/>
      <c r="S3" s="218"/>
      <c r="T3" s="218"/>
      <c r="U3" s="219"/>
    </row>
    <row r="4" spans="1:23" ht="26.25" customHeight="1">
      <c r="A4" s="1"/>
      <c r="B4" s="1"/>
      <c r="C4" s="1"/>
      <c r="D4" s="1"/>
      <c r="E4" s="217" t="s">
        <v>2</v>
      </c>
      <c r="F4" s="218"/>
      <c r="G4" s="218"/>
      <c r="H4" s="218"/>
      <c r="I4" s="218"/>
      <c r="J4" s="218"/>
      <c r="K4" s="218"/>
      <c r="L4" s="218"/>
      <c r="M4" s="218"/>
      <c r="N4" s="218"/>
      <c r="O4" s="218"/>
      <c r="P4" s="218"/>
      <c r="Q4" s="218"/>
      <c r="R4" s="218"/>
      <c r="S4" s="218"/>
      <c r="T4" s="218"/>
      <c r="U4" s="219"/>
    </row>
    <row r="5" spans="1:23" ht="30" customHeight="1">
      <c r="A5" s="1"/>
      <c r="B5" s="1"/>
      <c r="C5" s="1"/>
      <c r="D5" s="1"/>
      <c r="E5" s="217" t="s">
        <v>3</v>
      </c>
      <c r="F5" s="218"/>
      <c r="G5" s="218"/>
      <c r="H5" s="218"/>
      <c r="I5" s="218"/>
      <c r="J5" s="218"/>
      <c r="K5" s="218"/>
      <c r="L5" s="218"/>
      <c r="M5" s="218"/>
      <c r="N5" s="218"/>
      <c r="O5" s="218"/>
      <c r="P5" s="218"/>
      <c r="Q5" s="218"/>
      <c r="R5" s="218"/>
      <c r="S5" s="218"/>
      <c r="T5" s="218"/>
      <c r="U5" s="219"/>
    </row>
    <row r="6" spans="1:23" ht="30.95" thickBot="1">
      <c r="A6" s="1"/>
      <c r="B6" s="1"/>
      <c r="C6" s="1"/>
      <c r="D6" s="1"/>
      <c r="E6" s="220"/>
      <c r="F6" s="221"/>
      <c r="G6" s="221"/>
      <c r="H6" s="221"/>
      <c r="I6" s="221"/>
      <c r="J6" s="221"/>
      <c r="K6" s="221"/>
      <c r="L6" s="221"/>
      <c r="M6" s="221"/>
      <c r="N6" s="221"/>
      <c r="O6" s="221"/>
      <c r="P6" s="221"/>
      <c r="Q6" s="221"/>
      <c r="R6" s="221"/>
      <c r="S6" s="221"/>
      <c r="T6" s="221"/>
      <c r="U6" s="222"/>
    </row>
    <row r="7" spans="1:23">
      <c r="A7" s="1"/>
      <c r="B7" s="1"/>
      <c r="C7" s="1"/>
      <c r="D7" s="1"/>
      <c r="E7" s="1"/>
      <c r="F7" s="1"/>
      <c r="G7" s="1"/>
      <c r="H7" s="1"/>
      <c r="I7" s="1"/>
      <c r="J7" s="1"/>
      <c r="K7" s="1"/>
      <c r="L7" s="1"/>
      <c r="M7" s="1"/>
      <c r="N7" s="1"/>
      <c r="O7" s="1"/>
      <c r="P7" s="1"/>
      <c r="Q7" s="1"/>
      <c r="R7" s="1"/>
      <c r="S7" s="1"/>
    </row>
    <row r="9" spans="1:23" ht="4.5" customHeight="1" thickBot="1"/>
    <row r="10" spans="1:23" ht="33.75" customHeight="1" thickBot="1">
      <c r="G10" s="235" t="s">
        <v>4</v>
      </c>
      <c r="H10" s="228"/>
      <c r="I10" s="228"/>
      <c r="J10" s="228"/>
      <c r="K10" s="228"/>
      <c r="L10" s="228"/>
      <c r="M10" s="228"/>
      <c r="N10" s="228"/>
      <c r="O10" s="228"/>
      <c r="P10" s="228"/>
      <c r="Q10" s="228"/>
      <c r="R10" s="228"/>
      <c r="S10" s="228"/>
      <c r="T10" s="228"/>
      <c r="U10" s="228"/>
      <c r="V10" s="228"/>
      <c r="W10" s="223" t="s">
        <v>5</v>
      </c>
    </row>
    <row r="11" spans="1:23" ht="47.25" customHeight="1" thickBot="1">
      <c r="B11" s="226" t="s">
        <v>6</v>
      </c>
      <c r="C11" s="226" t="s">
        <v>7</v>
      </c>
      <c r="D11" s="228" t="s">
        <v>8</v>
      </c>
      <c r="E11" s="228"/>
      <c r="F11" s="229"/>
      <c r="G11" s="236" t="s">
        <v>9</v>
      </c>
      <c r="H11" s="237"/>
      <c r="I11" s="237"/>
      <c r="J11" s="237"/>
      <c r="K11" s="238"/>
      <c r="L11" s="230" t="s">
        <v>10</v>
      </c>
      <c r="M11" s="230"/>
      <c r="N11" s="230"/>
      <c r="O11" s="231"/>
      <c r="P11" s="232" t="s">
        <v>11</v>
      </c>
      <c r="Q11" s="233"/>
      <c r="R11" s="233"/>
      <c r="S11" s="234"/>
      <c r="T11" s="232" t="s">
        <v>12</v>
      </c>
      <c r="U11" s="233"/>
      <c r="V11" s="233"/>
      <c r="W11" s="224"/>
    </row>
    <row r="12" spans="1:23" ht="143.25" customHeight="1" thickBot="1">
      <c r="B12" s="227"/>
      <c r="C12" s="227"/>
      <c r="D12" s="131" t="s">
        <v>13</v>
      </c>
      <c r="E12" s="131" t="s">
        <v>14</v>
      </c>
      <c r="F12" s="131" t="s">
        <v>15</v>
      </c>
      <c r="G12" s="73" t="s">
        <v>16</v>
      </c>
      <c r="H12" s="65" t="s">
        <v>17</v>
      </c>
      <c r="I12" s="66" t="s">
        <v>18</v>
      </c>
      <c r="J12" s="67" t="s">
        <v>19</v>
      </c>
      <c r="K12" s="68" t="s">
        <v>20</v>
      </c>
      <c r="L12" s="69" t="s">
        <v>17</v>
      </c>
      <c r="M12" s="66" t="s">
        <v>18</v>
      </c>
      <c r="N12" s="67" t="s">
        <v>19</v>
      </c>
      <c r="O12" s="68" t="s">
        <v>20</v>
      </c>
      <c r="P12" s="70" t="s">
        <v>17</v>
      </c>
      <c r="Q12" s="67" t="s">
        <v>18</v>
      </c>
      <c r="R12" s="71" t="s">
        <v>19</v>
      </c>
      <c r="S12" s="72" t="s">
        <v>20</v>
      </c>
      <c r="T12" s="170" t="s">
        <v>18</v>
      </c>
      <c r="U12" s="119" t="s">
        <v>19</v>
      </c>
      <c r="V12" s="159" t="s">
        <v>20</v>
      </c>
      <c r="W12" s="225"/>
    </row>
    <row r="13" spans="1:23" ht="183" customHeight="1" thickBot="1">
      <c r="B13" s="129" t="s">
        <v>21</v>
      </c>
      <c r="C13" s="130" t="s">
        <v>22</v>
      </c>
      <c r="D13" s="160" t="s">
        <v>23</v>
      </c>
      <c r="E13" s="64" t="s">
        <v>24</v>
      </c>
      <c r="F13" s="160" t="s">
        <v>25</v>
      </c>
      <c r="G13" s="91">
        <v>4</v>
      </c>
      <c r="H13" s="92">
        <v>4</v>
      </c>
      <c r="I13" s="93">
        <v>4</v>
      </c>
      <c r="J13" s="93">
        <v>4</v>
      </c>
      <c r="K13" s="94">
        <v>4</v>
      </c>
      <c r="L13" s="95">
        <v>5</v>
      </c>
      <c r="M13" s="96">
        <v>5</v>
      </c>
      <c r="N13" s="35">
        <v>5</v>
      </c>
      <c r="O13" s="36">
        <v>5</v>
      </c>
      <c r="P13" s="173">
        <f>IFERROR((L13-H13)/H13,"NO DISPONIBLE")</f>
        <v>0.25</v>
      </c>
      <c r="Q13" s="122">
        <f>IFERROR((M13-I13)/I13,"NO DISPONIBLE")</f>
        <v>0.25</v>
      </c>
      <c r="R13" s="122">
        <f>IFERROR((N13-J13)/J13,"NO DISPONIBLE")</f>
        <v>0.25</v>
      </c>
      <c r="S13" s="122">
        <f>IFERROR((O13-K13)/K13,"NO DISPONIBLE")</f>
        <v>0.25</v>
      </c>
      <c r="T13" s="126">
        <f>IFERROR((((L13+M13)-(H13+I13))/(H13+I13)),"NO DISPONIBLE")</f>
        <v>0.25</v>
      </c>
      <c r="U13" s="122">
        <f>IFERROR((((L13+M13+N13)-(H13+I13+J13))/(I13+I13+J13)),"NO DISPONIBLE")</f>
        <v>0.25</v>
      </c>
      <c r="V13" s="122">
        <f>IFERROR((((M13+N13+O13)-(I13+J13+K13))/(J13+J13+K13)),"NO DISPONIBLE")</f>
        <v>0.25</v>
      </c>
      <c r="W13" s="161" t="s">
        <v>26</v>
      </c>
    </row>
    <row r="14" spans="1:23" ht="79.5" hidden="1" customHeight="1" thickBot="1">
      <c r="B14" s="198" t="s">
        <v>27</v>
      </c>
      <c r="C14" s="199"/>
      <c r="D14" s="199"/>
      <c r="E14" s="199"/>
      <c r="F14" s="199"/>
      <c r="G14" s="74"/>
      <c r="H14" s="50"/>
      <c r="I14" s="49"/>
      <c r="J14" s="49"/>
      <c r="K14" s="58"/>
      <c r="L14" s="50"/>
      <c r="M14" s="49"/>
      <c r="N14" s="49"/>
      <c r="O14" s="58"/>
      <c r="P14" s="123" t="str">
        <f t="shared" ref="P14:S28" si="0">IFERROR((L14/H14),"100%")</f>
        <v>100%</v>
      </c>
      <c r="Q14" s="124" t="str">
        <f t="shared" si="0"/>
        <v>100%</v>
      </c>
      <c r="R14" s="124" t="str">
        <f t="shared" si="0"/>
        <v>100%</v>
      </c>
      <c r="S14" s="125" t="str">
        <f t="shared" si="0"/>
        <v>100%</v>
      </c>
      <c r="T14" s="126" t="str">
        <f>IFERROR(((L14+M14)/(H14+I14)),"100%")</f>
        <v>100%</v>
      </c>
      <c r="U14" s="127" t="str">
        <f>IFERROR(((L14+M14+N14)/(H14+I14+J14)),"100%")</f>
        <v>100%</v>
      </c>
      <c r="V14" s="125" t="str">
        <f>IFERROR(((L14+M14+N14+O14)/(H14+I14+J14+K14)),"100%")</f>
        <v>100%</v>
      </c>
      <c r="W14" s="162"/>
    </row>
    <row r="15" spans="1:23" ht="171" customHeight="1">
      <c r="B15" s="132" t="s">
        <v>28</v>
      </c>
      <c r="C15" s="154" t="s">
        <v>29</v>
      </c>
      <c r="D15" s="175" t="s">
        <v>30</v>
      </c>
      <c r="E15" s="155" t="s">
        <v>24</v>
      </c>
      <c r="F15" s="133" t="s">
        <v>31</v>
      </c>
      <c r="G15" s="134">
        <v>26941</v>
      </c>
      <c r="H15" s="47">
        <v>6333</v>
      </c>
      <c r="I15" s="48">
        <v>6254</v>
      </c>
      <c r="J15" s="48">
        <v>8484</v>
      </c>
      <c r="K15" s="57">
        <v>5870</v>
      </c>
      <c r="L15" s="50">
        <v>6333</v>
      </c>
      <c r="M15" s="49">
        <v>6265</v>
      </c>
      <c r="N15" s="49">
        <v>9803</v>
      </c>
      <c r="O15" s="58">
        <v>11657</v>
      </c>
      <c r="P15" s="123">
        <f>IFERROR((L15/H15),"NO DISPONIBLE")</f>
        <v>1</v>
      </c>
      <c r="Q15" s="124">
        <f>IFERROR((M15/I15),"NO DISPONIBLE")</f>
        <v>1.0017588743204349</v>
      </c>
      <c r="R15" s="124">
        <f>IFERROR((N15/J15),"NO DISPONIBLE")</f>
        <v>1.1554691183404056</v>
      </c>
      <c r="S15" s="125">
        <f t="shared" si="0"/>
        <v>1.9858603066439522</v>
      </c>
      <c r="T15" s="171">
        <f>IFERROR(((L15+M15)/(H15+I15)),"NO DISPONIBLE")</f>
        <v>1.0008739175339636</v>
      </c>
      <c r="U15" s="127">
        <f>IFERROR(((L15+M15+N15)/(H15+I15+J15)),"NO DISPONIBLE")</f>
        <v>1.0631199278629395</v>
      </c>
      <c r="V15" s="125">
        <f t="shared" ref="V15:V78" si="1">IFERROR(((L15+M15+N15+O15)/(H15+I15+J15+K15)),"100%")</f>
        <v>1.2641698526409562</v>
      </c>
      <c r="W15" s="135" t="s">
        <v>32</v>
      </c>
    </row>
    <row r="16" spans="1:23" ht="133.35" customHeight="1">
      <c r="B16" s="39" t="s">
        <v>33</v>
      </c>
      <c r="C16" s="140" t="s">
        <v>34</v>
      </c>
      <c r="D16" s="140" t="s">
        <v>35</v>
      </c>
      <c r="E16" s="40" t="s">
        <v>36</v>
      </c>
      <c r="F16" s="51" t="s">
        <v>37</v>
      </c>
      <c r="G16" s="75">
        <v>24</v>
      </c>
      <c r="H16" s="47">
        <v>6</v>
      </c>
      <c r="I16" s="48">
        <v>6</v>
      </c>
      <c r="J16" s="48">
        <v>6</v>
      </c>
      <c r="K16" s="57">
        <v>6</v>
      </c>
      <c r="L16" s="50">
        <v>6</v>
      </c>
      <c r="M16" s="49">
        <v>6</v>
      </c>
      <c r="N16" s="49">
        <v>6</v>
      </c>
      <c r="O16" s="58">
        <v>6</v>
      </c>
      <c r="P16" s="123">
        <f t="shared" ref="P16:P77" si="2">IFERROR((L16/H16),"NO DISPONIBLE")</f>
        <v>1</v>
      </c>
      <c r="Q16" s="124">
        <f t="shared" ref="Q16:Q77" si="3">IFERROR((M16/I16),"NO DISPONIBLE")</f>
        <v>1</v>
      </c>
      <c r="R16" s="124">
        <f t="shared" ref="R16:R77" si="4">IFERROR((N16/J16),"NO DISPONIBLE")</f>
        <v>1</v>
      </c>
      <c r="S16" s="125">
        <f t="shared" si="0"/>
        <v>1</v>
      </c>
      <c r="T16" s="171">
        <f t="shared" ref="T16:T77" si="5">IFERROR(((L16+M16)/(H16+I16)),"NO DISPONIBLE")</f>
        <v>1</v>
      </c>
      <c r="U16" s="127">
        <f t="shared" ref="U16:U77" si="6">IFERROR(((L16+M16+N16)/(H16+I16+J16)),"NO DISPONIBLE")</f>
        <v>1</v>
      </c>
      <c r="V16" s="125">
        <f t="shared" si="1"/>
        <v>1</v>
      </c>
      <c r="W16" s="158" t="s">
        <v>38</v>
      </c>
    </row>
    <row r="17" spans="2:23" ht="133.35" customHeight="1">
      <c r="B17" s="41" t="s">
        <v>39</v>
      </c>
      <c r="C17" s="145" t="s">
        <v>40</v>
      </c>
      <c r="D17" s="143" t="s">
        <v>41</v>
      </c>
      <c r="E17" s="43" t="s">
        <v>36</v>
      </c>
      <c r="F17" s="52" t="s">
        <v>37</v>
      </c>
      <c r="G17" s="76">
        <v>24</v>
      </c>
      <c r="H17" s="47">
        <v>6</v>
      </c>
      <c r="I17" s="48">
        <v>6</v>
      </c>
      <c r="J17" s="48">
        <v>6</v>
      </c>
      <c r="K17" s="57">
        <v>6</v>
      </c>
      <c r="L17" s="50">
        <v>6</v>
      </c>
      <c r="M17" s="49">
        <v>6</v>
      </c>
      <c r="N17" s="49">
        <v>6</v>
      </c>
      <c r="O17" s="58">
        <v>6</v>
      </c>
      <c r="P17" s="123">
        <f t="shared" si="2"/>
        <v>1</v>
      </c>
      <c r="Q17" s="124">
        <f t="shared" si="3"/>
        <v>1</v>
      </c>
      <c r="R17" s="124">
        <f t="shared" si="4"/>
        <v>1</v>
      </c>
      <c r="S17" s="125">
        <f t="shared" si="0"/>
        <v>1</v>
      </c>
      <c r="T17" s="171">
        <f t="shared" si="5"/>
        <v>1</v>
      </c>
      <c r="U17" s="127">
        <f t="shared" si="6"/>
        <v>1</v>
      </c>
      <c r="V17" s="125">
        <f t="shared" si="1"/>
        <v>1</v>
      </c>
      <c r="W17" s="81" t="s">
        <v>38</v>
      </c>
    </row>
    <row r="18" spans="2:23" ht="133.35" customHeight="1">
      <c r="B18" s="39" t="s">
        <v>42</v>
      </c>
      <c r="C18" s="139" t="s">
        <v>43</v>
      </c>
      <c r="D18" s="176" t="s">
        <v>44</v>
      </c>
      <c r="E18" s="44" t="s">
        <v>36</v>
      </c>
      <c r="F18" s="53" t="s">
        <v>45</v>
      </c>
      <c r="G18" s="77">
        <v>56</v>
      </c>
      <c r="H18" s="47">
        <v>10</v>
      </c>
      <c r="I18" s="48">
        <v>9</v>
      </c>
      <c r="J18" s="48">
        <v>16</v>
      </c>
      <c r="K18" s="57">
        <v>21</v>
      </c>
      <c r="L18" s="50">
        <v>10</v>
      </c>
      <c r="M18" s="49">
        <v>9</v>
      </c>
      <c r="N18" s="49">
        <v>18</v>
      </c>
      <c r="O18" s="58">
        <v>23</v>
      </c>
      <c r="P18" s="123">
        <f t="shared" si="2"/>
        <v>1</v>
      </c>
      <c r="Q18" s="124">
        <f t="shared" si="3"/>
        <v>1</v>
      </c>
      <c r="R18" s="124">
        <f t="shared" si="4"/>
        <v>1.125</v>
      </c>
      <c r="S18" s="125">
        <f t="shared" si="0"/>
        <v>1.0952380952380953</v>
      </c>
      <c r="T18" s="171">
        <f t="shared" si="5"/>
        <v>1</v>
      </c>
      <c r="U18" s="127">
        <f t="shared" si="6"/>
        <v>1.0571428571428572</v>
      </c>
      <c r="V18" s="125">
        <f t="shared" si="1"/>
        <v>1.0714285714285714</v>
      </c>
      <c r="W18" s="82" t="s">
        <v>46</v>
      </c>
    </row>
    <row r="19" spans="2:23" ht="133.35" customHeight="1">
      <c r="B19" s="41" t="s">
        <v>39</v>
      </c>
      <c r="C19" s="145" t="s">
        <v>47</v>
      </c>
      <c r="D19" s="145" t="s">
        <v>48</v>
      </c>
      <c r="E19" s="43" t="s">
        <v>36</v>
      </c>
      <c r="F19" s="54" t="s">
        <v>49</v>
      </c>
      <c r="G19" s="78">
        <v>17</v>
      </c>
      <c r="H19" s="47">
        <v>2</v>
      </c>
      <c r="I19" s="48">
        <v>4</v>
      </c>
      <c r="J19" s="48">
        <v>1</v>
      </c>
      <c r="K19" s="57">
        <v>10</v>
      </c>
      <c r="L19" s="50">
        <v>2</v>
      </c>
      <c r="M19" s="49">
        <v>4</v>
      </c>
      <c r="N19" s="49">
        <v>3</v>
      </c>
      <c r="O19" s="58">
        <v>10</v>
      </c>
      <c r="P19" s="123">
        <f t="shared" si="2"/>
        <v>1</v>
      </c>
      <c r="Q19" s="124">
        <f t="shared" si="3"/>
        <v>1</v>
      </c>
      <c r="R19" s="124">
        <f t="shared" si="4"/>
        <v>3</v>
      </c>
      <c r="S19" s="125">
        <f t="shared" si="0"/>
        <v>1</v>
      </c>
      <c r="T19" s="171">
        <f t="shared" si="5"/>
        <v>1</v>
      </c>
      <c r="U19" s="127">
        <f t="shared" si="6"/>
        <v>1.2857142857142858</v>
      </c>
      <c r="V19" s="125">
        <f t="shared" si="1"/>
        <v>1.1176470588235294</v>
      </c>
      <c r="W19" s="81" t="s">
        <v>50</v>
      </c>
    </row>
    <row r="20" spans="2:23" ht="133.35" customHeight="1">
      <c r="B20" s="41" t="s">
        <v>39</v>
      </c>
      <c r="C20" s="145" t="s">
        <v>51</v>
      </c>
      <c r="D20" s="145" t="s">
        <v>52</v>
      </c>
      <c r="E20" s="43" t="s">
        <v>36</v>
      </c>
      <c r="F20" s="54" t="s">
        <v>53</v>
      </c>
      <c r="G20" s="78">
        <v>22</v>
      </c>
      <c r="H20" s="47">
        <v>6</v>
      </c>
      <c r="I20" s="48">
        <v>2</v>
      </c>
      <c r="J20" s="48">
        <v>8</v>
      </c>
      <c r="K20" s="57">
        <v>6</v>
      </c>
      <c r="L20" s="50">
        <v>6</v>
      </c>
      <c r="M20" s="49">
        <v>2</v>
      </c>
      <c r="N20" s="49">
        <v>8</v>
      </c>
      <c r="O20" s="58">
        <v>9</v>
      </c>
      <c r="P20" s="123">
        <f t="shared" si="2"/>
        <v>1</v>
      </c>
      <c r="Q20" s="124">
        <f t="shared" si="3"/>
        <v>1</v>
      </c>
      <c r="R20" s="124">
        <f t="shared" si="4"/>
        <v>1</v>
      </c>
      <c r="S20" s="125">
        <f t="shared" si="0"/>
        <v>1.5</v>
      </c>
      <c r="T20" s="171">
        <f t="shared" si="5"/>
        <v>1</v>
      </c>
      <c r="U20" s="127">
        <f t="shared" si="6"/>
        <v>1</v>
      </c>
      <c r="V20" s="125">
        <f t="shared" si="1"/>
        <v>1.1363636363636365</v>
      </c>
      <c r="W20" s="81" t="s">
        <v>54</v>
      </c>
    </row>
    <row r="21" spans="2:23" ht="133.35" customHeight="1">
      <c r="B21" s="41" t="s">
        <v>39</v>
      </c>
      <c r="C21" s="145" t="s">
        <v>55</v>
      </c>
      <c r="D21" s="145" t="s">
        <v>56</v>
      </c>
      <c r="E21" s="43" t="s">
        <v>36</v>
      </c>
      <c r="F21" s="54" t="s">
        <v>57</v>
      </c>
      <c r="G21" s="78">
        <v>6</v>
      </c>
      <c r="H21" s="47">
        <v>2</v>
      </c>
      <c r="I21" s="48">
        <v>1</v>
      </c>
      <c r="J21" s="48"/>
      <c r="K21" s="57">
        <v>3</v>
      </c>
      <c r="L21" s="50">
        <v>2</v>
      </c>
      <c r="M21" s="49">
        <v>1</v>
      </c>
      <c r="N21" s="49">
        <v>0</v>
      </c>
      <c r="O21" s="191">
        <v>2</v>
      </c>
      <c r="P21" s="123">
        <f t="shared" si="2"/>
        <v>1</v>
      </c>
      <c r="Q21" s="124">
        <f t="shared" si="3"/>
        <v>1</v>
      </c>
      <c r="R21" s="124" t="str">
        <f t="shared" si="4"/>
        <v>NO DISPONIBLE</v>
      </c>
      <c r="S21" s="125">
        <f t="shared" si="0"/>
        <v>0.66666666666666663</v>
      </c>
      <c r="T21" s="171">
        <f t="shared" si="5"/>
        <v>1</v>
      </c>
      <c r="U21" s="127">
        <f t="shared" si="6"/>
        <v>1</v>
      </c>
      <c r="V21" s="125">
        <f t="shared" si="1"/>
        <v>0.83333333333333337</v>
      </c>
      <c r="W21" s="81" t="s">
        <v>58</v>
      </c>
    </row>
    <row r="22" spans="2:23" ht="133.35" customHeight="1">
      <c r="B22" s="41" t="s">
        <v>39</v>
      </c>
      <c r="C22" s="145" t="s">
        <v>59</v>
      </c>
      <c r="D22" s="145" t="s">
        <v>60</v>
      </c>
      <c r="E22" s="43" t="s">
        <v>36</v>
      </c>
      <c r="F22" s="54" t="s">
        <v>61</v>
      </c>
      <c r="G22" s="78">
        <v>4</v>
      </c>
      <c r="H22" s="47">
        <v>0</v>
      </c>
      <c r="I22" s="48">
        <v>2</v>
      </c>
      <c r="J22" s="48"/>
      <c r="K22" s="57">
        <v>2</v>
      </c>
      <c r="L22" s="50">
        <v>0</v>
      </c>
      <c r="M22" s="49">
        <v>2</v>
      </c>
      <c r="N22" s="49">
        <v>0</v>
      </c>
      <c r="O22" s="58">
        <v>1</v>
      </c>
      <c r="P22" s="123" t="str">
        <f t="shared" si="2"/>
        <v>NO DISPONIBLE</v>
      </c>
      <c r="Q22" s="124">
        <f t="shared" si="3"/>
        <v>1</v>
      </c>
      <c r="R22" s="124" t="str">
        <f t="shared" si="4"/>
        <v>NO DISPONIBLE</v>
      </c>
      <c r="S22" s="125">
        <f t="shared" si="0"/>
        <v>0.5</v>
      </c>
      <c r="T22" s="171">
        <f t="shared" si="5"/>
        <v>1</v>
      </c>
      <c r="U22" s="127">
        <f t="shared" si="6"/>
        <v>1</v>
      </c>
      <c r="V22" s="125">
        <f t="shared" si="1"/>
        <v>0.75</v>
      </c>
      <c r="W22" s="81" t="s">
        <v>62</v>
      </c>
    </row>
    <row r="23" spans="2:23" ht="126.95" customHeight="1">
      <c r="B23" s="41" t="s">
        <v>39</v>
      </c>
      <c r="C23" s="148" t="s">
        <v>63</v>
      </c>
      <c r="D23" s="148" t="s">
        <v>64</v>
      </c>
      <c r="E23" s="43" t="s">
        <v>36</v>
      </c>
      <c r="F23" s="152" t="s">
        <v>65</v>
      </c>
      <c r="G23" s="78">
        <v>8</v>
      </c>
      <c r="H23" s="47"/>
      <c r="I23" s="48"/>
      <c r="J23" s="48">
        <v>7</v>
      </c>
      <c r="K23" s="57">
        <v>1</v>
      </c>
      <c r="L23" s="50">
        <v>0</v>
      </c>
      <c r="M23" s="49">
        <v>0</v>
      </c>
      <c r="N23" s="49">
        <v>7</v>
      </c>
      <c r="O23" s="58">
        <v>1</v>
      </c>
      <c r="P23" s="123" t="str">
        <f t="shared" si="2"/>
        <v>NO DISPONIBLE</v>
      </c>
      <c r="Q23" s="124" t="str">
        <f t="shared" si="3"/>
        <v>NO DISPONIBLE</v>
      </c>
      <c r="R23" s="124">
        <f t="shared" si="4"/>
        <v>1</v>
      </c>
      <c r="S23" s="125">
        <f t="shared" si="0"/>
        <v>1</v>
      </c>
      <c r="T23" s="171" t="str">
        <f t="shared" si="5"/>
        <v>NO DISPONIBLE</v>
      </c>
      <c r="U23" s="127">
        <f t="shared" si="6"/>
        <v>1</v>
      </c>
      <c r="V23" s="125">
        <f t="shared" si="1"/>
        <v>1</v>
      </c>
      <c r="W23" s="81" t="s">
        <v>66</v>
      </c>
    </row>
    <row r="24" spans="2:23" ht="126" customHeight="1">
      <c r="B24" s="39" t="s">
        <v>67</v>
      </c>
      <c r="C24" s="139" t="s">
        <v>68</v>
      </c>
      <c r="D24" s="177" t="s">
        <v>69</v>
      </c>
      <c r="E24" s="44" t="s">
        <v>36</v>
      </c>
      <c r="F24" s="53" t="s">
        <v>70</v>
      </c>
      <c r="G24" s="77">
        <v>642</v>
      </c>
      <c r="H24" s="47">
        <v>157</v>
      </c>
      <c r="I24" s="48">
        <v>144</v>
      </c>
      <c r="J24" s="48">
        <v>177</v>
      </c>
      <c r="K24" s="57">
        <v>164</v>
      </c>
      <c r="L24" s="50">
        <v>157</v>
      </c>
      <c r="M24" s="49">
        <v>144</v>
      </c>
      <c r="N24" s="49">
        <v>198</v>
      </c>
      <c r="O24" s="58">
        <v>187</v>
      </c>
      <c r="P24" s="123">
        <f t="shared" si="2"/>
        <v>1</v>
      </c>
      <c r="Q24" s="124">
        <f t="shared" si="3"/>
        <v>1</v>
      </c>
      <c r="R24" s="124">
        <f t="shared" si="4"/>
        <v>1.1186440677966101</v>
      </c>
      <c r="S24" s="125">
        <f t="shared" si="0"/>
        <v>1.1402439024390243</v>
      </c>
      <c r="T24" s="171">
        <f t="shared" si="5"/>
        <v>1</v>
      </c>
      <c r="U24" s="127">
        <f t="shared" si="6"/>
        <v>1.0439330543933054</v>
      </c>
      <c r="V24" s="125">
        <f t="shared" si="1"/>
        <v>1.0685358255451713</v>
      </c>
      <c r="W24" s="82" t="s">
        <v>71</v>
      </c>
    </row>
    <row r="25" spans="2:23" ht="143.1" customHeight="1">
      <c r="B25" s="41" t="s">
        <v>39</v>
      </c>
      <c r="C25" s="145" t="s">
        <v>72</v>
      </c>
      <c r="D25" s="145" t="s">
        <v>73</v>
      </c>
      <c r="E25" s="43" t="s">
        <v>36</v>
      </c>
      <c r="F25" s="54" t="s">
        <v>74</v>
      </c>
      <c r="G25" s="78">
        <v>106</v>
      </c>
      <c r="H25" s="47">
        <v>39</v>
      </c>
      <c r="I25" s="48">
        <v>21</v>
      </c>
      <c r="J25" s="48">
        <v>29</v>
      </c>
      <c r="K25" s="57">
        <v>17</v>
      </c>
      <c r="L25" s="50">
        <v>39</v>
      </c>
      <c r="M25" s="49">
        <v>21</v>
      </c>
      <c r="N25" s="49">
        <v>51</v>
      </c>
      <c r="O25" s="58">
        <v>34</v>
      </c>
      <c r="P25" s="123">
        <f t="shared" si="2"/>
        <v>1</v>
      </c>
      <c r="Q25" s="124">
        <f t="shared" si="3"/>
        <v>1</v>
      </c>
      <c r="R25" s="124">
        <f t="shared" si="4"/>
        <v>1.7586206896551724</v>
      </c>
      <c r="S25" s="125">
        <f t="shared" si="0"/>
        <v>2</v>
      </c>
      <c r="T25" s="171">
        <f t="shared" si="5"/>
        <v>1</v>
      </c>
      <c r="U25" s="127">
        <f t="shared" si="6"/>
        <v>1.247191011235955</v>
      </c>
      <c r="V25" s="125">
        <f t="shared" si="1"/>
        <v>1.3679245283018868</v>
      </c>
      <c r="W25" s="81" t="s">
        <v>75</v>
      </c>
    </row>
    <row r="26" spans="2:23" ht="133.35" customHeight="1">
      <c r="B26" s="41" t="s">
        <v>39</v>
      </c>
      <c r="C26" s="145" t="s">
        <v>76</v>
      </c>
      <c r="D26" s="145" t="s">
        <v>77</v>
      </c>
      <c r="E26" s="43" t="s">
        <v>36</v>
      </c>
      <c r="F26" s="54" t="s">
        <v>78</v>
      </c>
      <c r="G26" s="78">
        <v>30</v>
      </c>
      <c r="H26" s="47">
        <v>12</v>
      </c>
      <c r="I26" s="48">
        <v>12</v>
      </c>
      <c r="J26" s="48">
        <v>2</v>
      </c>
      <c r="K26" s="57">
        <v>4</v>
      </c>
      <c r="L26" s="50">
        <v>12</v>
      </c>
      <c r="M26" s="49">
        <v>12</v>
      </c>
      <c r="N26" s="49">
        <v>5</v>
      </c>
      <c r="O26" s="58">
        <v>7</v>
      </c>
      <c r="P26" s="123">
        <f t="shared" si="2"/>
        <v>1</v>
      </c>
      <c r="Q26" s="124">
        <f t="shared" si="3"/>
        <v>1</v>
      </c>
      <c r="R26" s="124">
        <f t="shared" si="4"/>
        <v>2.5</v>
      </c>
      <c r="S26" s="125">
        <f t="shared" si="0"/>
        <v>1.75</v>
      </c>
      <c r="T26" s="171">
        <f t="shared" si="5"/>
        <v>1</v>
      </c>
      <c r="U26" s="127">
        <f t="shared" si="6"/>
        <v>1.1153846153846154</v>
      </c>
      <c r="V26" s="125">
        <f t="shared" si="1"/>
        <v>1.2</v>
      </c>
      <c r="W26" s="81" t="s">
        <v>79</v>
      </c>
    </row>
    <row r="27" spans="2:23" ht="159.75" customHeight="1">
      <c r="B27" s="41" t="s">
        <v>39</v>
      </c>
      <c r="C27" s="145" t="s">
        <v>80</v>
      </c>
      <c r="D27" s="145" t="s">
        <v>81</v>
      </c>
      <c r="E27" s="43" t="s">
        <v>36</v>
      </c>
      <c r="F27" s="54" t="s">
        <v>82</v>
      </c>
      <c r="G27" s="78">
        <v>110</v>
      </c>
      <c r="H27" s="50">
        <v>16</v>
      </c>
      <c r="I27" s="49">
        <v>1</v>
      </c>
      <c r="J27" s="49">
        <v>48</v>
      </c>
      <c r="K27" s="58">
        <v>45</v>
      </c>
      <c r="L27" s="50">
        <v>16</v>
      </c>
      <c r="M27" s="49">
        <v>1</v>
      </c>
      <c r="N27" s="117">
        <v>48</v>
      </c>
      <c r="O27" s="191">
        <v>75</v>
      </c>
      <c r="P27" s="123">
        <f t="shared" si="2"/>
        <v>1</v>
      </c>
      <c r="Q27" s="124">
        <f t="shared" si="3"/>
        <v>1</v>
      </c>
      <c r="R27" s="124">
        <f t="shared" si="4"/>
        <v>1</v>
      </c>
      <c r="S27" s="125">
        <f t="shared" si="0"/>
        <v>1.6666666666666667</v>
      </c>
      <c r="T27" s="171">
        <f t="shared" si="5"/>
        <v>1</v>
      </c>
      <c r="U27" s="127">
        <f t="shared" si="6"/>
        <v>1</v>
      </c>
      <c r="V27" s="125">
        <f t="shared" si="1"/>
        <v>1.2727272727272727</v>
      </c>
      <c r="W27" s="81" t="s">
        <v>83</v>
      </c>
    </row>
    <row r="28" spans="2:23" ht="153" customHeight="1">
      <c r="B28" s="41" t="s">
        <v>39</v>
      </c>
      <c r="C28" s="145" t="s">
        <v>84</v>
      </c>
      <c r="D28" s="145" t="s">
        <v>85</v>
      </c>
      <c r="E28" s="43" t="s">
        <v>36</v>
      </c>
      <c r="F28" s="55" t="s">
        <v>86</v>
      </c>
      <c r="G28" s="79">
        <v>274</v>
      </c>
      <c r="H28" s="47">
        <v>66</v>
      </c>
      <c r="I28" s="48">
        <v>76</v>
      </c>
      <c r="J28" s="48">
        <v>66</v>
      </c>
      <c r="K28" s="57">
        <v>66</v>
      </c>
      <c r="L28" s="50">
        <v>66</v>
      </c>
      <c r="M28" s="49">
        <v>76</v>
      </c>
      <c r="N28" s="49">
        <v>62</v>
      </c>
      <c r="O28" s="58">
        <v>61</v>
      </c>
      <c r="P28" s="123">
        <f t="shared" si="2"/>
        <v>1</v>
      </c>
      <c r="Q28" s="124">
        <f t="shared" si="3"/>
        <v>1</v>
      </c>
      <c r="R28" s="124">
        <f t="shared" si="4"/>
        <v>0.93939393939393945</v>
      </c>
      <c r="S28" s="125">
        <f t="shared" si="0"/>
        <v>0.9242424242424242</v>
      </c>
      <c r="T28" s="171">
        <f t="shared" si="5"/>
        <v>1</v>
      </c>
      <c r="U28" s="127">
        <f t="shared" si="6"/>
        <v>0.98076923076923073</v>
      </c>
      <c r="V28" s="125">
        <f t="shared" si="1"/>
        <v>0.96715328467153283</v>
      </c>
      <c r="W28" s="81" t="s">
        <v>87</v>
      </c>
    </row>
    <row r="29" spans="2:23" ht="153.75" customHeight="1">
      <c r="B29" s="41" t="s">
        <v>39</v>
      </c>
      <c r="C29" s="148" t="s">
        <v>88</v>
      </c>
      <c r="D29" s="148" t="s">
        <v>89</v>
      </c>
      <c r="E29" s="43" t="s">
        <v>36</v>
      </c>
      <c r="F29" s="152" t="s">
        <v>90</v>
      </c>
      <c r="G29" s="79">
        <v>35</v>
      </c>
      <c r="H29" s="47">
        <v>10</v>
      </c>
      <c r="I29" s="48">
        <v>9</v>
      </c>
      <c r="J29" s="48">
        <v>8</v>
      </c>
      <c r="K29" s="57">
        <v>8</v>
      </c>
      <c r="L29" s="50">
        <v>10</v>
      </c>
      <c r="M29" s="49">
        <v>9</v>
      </c>
      <c r="N29" s="49">
        <v>8</v>
      </c>
      <c r="O29" s="58">
        <v>5</v>
      </c>
      <c r="P29" s="123">
        <f t="shared" si="2"/>
        <v>1</v>
      </c>
      <c r="Q29" s="124">
        <f t="shared" si="3"/>
        <v>1</v>
      </c>
      <c r="R29" s="124">
        <f t="shared" si="4"/>
        <v>1</v>
      </c>
      <c r="S29" s="125">
        <f>IFERROR((O29/K29),"100%")</f>
        <v>0.625</v>
      </c>
      <c r="T29" s="171">
        <f t="shared" si="5"/>
        <v>1</v>
      </c>
      <c r="U29" s="127">
        <f t="shared" si="6"/>
        <v>1</v>
      </c>
      <c r="V29" s="125">
        <f t="shared" si="1"/>
        <v>0.91428571428571426</v>
      </c>
      <c r="W29" s="81" t="s">
        <v>91</v>
      </c>
    </row>
    <row r="30" spans="2:23" ht="150" customHeight="1">
      <c r="B30" s="41" t="s">
        <v>39</v>
      </c>
      <c r="C30" s="148" t="s">
        <v>92</v>
      </c>
      <c r="D30" s="148" t="s">
        <v>93</v>
      </c>
      <c r="E30" s="43" t="s">
        <v>36</v>
      </c>
      <c r="F30" s="152" t="s">
        <v>94</v>
      </c>
      <c r="G30" s="79">
        <v>86</v>
      </c>
      <c r="H30" s="47">
        <v>13</v>
      </c>
      <c r="I30" s="48">
        <v>25</v>
      </c>
      <c r="J30" s="48">
        <v>24</v>
      </c>
      <c r="K30" s="57">
        <v>24</v>
      </c>
      <c r="L30" s="50">
        <v>13</v>
      </c>
      <c r="M30" s="49">
        <v>25</v>
      </c>
      <c r="N30" s="49">
        <v>24</v>
      </c>
      <c r="O30" s="58">
        <v>5</v>
      </c>
      <c r="P30" s="123">
        <f t="shared" si="2"/>
        <v>1</v>
      </c>
      <c r="Q30" s="124">
        <f t="shared" si="3"/>
        <v>1</v>
      </c>
      <c r="R30" s="124">
        <f t="shared" si="4"/>
        <v>1</v>
      </c>
      <c r="S30" s="125">
        <f t="shared" ref="S30:S78" si="7">IFERROR((O30/K30),"100%")</f>
        <v>0.20833333333333334</v>
      </c>
      <c r="T30" s="171">
        <f t="shared" si="5"/>
        <v>1</v>
      </c>
      <c r="U30" s="127">
        <f t="shared" si="6"/>
        <v>1</v>
      </c>
      <c r="V30" s="125">
        <f t="shared" si="1"/>
        <v>0.77906976744186052</v>
      </c>
      <c r="W30" s="81" t="s">
        <v>95</v>
      </c>
    </row>
    <row r="31" spans="2:23" ht="133.35" customHeight="1">
      <c r="B31" s="41" t="s">
        <v>39</v>
      </c>
      <c r="C31" s="148" t="s">
        <v>96</v>
      </c>
      <c r="D31" s="148" t="s">
        <v>97</v>
      </c>
      <c r="E31" s="43" t="s">
        <v>36</v>
      </c>
      <c r="F31" s="152" t="s">
        <v>98</v>
      </c>
      <c r="G31" s="79">
        <v>1</v>
      </c>
      <c r="H31" s="47">
        <v>1</v>
      </c>
      <c r="I31" s="48"/>
      <c r="J31" s="48"/>
      <c r="K31" s="57"/>
      <c r="L31" s="50">
        <v>1</v>
      </c>
      <c r="M31" s="49">
        <v>0</v>
      </c>
      <c r="N31" s="49">
        <v>0</v>
      </c>
      <c r="O31" s="58">
        <v>0</v>
      </c>
      <c r="P31" s="123">
        <f t="shared" si="2"/>
        <v>1</v>
      </c>
      <c r="Q31" s="124" t="str">
        <f t="shared" si="3"/>
        <v>NO DISPONIBLE</v>
      </c>
      <c r="R31" s="124" t="str">
        <f t="shared" si="4"/>
        <v>NO DISPONIBLE</v>
      </c>
      <c r="S31" s="125" t="str">
        <f t="shared" si="7"/>
        <v>100%</v>
      </c>
      <c r="T31" s="171">
        <f t="shared" si="5"/>
        <v>1</v>
      </c>
      <c r="U31" s="127">
        <f t="shared" si="6"/>
        <v>1</v>
      </c>
      <c r="V31" s="125">
        <f t="shared" si="1"/>
        <v>1</v>
      </c>
      <c r="W31" s="81" t="s">
        <v>99</v>
      </c>
    </row>
    <row r="32" spans="2:23" ht="133.35" customHeight="1">
      <c r="B32" s="39" t="s">
        <v>100</v>
      </c>
      <c r="C32" s="139" t="s">
        <v>101</v>
      </c>
      <c r="D32" s="176" t="s">
        <v>102</v>
      </c>
      <c r="E32" s="44" t="s">
        <v>36</v>
      </c>
      <c r="F32" s="53" t="s">
        <v>103</v>
      </c>
      <c r="G32" s="77">
        <v>174</v>
      </c>
      <c r="H32" s="47">
        <v>49</v>
      </c>
      <c r="I32" s="48">
        <v>35</v>
      </c>
      <c r="J32" s="48">
        <v>65</v>
      </c>
      <c r="K32" s="57">
        <v>25</v>
      </c>
      <c r="L32" s="50">
        <v>49</v>
      </c>
      <c r="M32" s="49">
        <v>35</v>
      </c>
      <c r="N32" s="49">
        <v>56</v>
      </c>
      <c r="O32" s="58">
        <v>71</v>
      </c>
      <c r="P32" s="123">
        <f t="shared" si="2"/>
        <v>1</v>
      </c>
      <c r="Q32" s="124">
        <f t="shared" si="3"/>
        <v>1</v>
      </c>
      <c r="R32" s="124">
        <f t="shared" si="4"/>
        <v>0.86153846153846159</v>
      </c>
      <c r="S32" s="125">
        <f t="shared" si="7"/>
        <v>2.84</v>
      </c>
      <c r="T32" s="171">
        <f t="shared" si="5"/>
        <v>1</v>
      </c>
      <c r="U32" s="127">
        <f t="shared" si="6"/>
        <v>0.93959731543624159</v>
      </c>
      <c r="V32" s="125">
        <f t="shared" si="1"/>
        <v>1.2126436781609196</v>
      </c>
      <c r="W32" s="82" t="s">
        <v>104</v>
      </c>
    </row>
    <row r="33" spans="2:24" ht="133.35" customHeight="1">
      <c r="B33" s="41" t="s">
        <v>39</v>
      </c>
      <c r="C33" s="145" t="s">
        <v>105</v>
      </c>
      <c r="D33" s="145" t="s">
        <v>106</v>
      </c>
      <c r="E33" s="43" t="s">
        <v>36</v>
      </c>
      <c r="F33" s="54" t="s">
        <v>74</v>
      </c>
      <c r="G33" s="78">
        <v>166</v>
      </c>
      <c r="H33" s="47">
        <v>48</v>
      </c>
      <c r="I33" s="48">
        <v>32</v>
      </c>
      <c r="J33" s="48">
        <v>62</v>
      </c>
      <c r="K33" s="57">
        <v>24</v>
      </c>
      <c r="L33" s="50">
        <v>48</v>
      </c>
      <c r="M33" s="49">
        <v>32</v>
      </c>
      <c r="N33" s="49">
        <v>53</v>
      </c>
      <c r="O33" s="58">
        <v>71</v>
      </c>
      <c r="P33" s="123">
        <f t="shared" si="2"/>
        <v>1</v>
      </c>
      <c r="Q33" s="124">
        <f t="shared" si="3"/>
        <v>1</v>
      </c>
      <c r="R33" s="124">
        <f t="shared" si="4"/>
        <v>0.85483870967741937</v>
      </c>
      <c r="S33" s="125">
        <f t="shared" si="7"/>
        <v>2.9583333333333335</v>
      </c>
      <c r="T33" s="171">
        <f t="shared" si="5"/>
        <v>1</v>
      </c>
      <c r="U33" s="127">
        <f t="shared" si="6"/>
        <v>0.93661971830985913</v>
      </c>
      <c r="V33" s="125">
        <f t="shared" si="1"/>
        <v>1.2289156626506024</v>
      </c>
      <c r="W33" s="81" t="s">
        <v>107</v>
      </c>
    </row>
    <row r="34" spans="2:24" ht="133.35" customHeight="1">
      <c r="B34" s="41" t="s">
        <v>39</v>
      </c>
      <c r="C34" s="145" t="s">
        <v>108</v>
      </c>
      <c r="D34" s="145" t="s">
        <v>109</v>
      </c>
      <c r="E34" s="43" t="s">
        <v>36</v>
      </c>
      <c r="F34" s="54" t="s">
        <v>110</v>
      </c>
      <c r="G34" s="78">
        <v>2</v>
      </c>
      <c r="H34" s="50">
        <v>1</v>
      </c>
      <c r="I34" s="48"/>
      <c r="J34" s="48"/>
      <c r="K34" s="58">
        <v>1</v>
      </c>
      <c r="L34" s="50">
        <v>1</v>
      </c>
      <c r="M34" s="49">
        <v>0</v>
      </c>
      <c r="N34" s="49">
        <v>0</v>
      </c>
      <c r="O34" s="191">
        <v>0</v>
      </c>
      <c r="P34" s="123">
        <f t="shared" si="2"/>
        <v>1</v>
      </c>
      <c r="Q34" s="124" t="str">
        <f t="shared" si="3"/>
        <v>NO DISPONIBLE</v>
      </c>
      <c r="R34" s="124" t="str">
        <f t="shared" si="4"/>
        <v>NO DISPONIBLE</v>
      </c>
      <c r="S34" s="125">
        <f t="shared" si="7"/>
        <v>0</v>
      </c>
      <c r="T34" s="171">
        <f t="shared" si="5"/>
        <v>1</v>
      </c>
      <c r="U34" s="127">
        <f t="shared" si="6"/>
        <v>1</v>
      </c>
      <c r="V34" s="125">
        <f t="shared" si="1"/>
        <v>0.5</v>
      </c>
      <c r="W34" s="81" t="s">
        <v>111</v>
      </c>
    </row>
    <row r="35" spans="2:24" ht="133.35" customHeight="1">
      <c r="B35" s="41" t="s">
        <v>39</v>
      </c>
      <c r="C35" s="145" t="s">
        <v>112</v>
      </c>
      <c r="D35" s="145" t="s">
        <v>113</v>
      </c>
      <c r="E35" s="43" t="s">
        <v>36</v>
      </c>
      <c r="F35" s="54" t="s">
        <v>114</v>
      </c>
      <c r="G35" s="78">
        <v>4</v>
      </c>
      <c r="H35" s="47"/>
      <c r="I35" s="48">
        <v>2</v>
      </c>
      <c r="J35" s="48">
        <v>2</v>
      </c>
      <c r="K35" s="57"/>
      <c r="L35" s="50">
        <v>0</v>
      </c>
      <c r="M35" s="49">
        <v>2</v>
      </c>
      <c r="N35" s="49">
        <v>2</v>
      </c>
      <c r="O35" s="191">
        <v>0</v>
      </c>
      <c r="P35" s="123" t="str">
        <f t="shared" si="2"/>
        <v>NO DISPONIBLE</v>
      </c>
      <c r="Q35" s="124">
        <f t="shared" si="3"/>
        <v>1</v>
      </c>
      <c r="R35" s="124">
        <f t="shared" si="4"/>
        <v>1</v>
      </c>
      <c r="S35" s="125" t="str">
        <f t="shared" si="7"/>
        <v>100%</v>
      </c>
      <c r="T35" s="171">
        <f t="shared" si="5"/>
        <v>1</v>
      </c>
      <c r="U35" s="127">
        <f t="shared" si="6"/>
        <v>1</v>
      </c>
      <c r="V35" s="125">
        <f t="shared" si="1"/>
        <v>1</v>
      </c>
      <c r="W35" s="81" t="s">
        <v>99</v>
      </c>
    </row>
    <row r="36" spans="2:24" ht="133.35" customHeight="1">
      <c r="B36" s="41" t="s">
        <v>39</v>
      </c>
      <c r="C36" s="145" t="s">
        <v>115</v>
      </c>
      <c r="D36" s="145" t="s">
        <v>116</v>
      </c>
      <c r="E36" s="43" t="s">
        <v>36</v>
      </c>
      <c r="F36" s="54" t="s">
        <v>117</v>
      </c>
      <c r="G36" s="78">
        <v>2</v>
      </c>
      <c r="H36" s="50"/>
      <c r="I36" s="48">
        <v>1</v>
      </c>
      <c r="J36" s="49">
        <v>1</v>
      </c>
      <c r="K36" s="57"/>
      <c r="L36" s="174">
        <v>0</v>
      </c>
      <c r="M36" s="49">
        <v>1</v>
      </c>
      <c r="N36" s="49">
        <v>1</v>
      </c>
      <c r="O36" s="191">
        <v>0</v>
      </c>
      <c r="P36" s="123" t="str">
        <f t="shared" si="2"/>
        <v>NO DISPONIBLE</v>
      </c>
      <c r="Q36" s="124">
        <f t="shared" si="3"/>
        <v>1</v>
      </c>
      <c r="R36" s="124">
        <f t="shared" si="4"/>
        <v>1</v>
      </c>
      <c r="S36" s="125" t="str">
        <f t="shared" si="7"/>
        <v>100%</v>
      </c>
      <c r="T36" s="171">
        <f t="shared" si="5"/>
        <v>1</v>
      </c>
      <c r="U36" s="127">
        <f t="shared" si="6"/>
        <v>1</v>
      </c>
      <c r="V36" s="125">
        <f t="shared" si="1"/>
        <v>1</v>
      </c>
      <c r="W36" s="81" t="s">
        <v>99</v>
      </c>
    </row>
    <row r="37" spans="2:24" ht="145.5" customHeight="1">
      <c r="B37" s="39" t="s">
        <v>118</v>
      </c>
      <c r="C37" s="139" t="s">
        <v>119</v>
      </c>
      <c r="D37" s="179" t="s">
        <v>120</v>
      </c>
      <c r="E37" s="44" t="s">
        <v>36</v>
      </c>
      <c r="F37" s="53" t="s">
        <v>121</v>
      </c>
      <c r="G37" s="77">
        <v>36</v>
      </c>
      <c r="H37" s="50">
        <v>18</v>
      </c>
      <c r="I37" s="48">
        <v>12</v>
      </c>
      <c r="J37" s="49"/>
      <c r="K37" s="57">
        <v>6</v>
      </c>
      <c r="L37" s="50">
        <v>18</v>
      </c>
      <c r="M37" s="49">
        <v>12</v>
      </c>
      <c r="N37" s="117">
        <v>1</v>
      </c>
      <c r="O37" s="58">
        <v>6</v>
      </c>
      <c r="P37" s="123">
        <f t="shared" si="2"/>
        <v>1</v>
      </c>
      <c r="Q37" s="124">
        <f t="shared" si="3"/>
        <v>1</v>
      </c>
      <c r="R37" s="124" t="str">
        <f t="shared" si="4"/>
        <v>NO DISPONIBLE</v>
      </c>
      <c r="S37" s="125">
        <f t="shared" si="7"/>
        <v>1</v>
      </c>
      <c r="T37" s="171">
        <f t="shared" si="5"/>
        <v>1</v>
      </c>
      <c r="U37" s="127">
        <f t="shared" si="6"/>
        <v>1.0333333333333334</v>
      </c>
      <c r="V37" s="125">
        <f t="shared" si="1"/>
        <v>1.0277777777777777</v>
      </c>
      <c r="W37" s="81" t="s">
        <v>122</v>
      </c>
    </row>
    <row r="38" spans="2:24" ht="133.35" customHeight="1">
      <c r="B38" s="41" t="s">
        <v>39</v>
      </c>
      <c r="C38" s="145" t="s">
        <v>123</v>
      </c>
      <c r="D38" s="145" t="s">
        <v>124</v>
      </c>
      <c r="E38" s="43" t="s">
        <v>36</v>
      </c>
      <c r="F38" s="54" t="s">
        <v>125</v>
      </c>
      <c r="G38" s="78">
        <v>2</v>
      </c>
      <c r="H38" s="50"/>
      <c r="I38" s="48">
        <v>1</v>
      </c>
      <c r="J38" s="49"/>
      <c r="K38" s="57">
        <v>1</v>
      </c>
      <c r="L38" s="50">
        <v>0</v>
      </c>
      <c r="M38" s="49">
        <v>1</v>
      </c>
      <c r="N38" s="117">
        <v>0</v>
      </c>
      <c r="O38" s="58">
        <v>1</v>
      </c>
      <c r="P38" s="123" t="str">
        <f t="shared" si="2"/>
        <v>NO DISPONIBLE</v>
      </c>
      <c r="Q38" s="124">
        <f t="shared" si="3"/>
        <v>1</v>
      </c>
      <c r="R38" s="124" t="str">
        <f t="shared" si="4"/>
        <v>NO DISPONIBLE</v>
      </c>
      <c r="S38" s="125">
        <f t="shared" si="7"/>
        <v>1</v>
      </c>
      <c r="T38" s="171">
        <f t="shared" si="5"/>
        <v>1</v>
      </c>
      <c r="U38" s="127">
        <f t="shared" si="6"/>
        <v>1</v>
      </c>
      <c r="V38" s="125">
        <f t="shared" si="1"/>
        <v>1</v>
      </c>
      <c r="W38" s="81" t="s">
        <v>126</v>
      </c>
    </row>
    <row r="39" spans="2:24" ht="133.35" customHeight="1">
      <c r="B39" s="41" t="s">
        <v>39</v>
      </c>
      <c r="C39" s="150" t="s">
        <v>127</v>
      </c>
      <c r="D39" s="178" t="s">
        <v>128</v>
      </c>
      <c r="E39" s="43" t="s">
        <v>36</v>
      </c>
      <c r="F39" s="54" t="s">
        <v>125</v>
      </c>
      <c r="G39" s="78">
        <v>34</v>
      </c>
      <c r="H39" s="50">
        <v>18</v>
      </c>
      <c r="I39" s="48">
        <v>11</v>
      </c>
      <c r="J39" s="49"/>
      <c r="K39" s="57">
        <v>5</v>
      </c>
      <c r="L39" s="50">
        <v>18</v>
      </c>
      <c r="M39" s="49">
        <v>11</v>
      </c>
      <c r="N39" s="117">
        <v>1</v>
      </c>
      <c r="O39" s="58">
        <v>5</v>
      </c>
      <c r="P39" s="123">
        <f t="shared" si="2"/>
        <v>1</v>
      </c>
      <c r="Q39" s="124">
        <f t="shared" si="3"/>
        <v>1</v>
      </c>
      <c r="R39" s="124" t="str">
        <f t="shared" si="4"/>
        <v>NO DISPONIBLE</v>
      </c>
      <c r="S39" s="125">
        <f t="shared" si="7"/>
        <v>1</v>
      </c>
      <c r="T39" s="171">
        <f t="shared" si="5"/>
        <v>1</v>
      </c>
      <c r="U39" s="127">
        <f t="shared" si="6"/>
        <v>1.0344827586206897</v>
      </c>
      <c r="V39" s="125">
        <f t="shared" si="1"/>
        <v>1.0294117647058822</v>
      </c>
      <c r="W39" s="81" t="s">
        <v>129</v>
      </c>
      <c r="X39" s="181"/>
    </row>
    <row r="40" spans="2:24" ht="133.35" customHeight="1">
      <c r="B40" s="39" t="s">
        <v>130</v>
      </c>
      <c r="C40" s="139" t="s">
        <v>131</v>
      </c>
      <c r="D40" s="139" t="s">
        <v>132</v>
      </c>
      <c r="E40" s="44" t="s">
        <v>36</v>
      </c>
      <c r="F40" s="53" t="s">
        <v>133</v>
      </c>
      <c r="G40" s="77">
        <v>6598</v>
      </c>
      <c r="H40" s="47">
        <v>2650</v>
      </c>
      <c r="I40" s="48">
        <v>1841</v>
      </c>
      <c r="J40" s="48">
        <v>1458</v>
      </c>
      <c r="K40" s="57">
        <v>649</v>
      </c>
      <c r="L40" s="50">
        <v>2641</v>
      </c>
      <c r="M40" s="49">
        <v>1842</v>
      </c>
      <c r="N40" s="49">
        <v>1446</v>
      </c>
      <c r="O40" s="58">
        <v>3428</v>
      </c>
      <c r="P40" s="123">
        <f t="shared" si="2"/>
        <v>0.99660377358490571</v>
      </c>
      <c r="Q40" s="124">
        <f t="shared" si="3"/>
        <v>1.0005431830526887</v>
      </c>
      <c r="R40" s="124">
        <f t="shared" si="4"/>
        <v>0.99176954732510292</v>
      </c>
      <c r="S40" s="125">
        <f t="shared" si="7"/>
        <v>5.2819722650231125</v>
      </c>
      <c r="T40" s="171">
        <f t="shared" si="5"/>
        <v>0.99821865954130484</v>
      </c>
      <c r="U40" s="127">
        <f t="shared" si="6"/>
        <v>0.99663809043536733</v>
      </c>
      <c r="V40" s="125">
        <f t="shared" si="1"/>
        <v>1.418157017277963</v>
      </c>
      <c r="W40" s="192" t="s">
        <v>134</v>
      </c>
    </row>
    <row r="41" spans="2:24" ht="133.35" customHeight="1">
      <c r="B41" s="41" t="s">
        <v>39</v>
      </c>
      <c r="C41" s="145" t="s">
        <v>135</v>
      </c>
      <c r="D41" s="145" t="s">
        <v>136</v>
      </c>
      <c r="E41" s="43" t="s">
        <v>36</v>
      </c>
      <c r="F41" s="54" t="s">
        <v>137</v>
      </c>
      <c r="G41" s="78">
        <v>6558</v>
      </c>
      <c r="H41" s="50">
        <v>2630</v>
      </c>
      <c r="I41" s="48">
        <v>1831</v>
      </c>
      <c r="J41" s="49">
        <v>1448</v>
      </c>
      <c r="K41" s="57">
        <v>649</v>
      </c>
      <c r="L41" s="50">
        <v>2630</v>
      </c>
      <c r="M41" s="49">
        <v>1831</v>
      </c>
      <c r="N41" s="49">
        <v>1435</v>
      </c>
      <c r="O41" s="58">
        <v>3428</v>
      </c>
      <c r="P41" s="123">
        <f t="shared" si="2"/>
        <v>1</v>
      </c>
      <c r="Q41" s="124">
        <f t="shared" si="3"/>
        <v>1</v>
      </c>
      <c r="R41" s="124">
        <f t="shared" si="4"/>
        <v>0.99102209944751385</v>
      </c>
      <c r="S41" s="125">
        <f t="shared" si="7"/>
        <v>5.2819722650231125</v>
      </c>
      <c r="T41" s="171">
        <f t="shared" si="5"/>
        <v>1</v>
      </c>
      <c r="U41" s="127">
        <f t="shared" si="6"/>
        <v>0.99779996615332545</v>
      </c>
      <c r="V41" s="125">
        <f t="shared" si="1"/>
        <v>1.4217749313815187</v>
      </c>
      <c r="W41" s="81" t="s">
        <v>138</v>
      </c>
    </row>
    <row r="42" spans="2:24" ht="133.35" customHeight="1">
      <c r="B42" s="41" t="s">
        <v>39</v>
      </c>
      <c r="C42" s="145" t="s">
        <v>139</v>
      </c>
      <c r="D42" s="145" t="s">
        <v>140</v>
      </c>
      <c r="E42" s="43" t="s">
        <v>36</v>
      </c>
      <c r="F42" s="54" t="s">
        <v>141</v>
      </c>
      <c r="G42" s="78">
        <v>40</v>
      </c>
      <c r="H42" s="47">
        <v>20</v>
      </c>
      <c r="I42" s="48">
        <v>10</v>
      </c>
      <c r="J42" s="48">
        <v>10</v>
      </c>
      <c r="K42" s="57"/>
      <c r="L42" s="50">
        <v>20</v>
      </c>
      <c r="M42" s="49">
        <v>10</v>
      </c>
      <c r="N42" s="117">
        <v>11</v>
      </c>
      <c r="O42" s="191">
        <v>0</v>
      </c>
      <c r="P42" s="123">
        <f t="shared" si="2"/>
        <v>1</v>
      </c>
      <c r="Q42" s="124">
        <f t="shared" si="3"/>
        <v>1</v>
      </c>
      <c r="R42" s="124">
        <f t="shared" si="4"/>
        <v>1.1000000000000001</v>
      </c>
      <c r="S42" s="125" t="str">
        <f t="shared" si="7"/>
        <v>100%</v>
      </c>
      <c r="T42" s="171">
        <f t="shared" si="5"/>
        <v>1</v>
      </c>
      <c r="U42" s="127">
        <f t="shared" si="6"/>
        <v>1.0249999999999999</v>
      </c>
      <c r="V42" s="125">
        <f t="shared" si="1"/>
        <v>1.0249999999999999</v>
      </c>
      <c r="W42" s="81" t="s">
        <v>142</v>
      </c>
    </row>
    <row r="43" spans="2:24" ht="133.35" customHeight="1">
      <c r="B43" s="39" t="s">
        <v>143</v>
      </c>
      <c r="C43" s="139" t="s">
        <v>144</v>
      </c>
      <c r="D43" s="139" t="s">
        <v>145</v>
      </c>
      <c r="E43" s="44" t="s">
        <v>36</v>
      </c>
      <c r="F43" s="53" t="s">
        <v>146</v>
      </c>
      <c r="G43" s="77">
        <v>65</v>
      </c>
      <c r="H43" s="47">
        <v>20</v>
      </c>
      <c r="I43" s="48">
        <v>23</v>
      </c>
      <c r="J43" s="48">
        <v>17</v>
      </c>
      <c r="K43" s="57">
        <v>5</v>
      </c>
      <c r="L43" s="50">
        <v>20</v>
      </c>
      <c r="M43" s="49">
        <v>23</v>
      </c>
      <c r="N43" s="117">
        <v>17</v>
      </c>
      <c r="O43" s="58">
        <v>5</v>
      </c>
      <c r="P43" s="123">
        <f t="shared" si="2"/>
        <v>1</v>
      </c>
      <c r="Q43" s="124">
        <f t="shared" si="3"/>
        <v>1</v>
      </c>
      <c r="R43" s="124">
        <f t="shared" si="4"/>
        <v>1</v>
      </c>
      <c r="S43" s="125">
        <f t="shared" si="7"/>
        <v>1</v>
      </c>
      <c r="T43" s="171">
        <f t="shared" si="5"/>
        <v>1</v>
      </c>
      <c r="U43" s="127">
        <f t="shared" si="6"/>
        <v>1</v>
      </c>
      <c r="V43" s="125">
        <f t="shared" si="1"/>
        <v>1</v>
      </c>
      <c r="W43" s="82" t="s">
        <v>147</v>
      </c>
    </row>
    <row r="44" spans="2:24" ht="151.5" customHeight="1">
      <c r="B44" s="41" t="s">
        <v>39</v>
      </c>
      <c r="C44" s="143" t="s">
        <v>147</v>
      </c>
      <c r="D44" s="146" t="s">
        <v>148</v>
      </c>
      <c r="E44" s="43" t="s">
        <v>36</v>
      </c>
      <c r="F44" s="54" t="s">
        <v>61</v>
      </c>
      <c r="G44" s="78">
        <v>65</v>
      </c>
      <c r="H44" s="47">
        <v>20</v>
      </c>
      <c r="I44" s="48">
        <v>23</v>
      </c>
      <c r="J44" s="48">
        <v>17</v>
      </c>
      <c r="K44" s="57">
        <v>5</v>
      </c>
      <c r="L44" s="50">
        <v>20</v>
      </c>
      <c r="M44" s="49">
        <v>23</v>
      </c>
      <c r="N44" s="49">
        <v>17</v>
      </c>
      <c r="O44" s="58">
        <v>5</v>
      </c>
      <c r="P44" s="123">
        <f t="shared" si="2"/>
        <v>1</v>
      </c>
      <c r="Q44" s="124">
        <f t="shared" si="3"/>
        <v>1</v>
      </c>
      <c r="R44" s="124">
        <f t="shared" si="4"/>
        <v>1</v>
      </c>
      <c r="S44" s="125">
        <f t="shared" si="7"/>
        <v>1</v>
      </c>
      <c r="T44" s="171">
        <f t="shared" si="5"/>
        <v>1</v>
      </c>
      <c r="U44" s="127">
        <f t="shared" si="6"/>
        <v>1</v>
      </c>
      <c r="V44" s="125">
        <f t="shared" si="1"/>
        <v>1</v>
      </c>
      <c r="W44" s="81" t="s">
        <v>147</v>
      </c>
    </row>
    <row r="45" spans="2:24" ht="133.35" customHeight="1">
      <c r="B45" s="39" t="s">
        <v>149</v>
      </c>
      <c r="C45" s="139" t="s">
        <v>150</v>
      </c>
      <c r="D45" s="139" t="s">
        <v>151</v>
      </c>
      <c r="E45" s="44" t="s">
        <v>36</v>
      </c>
      <c r="F45" s="153" t="s">
        <v>152</v>
      </c>
      <c r="G45" s="77">
        <v>39</v>
      </c>
      <c r="H45" s="47">
        <v>16</v>
      </c>
      <c r="I45" s="48">
        <v>9</v>
      </c>
      <c r="J45" s="48">
        <v>6</v>
      </c>
      <c r="K45" s="57">
        <v>8</v>
      </c>
      <c r="L45" s="50">
        <v>16</v>
      </c>
      <c r="M45" s="49">
        <v>9</v>
      </c>
      <c r="N45" s="117">
        <v>6</v>
      </c>
      <c r="O45" s="58">
        <v>8</v>
      </c>
      <c r="P45" s="123">
        <f t="shared" si="2"/>
        <v>1</v>
      </c>
      <c r="Q45" s="124">
        <f t="shared" si="3"/>
        <v>1</v>
      </c>
      <c r="R45" s="124">
        <f t="shared" si="4"/>
        <v>1</v>
      </c>
      <c r="S45" s="125">
        <f t="shared" si="7"/>
        <v>1</v>
      </c>
      <c r="T45" s="171">
        <f t="shared" si="5"/>
        <v>1</v>
      </c>
      <c r="U45" s="127">
        <f t="shared" si="6"/>
        <v>1</v>
      </c>
      <c r="V45" s="125">
        <f t="shared" si="1"/>
        <v>1</v>
      </c>
      <c r="W45" s="82" t="s">
        <v>153</v>
      </c>
    </row>
    <row r="46" spans="2:24" ht="125.25" customHeight="1">
      <c r="B46" s="41" t="s">
        <v>39</v>
      </c>
      <c r="C46" s="145" t="s">
        <v>154</v>
      </c>
      <c r="D46" s="145" t="s">
        <v>155</v>
      </c>
      <c r="E46" s="43" t="s">
        <v>36</v>
      </c>
      <c r="F46" s="142" t="s">
        <v>156</v>
      </c>
      <c r="G46" s="78">
        <v>39</v>
      </c>
      <c r="H46" s="47">
        <v>16</v>
      </c>
      <c r="I46" s="48">
        <v>9</v>
      </c>
      <c r="J46" s="48">
        <v>6</v>
      </c>
      <c r="K46" s="57">
        <v>8</v>
      </c>
      <c r="L46" s="50">
        <v>16</v>
      </c>
      <c r="M46" s="49">
        <v>9</v>
      </c>
      <c r="N46" s="117">
        <v>6</v>
      </c>
      <c r="O46" s="58">
        <v>8</v>
      </c>
      <c r="P46" s="123">
        <f t="shared" si="2"/>
        <v>1</v>
      </c>
      <c r="Q46" s="124">
        <f t="shared" si="3"/>
        <v>1</v>
      </c>
      <c r="R46" s="124">
        <f t="shared" si="4"/>
        <v>1</v>
      </c>
      <c r="S46" s="125">
        <f t="shared" si="7"/>
        <v>1</v>
      </c>
      <c r="T46" s="171">
        <f t="shared" si="5"/>
        <v>1</v>
      </c>
      <c r="U46" s="127">
        <f t="shared" si="6"/>
        <v>1</v>
      </c>
      <c r="V46" s="125">
        <f t="shared" si="1"/>
        <v>1</v>
      </c>
      <c r="W46" s="81" t="s">
        <v>153</v>
      </c>
    </row>
    <row r="47" spans="2:24" ht="129" customHeight="1">
      <c r="B47" s="39" t="s">
        <v>157</v>
      </c>
      <c r="C47" s="139" t="s">
        <v>158</v>
      </c>
      <c r="D47" s="139" t="s">
        <v>159</v>
      </c>
      <c r="E47" s="44" t="s">
        <v>36</v>
      </c>
      <c r="F47" s="53" t="s">
        <v>61</v>
      </c>
      <c r="G47" s="77">
        <v>336</v>
      </c>
      <c r="H47" s="47">
        <v>95</v>
      </c>
      <c r="I47" s="48">
        <v>116</v>
      </c>
      <c r="J47" s="48">
        <v>70</v>
      </c>
      <c r="K47" s="57">
        <v>55</v>
      </c>
      <c r="L47" s="50">
        <v>95</v>
      </c>
      <c r="M47" s="49">
        <v>116</v>
      </c>
      <c r="N47" s="117">
        <v>73</v>
      </c>
      <c r="O47" s="58">
        <v>78</v>
      </c>
      <c r="P47" s="123">
        <f t="shared" si="2"/>
        <v>1</v>
      </c>
      <c r="Q47" s="124">
        <f t="shared" si="3"/>
        <v>1</v>
      </c>
      <c r="R47" s="124">
        <f t="shared" si="4"/>
        <v>1.0428571428571429</v>
      </c>
      <c r="S47" s="125">
        <f t="shared" si="7"/>
        <v>1.4181818181818182</v>
      </c>
      <c r="T47" s="171">
        <f t="shared" si="5"/>
        <v>1</v>
      </c>
      <c r="U47" s="127">
        <f t="shared" si="6"/>
        <v>1.01067615658363</v>
      </c>
      <c r="V47" s="125">
        <f t="shared" si="1"/>
        <v>1.0773809523809523</v>
      </c>
      <c r="W47" s="82" t="s">
        <v>160</v>
      </c>
    </row>
    <row r="48" spans="2:24" ht="134.1" customHeight="1">
      <c r="B48" s="41" t="s">
        <v>39</v>
      </c>
      <c r="C48" s="145" t="s">
        <v>161</v>
      </c>
      <c r="D48" s="145" t="s">
        <v>162</v>
      </c>
      <c r="E48" s="43" t="s">
        <v>36</v>
      </c>
      <c r="F48" s="54" t="s">
        <v>125</v>
      </c>
      <c r="G48" s="78">
        <v>336</v>
      </c>
      <c r="H48" s="47">
        <v>95</v>
      </c>
      <c r="I48" s="48">
        <v>116</v>
      </c>
      <c r="J48" s="48">
        <v>70</v>
      </c>
      <c r="K48" s="57">
        <v>55</v>
      </c>
      <c r="L48" s="50">
        <v>95</v>
      </c>
      <c r="M48" s="49">
        <v>116</v>
      </c>
      <c r="N48" s="117">
        <v>73</v>
      </c>
      <c r="O48" s="58">
        <v>78</v>
      </c>
      <c r="P48" s="123">
        <f t="shared" si="2"/>
        <v>1</v>
      </c>
      <c r="Q48" s="124">
        <f t="shared" si="3"/>
        <v>1</v>
      </c>
      <c r="R48" s="124">
        <f t="shared" si="4"/>
        <v>1.0428571428571429</v>
      </c>
      <c r="S48" s="125">
        <f t="shared" si="7"/>
        <v>1.4181818181818182</v>
      </c>
      <c r="T48" s="171">
        <f t="shared" si="5"/>
        <v>1</v>
      </c>
      <c r="U48" s="127">
        <v>2542</v>
      </c>
      <c r="V48" s="125">
        <f t="shared" si="1"/>
        <v>1.0773809523809523</v>
      </c>
      <c r="W48" s="81" t="s">
        <v>163</v>
      </c>
    </row>
    <row r="49" spans="2:23" ht="133.35" customHeight="1">
      <c r="B49" s="39" t="s">
        <v>164</v>
      </c>
      <c r="C49" s="139" t="s">
        <v>165</v>
      </c>
      <c r="D49" s="176" t="s">
        <v>166</v>
      </c>
      <c r="E49" s="44" t="s">
        <v>36</v>
      </c>
      <c r="F49" s="53" t="s">
        <v>49</v>
      </c>
      <c r="G49" s="77">
        <v>125</v>
      </c>
      <c r="H49" s="47">
        <v>26</v>
      </c>
      <c r="I49" s="48">
        <v>28</v>
      </c>
      <c r="J49" s="48">
        <v>41</v>
      </c>
      <c r="K49" s="57">
        <v>30</v>
      </c>
      <c r="L49" s="50">
        <v>26</v>
      </c>
      <c r="M49" s="49">
        <v>28</v>
      </c>
      <c r="N49" s="117">
        <v>43</v>
      </c>
      <c r="O49" s="58">
        <v>47</v>
      </c>
      <c r="P49" s="123">
        <f t="shared" si="2"/>
        <v>1</v>
      </c>
      <c r="Q49" s="124">
        <f t="shared" si="3"/>
        <v>1</v>
      </c>
      <c r="R49" s="124">
        <f t="shared" si="4"/>
        <v>1.0487804878048781</v>
      </c>
      <c r="S49" s="125">
        <f t="shared" si="7"/>
        <v>1.5666666666666667</v>
      </c>
      <c r="T49" s="171">
        <f t="shared" si="5"/>
        <v>1</v>
      </c>
      <c r="U49" s="127">
        <f t="shared" si="6"/>
        <v>1.0210526315789474</v>
      </c>
      <c r="V49" s="125">
        <f t="shared" si="1"/>
        <v>1.1519999999999999</v>
      </c>
      <c r="W49" s="82" t="s">
        <v>167</v>
      </c>
    </row>
    <row r="50" spans="2:23" ht="133.35" customHeight="1">
      <c r="B50" s="41" t="s">
        <v>39</v>
      </c>
      <c r="C50" s="145" t="s">
        <v>168</v>
      </c>
      <c r="D50" s="42" t="s">
        <v>169</v>
      </c>
      <c r="E50" s="43" t="s">
        <v>36</v>
      </c>
      <c r="F50" s="54" t="s">
        <v>170</v>
      </c>
      <c r="G50" s="78">
        <v>100</v>
      </c>
      <c r="H50" s="47">
        <v>26</v>
      </c>
      <c r="I50" s="48">
        <v>28</v>
      </c>
      <c r="J50" s="48">
        <v>26</v>
      </c>
      <c r="K50" s="57">
        <v>20</v>
      </c>
      <c r="L50" s="50">
        <v>26</v>
      </c>
      <c r="M50" s="49">
        <v>28</v>
      </c>
      <c r="N50" s="117">
        <v>28</v>
      </c>
      <c r="O50" s="58">
        <v>43</v>
      </c>
      <c r="P50" s="123">
        <f t="shared" si="2"/>
        <v>1</v>
      </c>
      <c r="Q50" s="124">
        <f t="shared" si="3"/>
        <v>1</v>
      </c>
      <c r="R50" s="124">
        <f t="shared" si="4"/>
        <v>1.0769230769230769</v>
      </c>
      <c r="S50" s="125">
        <f t="shared" si="7"/>
        <v>2.15</v>
      </c>
      <c r="T50" s="171">
        <f t="shared" si="5"/>
        <v>1</v>
      </c>
      <c r="U50" s="127">
        <f t="shared" si="6"/>
        <v>1.0249999999999999</v>
      </c>
      <c r="V50" s="125">
        <f t="shared" si="1"/>
        <v>1.25</v>
      </c>
      <c r="W50" s="81" t="s">
        <v>171</v>
      </c>
    </row>
    <row r="51" spans="2:23" ht="133.35" customHeight="1">
      <c r="B51" s="41" t="s">
        <v>39</v>
      </c>
      <c r="C51" s="145" t="s">
        <v>172</v>
      </c>
      <c r="D51" s="145" t="s">
        <v>173</v>
      </c>
      <c r="E51" s="43" t="s">
        <v>36</v>
      </c>
      <c r="F51" s="54" t="s">
        <v>174</v>
      </c>
      <c r="G51" s="78">
        <v>25</v>
      </c>
      <c r="H51" s="47"/>
      <c r="I51" s="48"/>
      <c r="J51" s="48">
        <v>15</v>
      </c>
      <c r="K51" s="57">
        <v>10</v>
      </c>
      <c r="L51" s="50">
        <v>0</v>
      </c>
      <c r="M51" s="49">
        <v>0</v>
      </c>
      <c r="N51" s="117">
        <v>15</v>
      </c>
      <c r="O51" s="191">
        <v>4</v>
      </c>
      <c r="P51" s="123" t="str">
        <f t="shared" si="2"/>
        <v>NO DISPONIBLE</v>
      </c>
      <c r="Q51" s="124" t="str">
        <f t="shared" si="3"/>
        <v>NO DISPONIBLE</v>
      </c>
      <c r="R51" s="124">
        <f t="shared" si="4"/>
        <v>1</v>
      </c>
      <c r="S51" s="125">
        <f t="shared" si="7"/>
        <v>0.4</v>
      </c>
      <c r="T51" s="171" t="str">
        <f t="shared" si="5"/>
        <v>NO DISPONIBLE</v>
      </c>
      <c r="U51" s="127">
        <f>IFERROR(((L51+M51+N51)/(H51+I51+J51)),"NO DISPONIBLE")</f>
        <v>1</v>
      </c>
      <c r="V51" s="125">
        <f t="shared" si="1"/>
        <v>0.76</v>
      </c>
      <c r="W51" s="81" t="s">
        <v>175</v>
      </c>
    </row>
    <row r="52" spans="2:23" ht="133.35" customHeight="1">
      <c r="B52" s="39" t="s">
        <v>176</v>
      </c>
      <c r="C52" s="139" t="s">
        <v>177</v>
      </c>
      <c r="D52" s="180" t="s">
        <v>178</v>
      </c>
      <c r="E52" s="44" t="s">
        <v>36</v>
      </c>
      <c r="F52" s="53" t="s">
        <v>179</v>
      </c>
      <c r="G52" s="77">
        <v>5329</v>
      </c>
      <c r="H52" s="47">
        <v>244</v>
      </c>
      <c r="I52" s="48">
        <v>850</v>
      </c>
      <c r="J52" s="48">
        <v>2735</v>
      </c>
      <c r="K52" s="57">
        <v>1500</v>
      </c>
      <c r="L52" s="50">
        <v>244</v>
      </c>
      <c r="M52" s="49">
        <v>850</v>
      </c>
      <c r="N52" s="117">
        <v>2878</v>
      </c>
      <c r="O52" s="58">
        <v>3386</v>
      </c>
      <c r="P52" s="123">
        <f t="shared" si="2"/>
        <v>1</v>
      </c>
      <c r="Q52" s="124">
        <f t="shared" si="3"/>
        <v>1</v>
      </c>
      <c r="R52" s="124">
        <f t="shared" si="4"/>
        <v>1.0522851919561242</v>
      </c>
      <c r="S52" s="125">
        <f t="shared" si="7"/>
        <v>2.2573333333333334</v>
      </c>
      <c r="T52" s="171">
        <f t="shared" si="5"/>
        <v>1</v>
      </c>
      <c r="U52" s="127">
        <f t="shared" si="6"/>
        <v>1.0373465656829459</v>
      </c>
      <c r="V52" s="125">
        <f t="shared" si="1"/>
        <v>1.3807468568211672</v>
      </c>
      <c r="W52" s="82" t="s">
        <v>180</v>
      </c>
    </row>
    <row r="53" spans="2:23" ht="133.35" customHeight="1">
      <c r="B53" s="41" t="s">
        <v>39</v>
      </c>
      <c r="C53" s="145" t="s">
        <v>181</v>
      </c>
      <c r="D53" s="42" t="s">
        <v>182</v>
      </c>
      <c r="E53" s="43" t="s">
        <v>36</v>
      </c>
      <c r="F53" s="54" t="s">
        <v>183</v>
      </c>
      <c r="G53" s="78">
        <v>3540</v>
      </c>
      <c r="H53" s="47">
        <v>167</v>
      </c>
      <c r="I53" s="48">
        <v>599</v>
      </c>
      <c r="J53" s="48">
        <v>1974</v>
      </c>
      <c r="K53" s="57">
        <v>800</v>
      </c>
      <c r="L53" s="50">
        <v>167</v>
      </c>
      <c r="M53" s="49">
        <v>599</v>
      </c>
      <c r="N53" s="117">
        <v>2168</v>
      </c>
      <c r="O53" s="58">
        <v>2631</v>
      </c>
      <c r="P53" s="123">
        <f t="shared" si="2"/>
        <v>1</v>
      </c>
      <c r="Q53" s="124">
        <f t="shared" si="3"/>
        <v>1</v>
      </c>
      <c r="R53" s="124">
        <f t="shared" si="4"/>
        <v>1.0982776089159068</v>
      </c>
      <c r="S53" s="125">
        <f t="shared" si="7"/>
        <v>3.2887499999999998</v>
      </c>
      <c r="T53" s="171">
        <f t="shared" si="5"/>
        <v>1</v>
      </c>
      <c r="U53" s="127">
        <f t="shared" si="6"/>
        <v>1.0708029197080291</v>
      </c>
      <c r="V53" s="125">
        <f t="shared" si="1"/>
        <v>1.5720338983050848</v>
      </c>
      <c r="W53" s="81" t="s">
        <v>184</v>
      </c>
    </row>
    <row r="54" spans="2:23" ht="133.35" customHeight="1">
      <c r="B54" s="41" t="s">
        <v>39</v>
      </c>
      <c r="C54" s="145" t="s">
        <v>185</v>
      </c>
      <c r="D54" s="42" t="s">
        <v>186</v>
      </c>
      <c r="E54" s="43" t="s">
        <v>36</v>
      </c>
      <c r="F54" s="54" t="s">
        <v>187</v>
      </c>
      <c r="G54" s="78">
        <v>86</v>
      </c>
      <c r="H54" s="47">
        <v>9</v>
      </c>
      <c r="I54" s="49">
        <v>23</v>
      </c>
      <c r="J54" s="48">
        <v>29</v>
      </c>
      <c r="K54" s="57">
        <v>25</v>
      </c>
      <c r="L54" s="50">
        <v>9</v>
      </c>
      <c r="M54" s="49">
        <v>23</v>
      </c>
      <c r="N54" s="117">
        <v>22</v>
      </c>
      <c r="O54" s="58">
        <v>60</v>
      </c>
      <c r="P54" s="123">
        <f t="shared" si="2"/>
        <v>1</v>
      </c>
      <c r="Q54" s="124">
        <f t="shared" si="3"/>
        <v>1</v>
      </c>
      <c r="R54" s="124">
        <f t="shared" si="4"/>
        <v>0.75862068965517238</v>
      </c>
      <c r="S54" s="125">
        <f t="shared" si="7"/>
        <v>2.4</v>
      </c>
      <c r="T54" s="171">
        <f t="shared" si="5"/>
        <v>1</v>
      </c>
      <c r="U54" s="127">
        <f t="shared" si="6"/>
        <v>0.88524590163934425</v>
      </c>
      <c r="V54" s="125">
        <f t="shared" si="1"/>
        <v>1.3255813953488371</v>
      </c>
      <c r="W54" s="81" t="s">
        <v>188</v>
      </c>
    </row>
    <row r="55" spans="2:23" ht="133.35" customHeight="1">
      <c r="B55" s="41" t="s">
        <v>39</v>
      </c>
      <c r="C55" s="150" t="s">
        <v>189</v>
      </c>
      <c r="D55" s="148" t="s">
        <v>190</v>
      </c>
      <c r="E55" s="43" t="s">
        <v>36</v>
      </c>
      <c r="F55" s="151" t="s">
        <v>191</v>
      </c>
      <c r="G55" s="78">
        <v>1452</v>
      </c>
      <c r="H55" s="47">
        <v>25</v>
      </c>
      <c r="I55" s="49">
        <v>189</v>
      </c>
      <c r="J55" s="48">
        <v>638</v>
      </c>
      <c r="K55" s="57">
        <v>600</v>
      </c>
      <c r="L55" s="50">
        <v>25</v>
      </c>
      <c r="M55" s="49">
        <v>189</v>
      </c>
      <c r="N55" s="117">
        <v>579</v>
      </c>
      <c r="O55" s="58">
        <v>483</v>
      </c>
      <c r="P55" s="123">
        <f t="shared" si="2"/>
        <v>1</v>
      </c>
      <c r="Q55" s="124">
        <f t="shared" si="3"/>
        <v>1</v>
      </c>
      <c r="R55" s="124">
        <f t="shared" si="4"/>
        <v>0.90752351097178685</v>
      </c>
      <c r="S55" s="125">
        <f t="shared" si="7"/>
        <v>0.80500000000000005</v>
      </c>
      <c r="T55" s="171">
        <f t="shared" si="5"/>
        <v>1</v>
      </c>
      <c r="U55" s="127">
        <f t="shared" si="6"/>
        <v>0.93075117370892024</v>
      </c>
      <c r="V55" s="125">
        <f t="shared" si="1"/>
        <v>0.87878787878787878</v>
      </c>
      <c r="W55" s="81" t="s">
        <v>192</v>
      </c>
    </row>
    <row r="56" spans="2:23" ht="133.35" customHeight="1">
      <c r="B56" s="41" t="s">
        <v>39</v>
      </c>
      <c r="C56" s="150" t="s">
        <v>193</v>
      </c>
      <c r="D56" s="148" t="s">
        <v>194</v>
      </c>
      <c r="E56" s="43" t="s">
        <v>36</v>
      </c>
      <c r="F56" s="152" t="s">
        <v>195</v>
      </c>
      <c r="G56" s="78">
        <v>137</v>
      </c>
      <c r="H56" s="47">
        <v>10</v>
      </c>
      <c r="I56" s="49"/>
      <c r="J56" s="48">
        <v>67</v>
      </c>
      <c r="K56" s="57">
        <v>60</v>
      </c>
      <c r="L56" s="50">
        <v>10</v>
      </c>
      <c r="M56" s="49">
        <v>0</v>
      </c>
      <c r="N56" s="117">
        <v>82</v>
      </c>
      <c r="O56" s="58">
        <v>193</v>
      </c>
      <c r="P56" s="123">
        <f t="shared" si="2"/>
        <v>1</v>
      </c>
      <c r="Q56" s="124" t="str">
        <f t="shared" si="3"/>
        <v>NO DISPONIBLE</v>
      </c>
      <c r="R56" s="124">
        <f t="shared" si="4"/>
        <v>1.2238805970149254</v>
      </c>
      <c r="S56" s="125">
        <f t="shared" si="7"/>
        <v>3.2166666666666668</v>
      </c>
      <c r="T56" s="171">
        <f t="shared" si="5"/>
        <v>1</v>
      </c>
      <c r="U56" s="127">
        <f t="shared" si="6"/>
        <v>1.1948051948051948</v>
      </c>
      <c r="V56" s="125">
        <f t="shared" si="1"/>
        <v>2.0802919708029197</v>
      </c>
      <c r="W56" s="81" t="s">
        <v>196</v>
      </c>
    </row>
    <row r="57" spans="2:23" ht="133.35" customHeight="1">
      <c r="B57" s="41" t="s">
        <v>39</v>
      </c>
      <c r="C57" s="136" t="s">
        <v>197</v>
      </c>
      <c r="D57" s="148" t="s">
        <v>198</v>
      </c>
      <c r="E57" s="43" t="s">
        <v>36</v>
      </c>
      <c r="F57" s="152" t="s">
        <v>199</v>
      </c>
      <c r="G57" s="78">
        <v>114</v>
      </c>
      <c r="H57" s="47">
        <v>33</v>
      </c>
      <c r="I57" s="49">
        <v>39</v>
      </c>
      <c r="J57" s="48">
        <v>27</v>
      </c>
      <c r="K57" s="57">
        <v>15</v>
      </c>
      <c r="L57" s="50">
        <v>33</v>
      </c>
      <c r="M57" s="49">
        <v>39</v>
      </c>
      <c r="N57" s="117">
        <v>27</v>
      </c>
      <c r="O57" s="58">
        <v>19</v>
      </c>
      <c r="P57" s="123">
        <f t="shared" si="2"/>
        <v>1</v>
      </c>
      <c r="Q57" s="124">
        <f t="shared" si="3"/>
        <v>1</v>
      </c>
      <c r="R57" s="124">
        <f t="shared" si="4"/>
        <v>1</v>
      </c>
      <c r="S57" s="125">
        <f t="shared" si="7"/>
        <v>1.2666666666666666</v>
      </c>
      <c r="T57" s="171">
        <f t="shared" si="5"/>
        <v>1</v>
      </c>
      <c r="U57" s="127">
        <f t="shared" si="6"/>
        <v>1</v>
      </c>
      <c r="V57" s="125">
        <f t="shared" si="1"/>
        <v>1.0350877192982457</v>
      </c>
      <c r="W57" s="81" t="s">
        <v>200</v>
      </c>
    </row>
    <row r="58" spans="2:23" ht="133.35" customHeight="1">
      <c r="B58" s="39" t="s">
        <v>201</v>
      </c>
      <c r="C58" s="139" t="s">
        <v>202</v>
      </c>
      <c r="D58" s="139" t="s">
        <v>203</v>
      </c>
      <c r="E58" s="44" t="s">
        <v>36</v>
      </c>
      <c r="F58" s="53" t="s">
        <v>49</v>
      </c>
      <c r="G58" s="77">
        <v>36</v>
      </c>
      <c r="H58" s="47">
        <v>10</v>
      </c>
      <c r="I58" s="48">
        <v>6</v>
      </c>
      <c r="J58" s="48">
        <v>10</v>
      </c>
      <c r="K58" s="57">
        <v>10</v>
      </c>
      <c r="L58" s="50">
        <v>10</v>
      </c>
      <c r="M58" s="49">
        <v>6</v>
      </c>
      <c r="N58" s="117">
        <v>7</v>
      </c>
      <c r="O58" s="58">
        <v>9</v>
      </c>
      <c r="P58" s="123">
        <f t="shared" si="2"/>
        <v>1</v>
      </c>
      <c r="Q58" s="124">
        <f t="shared" si="3"/>
        <v>1</v>
      </c>
      <c r="R58" s="124">
        <f t="shared" si="4"/>
        <v>0.7</v>
      </c>
      <c r="S58" s="125">
        <f t="shared" si="7"/>
        <v>0.9</v>
      </c>
      <c r="T58" s="171">
        <f t="shared" si="5"/>
        <v>1</v>
      </c>
      <c r="U58" s="127">
        <f t="shared" si="6"/>
        <v>0.88461538461538458</v>
      </c>
      <c r="V58" s="125">
        <f t="shared" si="1"/>
        <v>0.88888888888888884</v>
      </c>
      <c r="W58" s="169" t="s">
        <v>204</v>
      </c>
    </row>
    <row r="59" spans="2:23" ht="133.35" customHeight="1">
      <c r="B59" s="41" t="s">
        <v>39</v>
      </c>
      <c r="C59" s="145" t="s">
        <v>205</v>
      </c>
      <c r="D59" s="145" t="s">
        <v>206</v>
      </c>
      <c r="E59" s="43" t="s">
        <v>36</v>
      </c>
      <c r="F59" s="54" t="s">
        <v>49</v>
      </c>
      <c r="G59" s="78">
        <v>36</v>
      </c>
      <c r="H59" s="47">
        <v>10</v>
      </c>
      <c r="I59" s="48">
        <v>6</v>
      </c>
      <c r="J59" s="48">
        <v>10</v>
      </c>
      <c r="K59" s="57">
        <v>10</v>
      </c>
      <c r="L59" s="50">
        <v>10</v>
      </c>
      <c r="M59" s="49">
        <v>6</v>
      </c>
      <c r="N59" s="117">
        <v>7</v>
      </c>
      <c r="O59" s="58">
        <v>9</v>
      </c>
      <c r="P59" s="123">
        <f t="shared" si="2"/>
        <v>1</v>
      </c>
      <c r="Q59" s="124">
        <f t="shared" si="3"/>
        <v>1</v>
      </c>
      <c r="R59" s="124">
        <f t="shared" si="4"/>
        <v>0.7</v>
      </c>
      <c r="S59" s="125">
        <f t="shared" si="7"/>
        <v>0.9</v>
      </c>
      <c r="T59" s="171">
        <f t="shared" si="5"/>
        <v>1</v>
      </c>
      <c r="U59" s="127">
        <f t="shared" si="6"/>
        <v>0.88461538461538458</v>
      </c>
      <c r="V59" s="125">
        <f t="shared" si="1"/>
        <v>0.88888888888888884</v>
      </c>
      <c r="W59" s="81" t="s">
        <v>207</v>
      </c>
    </row>
    <row r="60" spans="2:23" ht="133.35" customHeight="1">
      <c r="B60" s="41" t="s">
        <v>39</v>
      </c>
      <c r="C60" s="150" t="s">
        <v>208</v>
      </c>
      <c r="D60" s="148" t="s">
        <v>209</v>
      </c>
      <c r="E60" s="43" t="s">
        <v>36</v>
      </c>
      <c r="F60" s="151" t="s">
        <v>210</v>
      </c>
      <c r="G60" s="78">
        <v>128</v>
      </c>
      <c r="H60" s="47">
        <v>13</v>
      </c>
      <c r="I60" s="48">
        <v>54</v>
      </c>
      <c r="J60" s="48">
        <v>36</v>
      </c>
      <c r="K60" s="57">
        <v>25</v>
      </c>
      <c r="L60" s="50">
        <v>13</v>
      </c>
      <c r="M60" s="49">
        <v>54</v>
      </c>
      <c r="N60" s="117">
        <v>36</v>
      </c>
      <c r="O60" s="58">
        <v>66</v>
      </c>
      <c r="P60" s="123">
        <f t="shared" si="2"/>
        <v>1</v>
      </c>
      <c r="Q60" s="124">
        <f t="shared" si="3"/>
        <v>1</v>
      </c>
      <c r="R60" s="124">
        <f t="shared" si="4"/>
        <v>1</v>
      </c>
      <c r="S60" s="125">
        <f t="shared" si="7"/>
        <v>2.64</v>
      </c>
      <c r="T60" s="171">
        <f t="shared" si="5"/>
        <v>1</v>
      </c>
      <c r="U60" s="127">
        <f t="shared" si="6"/>
        <v>1</v>
      </c>
      <c r="V60" s="125">
        <f t="shared" si="1"/>
        <v>1.3203125</v>
      </c>
      <c r="W60" s="81" t="s">
        <v>211</v>
      </c>
    </row>
    <row r="61" spans="2:23" ht="133.35" customHeight="1">
      <c r="B61" s="39" t="s">
        <v>212</v>
      </c>
      <c r="C61" s="139" t="s">
        <v>213</v>
      </c>
      <c r="D61" s="139" t="s">
        <v>214</v>
      </c>
      <c r="E61" s="44" t="s">
        <v>36</v>
      </c>
      <c r="F61" s="53" t="s">
        <v>215</v>
      </c>
      <c r="G61" s="77">
        <v>1768</v>
      </c>
      <c r="H61" s="47">
        <v>162</v>
      </c>
      <c r="I61" s="48">
        <v>421</v>
      </c>
      <c r="J61" s="48">
        <v>632</v>
      </c>
      <c r="K61" s="57">
        <v>553</v>
      </c>
      <c r="L61" s="50">
        <v>162</v>
      </c>
      <c r="M61" s="49">
        <v>421</v>
      </c>
      <c r="N61" s="117">
        <v>770</v>
      </c>
      <c r="O61" s="58">
        <v>1221</v>
      </c>
      <c r="P61" s="123">
        <f t="shared" si="2"/>
        <v>1</v>
      </c>
      <c r="Q61" s="124">
        <f t="shared" si="3"/>
        <v>1</v>
      </c>
      <c r="R61" s="124">
        <f t="shared" si="4"/>
        <v>1.2183544303797469</v>
      </c>
      <c r="S61" s="125">
        <f t="shared" si="7"/>
        <v>2.2079566003616637</v>
      </c>
      <c r="T61" s="171">
        <f t="shared" si="5"/>
        <v>1</v>
      </c>
      <c r="U61" s="127">
        <f t="shared" si="6"/>
        <v>1.1135802469135803</v>
      </c>
      <c r="V61" s="125">
        <f t="shared" si="1"/>
        <v>1.4558823529411764</v>
      </c>
      <c r="W61" s="82" t="s">
        <v>216</v>
      </c>
    </row>
    <row r="62" spans="2:23" ht="133.35" customHeight="1">
      <c r="B62" s="41" t="s">
        <v>39</v>
      </c>
      <c r="C62" s="145" t="s">
        <v>217</v>
      </c>
      <c r="D62" s="145" t="s">
        <v>218</v>
      </c>
      <c r="E62" s="43" t="s">
        <v>36</v>
      </c>
      <c r="F62" s="142" t="s">
        <v>219</v>
      </c>
      <c r="G62" s="78">
        <v>660</v>
      </c>
      <c r="H62" s="47">
        <v>48</v>
      </c>
      <c r="I62" s="48">
        <v>109</v>
      </c>
      <c r="J62" s="48">
        <v>250</v>
      </c>
      <c r="K62" s="57">
        <v>253</v>
      </c>
      <c r="L62" s="50">
        <v>48</v>
      </c>
      <c r="M62" s="49">
        <v>109</v>
      </c>
      <c r="N62" s="117">
        <v>279</v>
      </c>
      <c r="O62" s="58">
        <v>424</v>
      </c>
      <c r="P62" s="123">
        <f t="shared" si="2"/>
        <v>1</v>
      </c>
      <c r="Q62" s="124">
        <f t="shared" si="3"/>
        <v>1</v>
      </c>
      <c r="R62" s="124">
        <f t="shared" si="4"/>
        <v>1.1160000000000001</v>
      </c>
      <c r="S62" s="125">
        <f t="shared" si="7"/>
        <v>1.6758893280632412</v>
      </c>
      <c r="T62" s="171">
        <f t="shared" si="5"/>
        <v>1</v>
      </c>
      <c r="U62" s="127">
        <f t="shared" si="6"/>
        <v>1.0712530712530712</v>
      </c>
      <c r="V62" s="125">
        <f t="shared" si="1"/>
        <v>1.303030303030303</v>
      </c>
      <c r="W62" s="81" t="s">
        <v>220</v>
      </c>
    </row>
    <row r="63" spans="2:23" ht="133.35" customHeight="1">
      <c r="B63" s="41" t="s">
        <v>39</v>
      </c>
      <c r="C63" s="150" t="s">
        <v>221</v>
      </c>
      <c r="D63" s="148" t="s">
        <v>222</v>
      </c>
      <c r="E63" s="43" t="s">
        <v>36</v>
      </c>
      <c r="F63" s="151" t="s">
        <v>223</v>
      </c>
      <c r="G63" s="78">
        <v>1108</v>
      </c>
      <c r="H63" s="47">
        <v>114</v>
      </c>
      <c r="I63" s="48">
        <v>312</v>
      </c>
      <c r="J63" s="48">
        <v>382</v>
      </c>
      <c r="K63" s="57">
        <v>300</v>
      </c>
      <c r="L63" s="50">
        <v>114</v>
      </c>
      <c r="M63" s="49">
        <v>312</v>
      </c>
      <c r="N63" s="117">
        <v>483</v>
      </c>
      <c r="O63" s="58">
        <v>797</v>
      </c>
      <c r="P63" s="123">
        <f t="shared" si="2"/>
        <v>1</v>
      </c>
      <c r="Q63" s="124">
        <f t="shared" si="3"/>
        <v>1</v>
      </c>
      <c r="R63" s="124">
        <f t="shared" si="4"/>
        <v>1.2643979057591623</v>
      </c>
      <c r="S63" s="125">
        <f t="shared" si="7"/>
        <v>2.6566666666666667</v>
      </c>
      <c r="T63" s="171">
        <f t="shared" si="5"/>
        <v>1</v>
      </c>
      <c r="U63" s="127">
        <f t="shared" si="6"/>
        <v>1.125</v>
      </c>
      <c r="V63" s="125">
        <f t="shared" si="1"/>
        <v>1.53971119133574</v>
      </c>
      <c r="W63" s="81" t="s">
        <v>224</v>
      </c>
    </row>
    <row r="64" spans="2:23" ht="133.35" customHeight="1">
      <c r="B64" s="39" t="s">
        <v>225</v>
      </c>
      <c r="C64" s="139" t="s">
        <v>226</v>
      </c>
      <c r="D64" s="140" t="s">
        <v>227</v>
      </c>
      <c r="E64" s="44" t="s">
        <v>36</v>
      </c>
      <c r="F64" s="51" t="s">
        <v>228</v>
      </c>
      <c r="G64" s="75">
        <v>4</v>
      </c>
      <c r="H64" s="50"/>
      <c r="I64" s="48">
        <v>4</v>
      </c>
      <c r="J64" s="48"/>
      <c r="K64" s="57"/>
      <c r="L64" s="62"/>
      <c r="M64" s="49">
        <v>4</v>
      </c>
      <c r="N64" s="117">
        <v>0</v>
      </c>
      <c r="O64" s="58">
        <v>0</v>
      </c>
      <c r="P64" s="123" t="str">
        <f t="shared" si="2"/>
        <v>NO DISPONIBLE</v>
      </c>
      <c r="Q64" s="124">
        <f t="shared" si="3"/>
        <v>1</v>
      </c>
      <c r="R64" s="124" t="str">
        <f t="shared" si="4"/>
        <v>NO DISPONIBLE</v>
      </c>
      <c r="S64" s="125" t="str">
        <f t="shared" si="7"/>
        <v>100%</v>
      </c>
      <c r="T64" s="171">
        <f t="shared" si="5"/>
        <v>1</v>
      </c>
      <c r="U64" s="127">
        <f t="shared" si="6"/>
        <v>1</v>
      </c>
      <c r="V64" s="125">
        <f t="shared" si="1"/>
        <v>1</v>
      </c>
      <c r="W64" s="81" t="s">
        <v>99</v>
      </c>
    </row>
    <row r="65" spans="1:23" ht="133.35" customHeight="1">
      <c r="B65" s="41" t="s">
        <v>39</v>
      </c>
      <c r="C65" s="145" t="s">
        <v>229</v>
      </c>
      <c r="D65" s="143" t="s">
        <v>227</v>
      </c>
      <c r="E65" s="43" t="s">
        <v>36</v>
      </c>
      <c r="F65" s="144" t="s">
        <v>228</v>
      </c>
      <c r="G65" s="76">
        <v>4</v>
      </c>
      <c r="H65" s="50"/>
      <c r="I65" s="48">
        <v>4</v>
      </c>
      <c r="J65" s="48"/>
      <c r="K65" s="57"/>
      <c r="L65" s="62"/>
      <c r="M65" s="49">
        <v>4</v>
      </c>
      <c r="N65" s="117">
        <v>0</v>
      </c>
      <c r="O65" s="58">
        <v>0</v>
      </c>
      <c r="P65" s="123" t="str">
        <f t="shared" si="2"/>
        <v>NO DISPONIBLE</v>
      </c>
      <c r="Q65" s="124">
        <f t="shared" si="3"/>
        <v>1</v>
      </c>
      <c r="R65" s="124" t="str">
        <f t="shared" si="4"/>
        <v>NO DISPONIBLE</v>
      </c>
      <c r="S65" s="125" t="str">
        <f t="shared" si="7"/>
        <v>100%</v>
      </c>
      <c r="T65" s="171">
        <f t="shared" si="5"/>
        <v>1</v>
      </c>
      <c r="U65" s="127">
        <f t="shared" si="6"/>
        <v>1</v>
      </c>
      <c r="V65" s="125">
        <f t="shared" si="1"/>
        <v>1</v>
      </c>
      <c r="W65" s="81" t="s">
        <v>99</v>
      </c>
    </row>
    <row r="66" spans="1:23" ht="133.35" customHeight="1">
      <c r="A66" t="s">
        <v>230</v>
      </c>
      <c r="B66" s="39" t="s">
        <v>231</v>
      </c>
      <c r="C66" s="139" t="s">
        <v>232</v>
      </c>
      <c r="D66" s="140" t="s">
        <v>233</v>
      </c>
      <c r="E66" s="44" t="s">
        <v>36</v>
      </c>
      <c r="F66" s="141" t="s">
        <v>234</v>
      </c>
      <c r="G66" s="75">
        <v>1055</v>
      </c>
      <c r="H66" s="47">
        <v>197</v>
      </c>
      <c r="I66" s="48">
        <v>118</v>
      </c>
      <c r="J66" s="48">
        <v>528</v>
      </c>
      <c r="K66" s="57">
        <v>212</v>
      </c>
      <c r="L66" s="50">
        <v>197</v>
      </c>
      <c r="M66" s="49">
        <v>118</v>
      </c>
      <c r="N66" s="117">
        <v>585</v>
      </c>
      <c r="O66" s="58">
        <v>611</v>
      </c>
      <c r="P66" s="123">
        <f t="shared" si="2"/>
        <v>1</v>
      </c>
      <c r="Q66" s="124">
        <f t="shared" si="3"/>
        <v>1</v>
      </c>
      <c r="R66" s="124">
        <f t="shared" si="4"/>
        <v>1.1079545454545454</v>
      </c>
      <c r="S66" s="125">
        <f t="shared" si="7"/>
        <v>2.8820754716981134</v>
      </c>
      <c r="T66" s="171">
        <f t="shared" si="5"/>
        <v>1</v>
      </c>
      <c r="U66" s="127">
        <f t="shared" si="6"/>
        <v>1.0676156583629892</v>
      </c>
      <c r="V66" s="125">
        <f t="shared" si="1"/>
        <v>1.4322274881516588</v>
      </c>
      <c r="W66" s="82" t="s">
        <v>235</v>
      </c>
    </row>
    <row r="67" spans="1:23" ht="133.35" customHeight="1">
      <c r="B67" s="41" t="s">
        <v>39</v>
      </c>
      <c r="C67" s="42" t="s">
        <v>236</v>
      </c>
      <c r="D67" s="42" t="s">
        <v>237</v>
      </c>
      <c r="E67" s="43" t="s">
        <v>36</v>
      </c>
      <c r="F67" s="52" t="s">
        <v>238</v>
      </c>
      <c r="G67" s="76">
        <v>51</v>
      </c>
      <c r="H67" s="47">
        <v>15</v>
      </c>
      <c r="I67" s="48">
        <v>15</v>
      </c>
      <c r="J67" s="48">
        <v>11</v>
      </c>
      <c r="K67" s="57">
        <v>10</v>
      </c>
      <c r="L67" s="50">
        <v>15</v>
      </c>
      <c r="M67" s="49">
        <v>15</v>
      </c>
      <c r="N67" s="117">
        <v>13</v>
      </c>
      <c r="O67" s="58">
        <v>10</v>
      </c>
      <c r="P67" s="123">
        <f t="shared" si="2"/>
        <v>1</v>
      </c>
      <c r="Q67" s="124">
        <f t="shared" si="3"/>
        <v>1</v>
      </c>
      <c r="R67" s="124">
        <f t="shared" si="4"/>
        <v>1.1818181818181819</v>
      </c>
      <c r="S67" s="125">
        <f t="shared" si="7"/>
        <v>1</v>
      </c>
      <c r="T67" s="171">
        <f t="shared" si="5"/>
        <v>1</v>
      </c>
      <c r="U67" s="127">
        <f t="shared" si="6"/>
        <v>1.0487804878048781</v>
      </c>
      <c r="V67" s="125">
        <f t="shared" si="1"/>
        <v>1.0392156862745099</v>
      </c>
      <c r="W67" s="81" t="s">
        <v>239</v>
      </c>
    </row>
    <row r="68" spans="1:23" ht="133.35" customHeight="1">
      <c r="B68" s="41" t="s">
        <v>39</v>
      </c>
      <c r="C68" s="137" t="s">
        <v>240</v>
      </c>
      <c r="D68" s="42" t="s">
        <v>241</v>
      </c>
      <c r="E68" s="43" t="s">
        <v>36</v>
      </c>
      <c r="F68" s="149" t="s">
        <v>242</v>
      </c>
      <c r="G68" s="76">
        <v>11</v>
      </c>
      <c r="H68" s="47">
        <v>3</v>
      </c>
      <c r="I68" s="48">
        <v>1</v>
      </c>
      <c r="J68" s="48">
        <v>5</v>
      </c>
      <c r="K68" s="57">
        <v>2</v>
      </c>
      <c r="L68" s="50">
        <v>3</v>
      </c>
      <c r="M68" s="49">
        <v>1</v>
      </c>
      <c r="N68" s="117">
        <v>6</v>
      </c>
      <c r="O68" s="58">
        <v>3</v>
      </c>
      <c r="P68" s="123">
        <f t="shared" si="2"/>
        <v>1</v>
      </c>
      <c r="Q68" s="124">
        <f t="shared" si="3"/>
        <v>1</v>
      </c>
      <c r="R68" s="124">
        <f t="shared" si="4"/>
        <v>1.2</v>
      </c>
      <c r="S68" s="125">
        <f t="shared" si="7"/>
        <v>1.5</v>
      </c>
      <c r="T68" s="171">
        <f t="shared" si="5"/>
        <v>1</v>
      </c>
      <c r="U68" s="127">
        <f t="shared" si="6"/>
        <v>1.1111111111111112</v>
      </c>
      <c r="V68" s="125">
        <f t="shared" si="1"/>
        <v>1.1818181818181819</v>
      </c>
      <c r="W68" s="81" t="s">
        <v>243</v>
      </c>
    </row>
    <row r="69" spans="1:23" ht="133.35" customHeight="1">
      <c r="B69" s="41" t="s">
        <v>39</v>
      </c>
      <c r="C69" s="148" t="s">
        <v>244</v>
      </c>
      <c r="D69" s="148" t="s">
        <v>245</v>
      </c>
      <c r="E69" s="43" t="s">
        <v>36</v>
      </c>
      <c r="F69" s="149" t="s">
        <v>246</v>
      </c>
      <c r="G69" s="76">
        <v>993</v>
      </c>
      <c r="H69" s="47">
        <v>179</v>
      </c>
      <c r="I69" s="48">
        <v>102</v>
      </c>
      <c r="J69" s="48">
        <v>512</v>
      </c>
      <c r="K69" s="57">
        <v>200</v>
      </c>
      <c r="L69" s="50">
        <v>179</v>
      </c>
      <c r="M69" s="49">
        <v>102</v>
      </c>
      <c r="N69" s="117">
        <v>566</v>
      </c>
      <c r="O69" s="58">
        <v>598</v>
      </c>
      <c r="P69" s="123">
        <f t="shared" si="2"/>
        <v>1</v>
      </c>
      <c r="Q69" s="124">
        <f t="shared" si="3"/>
        <v>1</v>
      </c>
      <c r="R69" s="124">
        <f t="shared" si="4"/>
        <v>1.10546875</v>
      </c>
      <c r="S69" s="125">
        <f t="shared" si="7"/>
        <v>2.99</v>
      </c>
      <c r="T69" s="171">
        <f t="shared" si="5"/>
        <v>1</v>
      </c>
      <c r="U69" s="127">
        <f t="shared" si="6"/>
        <v>1.0680958385876418</v>
      </c>
      <c r="V69" s="125">
        <f t="shared" si="1"/>
        <v>1.4551863041289024</v>
      </c>
      <c r="W69" s="81" t="s">
        <v>247</v>
      </c>
    </row>
    <row r="70" spans="1:23" ht="133.35" customHeight="1">
      <c r="B70" s="39" t="s">
        <v>248</v>
      </c>
      <c r="C70" s="139" t="s">
        <v>249</v>
      </c>
      <c r="D70" s="140" t="s">
        <v>250</v>
      </c>
      <c r="E70" s="44" t="s">
        <v>36</v>
      </c>
      <c r="F70" s="51" t="s">
        <v>228</v>
      </c>
      <c r="G70" s="75">
        <v>324</v>
      </c>
      <c r="H70" s="47">
        <v>93</v>
      </c>
      <c r="I70" s="48">
        <v>101</v>
      </c>
      <c r="J70" s="48">
        <v>110</v>
      </c>
      <c r="K70" s="57">
        <v>20</v>
      </c>
      <c r="L70" s="50">
        <v>93</v>
      </c>
      <c r="M70" s="49">
        <v>101</v>
      </c>
      <c r="N70" s="117">
        <v>117</v>
      </c>
      <c r="O70" s="58">
        <v>22</v>
      </c>
      <c r="P70" s="123">
        <f t="shared" si="2"/>
        <v>1</v>
      </c>
      <c r="Q70" s="124">
        <f t="shared" si="3"/>
        <v>1</v>
      </c>
      <c r="R70" s="124">
        <f t="shared" si="4"/>
        <v>1.0636363636363637</v>
      </c>
      <c r="S70" s="125">
        <f t="shared" si="7"/>
        <v>1.1000000000000001</v>
      </c>
      <c r="T70" s="171">
        <f t="shared" si="5"/>
        <v>1</v>
      </c>
      <c r="U70" s="127">
        <f t="shared" si="6"/>
        <v>1.0230263157894737</v>
      </c>
      <c r="V70" s="125">
        <f t="shared" si="1"/>
        <v>1.0277777777777777</v>
      </c>
      <c r="W70" s="169" t="s">
        <v>251</v>
      </c>
    </row>
    <row r="71" spans="1:23" ht="133.35" customHeight="1">
      <c r="B71" s="41" t="s">
        <v>39</v>
      </c>
      <c r="C71" s="145" t="s">
        <v>252</v>
      </c>
      <c r="D71" s="145" t="s">
        <v>253</v>
      </c>
      <c r="E71" s="43" t="s">
        <v>36</v>
      </c>
      <c r="F71" s="52" t="s">
        <v>254</v>
      </c>
      <c r="G71" s="76">
        <v>250</v>
      </c>
      <c r="H71" s="47">
        <v>65</v>
      </c>
      <c r="I71" s="48">
        <v>83</v>
      </c>
      <c r="J71" s="48">
        <v>94</v>
      </c>
      <c r="K71" s="57">
        <v>8</v>
      </c>
      <c r="L71" s="50">
        <v>65</v>
      </c>
      <c r="M71" s="49">
        <v>83</v>
      </c>
      <c r="N71" s="117">
        <v>101</v>
      </c>
      <c r="O71" s="58">
        <v>5</v>
      </c>
      <c r="P71" s="123">
        <f t="shared" si="2"/>
        <v>1</v>
      </c>
      <c r="Q71" s="124">
        <f t="shared" si="3"/>
        <v>1</v>
      </c>
      <c r="R71" s="124">
        <f t="shared" si="4"/>
        <v>1.074468085106383</v>
      </c>
      <c r="S71" s="125">
        <f t="shared" si="7"/>
        <v>0.625</v>
      </c>
      <c r="T71" s="171">
        <f t="shared" si="5"/>
        <v>1</v>
      </c>
      <c r="U71" s="127">
        <f t="shared" si="6"/>
        <v>1.0289256198347108</v>
      </c>
      <c r="V71" s="125">
        <f t="shared" si="1"/>
        <v>1.016</v>
      </c>
      <c r="W71" s="81" t="s">
        <v>255</v>
      </c>
    </row>
    <row r="72" spans="1:23" ht="133.35" customHeight="1">
      <c r="B72" s="41" t="s">
        <v>39</v>
      </c>
      <c r="C72" s="145" t="s">
        <v>256</v>
      </c>
      <c r="D72" s="143" t="s">
        <v>257</v>
      </c>
      <c r="E72" s="43" t="s">
        <v>36</v>
      </c>
      <c r="F72" s="144" t="s">
        <v>258</v>
      </c>
      <c r="G72" s="76">
        <v>5</v>
      </c>
      <c r="H72" s="50">
        <v>3</v>
      </c>
      <c r="I72" s="48">
        <v>1</v>
      </c>
      <c r="J72" s="49">
        <v>1</v>
      </c>
      <c r="K72" s="58"/>
      <c r="L72" s="50">
        <v>3</v>
      </c>
      <c r="M72" s="49">
        <v>1</v>
      </c>
      <c r="N72" s="117">
        <v>1</v>
      </c>
      <c r="O72" s="58">
        <v>0</v>
      </c>
      <c r="P72" s="123">
        <f t="shared" si="2"/>
        <v>1</v>
      </c>
      <c r="Q72" s="124">
        <f t="shared" si="3"/>
        <v>1</v>
      </c>
      <c r="R72" s="124">
        <f t="shared" si="4"/>
        <v>1</v>
      </c>
      <c r="S72" s="125" t="str">
        <f t="shared" si="7"/>
        <v>100%</v>
      </c>
      <c r="T72" s="171">
        <f t="shared" si="5"/>
        <v>1</v>
      </c>
      <c r="U72" s="127">
        <f t="shared" si="6"/>
        <v>1</v>
      </c>
      <c r="V72" s="125">
        <f t="shared" si="1"/>
        <v>1</v>
      </c>
      <c r="W72" s="81" t="s">
        <v>259</v>
      </c>
    </row>
    <row r="73" spans="1:23" ht="133.35" customHeight="1">
      <c r="B73" s="41" t="s">
        <v>39</v>
      </c>
      <c r="C73" s="146" t="s">
        <v>260</v>
      </c>
      <c r="D73" s="147" t="s">
        <v>261</v>
      </c>
      <c r="E73" s="43" t="s">
        <v>36</v>
      </c>
      <c r="F73" s="144" t="s">
        <v>258</v>
      </c>
      <c r="G73" s="76">
        <v>69</v>
      </c>
      <c r="H73" s="47">
        <v>25</v>
      </c>
      <c r="I73" s="48">
        <v>17</v>
      </c>
      <c r="J73" s="48">
        <v>15</v>
      </c>
      <c r="K73" s="57">
        <v>12</v>
      </c>
      <c r="L73" s="50">
        <v>25</v>
      </c>
      <c r="M73" s="49">
        <v>17</v>
      </c>
      <c r="N73" s="117">
        <v>15</v>
      </c>
      <c r="O73" s="58">
        <v>17</v>
      </c>
      <c r="P73" s="123">
        <f t="shared" si="2"/>
        <v>1</v>
      </c>
      <c r="Q73" s="124">
        <f t="shared" si="3"/>
        <v>1</v>
      </c>
      <c r="R73" s="124">
        <f t="shared" si="4"/>
        <v>1</v>
      </c>
      <c r="S73" s="125">
        <f t="shared" si="7"/>
        <v>1.4166666666666667</v>
      </c>
      <c r="T73" s="171">
        <f t="shared" si="5"/>
        <v>1</v>
      </c>
      <c r="U73" s="127">
        <f t="shared" si="6"/>
        <v>1</v>
      </c>
      <c r="V73" s="125">
        <f t="shared" si="1"/>
        <v>1.0724637681159421</v>
      </c>
      <c r="W73" s="81" t="s">
        <v>262</v>
      </c>
    </row>
    <row r="74" spans="1:23" ht="133.35" customHeight="1">
      <c r="B74" s="39" t="s">
        <v>263</v>
      </c>
      <c r="C74" s="139" t="s">
        <v>264</v>
      </c>
      <c r="D74" s="183" t="s">
        <v>265</v>
      </c>
      <c r="E74" s="44" t="s">
        <v>36</v>
      </c>
      <c r="F74" s="141" t="s">
        <v>228</v>
      </c>
      <c r="G74" s="75">
        <v>30</v>
      </c>
      <c r="H74" s="47">
        <v>7</v>
      </c>
      <c r="I74" s="48">
        <v>8</v>
      </c>
      <c r="J74" s="48">
        <v>9</v>
      </c>
      <c r="K74" s="57">
        <v>6</v>
      </c>
      <c r="L74" s="50">
        <v>7</v>
      </c>
      <c r="M74" s="49">
        <v>8</v>
      </c>
      <c r="N74" s="117">
        <v>12</v>
      </c>
      <c r="O74" s="58">
        <v>7</v>
      </c>
      <c r="P74" s="123">
        <f t="shared" si="2"/>
        <v>1</v>
      </c>
      <c r="Q74" s="124">
        <f t="shared" si="3"/>
        <v>1</v>
      </c>
      <c r="R74" s="124">
        <f t="shared" si="4"/>
        <v>1.3333333333333333</v>
      </c>
      <c r="S74" s="125">
        <f t="shared" si="7"/>
        <v>1.1666666666666667</v>
      </c>
      <c r="T74" s="171">
        <f t="shared" si="5"/>
        <v>1</v>
      </c>
      <c r="U74" s="127">
        <f t="shared" si="6"/>
        <v>1.125</v>
      </c>
      <c r="V74" s="125">
        <f t="shared" si="1"/>
        <v>1.1333333333333333</v>
      </c>
      <c r="W74" s="82" t="s">
        <v>266</v>
      </c>
    </row>
    <row r="75" spans="1:23" ht="133.35" customHeight="1">
      <c r="B75" s="41" t="s">
        <v>39</v>
      </c>
      <c r="C75" s="145" t="s">
        <v>267</v>
      </c>
      <c r="D75" s="184" t="s">
        <v>268</v>
      </c>
      <c r="E75" s="43" t="s">
        <v>36</v>
      </c>
      <c r="F75" s="144" t="s">
        <v>269</v>
      </c>
      <c r="G75" s="76">
        <v>15</v>
      </c>
      <c r="H75" s="47">
        <v>4</v>
      </c>
      <c r="I75" s="48">
        <v>4</v>
      </c>
      <c r="J75" s="48">
        <v>3</v>
      </c>
      <c r="K75" s="57">
        <v>4</v>
      </c>
      <c r="L75" s="50">
        <v>4</v>
      </c>
      <c r="M75" s="49">
        <v>4</v>
      </c>
      <c r="N75" s="117">
        <v>5</v>
      </c>
      <c r="O75" s="58">
        <v>1</v>
      </c>
      <c r="P75" s="123">
        <f t="shared" si="2"/>
        <v>1</v>
      </c>
      <c r="Q75" s="124">
        <f t="shared" si="3"/>
        <v>1</v>
      </c>
      <c r="R75" s="124">
        <f t="shared" si="4"/>
        <v>1.6666666666666667</v>
      </c>
      <c r="S75" s="125">
        <f t="shared" si="7"/>
        <v>0.25</v>
      </c>
      <c r="T75" s="171">
        <f t="shared" si="5"/>
        <v>1</v>
      </c>
      <c r="U75" s="127">
        <f t="shared" si="6"/>
        <v>1.1818181818181819</v>
      </c>
      <c r="V75" s="125">
        <f t="shared" si="1"/>
        <v>0.93333333333333335</v>
      </c>
      <c r="W75" s="81" t="s">
        <v>270</v>
      </c>
    </row>
    <row r="76" spans="1:23" ht="133.35" customHeight="1">
      <c r="B76" s="41" t="s">
        <v>39</v>
      </c>
      <c r="C76" s="142" t="s">
        <v>271</v>
      </c>
      <c r="D76" s="143" t="s">
        <v>272</v>
      </c>
      <c r="E76" s="43" t="s">
        <v>36</v>
      </c>
      <c r="F76" s="144" t="s">
        <v>273</v>
      </c>
      <c r="G76" s="76">
        <v>15</v>
      </c>
      <c r="H76" s="50">
        <v>3</v>
      </c>
      <c r="I76" s="48">
        <v>4</v>
      </c>
      <c r="J76" s="48">
        <v>6</v>
      </c>
      <c r="K76" s="57">
        <v>2</v>
      </c>
      <c r="L76" s="50">
        <v>3</v>
      </c>
      <c r="M76" s="49">
        <v>4</v>
      </c>
      <c r="N76" s="117">
        <v>7</v>
      </c>
      <c r="O76" s="58">
        <v>6</v>
      </c>
      <c r="P76" s="123">
        <f t="shared" si="2"/>
        <v>1</v>
      </c>
      <c r="Q76" s="124">
        <f t="shared" si="3"/>
        <v>1</v>
      </c>
      <c r="R76" s="124">
        <f t="shared" si="4"/>
        <v>1.1666666666666667</v>
      </c>
      <c r="S76" s="125">
        <f t="shared" si="7"/>
        <v>3</v>
      </c>
      <c r="T76" s="171">
        <f t="shared" si="5"/>
        <v>1</v>
      </c>
      <c r="U76" s="127">
        <f t="shared" si="6"/>
        <v>1.0769230769230769</v>
      </c>
      <c r="V76" s="125">
        <f t="shared" si="1"/>
        <v>1.3333333333333333</v>
      </c>
      <c r="W76" s="81" t="s">
        <v>274</v>
      </c>
    </row>
    <row r="77" spans="1:23" ht="133.35" customHeight="1">
      <c r="B77" s="39" t="s">
        <v>275</v>
      </c>
      <c r="C77" s="139" t="s">
        <v>276</v>
      </c>
      <c r="D77" s="140" t="s">
        <v>277</v>
      </c>
      <c r="E77" s="44" t="s">
        <v>36</v>
      </c>
      <c r="F77" s="141" t="s">
        <v>278</v>
      </c>
      <c r="G77" s="75">
        <v>10300</v>
      </c>
      <c r="H77" s="47">
        <v>2573</v>
      </c>
      <c r="I77" s="48">
        <v>2523</v>
      </c>
      <c r="J77" s="48">
        <v>2604</v>
      </c>
      <c r="K77" s="57">
        <v>2600</v>
      </c>
      <c r="L77" s="50">
        <v>2573</v>
      </c>
      <c r="M77" s="49">
        <v>2523</v>
      </c>
      <c r="N77" s="117">
        <v>3570</v>
      </c>
      <c r="O77" s="58">
        <v>2542</v>
      </c>
      <c r="P77" s="123">
        <f t="shared" si="2"/>
        <v>1</v>
      </c>
      <c r="Q77" s="124">
        <f t="shared" si="3"/>
        <v>1</v>
      </c>
      <c r="R77" s="124">
        <f t="shared" si="4"/>
        <v>1.3709677419354838</v>
      </c>
      <c r="S77" s="125">
        <f t="shared" si="7"/>
        <v>0.97769230769230764</v>
      </c>
      <c r="T77" s="171">
        <f t="shared" si="5"/>
        <v>1</v>
      </c>
      <c r="U77" s="127">
        <f t="shared" si="6"/>
        <v>1.1254545454545455</v>
      </c>
      <c r="V77" s="125">
        <f t="shared" si="1"/>
        <v>1.0881553398058252</v>
      </c>
      <c r="W77" s="82" t="s">
        <v>279</v>
      </c>
    </row>
    <row r="78" spans="1:23" ht="133.35" customHeight="1" thickBot="1">
      <c r="B78" s="45" t="s">
        <v>39</v>
      </c>
      <c r="C78" s="138" t="s">
        <v>280</v>
      </c>
      <c r="D78" s="46" t="s">
        <v>281</v>
      </c>
      <c r="E78" s="2" t="s">
        <v>36</v>
      </c>
      <c r="F78" s="56" t="s">
        <v>282</v>
      </c>
      <c r="G78" s="80">
        <v>10300</v>
      </c>
      <c r="H78" s="59">
        <v>2573</v>
      </c>
      <c r="I78" s="60">
        <v>2523</v>
      </c>
      <c r="J78" s="60">
        <v>2604</v>
      </c>
      <c r="K78" s="61">
        <v>2600</v>
      </c>
      <c r="L78" s="63">
        <v>2573</v>
      </c>
      <c r="M78" s="90">
        <v>2523</v>
      </c>
      <c r="N78" s="118">
        <v>3570</v>
      </c>
      <c r="O78" s="121">
        <v>2542</v>
      </c>
      <c r="P78" s="187">
        <f t="shared" ref="P78:R78" si="8">IFERROR((L78/H78),"100%")</f>
        <v>1</v>
      </c>
      <c r="Q78" s="185">
        <f t="shared" si="8"/>
        <v>1</v>
      </c>
      <c r="R78" s="185">
        <f t="shared" si="8"/>
        <v>1.3709677419354838</v>
      </c>
      <c r="S78" s="193">
        <f t="shared" si="7"/>
        <v>0.97769230769230764</v>
      </c>
      <c r="T78" s="172">
        <f t="shared" ref="T78" si="9">IFERROR(((L78+M78)/(H78+I78)),"100%")</f>
        <v>1</v>
      </c>
      <c r="U78" s="186">
        <f t="shared" ref="U78" si="10">IFERROR(((L78+M78+N78)/(H78+I78+J78)),"100%")</f>
        <v>1.1254545454545455</v>
      </c>
      <c r="V78" s="195">
        <f t="shared" si="1"/>
        <v>1.0881553398058252</v>
      </c>
      <c r="W78" s="168" t="s">
        <v>279</v>
      </c>
    </row>
    <row r="79" spans="1:23" ht="81.95" customHeight="1">
      <c r="S79" s="194"/>
    </row>
    <row r="80" spans="1:23" ht="177.75" customHeight="1">
      <c r="Q80" s="116"/>
    </row>
    <row r="81" spans="2:23" ht="48.75" customHeight="1">
      <c r="B81" s="212" t="s">
        <v>283</v>
      </c>
      <c r="C81" s="212"/>
      <c r="D81" s="212"/>
      <c r="E81" s="212"/>
      <c r="F81" s="212"/>
      <c r="G81" s="115"/>
      <c r="H81" s="212" t="s">
        <v>284</v>
      </c>
      <c r="I81" s="212"/>
      <c r="J81" s="212"/>
      <c r="K81" s="212"/>
      <c r="L81" s="212"/>
      <c r="M81" s="212"/>
      <c r="N81" s="212"/>
      <c r="O81" s="212"/>
      <c r="P81" s="212"/>
      <c r="Q81" s="116"/>
      <c r="R81" s="212" t="s">
        <v>285</v>
      </c>
      <c r="S81" s="212"/>
      <c r="T81" s="212"/>
      <c r="U81" s="212"/>
      <c r="V81" s="212"/>
      <c r="W81" s="212"/>
    </row>
    <row r="82" spans="2:23" ht="31.5" customHeight="1">
      <c r="B82" s="213"/>
      <c r="C82" s="213"/>
      <c r="D82" s="213"/>
      <c r="E82" s="213"/>
      <c r="F82" s="213"/>
      <c r="H82" s="213"/>
      <c r="I82" s="213"/>
      <c r="J82" s="213"/>
      <c r="K82" s="213"/>
      <c r="L82" s="213"/>
      <c r="M82" s="213"/>
      <c r="N82" s="213"/>
      <c r="O82" s="213"/>
      <c r="P82" s="213"/>
      <c r="R82" s="213"/>
      <c r="S82" s="213"/>
      <c r="T82" s="213"/>
      <c r="U82" s="213"/>
      <c r="V82" s="213"/>
      <c r="W82" s="213"/>
    </row>
    <row r="83" spans="2:23">
      <c r="B83" s="213"/>
      <c r="C83" s="213"/>
      <c r="D83" s="213"/>
      <c r="E83" s="213"/>
      <c r="F83" s="213"/>
      <c r="H83" s="213"/>
      <c r="I83" s="213"/>
      <c r="J83" s="213"/>
      <c r="K83" s="213"/>
      <c r="L83" s="213"/>
      <c r="M83" s="213"/>
      <c r="N83" s="213"/>
      <c r="O83" s="213"/>
      <c r="P83" s="213"/>
      <c r="R83" s="213"/>
      <c r="S83" s="213"/>
      <c r="T83" s="213"/>
      <c r="U83" s="213"/>
      <c r="V83" s="213"/>
      <c r="W83" s="213"/>
    </row>
    <row r="84" spans="2:23" ht="15.95" customHeight="1"/>
    <row r="85" spans="2:23" ht="15.75" customHeight="1" thickBot="1"/>
    <row r="86" spans="2:23" ht="33" customHeight="1" thickBot="1">
      <c r="E86" s="200" t="s">
        <v>286</v>
      </c>
      <c r="F86" s="201"/>
      <c r="G86" s="201"/>
      <c r="H86" s="201"/>
      <c r="I86" s="201"/>
      <c r="J86" s="201"/>
      <c r="K86" s="201"/>
      <c r="L86" s="201"/>
      <c r="M86" s="201"/>
      <c r="N86" s="201"/>
      <c r="O86" s="201"/>
      <c r="P86" s="201"/>
      <c r="Q86" s="201"/>
      <c r="R86" s="201"/>
      <c r="S86" s="201"/>
      <c r="T86" s="201"/>
      <c r="U86" s="201"/>
      <c r="V86" s="201"/>
      <c r="W86" s="202"/>
    </row>
    <row r="87" spans="2:23" ht="33.75" customHeight="1" thickBot="1">
      <c r="E87" s="203" t="s">
        <v>287</v>
      </c>
      <c r="F87" s="205" t="s">
        <v>288</v>
      </c>
      <c r="G87" s="207" t="s">
        <v>289</v>
      </c>
      <c r="H87" s="208"/>
      <c r="I87" s="208"/>
      <c r="J87" s="209"/>
      <c r="K87" s="207" t="s">
        <v>290</v>
      </c>
      <c r="L87" s="208"/>
      <c r="M87" s="208"/>
      <c r="N87" s="209"/>
      <c r="O87" s="208" t="s">
        <v>291</v>
      </c>
      <c r="P87" s="208"/>
      <c r="Q87" s="208"/>
      <c r="R87" s="209"/>
      <c r="S87" s="207" t="s">
        <v>292</v>
      </c>
      <c r="T87" s="208"/>
      <c r="U87" s="208"/>
      <c r="V87" s="209"/>
      <c r="W87" s="210" t="s">
        <v>5</v>
      </c>
    </row>
    <row r="88" spans="2:23" ht="30.95" thickBot="1">
      <c r="E88" s="204"/>
      <c r="F88" s="206"/>
      <c r="G88" s="3" t="s">
        <v>293</v>
      </c>
      <c r="H88" s="7" t="s">
        <v>294</v>
      </c>
      <c r="I88" s="8" t="s">
        <v>295</v>
      </c>
      <c r="J88" s="9" t="s">
        <v>296</v>
      </c>
      <c r="K88" s="3" t="s">
        <v>293</v>
      </c>
      <c r="L88" s="7" t="s">
        <v>294</v>
      </c>
      <c r="M88" s="8" t="s">
        <v>295</v>
      </c>
      <c r="N88" s="9" t="s">
        <v>296</v>
      </c>
      <c r="O88" s="103" t="s">
        <v>17</v>
      </c>
      <c r="P88" s="7" t="s">
        <v>18</v>
      </c>
      <c r="Q88" s="8" t="s">
        <v>19</v>
      </c>
      <c r="R88" s="9" t="s">
        <v>20</v>
      </c>
      <c r="S88" s="3" t="s">
        <v>17</v>
      </c>
      <c r="T88" s="7" t="s">
        <v>18</v>
      </c>
      <c r="U88" s="8" t="s">
        <v>19</v>
      </c>
      <c r="V88" s="9" t="s">
        <v>20</v>
      </c>
      <c r="W88" s="211"/>
    </row>
    <row r="89" spans="2:23" ht="17.100000000000001" hidden="1" customHeight="1" thickBot="1">
      <c r="E89" s="196"/>
      <c r="F89" s="197"/>
      <c r="G89" s="104"/>
      <c r="H89" s="35"/>
      <c r="I89" s="35"/>
      <c r="J89" s="36"/>
      <c r="K89" s="104"/>
      <c r="L89" s="35"/>
      <c r="M89" s="35"/>
      <c r="N89" s="36"/>
      <c r="O89" s="112" t="str">
        <f t="shared" ref="O89:R89" si="11">IFERROR((K89/G89),"100%")</f>
        <v>100%</v>
      </c>
      <c r="P89" s="34" t="str">
        <f t="shared" si="11"/>
        <v>100%</v>
      </c>
      <c r="Q89" s="34" t="str">
        <f t="shared" si="11"/>
        <v>100%</v>
      </c>
      <c r="R89" s="10" t="str">
        <f t="shared" si="11"/>
        <v>100%</v>
      </c>
      <c r="S89" s="37" t="str">
        <f>IFERROR(((K89)/(G89)),"100%")</f>
        <v>100%</v>
      </c>
      <c r="T89" s="38" t="str">
        <f>IFERROR(((L89+M89)/(H89+I89)),"100%")</f>
        <v>100%</v>
      </c>
      <c r="U89" s="34" t="str">
        <f>IFERROR(((L89+M89+N89)/(H89+I89+J89)),"100%")</f>
        <v>100%</v>
      </c>
      <c r="V89" s="10" t="str">
        <f>IFERROR(((L89+M89+N89+O89)/(H89+I89+J89+K89)),"100%")</f>
        <v>100%</v>
      </c>
      <c r="W89" s="163"/>
    </row>
    <row r="90" spans="2:23" ht="15" hidden="1" customHeight="1">
      <c r="E90" s="4"/>
      <c r="F90" s="97">
        <v>400</v>
      </c>
      <c r="G90" s="12">
        <v>100</v>
      </c>
      <c r="H90" s="13">
        <v>100</v>
      </c>
      <c r="I90" s="13">
        <v>100</v>
      </c>
      <c r="J90" s="14">
        <v>100</v>
      </c>
      <c r="K90" s="12">
        <v>90</v>
      </c>
      <c r="L90" s="15"/>
      <c r="M90" s="15"/>
      <c r="N90" s="16"/>
      <c r="O90" s="10">
        <f t="shared" ref="O90:O91" si="12">IFERROR(K90/G90,"100"%)</f>
        <v>0.9</v>
      </c>
      <c r="P90" s="17"/>
      <c r="Q90" s="17"/>
      <c r="R90" s="18"/>
      <c r="S90" s="11">
        <f>IFERROR(K90/F90,"100%")</f>
        <v>0.22500000000000001</v>
      </c>
      <c r="T90" s="17"/>
      <c r="U90" s="17"/>
      <c r="V90" s="18"/>
      <c r="W90" s="164"/>
    </row>
    <row r="91" spans="2:23" ht="15" hidden="1" customHeight="1">
      <c r="E91" s="5"/>
      <c r="F91" s="98">
        <v>1500</v>
      </c>
      <c r="G91" s="19">
        <v>500</v>
      </c>
      <c r="H91" s="20">
        <v>250</v>
      </c>
      <c r="I91" s="20">
        <v>550</v>
      </c>
      <c r="J91" s="21">
        <v>200</v>
      </c>
      <c r="K91" s="19">
        <v>450</v>
      </c>
      <c r="L91" s="22"/>
      <c r="M91" s="22"/>
      <c r="N91" s="23"/>
      <c r="O91" s="10">
        <f t="shared" si="12"/>
        <v>0.9</v>
      </c>
      <c r="P91" s="24"/>
      <c r="Q91" s="24"/>
      <c r="R91" s="25"/>
      <c r="S91" s="11">
        <f>IFERROR(K91/F91,"100%")</f>
        <v>0.3</v>
      </c>
      <c r="T91" s="24"/>
      <c r="U91" s="24"/>
      <c r="V91" s="25"/>
      <c r="W91" s="165"/>
    </row>
    <row r="92" spans="2:23" ht="15.95" hidden="1" customHeight="1" thickBot="1">
      <c r="E92" s="6"/>
      <c r="F92" s="99"/>
      <c r="G92" s="26"/>
      <c r="H92" s="27"/>
      <c r="I92" s="27"/>
      <c r="J92" s="28"/>
      <c r="K92" s="26"/>
      <c r="L92" s="29"/>
      <c r="M92" s="29"/>
      <c r="N92" s="30"/>
      <c r="O92" s="113"/>
      <c r="P92" s="31"/>
      <c r="Q92" s="31"/>
      <c r="R92" s="32"/>
      <c r="S92" s="33"/>
      <c r="T92" s="31"/>
      <c r="U92" s="31"/>
      <c r="V92" s="32"/>
      <c r="W92" s="166"/>
    </row>
    <row r="93" spans="2:23" ht="15.95" hidden="1" customHeight="1" thickBot="1">
      <c r="E93" s="6"/>
      <c r="F93" s="99"/>
      <c r="G93" s="26"/>
      <c r="H93" s="27"/>
      <c r="I93" s="27"/>
      <c r="J93" s="28"/>
      <c r="K93" s="26"/>
      <c r="L93" s="29"/>
      <c r="M93" s="29"/>
      <c r="N93" s="30"/>
      <c r="O93" s="113"/>
      <c r="P93" s="31"/>
      <c r="Q93" s="31"/>
      <c r="R93" s="32"/>
      <c r="S93" s="33"/>
      <c r="T93" s="31"/>
      <c r="U93" s="31"/>
      <c r="V93" s="32"/>
      <c r="W93" s="166"/>
    </row>
    <row r="94" spans="2:23" ht="105.95" thickBot="1">
      <c r="E94" s="83" t="s">
        <v>297</v>
      </c>
      <c r="F94" s="100">
        <v>1317530</v>
      </c>
      <c r="G94" s="105"/>
      <c r="H94" s="84">
        <v>34907.089999999997</v>
      </c>
      <c r="I94" s="84">
        <v>549290.81000000006</v>
      </c>
      <c r="J94" s="106">
        <v>733333</v>
      </c>
      <c r="K94" s="105"/>
      <c r="L94" s="84">
        <v>34907.089999999997</v>
      </c>
      <c r="M94" s="84">
        <v>549290.81000000006</v>
      </c>
      <c r="N94" s="106"/>
      <c r="O94" s="114">
        <f>IFERROR(K94/G94,"100"%)</f>
        <v>1</v>
      </c>
      <c r="P94" s="85">
        <f>IFERROR(L94/H94,"100"%)</f>
        <v>1</v>
      </c>
      <c r="Q94" s="85">
        <f>IFERROR(M94/I94,"100"%)</f>
        <v>1</v>
      </c>
      <c r="R94" s="85">
        <f>IFERROR(N94/J94,"100"%)</f>
        <v>0</v>
      </c>
      <c r="S94" s="114">
        <f t="shared" ref="S94:S108" si="13">IFERROR(((K94)/(F94)),"100%")</f>
        <v>0</v>
      </c>
      <c r="T94" s="85">
        <f>IFERROR(((K94+L94)/(F94)),"100%")</f>
        <v>2.6494341684819317E-2</v>
      </c>
      <c r="U94" s="34">
        <f>IFERROR(((K94+L94+M94)/(F94)),"100%")</f>
        <v>0.44340386936160847</v>
      </c>
      <c r="V94" s="34">
        <f>IFERROR(((K94+L94+M94+N94)/(F94)),"100%")</f>
        <v>0.44340386936160847</v>
      </c>
      <c r="W94" s="120" t="s">
        <v>298</v>
      </c>
    </row>
    <row r="95" spans="2:23" ht="120.95" thickBot="1">
      <c r="E95" s="86" t="s">
        <v>299</v>
      </c>
      <c r="F95" s="101">
        <v>108583.18</v>
      </c>
      <c r="G95" s="107"/>
      <c r="H95" s="87"/>
      <c r="I95" s="87">
        <v>41917.18</v>
      </c>
      <c r="J95" s="108">
        <v>66666</v>
      </c>
      <c r="K95" s="107"/>
      <c r="L95" s="87"/>
      <c r="M95" s="87">
        <v>41917.18</v>
      </c>
      <c r="N95" s="108"/>
      <c r="O95" s="114">
        <f t="shared" ref="O95:O108" si="14">IFERROR(K95/G95,"100"%)</f>
        <v>1</v>
      </c>
      <c r="P95" s="85">
        <f t="shared" ref="P95:P108" si="15">IFERROR(L95/H95,"100"%)</f>
        <v>1</v>
      </c>
      <c r="Q95" s="85">
        <f t="shared" ref="Q95:Q108" si="16">IFERROR(M95/I95,"100"%)</f>
        <v>1</v>
      </c>
      <c r="R95" s="85"/>
      <c r="S95" s="114">
        <f t="shared" si="13"/>
        <v>0</v>
      </c>
      <c r="T95" s="85">
        <f t="shared" ref="T95:T108" si="17">IFERROR(((K95+L95)/(F95)),"100%")</f>
        <v>0</v>
      </c>
      <c r="U95" s="34">
        <f t="shared" ref="U95:U108" si="18">IFERROR(((K95+L95+M95)/(F95)),"100%")</f>
        <v>0.38603750599310133</v>
      </c>
      <c r="V95" s="34"/>
      <c r="W95" s="120" t="s">
        <v>300</v>
      </c>
    </row>
    <row r="96" spans="2:23" ht="87.95" customHeight="1" thickBot="1">
      <c r="E96" s="88" t="s">
        <v>301</v>
      </c>
      <c r="F96" s="101">
        <v>83638.25</v>
      </c>
      <c r="G96" s="107"/>
      <c r="H96" s="87">
        <v>4169.04</v>
      </c>
      <c r="I96" s="87">
        <v>12803.21</v>
      </c>
      <c r="J96" s="108">
        <v>66666</v>
      </c>
      <c r="K96" s="157"/>
      <c r="L96" s="87">
        <v>4169.04</v>
      </c>
      <c r="M96" s="87">
        <v>12803.21</v>
      </c>
      <c r="N96" s="108"/>
      <c r="O96" s="114">
        <f t="shared" si="14"/>
        <v>1</v>
      </c>
      <c r="P96" s="85">
        <f t="shared" si="15"/>
        <v>1</v>
      </c>
      <c r="Q96" s="85">
        <f t="shared" si="16"/>
        <v>1</v>
      </c>
      <c r="R96" s="85"/>
      <c r="S96" s="114">
        <f t="shared" si="13"/>
        <v>0</v>
      </c>
      <c r="T96" s="85">
        <f t="shared" si="17"/>
        <v>4.9846093145181777E-2</v>
      </c>
      <c r="U96" s="34">
        <f t="shared" si="18"/>
        <v>0.20292449925721784</v>
      </c>
      <c r="V96" s="34"/>
      <c r="W96" s="120" t="s">
        <v>302</v>
      </c>
    </row>
    <row r="97" spans="5:23" ht="93.95" customHeight="1" thickBot="1">
      <c r="E97" s="86" t="s">
        <v>303</v>
      </c>
      <c r="F97" s="101">
        <v>25900000</v>
      </c>
      <c r="G97" s="109"/>
      <c r="H97" s="87">
        <v>176998.12</v>
      </c>
      <c r="I97" s="87">
        <v>345998.12</v>
      </c>
      <c r="J97" s="108">
        <v>86333333</v>
      </c>
      <c r="K97" s="107"/>
      <c r="L97" s="87">
        <v>176998.12</v>
      </c>
      <c r="M97" s="87">
        <v>345998.12</v>
      </c>
      <c r="N97" s="128"/>
      <c r="O97" s="114">
        <f t="shared" si="14"/>
        <v>1</v>
      </c>
      <c r="P97" s="85">
        <f t="shared" si="15"/>
        <v>1</v>
      </c>
      <c r="Q97" s="85">
        <f t="shared" si="16"/>
        <v>1</v>
      </c>
      <c r="R97" s="85"/>
      <c r="S97" s="114">
        <f t="shared" si="13"/>
        <v>0</v>
      </c>
      <c r="T97" s="85">
        <f t="shared" si="17"/>
        <v>6.8339042471042468E-3</v>
      </c>
      <c r="U97" s="34">
        <f t="shared" si="18"/>
        <v>2.019290501930502E-2</v>
      </c>
      <c r="V97" s="34"/>
      <c r="W97" s="120" t="s">
        <v>304</v>
      </c>
    </row>
    <row r="98" spans="5:23" ht="87.95" customHeight="1" thickBot="1">
      <c r="E98" s="86" t="s">
        <v>305</v>
      </c>
      <c r="F98" s="101">
        <v>28000000</v>
      </c>
      <c r="G98" s="109"/>
      <c r="H98" s="87">
        <v>8350443.7999999998</v>
      </c>
      <c r="I98" s="87">
        <v>6672860.3600000003</v>
      </c>
      <c r="J98" s="108">
        <v>9333333</v>
      </c>
      <c r="K98" s="107"/>
      <c r="L98" s="87">
        <v>8350443.7999999998</v>
      </c>
      <c r="M98" s="87">
        <v>6672860.3600000003</v>
      </c>
      <c r="N98" s="108"/>
      <c r="O98" s="114">
        <f t="shared" si="14"/>
        <v>1</v>
      </c>
      <c r="P98" s="85">
        <f t="shared" si="15"/>
        <v>1</v>
      </c>
      <c r="Q98" s="85">
        <f t="shared" si="16"/>
        <v>1</v>
      </c>
      <c r="R98" s="85"/>
      <c r="S98" s="114">
        <f t="shared" si="13"/>
        <v>0</v>
      </c>
      <c r="T98" s="85">
        <f t="shared" si="17"/>
        <v>0.29823013571428569</v>
      </c>
      <c r="U98" s="34">
        <f t="shared" si="18"/>
        <v>0.53654657714285714</v>
      </c>
      <c r="V98" s="34"/>
      <c r="W98" s="182" t="s">
        <v>306</v>
      </c>
    </row>
    <row r="99" spans="5:23" ht="87" customHeight="1" thickBot="1">
      <c r="E99" s="88" t="s">
        <v>307</v>
      </c>
      <c r="F99" s="101">
        <v>150000</v>
      </c>
      <c r="G99" s="109"/>
      <c r="H99" s="87">
        <v>57542.53</v>
      </c>
      <c r="I99" s="87"/>
      <c r="J99" s="108">
        <v>50000</v>
      </c>
      <c r="K99" s="107"/>
      <c r="L99" s="87">
        <v>57542.53</v>
      </c>
      <c r="M99" s="87"/>
      <c r="N99" s="108"/>
      <c r="O99" s="114">
        <f t="shared" si="14"/>
        <v>1</v>
      </c>
      <c r="P99" s="85">
        <f t="shared" si="15"/>
        <v>1</v>
      </c>
      <c r="Q99" s="85">
        <f t="shared" si="16"/>
        <v>1</v>
      </c>
      <c r="R99" s="85"/>
      <c r="S99" s="114">
        <f t="shared" si="13"/>
        <v>0</v>
      </c>
      <c r="T99" s="85">
        <f t="shared" si="17"/>
        <v>0.38361686666666667</v>
      </c>
      <c r="U99" s="34">
        <f t="shared" si="18"/>
        <v>0.38361686666666667</v>
      </c>
      <c r="V99" s="34"/>
      <c r="W99" s="120" t="s">
        <v>308</v>
      </c>
    </row>
    <row r="100" spans="5:23" ht="90.95" customHeight="1" thickBot="1">
      <c r="E100" s="86" t="s">
        <v>309</v>
      </c>
      <c r="F100" s="101">
        <v>1300000</v>
      </c>
      <c r="G100" s="107"/>
      <c r="H100" s="87">
        <v>175618.08</v>
      </c>
      <c r="I100" s="87">
        <v>153183.1</v>
      </c>
      <c r="J100" s="108">
        <v>433333</v>
      </c>
      <c r="K100" s="107"/>
      <c r="L100" s="87">
        <v>175618.08</v>
      </c>
      <c r="M100" s="87">
        <v>153183.1</v>
      </c>
      <c r="N100" s="108"/>
      <c r="O100" s="114">
        <f t="shared" si="14"/>
        <v>1</v>
      </c>
      <c r="P100" s="85">
        <f t="shared" si="15"/>
        <v>1</v>
      </c>
      <c r="Q100" s="85">
        <f t="shared" si="16"/>
        <v>1</v>
      </c>
      <c r="R100" s="85"/>
      <c r="S100" s="114">
        <f t="shared" si="13"/>
        <v>0</v>
      </c>
      <c r="T100" s="85">
        <f t="shared" si="17"/>
        <v>0.13509083076923076</v>
      </c>
      <c r="U100" s="34">
        <f t="shared" si="18"/>
        <v>0.25292398461538462</v>
      </c>
      <c r="V100" s="34"/>
      <c r="W100" s="120" t="s">
        <v>310</v>
      </c>
    </row>
    <row r="101" spans="5:23" ht="92.1" customHeight="1" thickBot="1">
      <c r="E101" s="86" t="s">
        <v>311</v>
      </c>
      <c r="F101" s="101">
        <v>550000</v>
      </c>
      <c r="G101" s="107"/>
      <c r="H101" s="87">
        <v>97530.48</v>
      </c>
      <c r="I101" s="87">
        <v>25623.24</v>
      </c>
      <c r="J101" s="108">
        <v>183333</v>
      </c>
      <c r="K101" s="107"/>
      <c r="L101" s="87">
        <v>97530.48</v>
      </c>
      <c r="M101" s="87">
        <v>25623.24</v>
      </c>
      <c r="N101" s="108"/>
      <c r="O101" s="114">
        <f t="shared" si="14"/>
        <v>1</v>
      </c>
      <c r="P101" s="85">
        <f t="shared" si="15"/>
        <v>1</v>
      </c>
      <c r="Q101" s="85">
        <f t="shared" si="16"/>
        <v>1</v>
      </c>
      <c r="R101" s="85"/>
      <c r="S101" s="114">
        <f t="shared" si="13"/>
        <v>0</v>
      </c>
      <c r="T101" s="85">
        <f t="shared" si="17"/>
        <v>0.17732814545454545</v>
      </c>
      <c r="U101" s="34">
        <f t="shared" si="18"/>
        <v>0.22391585454545454</v>
      </c>
      <c r="V101" s="34"/>
      <c r="W101" s="120" t="s">
        <v>312</v>
      </c>
    </row>
    <row r="102" spans="5:23" ht="95.1" customHeight="1" thickBot="1">
      <c r="E102" s="86" t="s">
        <v>313</v>
      </c>
      <c r="F102" s="101">
        <v>100000</v>
      </c>
      <c r="G102" s="107"/>
      <c r="H102" s="87"/>
      <c r="I102" s="87">
        <v>0</v>
      </c>
      <c r="J102" s="108">
        <v>33333</v>
      </c>
      <c r="K102" s="107"/>
      <c r="L102" s="87"/>
      <c r="M102" s="87"/>
      <c r="N102" s="108"/>
      <c r="O102" s="114">
        <f t="shared" si="14"/>
        <v>1</v>
      </c>
      <c r="P102" s="85">
        <f t="shared" si="15"/>
        <v>1</v>
      </c>
      <c r="Q102" s="85">
        <f t="shared" si="16"/>
        <v>1</v>
      </c>
      <c r="R102" s="85"/>
      <c r="S102" s="114">
        <f t="shared" si="13"/>
        <v>0</v>
      </c>
      <c r="T102" s="85">
        <f t="shared" si="17"/>
        <v>0</v>
      </c>
      <c r="U102" s="34">
        <f t="shared" si="18"/>
        <v>0</v>
      </c>
      <c r="V102" s="34"/>
      <c r="W102" s="120" t="s">
        <v>314</v>
      </c>
    </row>
    <row r="103" spans="5:23" ht="90.95" thickBot="1">
      <c r="E103" s="86" t="s">
        <v>315</v>
      </c>
      <c r="F103" s="101">
        <v>100000</v>
      </c>
      <c r="G103" s="107"/>
      <c r="H103" s="87"/>
      <c r="I103" s="87">
        <v>0</v>
      </c>
      <c r="J103" s="108">
        <v>33333</v>
      </c>
      <c r="K103" s="107"/>
      <c r="L103" s="87"/>
      <c r="M103" s="87"/>
      <c r="N103" s="108"/>
      <c r="O103" s="114">
        <f t="shared" si="14"/>
        <v>1</v>
      </c>
      <c r="P103" s="85">
        <f t="shared" si="15"/>
        <v>1</v>
      </c>
      <c r="Q103" s="85">
        <f t="shared" si="16"/>
        <v>1</v>
      </c>
      <c r="R103" s="85"/>
      <c r="S103" s="114">
        <f t="shared" si="13"/>
        <v>0</v>
      </c>
      <c r="T103" s="85">
        <f t="shared" si="17"/>
        <v>0</v>
      </c>
      <c r="U103" s="34">
        <f t="shared" si="18"/>
        <v>0</v>
      </c>
      <c r="V103" s="34"/>
      <c r="W103" s="120" t="s">
        <v>316</v>
      </c>
    </row>
    <row r="104" spans="5:23" ht="105.95" thickBot="1">
      <c r="E104" s="86" t="s">
        <v>317</v>
      </c>
      <c r="F104" s="101">
        <v>600000</v>
      </c>
      <c r="G104" s="107"/>
      <c r="H104" s="87">
        <v>159786.44</v>
      </c>
      <c r="I104" s="108">
        <v>150400.42000000001</v>
      </c>
      <c r="J104" s="108">
        <v>200000</v>
      </c>
      <c r="K104" s="107"/>
      <c r="L104" s="87">
        <v>159786.44</v>
      </c>
      <c r="M104" s="108">
        <v>150400.42000000001</v>
      </c>
      <c r="N104" s="108"/>
      <c r="O104" s="114">
        <f t="shared" si="14"/>
        <v>1</v>
      </c>
      <c r="P104" s="85">
        <f t="shared" si="15"/>
        <v>1</v>
      </c>
      <c r="Q104" s="85">
        <f t="shared" si="16"/>
        <v>1</v>
      </c>
      <c r="R104" s="85"/>
      <c r="S104" s="114">
        <f t="shared" si="13"/>
        <v>0</v>
      </c>
      <c r="T104" s="85">
        <f t="shared" si="17"/>
        <v>0.26631073333333333</v>
      </c>
      <c r="U104" s="34">
        <f t="shared" si="18"/>
        <v>0.5169781</v>
      </c>
      <c r="V104" s="34"/>
      <c r="W104" s="120" t="s">
        <v>318</v>
      </c>
    </row>
    <row r="105" spans="5:23" ht="90.95" thickBot="1">
      <c r="E105" s="86" t="s">
        <v>319</v>
      </c>
      <c r="F105" s="101">
        <v>100000</v>
      </c>
      <c r="G105" s="107"/>
      <c r="H105" s="87"/>
      <c r="I105" s="87"/>
      <c r="J105" s="108">
        <v>33333</v>
      </c>
      <c r="K105" s="107"/>
      <c r="L105" s="87"/>
      <c r="M105" s="87"/>
      <c r="N105" s="108"/>
      <c r="O105" s="114">
        <f t="shared" si="14"/>
        <v>1</v>
      </c>
      <c r="P105" s="85">
        <f t="shared" si="15"/>
        <v>1</v>
      </c>
      <c r="Q105" s="85">
        <f t="shared" si="16"/>
        <v>1</v>
      </c>
      <c r="R105" s="85"/>
      <c r="S105" s="114">
        <f t="shared" si="13"/>
        <v>0</v>
      </c>
      <c r="T105" s="85">
        <f t="shared" si="17"/>
        <v>0</v>
      </c>
      <c r="U105" s="34">
        <f t="shared" si="18"/>
        <v>0</v>
      </c>
      <c r="V105" s="34"/>
      <c r="W105" s="120" t="s">
        <v>320</v>
      </c>
    </row>
    <row r="106" spans="5:23" ht="90.95" thickBot="1">
      <c r="E106" s="86" t="s">
        <v>321</v>
      </c>
      <c r="F106" s="101">
        <v>100000</v>
      </c>
      <c r="G106" s="107"/>
      <c r="H106" s="87"/>
      <c r="I106" s="87"/>
      <c r="J106" s="108">
        <v>33333</v>
      </c>
      <c r="K106" s="107"/>
      <c r="L106" s="87"/>
      <c r="M106" s="87"/>
      <c r="N106" s="108"/>
      <c r="O106" s="114">
        <f t="shared" si="14"/>
        <v>1</v>
      </c>
      <c r="P106" s="85">
        <f t="shared" si="15"/>
        <v>1</v>
      </c>
      <c r="Q106" s="85">
        <f t="shared" si="16"/>
        <v>1</v>
      </c>
      <c r="R106" s="85"/>
      <c r="S106" s="114">
        <f t="shared" si="13"/>
        <v>0</v>
      </c>
      <c r="T106" s="85">
        <f t="shared" si="17"/>
        <v>0</v>
      </c>
      <c r="U106" s="34">
        <f t="shared" si="18"/>
        <v>0</v>
      </c>
      <c r="V106" s="34"/>
      <c r="W106" s="120" t="s">
        <v>322</v>
      </c>
    </row>
    <row r="107" spans="5:23" ht="105.95" thickBot="1">
      <c r="E107" s="86" t="s">
        <v>323</v>
      </c>
      <c r="F107" s="101">
        <v>500000</v>
      </c>
      <c r="G107" s="107"/>
      <c r="H107" s="87"/>
      <c r="I107" s="108">
        <v>67026.289999999994</v>
      </c>
      <c r="J107" s="108">
        <v>166666</v>
      </c>
      <c r="K107" s="107"/>
      <c r="L107" s="87"/>
      <c r="M107" s="108">
        <v>67026.289999999994</v>
      </c>
      <c r="N107" s="108"/>
      <c r="O107" s="114">
        <f t="shared" si="14"/>
        <v>1</v>
      </c>
      <c r="P107" s="85">
        <f t="shared" si="15"/>
        <v>1</v>
      </c>
      <c r="Q107" s="85">
        <f t="shared" si="16"/>
        <v>1</v>
      </c>
      <c r="R107" s="85"/>
      <c r="S107" s="114">
        <f t="shared" si="13"/>
        <v>0</v>
      </c>
      <c r="T107" s="85">
        <f t="shared" si="17"/>
        <v>0</v>
      </c>
      <c r="U107" s="34">
        <f t="shared" si="18"/>
        <v>0.13405257999999998</v>
      </c>
      <c r="V107" s="34"/>
      <c r="W107" s="120" t="s">
        <v>324</v>
      </c>
    </row>
    <row r="108" spans="5:23" ht="90.95" thickBot="1">
      <c r="E108" s="156" t="s">
        <v>325</v>
      </c>
      <c r="F108" s="102">
        <v>250000</v>
      </c>
      <c r="G108" s="110"/>
      <c r="H108" s="89">
        <v>4372.26</v>
      </c>
      <c r="I108" s="89"/>
      <c r="J108" s="111">
        <v>83333</v>
      </c>
      <c r="K108" s="110"/>
      <c r="L108" s="89">
        <v>4372.26</v>
      </c>
      <c r="M108" s="89"/>
      <c r="N108" s="89"/>
      <c r="O108" s="114">
        <f t="shared" si="14"/>
        <v>1</v>
      </c>
      <c r="P108" s="85">
        <f t="shared" si="15"/>
        <v>1</v>
      </c>
      <c r="Q108" s="85">
        <f t="shared" si="16"/>
        <v>1</v>
      </c>
      <c r="R108" s="85"/>
      <c r="S108" s="114">
        <f t="shared" si="13"/>
        <v>0</v>
      </c>
      <c r="T108" s="85">
        <f t="shared" si="17"/>
        <v>1.7489040000000001E-2</v>
      </c>
      <c r="U108" s="34">
        <f t="shared" si="18"/>
        <v>1.7489040000000001E-2</v>
      </c>
      <c r="V108" s="34"/>
      <c r="W108" s="120" t="s">
        <v>326</v>
      </c>
    </row>
  </sheetData>
  <mergeCells count="27">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89:F89"/>
    <mergeCell ref="B14:F14"/>
    <mergeCell ref="E86:W86"/>
    <mergeCell ref="E87:E88"/>
    <mergeCell ref="F87:F88"/>
    <mergeCell ref="G87:J87"/>
    <mergeCell ref="K87:N87"/>
    <mergeCell ref="O87:R87"/>
    <mergeCell ref="S87:V87"/>
    <mergeCell ref="W87:W88"/>
    <mergeCell ref="B81:F83"/>
    <mergeCell ref="H81:P83"/>
    <mergeCell ref="R81:W83"/>
  </mergeCells>
  <phoneticPr fontId="8" type="noConversion"/>
  <conditionalFormatting sqref="G89:J93 G94 J94:J98 G95:H95 G96:G101 I99:J99 J100:J101 G102:J103 G104 J104 G105:J106 G107:H107 J107 G108 I108:J108">
    <cfRule type="containsBlanks" dxfId="122" priority="96">
      <formula>LEN(TRIM(G89))=0</formula>
    </cfRule>
  </conditionalFormatting>
  <conditionalFormatting sqref="H34:H42">
    <cfRule type="containsBlanks" dxfId="121" priority="261">
      <formula>LEN(TRIM(H34))=0</formula>
    </cfRule>
  </conditionalFormatting>
  <conditionalFormatting sqref="H94">
    <cfRule type="containsBlanks" dxfId="120" priority="17">
      <formula>LEN(TRIM(H94))=0</formula>
    </cfRule>
  </conditionalFormatting>
  <conditionalFormatting sqref="H96">
    <cfRule type="containsBlanks" dxfId="119" priority="16">
      <formula>LEN(TRIM(H96))=0</formula>
    </cfRule>
  </conditionalFormatting>
  <conditionalFormatting sqref="H97:H101">
    <cfRule type="containsBlanks" dxfId="118" priority="11">
      <formula>LEN(TRIM(H97))=0</formula>
    </cfRule>
  </conditionalFormatting>
  <conditionalFormatting sqref="H108">
    <cfRule type="containsBlanks" dxfId="117" priority="9">
      <formula>LEN(TRIM(H108))=0</formula>
    </cfRule>
  </conditionalFormatting>
  <conditionalFormatting sqref="H104:I104">
    <cfRule type="containsBlanks" dxfId="116" priority="10">
      <formula>LEN(TRIM(H104))=0</formula>
    </cfRule>
  </conditionalFormatting>
  <conditionalFormatting sqref="H14:K15 H16:H17">
    <cfRule type="containsBlanks" dxfId="115" priority="886">
      <formula>LEN(TRIM(H14))=0</formula>
    </cfRule>
  </conditionalFormatting>
  <conditionalFormatting sqref="H18:K78">
    <cfRule type="containsBlanks" dxfId="114" priority="253">
      <formula>LEN(TRIM(H18))=0</formula>
    </cfRule>
  </conditionalFormatting>
  <conditionalFormatting sqref="I94:I98">
    <cfRule type="containsBlanks" dxfId="113" priority="22">
      <formula>LEN(TRIM(I94))=0</formula>
    </cfRule>
  </conditionalFormatting>
  <conditionalFormatting sqref="I100:I101">
    <cfRule type="containsBlanks" dxfId="112" priority="20">
      <formula>LEN(TRIM(I100))=0</formula>
    </cfRule>
  </conditionalFormatting>
  <conditionalFormatting sqref="I107">
    <cfRule type="containsBlanks" dxfId="111" priority="18">
      <formula>LEN(TRIM(I107))=0</formula>
    </cfRule>
  </conditionalFormatting>
  <conditionalFormatting sqref="I16:K42">
    <cfRule type="containsBlanks" dxfId="110" priority="260">
      <formula>LEN(TRIM(I16))=0</formula>
    </cfRule>
  </conditionalFormatting>
  <conditionalFormatting sqref="K96:L96">
    <cfRule type="containsBlanks" dxfId="109" priority="80">
      <formula>LEN(TRIM(K96))=0</formula>
    </cfRule>
  </conditionalFormatting>
  <conditionalFormatting sqref="L14:O78">
    <cfRule type="containsBlanks" dxfId="108" priority="271">
      <formula>LEN(TRIM(L14))=0</formula>
    </cfRule>
  </conditionalFormatting>
  <conditionalFormatting sqref="M13:O13">
    <cfRule type="containsBlanks" dxfId="107" priority="170">
      <formula>LEN(TRIM(M13))=0</formula>
    </cfRule>
  </conditionalFormatting>
  <conditionalFormatting sqref="O90:O91">
    <cfRule type="cellIs" dxfId="106" priority="122" stopIfTrue="1" operator="greaterThanOrEqual">
      <formula>1.2</formula>
    </cfRule>
    <cfRule type="cellIs" dxfId="105" priority="121" stopIfTrue="1" operator="between">
      <formula>0.7</formula>
      <formula>1.2</formula>
    </cfRule>
    <cfRule type="cellIs" dxfId="104" priority="120" stopIfTrue="1" operator="between">
      <formula>0.5</formula>
      <formula>0.7</formula>
    </cfRule>
    <cfRule type="cellIs" dxfId="103" priority="119" stopIfTrue="1" operator="lessThan">
      <formula>0.5</formula>
    </cfRule>
    <cfRule type="cellIs" dxfId="102" priority="118" stopIfTrue="1" operator="equal">
      <formula>"100%"</formula>
    </cfRule>
    <cfRule type="containsBlanks" dxfId="101" priority="123" stopIfTrue="1">
      <formula>LEN(TRIM(O90))=0</formula>
    </cfRule>
  </conditionalFormatting>
  <conditionalFormatting sqref="O94:R108">
    <cfRule type="cellIs" dxfId="100" priority="82" stopIfTrue="1" operator="equal">
      <formula>"100%"</formula>
    </cfRule>
    <cfRule type="cellIs" dxfId="99" priority="83" stopIfTrue="1" operator="lessThan">
      <formula>0.5</formula>
    </cfRule>
    <cfRule type="cellIs" dxfId="98" priority="84" stopIfTrue="1" operator="between">
      <formula>0.5</formula>
      <formula>0.7</formula>
    </cfRule>
    <cfRule type="cellIs" dxfId="97" priority="86" stopIfTrue="1" operator="greaterThanOrEqual">
      <formula>1.2</formula>
    </cfRule>
    <cfRule type="containsBlanks" dxfId="96" priority="87" stopIfTrue="1">
      <formula>LEN(TRIM(O94))=0</formula>
    </cfRule>
    <cfRule type="cellIs" dxfId="95" priority="85" stopIfTrue="1" operator="between">
      <formula>0.7</formula>
      <formula>1.2</formula>
    </cfRule>
  </conditionalFormatting>
  <conditionalFormatting sqref="O89:V89">
    <cfRule type="cellIs" dxfId="94" priority="105" stopIfTrue="1" operator="equal">
      <formula>"100%"</formula>
    </cfRule>
    <cfRule type="cellIs" dxfId="93" priority="108" stopIfTrue="1" operator="between">
      <formula>0.7</formula>
      <formula>1.2</formula>
    </cfRule>
    <cfRule type="containsBlanks" dxfId="92" priority="110" stopIfTrue="1">
      <formula>LEN(TRIM(O89))=0</formula>
    </cfRule>
    <cfRule type="cellIs" dxfId="91" priority="109" stopIfTrue="1" operator="greaterThanOrEqual">
      <formula>1.2</formula>
    </cfRule>
    <cfRule type="cellIs" dxfId="90" priority="106" stopIfTrue="1" operator="lessThan">
      <formula>0.5</formula>
    </cfRule>
    <cfRule type="cellIs" dxfId="89" priority="107" stopIfTrue="1" operator="between">
      <formula>0.5</formula>
      <formula>0.7</formula>
    </cfRule>
  </conditionalFormatting>
  <conditionalFormatting sqref="O92:V93">
    <cfRule type="containsBlanks" dxfId="88" priority="103">
      <formula>LEN(TRIM(O92))=0</formula>
    </cfRule>
  </conditionalFormatting>
  <conditionalFormatting sqref="P13:Q13">
    <cfRule type="containsBlanks" dxfId="87" priority="79" stopIfTrue="1">
      <formula>LEN(TRIM(P13))=0</formula>
    </cfRule>
    <cfRule type="cellIs" dxfId="86" priority="77" stopIfTrue="1" operator="between">
      <formula>0.7</formula>
      <formula>1.2</formula>
    </cfRule>
    <cfRule type="cellIs" dxfId="85" priority="78" stopIfTrue="1" operator="greaterThanOrEqual">
      <formula>1.2</formula>
    </cfRule>
    <cfRule type="cellIs" dxfId="84" priority="74" stopIfTrue="1" operator="equal">
      <formula>"100%"</formula>
    </cfRule>
    <cfRule type="cellIs" dxfId="83" priority="75" stopIfTrue="1" operator="lessThan">
      <formula>0.5</formula>
    </cfRule>
    <cfRule type="cellIs" dxfId="82" priority="76" stopIfTrue="1" operator="between">
      <formula>0.5</formula>
      <formula>0.7</formula>
    </cfRule>
  </conditionalFormatting>
  <conditionalFormatting sqref="P15:R78">
    <cfRule type="cellIs" dxfId="81" priority="7" operator="equal">
      <formula>"NO DISPONIBLE"</formula>
    </cfRule>
  </conditionalFormatting>
  <conditionalFormatting sqref="P90:R91">
    <cfRule type="containsBlanks" dxfId="80" priority="111">
      <formula>LEN(TRIM(P90))=0</formula>
    </cfRule>
  </conditionalFormatting>
  <conditionalFormatting sqref="P14:S78">
    <cfRule type="cellIs" dxfId="79" priority="799" stopIfTrue="1" operator="between">
      <formula>0.7</formula>
      <formula>1.2</formula>
    </cfRule>
    <cfRule type="cellIs" dxfId="78" priority="800" stopIfTrue="1" operator="greaterThanOrEqual">
      <formula>1.2</formula>
    </cfRule>
    <cfRule type="containsBlanks" dxfId="77" priority="801" stopIfTrue="1">
      <formula>LEN(TRIM(P14))=0</formula>
    </cfRule>
  </conditionalFormatting>
  <conditionalFormatting sqref="P14:V78">
    <cfRule type="cellIs" dxfId="76" priority="791" stopIfTrue="1" operator="lessThan">
      <formula>0.5</formula>
    </cfRule>
    <cfRule type="cellIs" dxfId="75" priority="790" stopIfTrue="1" operator="equal">
      <formula>"100%"</formula>
    </cfRule>
    <cfRule type="cellIs" dxfId="74" priority="792" stopIfTrue="1" operator="between">
      <formula>0.5</formula>
      <formula>0.7</formula>
    </cfRule>
  </conditionalFormatting>
  <conditionalFormatting sqref="Q15:R78">
    <cfRule type="cellIs" dxfId="73" priority="54" stopIfTrue="1" operator="greaterThan">
      <formula>0.7</formula>
    </cfRule>
  </conditionalFormatting>
  <conditionalFormatting sqref="Q78:R78">
    <cfRule type="containsBlanks" dxfId="72" priority="56" stopIfTrue="1">
      <formula>LEN(TRIM(Q78))=0</formula>
    </cfRule>
    <cfRule type="cellIs" dxfId="71" priority="55" stopIfTrue="1" operator="greaterThanOrEqual">
      <formula>1.2</formula>
    </cfRule>
    <cfRule type="cellIs" dxfId="70" priority="5" stopIfTrue="1" operator="greaterThanOrEqual">
      <formula>1.2</formula>
    </cfRule>
    <cfRule type="containsBlanks" dxfId="69" priority="6" stopIfTrue="1">
      <formula>LEN(TRIM(Q78))=0</formula>
    </cfRule>
  </conditionalFormatting>
  <conditionalFormatting sqref="Q15:S77">
    <cfRule type="cellIs" dxfId="68" priority="63" stopIfTrue="1" operator="greaterThanOrEqual">
      <formula>1.2</formula>
    </cfRule>
    <cfRule type="containsBlanks" dxfId="67" priority="64" stopIfTrue="1">
      <formula>LEN(TRIM(Q15))=0</formula>
    </cfRule>
  </conditionalFormatting>
  <conditionalFormatting sqref="Q15:S78">
    <cfRule type="cellIs" dxfId="66" priority="39" stopIfTrue="1" operator="lessThan">
      <formula>0.5</formula>
    </cfRule>
    <cfRule type="cellIs" dxfId="65" priority="38" stopIfTrue="1" operator="equal">
      <formula>"100%"</formula>
    </cfRule>
    <cfRule type="cellIs" dxfId="64" priority="40" stopIfTrue="1" operator="between">
      <formula>0.5</formula>
      <formula>0.7</formula>
    </cfRule>
    <cfRule type="cellIs" dxfId="63" priority="41" stopIfTrue="1" operator="between">
      <formula>0.7</formula>
      <formula>1.2</formula>
    </cfRule>
    <cfRule type="containsBlanks" dxfId="62" priority="37">
      <formula>LEN(TRIM(Q15))=0</formula>
    </cfRule>
  </conditionalFormatting>
  <conditionalFormatting sqref="Q78:S78">
    <cfRule type="cellIs" dxfId="61" priority="45" stopIfTrue="1" operator="greaterThanOrEqual">
      <formula>1.2</formula>
    </cfRule>
    <cfRule type="containsBlanks" dxfId="60" priority="46" stopIfTrue="1">
      <formula>LEN(TRIM(Q78))=0</formula>
    </cfRule>
  </conditionalFormatting>
  <conditionalFormatting sqref="R81">
    <cfRule type="containsBlanks" dxfId="59" priority="192">
      <formula>LEN(TRIM(R81))=0</formula>
    </cfRule>
  </conditionalFormatting>
  <conditionalFormatting sqref="R13:S13">
    <cfRule type="containsBlanks" dxfId="58" priority="73">
      <formula>LEN(TRIM(R13))=0</formula>
    </cfRule>
  </conditionalFormatting>
  <conditionalFormatting sqref="R13:V13">
    <cfRule type="containsBlanks" dxfId="57" priority="177" stopIfTrue="1">
      <formula>LEN(TRIM(R13))=0</formula>
    </cfRule>
    <cfRule type="cellIs" dxfId="56" priority="172" stopIfTrue="1" operator="equal">
      <formula>"100%"</formula>
    </cfRule>
    <cfRule type="cellIs" dxfId="55" priority="173" stopIfTrue="1" operator="lessThan">
      <formula>0.5</formula>
    </cfRule>
    <cfRule type="cellIs" dxfId="54" priority="176" stopIfTrue="1" operator="greaterThanOrEqual">
      <formula>1.2</formula>
    </cfRule>
    <cfRule type="cellIs" dxfId="53" priority="175" stopIfTrue="1" operator="between">
      <formula>0.7</formula>
      <formula>1.2</formula>
    </cfRule>
    <cfRule type="cellIs" dxfId="52" priority="174" stopIfTrue="1" operator="between">
      <formula>0.5</formula>
      <formula>0.7</formula>
    </cfRule>
  </conditionalFormatting>
  <conditionalFormatting sqref="S15:S78">
    <cfRule type="cellIs" dxfId="51" priority="44" stopIfTrue="1" operator="greaterThan">
      <formula>0.7</formula>
    </cfRule>
  </conditionalFormatting>
  <conditionalFormatting sqref="S78">
    <cfRule type="cellIs" dxfId="50" priority="42" stopIfTrue="1" operator="greaterThanOrEqual">
      <formula>1.2</formula>
    </cfRule>
    <cfRule type="containsBlanks" dxfId="49" priority="43" stopIfTrue="1">
      <formula>LEN(TRIM(S78))=0</formula>
    </cfRule>
  </conditionalFormatting>
  <conditionalFormatting sqref="S90:S91">
    <cfRule type="cellIs" dxfId="48" priority="113" stopIfTrue="1" operator="lessThan">
      <formula>0.5</formula>
    </cfRule>
    <cfRule type="containsBlanks" dxfId="47" priority="117" stopIfTrue="1">
      <formula>LEN(TRIM(S90))=0</formula>
    </cfRule>
    <cfRule type="cellIs" dxfId="46" priority="112" stopIfTrue="1" operator="equal">
      <formula>"100%"</formula>
    </cfRule>
    <cfRule type="cellIs" dxfId="45" priority="116" stopIfTrue="1" operator="greaterThanOrEqual">
      <formula>1.2</formula>
    </cfRule>
    <cfRule type="cellIs" dxfId="44" priority="114" stopIfTrue="1" operator="between">
      <formula>0.5</formula>
      <formula>0.7</formula>
    </cfRule>
    <cfRule type="cellIs" dxfId="43" priority="115" stopIfTrue="1" operator="between">
      <formula>0.7</formula>
      <formula>1.2</formula>
    </cfRule>
  </conditionalFormatting>
  <conditionalFormatting sqref="S97:S108">
    <cfRule type="containsBlanks" dxfId="42" priority="95">
      <formula>LEN(TRIM(S97))=0</formula>
    </cfRule>
  </conditionalFormatting>
  <conditionalFormatting sqref="S94:T108">
    <cfRule type="cellIs" dxfId="41" priority="99" stopIfTrue="1" operator="between">
      <formula>0.5</formula>
      <formula>0.7</formula>
    </cfRule>
    <cfRule type="cellIs" dxfId="40" priority="97" stopIfTrue="1" operator="equal">
      <formula>"100%"</formula>
    </cfRule>
    <cfRule type="cellIs" dxfId="39" priority="98" stopIfTrue="1" operator="lessThan">
      <formula>0.5</formula>
    </cfRule>
    <cfRule type="containsBlanks" dxfId="38" priority="102" stopIfTrue="1">
      <formula>LEN(TRIM(S94))=0</formula>
    </cfRule>
    <cfRule type="cellIs" dxfId="37" priority="100" stopIfTrue="1" operator="between">
      <formula>0.7</formula>
      <formula>1.2</formula>
    </cfRule>
    <cfRule type="cellIs" dxfId="36" priority="101" stopIfTrue="1" operator="greaterThanOrEqual">
      <formula>1.2</formula>
    </cfRule>
  </conditionalFormatting>
  <conditionalFormatting sqref="S89:V89">
    <cfRule type="containsBlanks" dxfId="35" priority="104">
      <formula>LEN(TRIM(S89))=0</formula>
    </cfRule>
  </conditionalFormatting>
  <conditionalFormatting sqref="T13">
    <cfRule type="cellIs" dxfId="34" priority="29" stopIfTrue="1" operator="between">
      <formula>0.5</formula>
      <formula>0.7</formula>
    </cfRule>
    <cfRule type="cellIs" dxfId="33" priority="30" stopIfTrue="1" operator="between">
      <formula>0.7</formula>
      <formula>1.2</formula>
    </cfRule>
    <cfRule type="cellIs" dxfId="32" priority="31" stopIfTrue="1" operator="equal">
      <formula>"100%"</formula>
    </cfRule>
    <cfRule type="cellIs" dxfId="31" priority="32" stopIfTrue="1" operator="lessThan">
      <formula>0.5</formula>
    </cfRule>
    <cfRule type="cellIs" dxfId="30" priority="33" stopIfTrue="1" operator="between">
      <formula>0.5</formula>
      <formula>0.7</formula>
    </cfRule>
    <cfRule type="cellIs" dxfId="29" priority="34" stopIfTrue="1" operator="greaterThan">
      <formula>0.7</formula>
    </cfRule>
    <cfRule type="cellIs" dxfId="28" priority="35" stopIfTrue="1" operator="greaterThanOrEqual">
      <formula>1.2</formula>
    </cfRule>
    <cfRule type="containsBlanks" dxfId="27" priority="36" stopIfTrue="1">
      <formula>LEN(TRIM(T13))=0</formula>
    </cfRule>
    <cfRule type="cellIs" dxfId="26" priority="27" stopIfTrue="1" operator="equal">
      <formula>"100%"</formula>
    </cfRule>
    <cfRule type="cellIs" dxfId="25" priority="28" stopIfTrue="1" operator="lessThan">
      <formula>0.5</formula>
    </cfRule>
  </conditionalFormatting>
  <conditionalFormatting sqref="T15:U78">
    <cfRule type="cellIs" dxfId="24" priority="1" operator="equal">
      <formula>"NO DISPONIBLE"</formula>
    </cfRule>
  </conditionalFormatting>
  <conditionalFormatting sqref="T13:V78 K89:N95 M96:N96 K97:N108">
    <cfRule type="containsBlanks" dxfId="23" priority="81">
      <formula>LEN(TRIM(K13))=0</formula>
    </cfRule>
  </conditionalFormatting>
  <conditionalFormatting sqref="T14:V78">
    <cfRule type="cellIs" dxfId="22" priority="793" stopIfTrue="1" operator="greaterThan">
      <formula>0.7</formula>
    </cfRule>
    <cfRule type="cellIs" dxfId="21" priority="794" stopIfTrue="1" operator="greaterThanOrEqual">
      <formula>1.2</formula>
    </cfRule>
    <cfRule type="containsBlanks" dxfId="20" priority="795" stopIfTrue="1">
      <formula>LEN(TRIM(T14))=0</formula>
    </cfRule>
  </conditionalFormatting>
  <conditionalFormatting sqref="T15:V78">
    <cfRule type="cellIs" dxfId="19" priority="353" stopIfTrue="1" operator="lessThan">
      <formula>0.5</formula>
    </cfRule>
    <cfRule type="cellIs" dxfId="18" priority="354" stopIfTrue="1" operator="between">
      <formula>0.5</formula>
      <formula>0.7</formula>
    </cfRule>
    <cfRule type="cellIs" dxfId="17" priority="352" stopIfTrue="1" operator="equal">
      <formula>"100%"</formula>
    </cfRule>
    <cfRule type="cellIs" dxfId="16" priority="355" stopIfTrue="1" operator="between">
      <formula>0.7</formula>
      <formula>1.2</formula>
    </cfRule>
  </conditionalFormatting>
  <conditionalFormatting sqref="T20:V78">
    <cfRule type="containsBlanks" dxfId="15" priority="357" stopIfTrue="1">
      <formula>LEN(TRIM(T20))=0</formula>
    </cfRule>
    <cfRule type="cellIs" dxfId="14" priority="356" stopIfTrue="1" operator="greaterThanOrEqual">
      <formula>1.2</formula>
    </cfRule>
  </conditionalFormatting>
  <conditionalFormatting sqref="T86:V93">
    <cfRule type="containsBlanks" dxfId="13" priority="94">
      <formula>LEN(TRIM(T86))=0</formula>
    </cfRule>
  </conditionalFormatting>
  <conditionalFormatting sqref="U94:V108">
    <cfRule type="cellIs" dxfId="12" priority="90" stopIfTrue="1" operator="between">
      <formula>0.5</formula>
      <formula>0.7</formula>
    </cfRule>
    <cfRule type="containsBlanks" dxfId="11" priority="93" stopIfTrue="1">
      <formula>LEN(TRIM(U94))=0</formula>
    </cfRule>
    <cfRule type="cellIs" dxfId="10" priority="89" stopIfTrue="1" operator="lessThan">
      <formula>0.5</formula>
    </cfRule>
    <cfRule type="cellIs" dxfId="9" priority="88" stopIfTrue="1" operator="equal">
      <formula>"100%"</formula>
    </cfRule>
    <cfRule type="cellIs" dxfId="8" priority="92" stopIfTrue="1" operator="greaterThanOrEqual">
      <formula>1.2</formula>
    </cfRule>
    <cfRule type="cellIs" dxfId="7" priority="91" stopIfTrue="1" operator="between">
      <formula>0.7</formula>
      <formula>1.2</formula>
    </cfRule>
  </conditionalFormatting>
  <printOptions horizontalCentered="1"/>
  <pageMargins left="0.19685" right="0.59055100000000005" top="0.19685" bottom="0.19685" header="0.19685" footer="0.19685"/>
  <pageSetup paperSize="5"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E26A-F6A3-3742-87E8-09A85B5EDC11}">
  <dimension ref="F3:O21"/>
  <sheetViews>
    <sheetView topLeftCell="B15" zoomScale="200" workbookViewId="0">
      <selection activeCell="F21" sqref="F21"/>
    </sheetView>
  </sheetViews>
  <sheetFormatPr defaultColWidth="11.42578125" defaultRowHeight="15"/>
  <cols>
    <col min="15" max="15" width="30.85546875" customWidth="1"/>
  </cols>
  <sheetData>
    <row r="3" spans="6:15" ht="17.100000000000001" thickBot="1">
      <c r="F3" s="75">
        <v>6</v>
      </c>
      <c r="I3" s="75">
        <v>24</v>
      </c>
      <c r="J3" s="47">
        <v>6</v>
      </c>
      <c r="K3" s="48">
        <v>6</v>
      </c>
      <c r="L3" s="48">
        <v>6</v>
      </c>
      <c r="M3" s="57">
        <v>6</v>
      </c>
      <c r="O3" s="189">
        <v>601912.07999999996</v>
      </c>
    </row>
    <row r="4" spans="6:15" ht="18" thickTop="1" thickBot="1">
      <c r="F4" s="77">
        <v>23</v>
      </c>
      <c r="I4" s="77">
        <v>56</v>
      </c>
      <c r="J4" s="47">
        <v>10</v>
      </c>
      <c r="K4" s="48">
        <v>9</v>
      </c>
      <c r="L4" s="48">
        <v>16</v>
      </c>
      <c r="M4" s="57">
        <v>21</v>
      </c>
      <c r="O4" s="190">
        <v>304864.56</v>
      </c>
    </row>
    <row r="5" spans="6:15" ht="18" thickTop="1" thickBot="1">
      <c r="F5" s="58">
        <v>187</v>
      </c>
      <c r="I5" s="77">
        <v>642</v>
      </c>
      <c r="J5" s="47">
        <v>157</v>
      </c>
      <c r="K5" s="48">
        <v>144</v>
      </c>
      <c r="L5" s="48">
        <v>177</v>
      </c>
      <c r="M5" s="57">
        <v>164</v>
      </c>
      <c r="O5" s="190">
        <v>3611472.48</v>
      </c>
    </row>
    <row r="6" spans="6:15" ht="18" thickTop="1" thickBot="1">
      <c r="F6" s="58">
        <v>71</v>
      </c>
      <c r="I6" s="77">
        <v>174</v>
      </c>
      <c r="J6" s="47">
        <v>49</v>
      </c>
      <c r="K6" s="48">
        <v>35</v>
      </c>
      <c r="L6" s="48">
        <v>65</v>
      </c>
      <c r="M6" s="57">
        <v>25</v>
      </c>
      <c r="O6" s="190">
        <v>679431.06</v>
      </c>
    </row>
    <row r="7" spans="6:15" ht="18" thickTop="1" thickBot="1">
      <c r="F7" s="58">
        <v>6</v>
      </c>
      <c r="I7" s="77">
        <v>36</v>
      </c>
      <c r="J7" s="50">
        <v>18</v>
      </c>
      <c r="K7" s="48">
        <v>12</v>
      </c>
      <c r="L7" s="49">
        <v>0</v>
      </c>
      <c r="M7" s="57">
        <v>6</v>
      </c>
      <c r="O7" s="190">
        <v>1162133.28</v>
      </c>
    </row>
    <row r="8" spans="6:15" ht="15.95" thickTop="1">
      <c r="F8" s="58">
        <v>3428</v>
      </c>
      <c r="I8" s="77">
        <v>6598</v>
      </c>
      <c r="J8" s="47">
        <v>2650</v>
      </c>
      <c r="K8" s="48">
        <v>1841</v>
      </c>
      <c r="L8" s="48">
        <v>1458</v>
      </c>
      <c r="M8" s="57">
        <v>649</v>
      </c>
      <c r="O8" s="188">
        <f>SUM(O3:O7)</f>
        <v>6359813.46</v>
      </c>
    </row>
    <row r="9" spans="6:15">
      <c r="F9" s="58">
        <v>5</v>
      </c>
      <c r="I9" s="77">
        <v>65</v>
      </c>
      <c r="J9" s="47">
        <v>20</v>
      </c>
      <c r="K9" s="48">
        <v>23</v>
      </c>
      <c r="L9" s="48">
        <v>17</v>
      </c>
      <c r="M9" s="57">
        <v>5</v>
      </c>
    </row>
    <row r="10" spans="6:15">
      <c r="F10" s="58">
        <v>8</v>
      </c>
      <c r="I10" s="77">
        <v>39</v>
      </c>
      <c r="J10" s="47">
        <v>16</v>
      </c>
      <c r="K10" s="48">
        <v>9</v>
      </c>
      <c r="L10" s="48">
        <v>6</v>
      </c>
      <c r="M10" s="57">
        <v>8</v>
      </c>
    </row>
    <row r="11" spans="6:15">
      <c r="F11" s="58">
        <v>78</v>
      </c>
      <c r="I11" s="77">
        <v>336</v>
      </c>
      <c r="J11" s="47">
        <v>95</v>
      </c>
      <c r="K11" s="48">
        <v>116</v>
      </c>
      <c r="L11" s="48">
        <v>70</v>
      </c>
      <c r="M11" s="57">
        <v>55</v>
      </c>
    </row>
    <row r="12" spans="6:15">
      <c r="F12" s="58">
        <v>47</v>
      </c>
      <c r="I12" s="77">
        <v>125</v>
      </c>
      <c r="J12" s="47">
        <v>26</v>
      </c>
      <c r="K12" s="48">
        <v>28</v>
      </c>
      <c r="L12" s="48">
        <v>41</v>
      </c>
      <c r="M12" s="57">
        <v>30</v>
      </c>
    </row>
    <row r="13" spans="6:15">
      <c r="F13" s="58">
        <v>3386</v>
      </c>
      <c r="I13" s="77">
        <v>5329</v>
      </c>
      <c r="J13" s="47">
        <v>244</v>
      </c>
      <c r="K13" s="48">
        <v>850</v>
      </c>
      <c r="L13" s="48">
        <v>2735</v>
      </c>
      <c r="M13" s="57">
        <v>1500</v>
      </c>
    </row>
    <row r="14" spans="6:15">
      <c r="F14" s="58">
        <v>9</v>
      </c>
      <c r="I14" s="77">
        <v>36</v>
      </c>
      <c r="J14" s="47">
        <v>10</v>
      </c>
      <c r="K14" s="48">
        <v>6</v>
      </c>
      <c r="L14" s="48">
        <v>10</v>
      </c>
      <c r="M14" s="57">
        <v>10</v>
      </c>
    </row>
    <row r="15" spans="6:15">
      <c r="F15" s="58">
        <v>1221</v>
      </c>
      <c r="I15" s="77">
        <v>1768</v>
      </c>
      <c r="J15" s="47">
        <v>162</v>
      </c>
      <c r="K15" s="48">
        <v>421</v>
      </c>
      <c r="L15" s="48">
        <v>632</v>
      </c>
      <c r="M15" s="57">
        <v>553</v>
      </c>
    </row>
    <row r="16" spans="6:15">
      <c r="F16" s="75">
        <v>0</v>
      </c>
      <c r="I16" s="75">
        <v>4</v>
      </c>
      <c r="J16" s="50">
        <v>0</v>
      </c>
      <c r="K16" s="48">
        <v>4</v>
      </c>
      <c r="L16" s="48">
        <v>0</v>
      </c>
      <c r="M16" s="57">
        <v>0</v>
      </c>
    </row>
    <row r="17" spans="6:13">
      <c r="F17" s="58">
        <v>611</v>
      </c>
      <c r="I17" s="75">
        <v>1055</v>
      </c>
      <c r="J17" s="47">
        <v>197</v>
      </c>
      <c r="K17" s="48">
        <v>118</v>
      </c>
      <c r="L17" s="48">
        <v>528</v>
      </c>
      <c r="M17" s="57">
        <v>212</v>
      </c>
    </row>
    <row r="18" spans="6:13">
      <c r="F18" s="58">
        <v>22</v>
      </c>
      <c r="I18" s="75">
        <v>324</v>
      </c>
      <c r="J18" s="47">
        <v>93</v>
      </c>
      <c r="K18" s="48">
        <v>101</v>
      </c>
      <c r="L18" s="48">
        <v>110</v>
      </c>
      <c r="M18" s="57">
        <v>20</v>
      </c>
    </row>
    <row r="19" spans="6:13">
      <c r="F19" s="75">
        <v>7</v>
      </c>
      <c r="I19" s="75">
        <v>30</v>
      </c>
      <c r="J19" s="47">
        <v>7</v>
      </c>
      <c r="K19" s="48">
        <v>8</v>
      </c>
      <c r="L19" s="48">
        <v>9</v>
      </c>
      <c r="M19" s="57">
        <v>6</v>
      </c>
    </row>
    <row r="20" spans="6:13">
      <c r="F20" s="58">
        <v>2542</v>
      </c>
      <c r="I20" s="75">
        <v>10300</v>
      </c>
      <c r="J20" s="47">
        <v>2573</v>
      </c>
      <c r="K20" s="48">
        <v>2523</v>
      </c>
      <c r="L20" s="48">
        <v>2604</v>
      </c>
      <c r="M20" s="57">
        <v>2600</v>
      </c>
    </row>
    <row r="21" spans="6:13">
      <c r="F21">
        <f>SUM(F3:F20)</f>
        <v>11657</v>
      </c>
      <c r="I21">
        <f>SUM(I3:I20)</f>
        <v>26941</v>
      </c>
      <c r="J21">
        <f>SUM(J3:J20)</f>
        <v>6333</v>
      </c>
      <c r="K21">
        <f>SUM(K3:K20)</f>
        <v>6254</v>
      </c>
      <c r="L21">
        <f>SUM(L3:L20)</f>
        <v>8484</v>
      </c>
      <c r="M21">
        <f>SUM(M3:M20)</f>
        <v>5870</v>
      </c>
    </row>
  </sheetData>
  <conditionalFormatting sqref="F5:F15">
    <cfRule type="containsBlanks" dxfId="6" priority="4">
      <formula>LEN(TRIM(F5))=0</formula>
    </cfRule>
  </conditionalFormatting>
  <conditionalFormatting sqref="F17:F18">
    <cfRule type="containsBlanks" dxfId="5" priority="2">
      <formula>LEN(TRIM(F17))=0</formula>
    </cfRule>
  </conditionalFormatting>
  <conditionalFormatting sqref="F20">
    <cfRule type="containsBlanks" dxfId="4" priority="1">
      <formula>LEN(TRIM(F20))=0</formula>
    </cfRule>
  </conditionalFormatting>
  <conditionalFormatting sqref="J3">
    <cfRule type="containsBlanks" dxfId="3" priority="40">
      <formula>LEN(TRIM(J3))=0</formula>
    </cfRule>
  </conditionalFormatting>
  <conditionalFormatting sqref="J7:J8">
    <cfRule type="containsBlanks" dxfId="2" priority="29">
      <formula>LEN(TRIM(J7))=0</formula>
    </cfRule>
  </conditionalFormatting>
  <conditionalFormatting sqref="J4:M20">
    <cfRule type="containsBlanks" dxfId="1" priority="15">
      <formula>LEN(TRIM(J4))=0</formula>
    </cfRule>
  </conditionalFormatting>
  <conditionalFormatting sqref="K3:M8">
    <cfRule type="containsBlanks" dxfId="0" priority="28">
      <formula>LEN(TRIM(K3))=0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2021-02-22T21:43:21Z</dcterms:created>
  <dcterms:modified xsi:type="dcterms:W3CDTF">2025-01-16T16:40:40Z</dcterms:modified>
  <cp:category/>
  <cp:contentStatus/>
</cp:coreProperties>
</file>