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1" documentId="13_ncr:1_{152EB4DD-BB5E-46E4-BEA9-B9B69135855A}" xr6:coauthVersionLast="47" xr6:coauthVersionMax="47" xr10:uidLastSave="{AE85D701-46F8-4722-9EA2-F16DB0C4F58D}"/>
  <bookViews>
    <workbookView xWindow="-120" yWindow="-120" windowWidth="29040" windowHeight="15840" xr2:uid="{00000000-000D-0000-FFFF-FFFF00000000}"/>
  </bookViews>
  <sheets>
    <sheet name="SEGUIMIENTO E4 2024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1" l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T13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Q56" i="1"/>
  <c r="Q55" i="1"/>
  <c r="Q54" i="1"/>
  <c r="Q53" i="1"/>
  <c r="Q52" i="1"/>
  <c r="Q51" i="1"/>
  <c r="Q50" i="1"/>
  <c r="T56" i="1"/>
  <c r="T55" i="1"/>
  <c r="T54" i="1"/>
  <c r="T52" i="1"/>
  <c r="T51" i="1"/>
  <c r="T50" i="1"/>
  <c r="P56" i="1"/>
  <c r="P55" i="1"/>
  <c r="P54" i="1"/>
  <c r="P52" i="1"/>
  <c r="P51" i="1"/>
  <c r="P50" i="1"/>
  <c r="T14" i="1"/>
  <c r="S14" i="1"/>
  <c r="T17" i="1" l="1"/>
  <c r="T18" i="1"/>
  <c r="T19" i="1"/>
  <c r="T20" i="1"/>
  <c r="T21" i="1"/>
  <c r="Q12" i="1"/>
  <c r="T12" i="1"/>
  <c r="S12" i="1"/>
  <c r="T37" i="1" l="1"/>
  <c r="T36" i="1"/>
  <c r="T35" i="1"/>
  <c r="T34" i="1"/>
  <c r="T33" i="1"/>
  <c r="T32" i="1"/>
  <c r="T31" i="1"/>
  <c r="T30" i="1"/>
  <c r="T29" i="1"/>
  <c r="T26" i="1"/>
  <c r="T25" i="1"/>
  <c r="T24" i="1"/>
  <c r="T23" i="1"/>
  <c r="T16" i="1"/>
  <c r="T15" i="1"/>
  <c r="Q37" i="1"/>
  <c r="Q36" i="1"/>
  <c r="Q35" i="1"/>
  <c r="Q34" i="1"/>
  <c r="Q33" i="1"/>
  <c r="Q32" i="1"/>
  <c r="Q31" i="1"/>
  <c r="Q30" i="1"/>
  <c r="Q29" i="1"/>
  <c r="Q26" i="1"/>
  <c r="Q25" i="1"/>
  <c r="Q24" i="1"/>
  <c r="Q23" i="1"/>
  <c r="Q21" i="1"/>
  <c r="Q20" i="1"/>
  <c r="Q19" i="1"/>
  <c r="Q18" i="1"/>
  <c r="Q17" i="1"/>
  <c r="Q16" i="1"/>
  <c r="Q15" i="1"/>
  <c r="Q14" i="1"/>
  <c r="S56" i="1" l="1"/>
  <c r="S55" i="1"/>
  <c r="S54" i="1"/>
  <c r="S52" i="1"/>
  <c r="S51" i="1"/>
  <c r="O56" i="1"/>
  <c r="O55" i="1"/>
  <c r="O54" i="1"/>
  <c r="O52" i="1"/>
  <c r="O51" i="1"/>
  <c r="S50" i="1"/>
  <c r="O50" i="1"/>
  <c r="S37" i="1" l="1"/>
  <c r="S36" i="1"/>
  <c r="S34" i="1"/>
  <c r="P33" i="1"/>
  <c r="S33" i="1"/>
  <c r="S32" i="1"/>
  <c r="S31" i="1"/>
  <c r="S30" i="1"/>
  <c r="S25" i="1"/>
  <c r="S24" i="1"/>
  <c r="S23" i="1"/>
  <c r="S21" i="1"/>
  <c r="S20" i="1"/>
  <c r="S19" i="1"/>
  <c r="S18" i="1"/>
  <c r="S17" i="1"/>
  <c r="S16" i="1"/>
  <c r="S15" i="1"/>
  <c r="S13" i="1"/>
  <c r="P37" i="1" l="1"/>
  <c r="P36" i="1"/>
  <c r="P34" i="1"/>
  <c r="P32" i="1"/>
  <c r="P31" i="1"/>
  <c r="P30" i="1"/>
  <c r="P25" i="1"/>
  <c r="P24" i="1"/>
  <c r="P23" i="1"/>
  <c r="P21" i="1"/>
  <c r="P20" i="1"/>
  <c r="P19" i="1"/>
  <c r="P18" i="1"/>
  <c r="P17" i="1"/>
  <c r="P16" i="1"/>
  <c r="P15" i="1"/>
  <c r="P14" i="1"/>
  <c r="R13" i="1"/>
  <c r="Q13" i="1"/>
  <c r="P13" i="1"/>
  <c r="P12" i="1"/>
  <c r="O12" i="1"/>
  <c r="R56" i="1" l="1"/>
  <c r="N56" i="1"/>
  <c r="U56" i="1" s="1"/>
  <c r="R55" i="1"/>
  <c r="N55" i="1"/>
  <c r="U55" i="1" s="1"/>
  <c r="R54" i="1"/>
  <c r="N54" i="1"/>
  <c r="U54" i="1" s="1"/>
  <c r="R53" i="1"/>
  <c r="N53" i="1"/>
  <c r="U53" i="1" s="1"/>
  <c r="R52" i="1"/>
  <c r="N52" i="1"/>
  <c r="U52" i="1" s="1"/>
  <c r="R51" i="1"/>
  <c r="N51" i="1"/>
  <c r="U51" i="1" s="1"/>
  <c r="R50" i="1"/>
  <c r="N50" i="1"/>
  <c r="U50" i="1" s="1"/>
  <c r="T49" i="1"/>
  <c r="S49" i="1"/>
  <c r="R49" i="1"/>
  <c r="Q49" i="1"/>
  <c r="P49" i="1"/>
  <c r="O49" i="1"/>
  <c r="N49" i="1"/>
  <c r="U49" i="1" s="1"/>
  <c r="O14" i="1" l="1"/>
  <c r="O15" i="1"/>
  <c r="O16" i="1"/>
  <c r="O17" i="1"/>
  <c r="O18" i="1"/>
  <c r="O19" i="1"/>
  <c r="O20" i="1"/>
  <c r="O21" i="1"/>
  <c r="O23" i="1"/>
  <c r="O24" i="1"/>
  <c r="O25" i="1"/>
  <c r="O26" i="1"/>
  <c r="O27" i="1"/>
  <c r="O30" i="1"/>
  <c r="O31" i="1"/>
  <c r="O32" i="1"/>
  <c r="O34" i="1"/>
  <c r="O37" i="1"/>
  <c r="O36" i="1"/>
  <c r="O13" i="1" l="1"/>
</calcChain>
</file>

<file path=xl/sharedStrings.xml><?xml version="1.0" encoding="utf-8"?>
<sst xmlns="http://schemas.openxmlformats.org/spreadsheetml/2006/main" count="228" uniqueCount="165">
  <si>
    <t>SEGUIMIENTO DE AVANCE EN CUMPLIMIENTO DE METAS Y OBJETIVOS 2024</t>
  </si>
  <si>
    <t>EJE 4: CANCUN POR LA PAZ</t>
  </si>
  <si>
    <t>CLAVE Y NOMBRE DEL PPA:  E-PPA 4.2 PROGRAMA DEPORTE SIN LÍMITES</t>
  </si>
  <si>
    <t xml:space="preserve">INSTITUTO DEL DEPORTE </t>
  </si>
  <si>
    <t>AVANCE EN CUMPLIMIENTO DE METAS TRIMESTRAL Y ANUAL ACUMULADO 2024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</si>
  <si>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</si>
  <si>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</si>
  <si>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</si>
  <si>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2024</t>
  </si>
  <si>
    <t>META REALIZADA 2024</t>
  </si>
  <si>
    <t>PORCENTAJE DE AVANCE TRIMESTRAL 2024</t>
  </si>
  <si>
    <t>PORCENTAJE DE AVANCE TRIMESTRAL ACUMULADO 2024</t>
  </si>
  <si>
    <t>JUSTIFICACION TRIMESTRAL Y ANUAL DE AVANCE DE RESULTADOS 2024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</si>
  <si>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</si>
  <si>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</si>
  <si>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</si>
  <si>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</si>
  <si>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</si>
  <si>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</si>
  <si>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</si>
  <si>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</si>
  <si>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</si>
  <si>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 xml:space="preserve">4.2.1: </t>
    </r>
    <r>
      <rPr>
        <sz val="11"/>
        <color theme="1"/>
        <rFont val="Arial"/>
        <family val="2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</si>
  <si>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t>PPPIVCENVIPE: Porcentaje de población de 18 años y más que percibe inseguro vivir en Cancún.
ENVIPE: Encuesta Nacional de Seguridad Pública Urbana. Periodicidad Anual.</t>
  </si>
  <si>
    <t>Anual</t>
  </si>
  <si>
    <t>UNIDAD DE MEDIDA DEL INDICADOR: 
Porcentaje</t>
  </si>
  <si>
    <t xml:space="preserve">META ANUAL: CORRESPONDE A LA META AJUSTADA EN EL PMD 2021-2024 ACTUALIZADO
META PROGRAMADA: Al ser un indicador NO ACUMULATIVO la meta programada para cada trimestre considera el mismo valor.
META LOGRADA: Registra el valor proporcionado por el INEGI en la encuesta ENVIPE, mientras no se actualice seguirá siendo igual al último dato disponible.
PORCENTAJE DE AVANCE TRIMESTRAL: Calcula el avance de la meta lograda en el trimestre respecto a la meta programada. Al ser un indicador descendiente se espera que los avances sean negativos indicando que la inseguridad ha disminuido.
PORCENTAJE DE AVANCE ACUMULADO TRIMESTRALMENTE: 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SEMAFORIZACIÓN: Si el avance es igual a 0% o menor la celda se pintará de color verde; si el avance es mayor a cero y menor al 15% la celda se pintará de amarillo; y si el valor es mayor al 15% la celda se pintará de rojo.
TEXTO NO APLICA: Los avances mostrarán la leyenda NO APLICA mientras no se registren metas logradas.
AVANCE LOGRADO EN EL PRIMER TRIMESTRE 2024: Tanto el avance trimestral como el acumulado trimestral fue de 11.43% un valor positivo indicando que la inseguridad se incrementó respecto a lo esperado. El semáforo está en amarillo. </t>
  </si>
  <si>
    <t>EJEMPLO</t>
  </si>
  <si>
    <t>Propósito
(Instituto del Deporte)</t>
  </si>
  <si>
    <t>4.2.1.1 Las ciudadanas y los ciudadanos del Municipio de Benito Juárez participan regularmente en las actividades físicas y recreativas del Instituto del Deporte.</t>
  </si>
  <si>
    <t xml:space="preserve">PDEP: Porcentaje de deportistas participantes.  </t>
  </si>
  <si>
    <t>Trimestral</t>
  </si>
  <si>
    <t>UNIDAD DE MEDIDA DEL INDICADOR: Porcentaje
UNIDAD DE MEDIDA DE LAS VARIABLE: Deportistas</t>
  </si>
  <si>
    <r>
      <t xml:space="preserve">
</t>
    </r>
    <r>
      <rPr>
        <b/>
        <sz val="11"/>
        <rFont val="Arial"/>
        <family val="2"/>
      </rPr>
      <t>Meta trimestral</t>
    </r>
    <r>
      <rPr>
        <sz val="11"/>
        <rFont val="Arial"/>
        <family val="2"/>
      </rPr>
      <t xml:space="preserve">: La meta de deportistas participantes en el trimestre es de 5985.00 y llega a 5668.00 debido a que las actividades se programan para el siguiente período.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trimestral fue menor y se espera recuperar en el siguiente período, el avance fue del 94.70% . 
</t>
    </r>
  </si>
  <si>
    <t>Componente
( Coordinación Administrativa)</t>
  </si>
  <si>
    <r>
      <rPr>
        <b/>
        <sz val="11"/>
        <rFont val="Arial"/>
        <family val="2"/>
      </rPr>
      <t xml:space="preserve">4.2.1.1.1 </t>
    </r>
    <r>
      <rPr>
        <sz val="11"/>
        <rFont val="Arial"/>
        <family val="2"/>
      </rPr>
      <t>Registros de finanzas públicas realizadas</t>
    </r>
  </si>
  <si>
    <r>
      <rPr>
        <b/>
        <sz val="11"/>
        <rFont val="Arial"/>
        <family val="2"/>
      </rPr>
      <t>PFR:</t>
    </r>
    <r>
      <rPr>
        <sz val="11"/>
        <rFont val="Arial"/>
        <family val="2"/>
      </rPr>
      <t xml:space="preserve"> Porcentaje de registros de finanzas públicas realizadas.</t>
    </r>
  </si>
  <si>
    <r>
      <rPr>
        <b/>
        <sz val="11"/>
        <rFont val="Arial"/>
        <family val="2"/>
      </rPr>
      <t>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VARIABLE:</t>
    </r>
    <r>
      <rPr>
        <sz val="11"/>
        <rFont val="Arial"/>
        <family val="2"/>
      </rPr>
      <t xml:space="preserve"> Registros de finanzas públicas</t>
    </r>
  </si>
  <si>
    <r>
      <t xml:space="preserve">Se realizan los informes y reportes conforme a la normatividad vigente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el número de reportes administrativos oficiales se cumple alcanzando la meta de 2.00 en el trimestre de los 2.00 programados.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En el trimestre se realizan los reportes programados cumpliendo el 100.00%.</t>
    </r>
  </si>
  <si>
    <t>Actividad</t>
  </si>
  <si>
    <r>
      <rPr>
        <b/>
        <sz val="11"/>
        <rFont val="Arial"/>
        <family val="2"/>
      </rPr>
      <t>4.2.1.1.1.1</t>
    </r>
    <r>
      <rPr>
        <sz val="11"/>
        <rFont val="Arial"/>
        <family val="2"/>
      </rPr>
      <t xml:space="preserve"> Realización de reportes administrativos y contables</t>
    </r>
  </si>
  <si>
    <r>
      <rPr>
        <b/>
        <sz val="11"/>
        <rFont val="Arial"/>
        <family val="2"/>
      </rPr>
      <t>PACR:</t>
    </r>
    <r>
      <rPr>
        <sz val="11"/>
        <rFont val="Arial"/>
        <family val="2"/>
      </rPr>
      <t xml:space="preserve"> Porcentaje de reportes administrativos y contables realizados.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</si>
  <si>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Reportes administrativos y contables</t>
    </r>
  </si>
  <si>
    <t>Componente
(Coordinación de Mantenimiento e infraestructura de Instalaciones Deportivas)</t>
  </si>
  <si>
    <r>
      <rPr>
        <b/>
        <sz val="11"/>
        <rFont val="Arial"/>
        <family val="2"/>
      </rPr>
      <t xml:space="preserve">4.2.1.1.2 </t>
    </r>
    <r>
      <rPr>
        <sz val="11"/>
        <rFont val="Arial"/>
        <family val="2"/>
      </rPr>
      <t>Espacios deportivos atendidos.</t>
    </r>
  </si>
  <si>
    <r>
      <rPr>
        <b/>
        <sz val="11"/>
        <rFont val="Arial"/>
        <family val="2"/>
      </rPr>
      <t>PMPCED:</t>
    </r>
    <r>
      <rPr>
        <sz val="11"/>
        <rFont val="Arial"/>
        <family val="2"/>
      </rPr>
      <t xml:space="preserve"> Porcentaje de Mantenimiento Preventivo y Creación de Espacios Deportivos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</si>
  <si>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>UNIDAD DE MEDIDA DE LA VARIABLE</t>
    </r>
    <r>
      <rPr>
        <sz val="11"/>
        <rFont val="Arial"/>
        <family val="2"/>
      </rPr>
      <t>: Espacios deportivos</t>
    </r>
  </si>
  <si>
    <r>
      <t xml:space="preserve">Las actividades no se realizaron en su totalidad a lo programado en el trimestre debido a que los recursos como inicio de período fiscal se realizan los procedimientos de adquisición y administrativos para ejercer los recursos 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30.00 espacios atendidos la cual  se aplican 10.00 espacios.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33.33%, se da atención a 10.00 instalaciones deportivas debido a procedimientos de adquisición y de presupuesto.</t>
    </r>
  </si>
  <si>
    <r>
      <rPr>
        <b/>
        <sz val="11"/>
        <rFont val="Arial"/>
        <family val="2"/>
      </rPr>
      <t>4.2.1.1.2.1</t>
    </r>
    <r>
      <rPr>
        <sz val="11"/>
        <rFont val="Arial"/>
        <family val="2"/>
      </rPr>
      <t xml:space="preserve"> Realización de mantenimiento de instalaciones deportivas.</t>
    </r>
  </si>
  <si>
    <r>
      <rPr>
        <b/>
        <sz val="11"/>
        <rFont val="Arial"/>
        <family val="2"/>
      </rPr>
      <t>PMDR:</t>
    </r>
    <r>
      <rPr>
        <sz val="11"/>
        <rFont val="Arial"/>
        <family val="2"/>
      </rPr>
      <t xml:space="preserve"> Porcentaje de limpieza y mantenimiento en instalaciones deportivas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</si>
  <si>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Espacios Deportivos </t>
    </r>
  </si>
  <si>
    <t>Componente
( Coordinación de Operaciones y Logística )</t>
  </si>
  <si>
    <r>
      <rPr>
        <b/>
        <sz val="11"/>
        <rFont val="Arial"/>
        <family val="2"/>
      </rPr>
      <t>4.2.1.1.3</t>
    </r>
    <r>
      <rPr>
        <sz val="11"/>
        <rFont val="Arial"/>
        <family val="2"/>
      </rPr>
      <t xml:space="preserve"> Recursos económicos y en especie a favor de la práctica deportiva ejercidos</t>
    </r>
  </si>
  <si>
    <r>
      <rPr>
        <b/>
        <sz val="11"/>
        <rFont val="Arial"/>
        <family val="2"/>
      </rPr>
      <t>PIADR:</t>
    </r>
    <r>
      <rPr>
        <sz val="11"/>
        <rFont val="Arial"/>
        <family val="2"/>
      </rPr>
      <t xml:space="preserve"> Impulsos de actividades deportivas y recreativas. económicos o en especie ejercidos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</si>
  <si>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Impulsos deportivos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</si>
  <si>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5200.00 impulsos deportivos no se supera y llega a 3100.00 debido a la reprogramación de las actividades deportivas.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trimestral llega a 48.46% debido a que los eventos deportivos fueron reprogramados con asistencia de 2520.00 aficionados.</t>
    </r>
  </si>
  <si>
    <r>
      <rPr>
        <b/>
        <sz val="11"/>
        <rFont val="Arial"/>
        <family val="2"/>
      </rPr>
      <t>4.2.1.1.3.1</t>
    </r>
    <r>
      <rPr>
        <sz val="11"/>
        <rFont val="Arial"/>
        <family val="2"/>
      </rPr>
      <t xml:space="preserve"> Entrega de incentivos a talentos deportivos</t>
    </r>
  </si>
  <si>
    <r>
      <rPr>
        <b/>
        <sz val="11"/>
        <rFont val="Arial"/>
        <family val="2"/>
      </rPr>
      <t>PITD:</t>
    </r>
    <r>
      <rPr>
        <sz val="11"/>
        <rFont val="Arial"/>
        <family val="2"/>
      </rPr>
      <t xml:space="preserve"> Porcentaje de incentivos para talentos deportivos</t>
    </r>
  </si>
  <si>
    <r>
      <rPr>
        <b/>
        <sz val="11"/>
        <rFont val="Arial"/>
        <family val="2"/>
      </rPr>
      <t xml:space="preserve">UNIDAD DE LA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LA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Incentivos para talentos deportivos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</si>
  <si>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 no se logra con el 54.00% de lo programado de 500.00 incentivos deportivos entregados, incluyendo equipos que recibieron material deportivo o apoyo en transportación. No se cumplieron los requisitos para ser otorgados más incentivos u apoyos.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a lo programado en el año va de 51.67% acorde a los requisitos administrativos y  los recursos que se enfocaron a la operación deportiva.</t>
    </r>
  </si>
  <si>
    <r>
      <rPr>
        <b/>
        <sz val="11"/>
        <rFont val="Arial"/>
        <family val="2"/>
      </rPr>
      <t>4.2.1.1.3.2</t>
    </r>
    <r>
      <rPr>
        <sz val="11"/>
        <rFont val="Arial"/>
        <family val="2"/>
      </rPr>
      <t xml:space="preserve"> Brindar atenciones en rehabilitación y nutrición a deportistas </t>
    </r>
  </si>
  <si>
    <r>
      <rPr>
        <b/>
        <sz val="11"/>
        <rFont val="Arial"/>
        <family val="2"/>
      </rPr>
      <t>PARNB</t>
    </r>
    <r>
      <rPr>
        <sz val="11"/>
        <rFont val="Arial"/>
        <family val="2"/>
      </rPr>
      <t>: Porcentaje de atenciones en rehabilitación y nutrición brindadas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</si>
  <si>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Asistentes</t>
    </r>
  </si>
  <si>
    <r>
      <rPr>
        <b/>
        <sz val="11"/>
        <color theme="1"/>
        <rFont val="Arial"/>
        <family val="2"/>
      </rPr>
      <t xml:space="preserve">Meta programada trimestral: </t>
    </r>
    <r>
      <rPr>
        <sz val="11"/>
        <color theme="1"/>
        <rFont val="Arial"/>
        <family val="2"/>
      </rPr>
      <t xml:space="preserve">La meta programada de 600.00 atenciones y participantes avanza con el 41.67% debido a que no se han dado suficientes pláticas y orientaciones sobre nutrición deportiva y de atención en fisioterapia.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resultado de lo programado en el trimestre es del 41.67%, se ha programado más eventos de orientación y capacitación para los siguientes trimestres.</t>
    </r>
  </si>
  <si>
    <r>
      <rPr>
        <b/>
        <sz val="11"/>
        <rFont val="Arial"/>
        <family val="2"/>
      </rPr>
      <t>4.2.1.1.3.3</t>
    </r>
    <r>
      <rPr>
        <sz val="11"/>
        <rFont val="Arial"/>
        <family val="2"/>
      </rPr>
      <t xml:space="preserve"> Realización del Maratón Internacional de Cancún con apoyos a atletas participantes.</t>
    </r>
  </si>
  <si>
    <r>
      <rPr>
        <b/>
        <sz val="11"/>
        <rFont val="Arial"/>
        <family val="2"/>
      </rPr>
      <t>PAME</t>
    </r>
    <r>
      <rPr>
        <sz val="11"/>
        <rFont val="Arial"/>
        <family val="2"/>
      </rPr>
      <t>: Porcentaje de apoyos a atletas de la Maratón entregados.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</si>
  <si>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apoyados</t>
    </r>
  </si>
  <si>
    <r>
      <t xml:space="preserve">La meta en la actividad en el trimestre es de 0.00. Ya que no hay actividades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 ya que el evento se realiza en diciembre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o evento se realiza en diciembre.</t>
    </r>
  </si>
  <si>
    <r>
      <t xml:space="preserve">4.2.1.1.3.4 </t>
    </r>
    <r>
      <rPr>
        <sz val="11"/>
        <rFont val="Arial"/>
        <family val="2"/>
      </rPr>
      <t>Coordinación de actividades deportivas</t>
    </r>
  </si>
  <si>
    <r>
      <rPr>
        <b/>
        <sz val="11"/>
        <rFont val="Arial"/>
        <family val="2"/>
      </rPr>
      <t>PADC:</t>
    </r>
    <r>
      <rPr>
        <sz val="11"/>
        <rFont val="Arial"/>
        <family val="2"/>
      </rPr>
      <t xml:space="preserve"> Actividades deportivas coordinadas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</si>
  <si>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</si>
  <si>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t xml:space="preserve">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4100.00 deportistas participantes en el trimestre no es superada llegando a 2000.00 debido poca actividad deportiva.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menos en el trimestre con 48.78% de lo programado debido a que hubo una participaciónn inferior a lo esparadado, la participación tuvo un número de asistentes de 2000.00 </t>
    </r>
  </si>
  <si>
    <t>Componente
(Coordinación de Deporte Federado)</t>
  </si>
  <si>
    <r>
      <rPr>
        <b/>
        <sz val="11"/>
        <rFont val="Arial"/>
        <family val="2"/>
      </rPr>
      <t>4.2.1.1.4</t>
    </r>
    <r>
      <rPr>
        <sz val="11"/>
        <rFont val="Arial"/>
        <family val="2"/>
      </rPr>
      <t xml:space="preserve"> Eventos deportivos Federados realizados. </t>
    </r>
  </si>
  <si>
    <r>
      <rPr>
        <b/>
        <sz val="11"/>
        <rFont val="Arial"/>
        <family val="2"/>
      </rPr>
      <t>PADO:</t>
    </r>
    <r>
      <rPr>
        <sz val="11"/>
        <rFont val="Arial"/>
        <family val="2"/>
      </rPr>
      <t xml:space="preserve"> Porcentaje de Actividades deportivas Organizadas realizados. 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</si>
  <si>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</si>
  <si>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20.00 eventos deportivos no se alcanza en el trimestre llegando a 15.00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es del 75.00% a lo programado ya que se realizan y oganiza un mayor número de eventos deportivos coordinados con el Instituto del Deporte.</t>
    </r>
  </si>
  <si>
    <r>
      <rPr>
        <b/>
        <sz val="11"/>
        <rFont val="Arial"/>
        <family val="2"/>
      </rPr>
      <t>4.2.1.1.4.1</t>
    </r>
    <r>
      <rPr>
        <sz val="11"/>
        <rFont val="Arial"/>
        <family val="2"/>
      </rPr>
      <t xml:space="preserve"> Coordinación de eventos deportivos Federados.</t>
    </r>
  </si>
  <si>
    <r>
      <rPr>
        <b/>
        <sz val="11"/>
        <rFont val="Arial"/>
        <family val="2"/>
      </rPr>
      <t>PEDFC:</t>
    </r>
    <r>
      <rPr>
        <sz val="11"/>
        <rFont val="Arial"/>
        <family val="2"/>
      </rPr>
      <t xml:space="preserve"> Porcentaje de eventos deportivos federados coordinados.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</si>
  <si>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</si>
  <si>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20.00 eventos deportivos no se supera en el trimestre llegando a 15.00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porcentual es del 75.00% a lo programado ya que se realizan y oganiza un mayor número de eventos deportivos coordinados con el Instituto del Deporte.</t>
    </r>
  </si>
  <si>
    <t>Componente
(Coordinación de Deporte Estudiantil)</t>
  </si>
  <si>
    <r>
      <rPr>
        <b/>
        <sz val="11"/>
        <rFont val="Arial"/>
        <family val="2"/>
      </rPr>
      <t>4.2.1.1.5</t>
    </r>
    <r>
      <rPr>
        <sz val="11"/>
        <rFont val="Arial"/>
        <family val="2"/>
      </rPr>
      <t xml:space="preserve"> Eventos deportivos de categoría estudiantil realizados </t>
    </r>
  </si>
  <si>
    <r>
      <rPr>
        <b/>
        <sz val="11"/>
        <rFont val="Arial"/>
        <family val="2"/>
      </rPr>
      <t>PED:</t>
    </r>
    <r>
      <rPr>
        <sz val="11"/>
        <rFont val="Arial"/>
        <family val="2"/>
      </rPr>
      <t xml:space="preserve"> Porcentaje de Estímulos a deportistas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</si>
  <si>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Deportistas</t>
    </r>
  </si>
  <si>
    <r>
      <t xml:space="preserve">La meta en la actividad en el trimestre es de 350.00 y se realiza la 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350.00 participantes en el evento se cumple con el 100.00%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El porcentaje de avance trimestral es del 100.00%  actividad se realizada acorde a lo programado.</t>
    </r>
  </si>
  <si>
    <r>
      <rPr>
        <b/>
        <sz val="11"/>
        <rFont val="Arial"/>
        <family val="2"/>
      </rPr>
      <t xml:space="preserve">4.2.1.1.5.1 </t>
    </r>
    <r>
      <rPr>
        <sz val="11"/>
        <rFont val="Arial"/>
        <family val="2"/>
      </rPr>
      <t xml:space="preserve">Participación de deportistas seleccionados(as) de los Juegos Municipales de la CONADE </t>
    </r>
  </si>
  <si>
    <r>
      <rPr>
        <b/>
        <sz val="11"/>
        <rFont val="Arial"/>
        <family val="2"/>
      </rPr>
      <t>PDSP</t>
    </r>
    <r>
      <rPr>
        <sz val="11"/>
        <rFont val="Arial"/>
        <family val="2"/>
      </rPr>
      <t>: Porcentaje de deportistas seleccionadas(os) participantes.</t>
    </r>
  </si>
  <si>
    <t>Semestral</t>
  </si>
  <si>
    <r>
      <rPr>
        <b/>
        <sz val="11"/>
        <rFont val="Arial"/>
        <family val="2"/>
      </rPr>
      <t>UNIDAD DE MEDIDA: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</si>
  <si>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t xml:space="preserve">La meta en la actividad en el trimestre es de 0.00. Ya que no hay 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se realiza en el primer trimestre.</t>
    </r>
  </si>
  <si>
    <r>
      <rPr>
        <b/>
        <sz val="11"/>
        <rFont val="Arial"/>
        <family val="2"/>
      </rPr>
      <t>4.2.1.1.5.2</t>
    </r>
    <r>
      <rPr>
        <sz val="11"/>
        <rFont val="Arial"/>
        <family val="2"/>
      </rPr>
      <t xml:space="preserve"> Premiación a atletas destacadas(os) con el Mérito Deportivo </t>
    </r>
  </si>
  <si>
    <r>
      <rPr>
        <b/>
        <sz val="11"/>
        <rFont val="Arial"/>
        <family val="2"/>
      </rPr>
      <t>PATP:</t>
    </r>
    <r>
      <rPr>
        <sz val="11"/>
        <rFont val="Arial"/>
        <family val="2"/>
      </rPr>
      <t xml:space="preserve"> Porcentaje de atletas premiadas(os) con el mérito deportivo.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</si>
  <si>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.</t>
    </r>
  </si>
  <si>
    <r>
      <t xml:space="preserve">La meta en la actividad en el trimestre es de 0.00 Ya que no hay actividades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se realiza en noviembre.</t>
    </r>
  </si>
  <si>
    <r>
      <rPr>
        <b/>
        <sz val="11"/>
        <rFont val="Arial"/>
        <family val="2"/>
      </rPr>
      <t xml:space="preserve">4.2.1.1.5.3 </t>
    </r>
    <r>
      <rPr>
        <sz val="11"/>
        <rFont val="Arial"/>
        <family val="2"/>
      </rPr>
      <t>Realización de curso de verano Baaxlob Palaloob</t>
    </r>
  </si>
  <si>
    <r>
      <rPr>
        <b/>
        <sz val="11"/>
        <rFont val="Arial"/>
        <family val="2"/>
      </rPr>
      <t xml:space="preserve">PNCV: </t>
    </r>
    <r>
      <rPr>
        <sz val="11"/>
        <rFont val="Arial"/>
        <family val="2"/>
      </rPr>
      <t>Porcentaje de niñas y niños del participantes curso de verano.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</si>
  <si>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 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Niñas y niños </t>
    </r>
  </si>
  <si>
    <r>
      <t xml:space="preserve">La meta en la actividad en el trimestre es de 350.00 y se realiza laactividad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350.00 participantes en el evento se cumple con el 100.00%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porcentaje de avance trimestral es del 100.00%  actividad se realizada acorde a lo programado.</t>
    </r>
  </si>
  <si>
    <t>Componente
(Coordinación de Deporte Popular)</t>
  </si>
  <si>
    <r>
      <rPr>
        <b/>
        <sz val="11"/>
        <rFont val="Arial"/>
        <family val="2"/>
      </rPr>
      <t>4.2.1.1.6</t>
    </r>
    <r>
      <rPr>
        <sz val="11"/>
        <rFont val="Arial"/>
        <family val="2"/>
      </rPr>
      <t xml:space="preserve"> Eventos deportivos populares organizados.</t>
    </r>
  </si>
  <si>
    <r>
      <rPr>
        <b/>
        <sz val="11"/>
        <rFont val="Arial"/>
        <family val="2"/>
      </rPr>
      <t>PEPO:</t>
    </r>
    <r>
      <rPr>
        <sz val="11"/>
        <rFont val="Arial"/>
        <family val="2"/>
      </rPr>
      <t xml:space="preserve"> Porcentaje de eventos populares organizados.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</si>
  <si>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Populares</t>
    </r>
  </si>
  <si>
    <r>
      <t xml:space="preserve">Se realizan 7.00 eventos populares en el trimestre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7.00 eventos en el trimestre, la meta se cumple al 100.00% de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supera el avance llegando al porcentaje del 100.00% en los eventos populares,, torneos convocados.</t>
    </r>
  </si>
  <si>
    <r>
      <rPr>
        <b/>
        <sz val="11"/>
        <rFont val="Arial"/>
        <family val="2"/>
      </rPr>
      <t>4.2.1.1.6.1</t>
    </r>
    <r>
      <rPr>
        <sz val="11"/>
        <rFont val="Arial"/>
        <family val="2"/>
      </rPr>
      <t xml:space="preserve"> Conformación de comités deportivos.</t>
    </r>
  </si>
  <si>
    <r>
      <rPr>
        <b/>
        <sz val="11"/>
        <rFont val="Arial"/>
        <family val="2"/>
      </rPr>
      <t>PCDC:</t>
    </r>
    <r>
      <rPr>
        <sz val="11"/>
        <rFont val="Arial"/>
        <family val="2"/>
      </rPr>
      <t xml:space="preserve"> Porcentaje de comités deportivos conformados.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</si>
  <si>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Comités </t>
    </r>
  </si>
  <si>
    <r>
      <t xml:space="preserve">Los comités deportivos en este trimestre se realizá con una actividad nada mas.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del 14.29% una sola actividad realizada debido a su reprogramación por cuestiones de logística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fue del 14.29% en el trimestre debido a su reprogramació, se espera en el próximo trimestre realizar las actividades faltantes.</t>
    </r>
  </si>
  <si>
    <r>
      <rPr>
        <b/>
        <sz val="11"/>
        <rFont val="Arial"/>
        <family val="2"/>
      </rPr>
      <t>4.2.1.1.6.2</t>
    </r>
    <r>
      <rPr>
        <sz val="11"/>
        <rFont val="Arial"/>
        <family val="2"/>
      </rPr>
      <t xml:space="preserve"> Promoción Deportiva Popular</t>
    </r>
  </si>
  <si>
    <r>
      <rPr>
        <b/>
        <sz val="11"/>
        <rFont val="Arial"/>
        <family val="2"/>
      </rPr>
      <t>PCEDP:</t>
    </r>
    <r>
      <rPr>
        <sz val="11"/>
        <rFont val="Arial"/>
        <family val="2"/>
      </rPr>
      <t xml:space="preserve"> Porcentaje de Ciudadanos en Eventos Deportivos Populares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</si>
  <si>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Ciudadanos</t>
    </r>
  </si>
  <si>
    <r>
      <t xml:space="preserve">Se realizan eventos populares con la participación de 1900.00 deportistas y promotores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 410.00 ciudadanos y se logra superar con el 463.41% a lo programado.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de ciudadanos participantes en eventos es de 463.41% en el trimestre, derivado de los torneos realizados y la aceptación a las convocatorias.</t>
    </r>
  </si>
  <si>
    <r>
      <rPr>
        <b/>
        <sz val="11"/>
        <rFont val="Arial"/>
        <family val="2"/>
      </rPr>
      <t>4.2.1.1.6.3</t>
    </r>
    <r>
      <rPr>
        <sz val="11"/>
        <rFont val="Arial"/>
        <family val="2"/>
      </rPr>
      <t xml:space="preserve"> Representación en los Juegos Nacionales Populares etapa Municipal</t>
    </r>
  </si>
  <si>
    <r>
      <rPr>
        <b/>
        <sz val="11"/>
        <rFont val="Arial"/>
        <family val="2"/>
      </rPr>
      <t xml:space="preserve">PDJP: </t>
    </r>
    <r>
      <rPr>
        <sz val="11"/>
        <rFont val="Arial"/>
        <family val="2"/>
      </rPr>
      <t>Porcentaje de Deportistas en la Representación de los Juegos Nacionales Populares etapa Municipal</t>
    </r>
  </si>
  <si>
    <r>
      <rPr>
        <b/>
        <sz val="11"/>
        <rFont val="Arial"/>
        <family val="2"/>
      </rPr>
      <t xml:space="preserve">UNIDAD DE MEDIDA DEL INDICADOR: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</si>
  <si>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t xml:space="preserve">La meta programada en el componente en el trimestre no es superada debido a que en el trimestre anterior se realizaron las acciones programadas.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programada es de 20.00 deportistas no se tiene avance el porcentaje  es del 0.00 %.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no es superada el indicador  es de 0.00%. </t>
    </r>
  </si>
  <si>
    <t>Componente
(Coordinación de Deporte Adaptado)</t>
  </si>
  <si>
    <r>
      <rPr>
        <b/>
        <sz val="11"/>
        <rFont val="Arial"/>
        <family val="2"/>
      </rPr>
      <t>4.2.1.1.7</t>
    </r>
    <r>
      <rPr>
        <sz val="11"/>
        <rFont val="Arial"/>
        <family val="2"/>
      </rPr>
      <t xml:space="preserve"> Organización de eventos de deporte adaptado dirigidos  a deportistas seleccionados.</t>
    </r>
  </si>
  <si>
    <r>
      <rPr>
        <b/>
        <sz val="11"/>
        <rFont val="Arial"/>
        <family val="2"/>
      </rPr>
      <t>PDS:</t>
    </r>
    <r>
      <rPr>
        <sz val="11"/>
        <rFont val="Arial"/>
        <family val="2"/>
      </rPr>
      <t xml:space="preserve"> Porcentaje de deportistas seleccionadas(os) participantes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</si>
  <si>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</si>
  <si>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es de 435.00 deportistas, se supera el número con 898.00 debido a actividades de promoción en escuelas de educación primaria.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en el trimestre es del 206.44% de participación lograda, número muy superior a lo programado debido a que se realizan con aceptación en las escuelas.</t>
    </r>
  </si>
  <si>
    <r>
      <rPr>
        <b/>
        <sz val="11"/>
        <rFont val="Arial"/>
        <family val="2"/>
      </rPr>
      <t>4.2.1.1.7.1</t>
    </r>
    <r>
      <rPr>
        <sz val="11"/>
        <rFont val="Arial"/>
        <family val="2"/>
      </rPr>
      <t xml:space="preserve"> Realización de los Juegos Paranacionales en la etapa Municipal.</t>
    </r>
  </si>
  <si>
    <r>
      <rPr>
        <b/>
        <sz val="11"/>
        <rFont val="Arial"/>
        <family val="2"/>
      </rPr>
      <t xml:space="preserve">PAPP: </t>
    </r>
    <r>
      <rPr>
        <sz val="11"/>
        <rFont val="Arial"/>
        <family val="2"/>
      </rPr>
      <t>Porcentaje de atletas paraolímpicos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</si>
  <si>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Atletas paraolímpicos</t>
    </r>
  </si>
  <si>
    <r>
      <t xml:space="preserve">La meta programada en el componente en el trimestre es de 120.00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programada es de 120.00 logrando ser superada en 250.00% por lo que es un avance significativo en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250.00% debido a que la actividad se realiza con bastante participación. </t>
    </r>
  </si>
  <si>
    <r>
      <rPr>
        <b/>
        <sz val="11"/>
        <rFont val="Arial"/>
        <family val="2"/>
      </rPr>
      <t>4.2.1.1.7.2</t>
    </r>
    <r>
      <rPr>
        <sz val="11"/>
        <rFont val="Arial"/>
        <family val="2"/>
      </rPr>
      <t xml:space="preserve"> Participación de deportistas en eventos deportivos inclusivos inclusivo</t>
    </r>
  </si>
  <si>
    <r>
      <rPr>
        <b/>
        <sz val="11"/>
        <rFont val="Arial"/>
        <family val="2"/>
      </rPr>
      <t>PDP</t>
    </r>
    <r>
      <rPr>
        <sz val="11"/>
        <rFont val="Arial"/>
        <family val="2"/>
      </rPr>
      <t>: Porcentaje de deportistas y deportistas con discapacidad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</si>
  <si>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</si>
  <si>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es de 300.00 deportistas, se supera el número con 570.00 debido a actividades de promoción en escuelas de educación primaria.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en el trimestre ha sido del 190.00% de participación lograda, número muy superior a lo programado debido a que se realizan con aceptación en las escuelas.</t>
    </r>
  </si>
  <si>
    <r>
      <rPr>
        <b/>
        <sz val="11"/>
        <color theme="1"/>
        <rFont val="Arial"/>
        <family val="2"/>
      </rPr>
      <t>4.2.1.1.7.3</t>
    </r>
    <r>
      <rPr>
        <sz val="11"/>
        <color theme="1"/>
        <rFont val="Arial"/>
        <family val="2"/>
      </rPr>
      <t xml:space="preserve"> Formación en disciplinas del deporte adaptado.</t>
    </r>
  </si>
  <si>
    <r>
      <rPr>
        <b/>
        <sz val="11"/>
        <rFont val="Arial"/>
        <family val="2"/>
      </rPr>
      <t>PDD:</t>
    </r>
    <r>
      <rPr>
        <sz val="11"/>
        <rFont val="Arial"/>
        <family val="2"/>
      </rPr>
      <t xml:space="preserve"> Porcentaje de deportistas con discapacidad participantes en el deporte adaptado.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</si>
  <si>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</si>
  <si>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t xml:space="preserve">La actividad de clases y entrenamientos de disciplinas del deporte adaptado se realizan superando a la meta programada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15.00 deportistas participantes programados se supera con 28.00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porcentual es de 186.67% que se logra debido a la buena aceptación de los nuevos deportistas que asisten a los entrenamientos y formación en las disciplinas del deporte adaptado. </t>
    </r>
  </si>
  <si>
    <t>ELABORÓ
C. Carlos Miguel Velázquez Madariaga
Coordinación Técnica</t>
  </si>
  <si>
    <t>REVISÓ
Mtro. Enrique E. Encalada Sánchez
Dirección de Planeación de la DGPM</t>
  </si>
  <si>
    <t>AUTORIZÓ
Lic. Alejandro Luna López
Encargado del Despacho de la
Dirección General</t>
  </si>
  <si>
    <t>SEGUIMIENTO A LA EJECUCIÓN DEL PRESUPUESTO AUTORIZADO</t>
  </si>
  <si>
    <t>UNIDAD ADMINISTRATIVA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</si>
  <si>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</si>
  <si>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</si>
  <si>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</si>
  <si>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</si>
  <si>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</si>
  <si>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DE AVANCE DE RESULTADOS 2023</t>
  </si>
  <si>
    <t>TRIMESTRE 1 2024</t>
  </si>
  <si>
    <t>TRIMESTRE 2 2024</t>
  </si>
  <si>
    <t>TRIMESTRE 3 2024</t>
  </si>
  <si>
    <t>TRIMESTRE 4 2024</t>
  </si>
  <si>
    <t>Coordinación Administrativa</t>
  </si>
  <si>
    <r>
      <t xml:space="preserve">Se eroga el </t>
    </r>
    <r>
      <rPr>
        <b/>
        <sz val="11"/>
        <color theme="1"/>
        <rFont val="Arial"/>
        <family val="2"/>
      </rPr>
      <t>79.21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</si>
  <si>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t>Coordinación de Mantenimiento e Infraestructura Deportiva</t>
  </si>
  <si>
    <r>
      <t xml:space="preserve">Se eroga el </t>
    </r>
    <r>
      <rPr>
        <b/>
        <sz val="11"/>
        <color theme="1"/>
        <rFont val="Arial"/>
        <family val="2"/>
      </rPr>
      <t>100 %</t>
    </r>
    <r>
      <rPr>
        <sz val="11"/>
        <color theme="1"/>
        <rFont val="Arial"/>
        <family val="2"/>
      </rPr>
      <t xml:space="preserve"> de lo programado en trimestre en los procesos de adquisición en adquisiciones restringidas y licitaciones.</t>
    </r>
  </si>
  <si>
    <t>Coordinación de Operaciones y Logística</t>
  </si>
  <si>
    <r>
      <t xml:space="preserve">Se eroga el </t>
    </r>
    <r>
      <rPr>
        <b/>
        <sz val="11"/>
        <color theme="1"/>
        <rFont val="Arial"/>
        <family val="2"/>
      </rPr>
      <t>36.6 %</t>
    </r>
    <r>
      <rPr>
        <sz val="11"/>
        <color theme="1"/>
        <rFont val="Arial"/>
        <family val="2"/>
      </rPr>
      <t xml:space="preserve"> de lo programado en trimestre debido a las actividades realizadas con requerimientos por mayor número de participantes.</t>
    </r>
  </si>
  <si>
    <t>Coordinación de Deporte Federado</t>
  </si>
  <si>
    <r>
      <t xml:space="preserve">No hubo erogación quedando el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% de lo programado en trimestre.</t>
    </r>
  </si>
  <si>
    <t>Coordinación de Deporte Estudiantil</t>
  </si>
  <si>
    <r>
      <t>Se eroga el 100</t>
    </r>
    <r>
      <rPr>
        <b/>
        <sz val="11"/>
        <color theme="1"/>
        <rFont val="Arial"/>
        <family val="2"/>
      </rPr>
      <t xml:space="preserve">% </t>
    </r>
    <r>
      <rPr>
        <sz val="11"/>
        <color theme="1"/>
        <rFont val="Arial"/>
        <family val="2"/>
      </rPr>
      <t>de lo programado en el trimestre</t>
    </r>
  </si>
  <si>
    <t>Coordinación de Deporte Popular</t>
  </si>
  <si>
    <r>
      <t xml:space="preserve">Se eroga el </t>
    </r>
    <r>
      <rPr>
        <b/>
        <sz val="11"/>
        <color theme="1"/>
        <rFont val="Arial"/>
        <family val="2"/>
      </rPr>
      <t xml:space="preserve">100% </t>
    </r>
    <r>
      <rPr>
        <sz val="11"/>
        <color theme="1"/>
        <rFont val="Arial"/>
        <family val="2"/>
      </rPr>
      <t>de lo programado en el trimestre.</t>
    </r>
  </si>
  <si>
    <t>Coordinación de Deporte Adaptado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</si>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</sst>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FA2E5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3" fillId="2" borderId="1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justify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10" fontId="13" fillId="3" borderId="20" xfId="1" applyNumberFormat="1" applyFont="1" applyFill="1" applyBorder="1" applyAlignment="1">
      <alignment horizontal="center" vertical="center" wrapText="1"/>
    </xf>
    <xf numFmtId="10" fontId="14" fillId="7" borderId="18" xfId="1" applyNumberFormat="1" applyFont="1" applyFill="1" applyBorder="1" applyAlignment="1">
      <alignment horizontal="center" vertical="center" wrapText="1"/>
    </xf>
    <xf numFmtId="10" fontId="14" fillId="3" borderId="18" xfId="1" applyNumberFormat="1" applyFont="1" applyFill="1" applyBorder="1" applyAlignment="1">
      <alignment horizontal="center" vertical="center" wrapText="1"/>
    </xf>
    <xf numFmtId="10" fontId="14" fillId="7" borderId="19" xfId="1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vertical="center" wrapText="1"/>
    </xf>
    <xf numFmtId="3" fontId="6" fillId="2" borderId="39" xfId="0" applyNumberFormat="1" applyFont="1" applyFill="1" applyBorder="1" applyAlignment="1">
      <alignment horizontal="center"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10" fontId="0" fillId="4" borderId="42" xfId="0" applyNumberFormat="1" applyFill="1" applyBorder="1" applyAlignment="1">
      <alignment horizontal="center" vertical="center" wrapText="1"/>
    </xf>
    <xf numFmtId="0" fontId="16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3" xfId="0" applyNumberFormat="1" applyFill="1" applyBorder="1" applyAlignment="1">
      <alignment horizontal="center" vertical="center" wrapText="1"/>
    </xf>
    <xf numFmtId="3" fontId="6" fillId="10" borderId="38" xfId="0" applyNumberFormat="1" applyFont="1" applyFill="1" applyBorder="1" applyAlignment="1">
      <alignment horizontal="center" vertical="center" wrapText="1"/>
    </xf>
    <xf numFmtId="3" fontId="6" fillId="10" borderId="39" xfId="0" applyNumberFormat="1" applyFont="1" applyFill="1" applyBorder="1" applyAlignment="1">
      <alignment horizontal="center" vertical="center" wrapText="1"/>
    </xf>
    <xf numFmtId="3" fontId="6" fillId="10" borderId="40" xfId="0" applyNumberFormat="1" applyFont="1" applyFill="1" applyBorder="1" applyAlignment="1">
      <alignment horizontal="center" vertical="center" wrapText="1"/>
    </xf>
    <xf numFmtId="10" fontId="0" fillId="4" borderId="50" xfId="0" applyNumberForma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3" fontId="6" fillId="10" borderId="51" xfId="0" applyNumberFormat="1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left" vertical="center" wrapText="1"/>
    </xf>
    <xf numFmtId="0" fontId="9" fillId="6" borderId="58" xfId="0" applyFont="1" applyFill="1" applyBorder="1" applyAlignment="1">
      <alignment horizontal="left" vertical="center" wrapText="1"/>
    </xf>
    <xf numFmtId="0" fontId="7" fillId="7" borderId="58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0" fontId="7" fillId="3" borderId="59" xfId="0" applyFont="1" applyFill="1" applyBorder="1" applyAlignment="1">
      <alignment horizontal="left" vertical="center" wrapText="1"/>
    </xf>
    <xf numFmtId="0" fontId="3" fillId="10" borderId="6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4" fillId="7" borderId="62" xfId="1" applyNumberFormat="1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top" wrapText="1"/>
    </xf>
    <xf numFmtId="0" fontId="3" fillId="7" borderId="66" xfId="0" applyFont="1" applyFill="1" applyBorder="1" applyAlignment="1">
      <alignment horizontal="center" vertical="center" wrapText="1"/>
    </xf>
    <xf numFmtId="0" fontId="7" fillId="7" borderId="67" xfId="0" applyFont="1" applyFill="1" applyBorder="1" applyAlignment="1">
      <alignment horizontal="justify" vertical="center" wrapText="1"/>
    </xf>
    <xf numFmtId="0" fontId="7" fillId="7" borderId="67" xfId="0" applyFont="1" applyFill="1" applyBorder="1" applyAlignment="1">
      <alignment horizontal="center" vertical="center" wrapText="1"/>
    </xf>
    <xf numFmtId="0" fontId="7" fillId="7" borderId="68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7" fillId="3" borderId="69" xfId="0" applyFont="1" applyFill="1" applyBorder="1" applyAlignment="1">
      <alignment horizontal="left" vertical="center" wrapText="1"/>
    </xf>
    <xf numFmtId="0" fontId="18" fillId="0" borderId="0" xfId="0" applyFont="1"/>
    <xf numFmtId="10" fontId="0" fillId="4" borderId="83" xfId="0" applyNumberFormat="1" applyFill="1" applyBorder="1" applyAlignment="1">
      <alignment horizontal="center" vertical="center" wrapText="1"/>
    </xf>
    <xf numFmtId="3" fontId="6" fillId="2" borderId="82" xfId="0" applyNumberFormat="1" applyFont="1" applyFill="1" applyBorder="1" applyAlignment="1">
      <alignment horizontal="center" vertical="center" wrapText="1"/>
    </xf>
    <xf numFmtId="10" fontId="0" fillId="4" borderId="84" xfId="0" applyNumberForma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7" fillId="11" borderId="43" xfId="0" applyFont="1" applyFill="1" applyBorder="1" applyAlignment="1">
      <alignment vertical="center" wrapText="1"/>
    </xf>
    <xf numFmtId="0" fontId="6" fillId="3" borderId="43" xfId="0" applyFont="1" applyFill="1" applyBorder="1" applyAlignment="1">
      <alignment vertical="center" wrapText="1"/>
    </xf>
    <xf numFmtId="0" fontId="6" fillId="3" borderId="43" xfId="2" applyFont="1" applyFill="1" applyBorder="1" applyAlignment="1">
      <alignment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7" borderId="8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7" borderId="89" xfId="0" applyFon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10" fontId="0" fillId="4" borderId="90" xfId="0" applyNumberFormat="1" applyFill="1" applyBorder="1" applyAlignment="1">
      <alignment horizontal="center" vertical="center" wrapText="1"/>
    </xf>
    <xf numFmtId="0" fontId="8" fillId="10" borderId="91" xfId="0" applyFont="1" applyFill="1" applyBorder="1" applyAlignment="1">
      <alignment horizontal="center" vertical="center" wrapText="1"/>
    </xf>
    <xf numFmtId="0" fontId="4" fillId="3" borderId="92" xfId="0" applyFont="1" applyFill="1" applyBorder="1" applyAlignment="1">
      <alignment horizontal="center" vertical="center" wrapText="1"/>
    </xf>
    <xf numFmtId="164" fontId="4" fillId="3" borderId="25" xfId="0" applyNumberFormat="1" applyFont="1" applyFill="1" applyBorder="1" applyAlignment="1">
      <alignment horizontal="center" vertical="center" wrapText="1"/>
    </xf>
    <xf numFmtId="44" fontId="6" fillId="2" borderId="94" xfId="3" applyFont="1" applyFill="1" applyBorder="1" applyAlignment="1">
      <alignment horizontal="center" vertical="center" wrapText="1"/>
    </xf>
    <xf numFmtId="44" fontId="6" fillId="2" borderId="95" xfId="3" applyFont="1" applyFill="1" applyBorder="1" applyAlignment="1">
      <alignment horizontal="center" vertical="center" wrapText="1"/>
    </xf>
    <xf numFmtId="44" fontId="6" fillId="2" borderId="96" xfId="3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4" fontId="20" fillId="2" borderId="94" xfId="3" applyFont="1" applyFill="1" applyBorder="1" applyAlignment="1">
      <alignment horizontal="center" vertical="center" wrapText="1"/>
    </xf>
    <xf numFmtId="10" fontId="0" fillId="0" borderId="42" xfId="0" applyNumberFormat="1" applyBorder="1" applyAlignment="1">
      <alignment horizontal="center" vertical="center" wrapText="1"/>
    </xf>
    <xf numFmtId="0" fontId="7" fillId="7" borderId="43" xfId="0" applyFont="1" applyFill="1" applyBorder="1" applyAlignment="1">
      <alignment vertical="center" wrapText="1"/>
    </xf>
    <xf numFmtId="0" fontId="7" fillId="3" borderId="43" xfId="0" applyFont="1" applyFill="1" applyBorder="1" applyAlignment="1">
      <alignment vertical="center" wrapText="1"/>
    </xf>
    <xf numFmtId="0" fontId="6" fillId="7" borderId="43" xfId="0" applyFont="1" applyFill="1" applyBorder="1" applyAlignment="1">
      <alignment vertical="center" wrapText="1"/>
    </xf>
    <xf numFmtId="44" fontId="20" fillId="2" borderId="93" xfId="3" applyFont="1" applyFill="1" applyBorder="1" applyAlignment="1">
      <alignment horizontal="center" vertical="center" wrapText="1"/>
    </xf>
    <xf numFmtId="4" fontId="9" fillId="6" borderId="61" xfId="0" applyNumberFormat="1" applyFont="1" applyFill="1" applyBorder="1" applyAlignment="1">
      <alignment horizontal="center" vertical="center" wrapText="1"/>
    </xf>
    <xf numFmtId="4" fontId="6" fillId="2" borderId="51" xfId="0" applyNumberFormat="1" applyFont="1" applyFill="1" applyBorder="1" applyAlignment="1">
      <alignment horizontal="center" vertical="center" wrapText="1"/>
    </xf>
    <xf numFmtId="4" fontId="6" fillId="2" borderId="39" xfId="0" applyNumberFormat="1" applyFont="1" applyFill="1" applyBorder="1" applyAlignment="1">
      <alignment horizontal="center" vertical="center" wrapText="1"/>
    </xf>
    <xf numFmtId="4" fontId="6" fillId="2" borderId="40" xfId="0" applyNumberFormat="1" applyFont="1" applyFill="1" applyBorder="1" applyAlignment="1">
      <alignment horizontal="center" vertical="center" wrapText="1"/>
    </xf>
    <xf numFmtId="4" fontId="6" fillId="2" borderId="38" xfId="0" applyNumberFormat="1" applyFont="1" applyFill="1" applyBorder="1" applyAlignment="1">
      <alignment horizontal="center" vertical="center" wrapText="1"/>
    </xf>
    <xf numFmtId="4" fontId="6" fillId="2" borderId="41" xfId="0" applyNumberFormat="1" applyFont="1" applyFill="1" applyBorder="1" applyAlignment="1">
      <alignment horizontal="center" vertical="center" wrapText="1"/>
    </xf>
    <xf numFmtId="4" fontId="7" fillId="7" borderId="21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" fontId="6" fillId="2" borderId="73" xfId="0" applyNumberFormat="1" applyFont="1" applyFill="1" applyBorder="1" applyAlignment="1">
      <alignment horizontal="center" vertical="center" wrapText="1"/>
    </xf>
    <xf numFmtId="4" fontId="6" fillId="2" borderId="74" xfId="0" applyNumberFormat="1" applyFont="1" applyFill="1" applyBorder="1" applyAlignment="1">
      <alignment horizontal="center" vertical="center" wrapText="1"/>
    </xf>
    <xf numFmtId="4" fontId="6" fillId="2" borderId="75" xfId="0" applyNumberFormat="1" applyFont="1" applyFill="1" applyBorder="1" applyAlignment="1">
      <alignment horizontal="center" vertical="center" wrapText="1"/>
    </xf>
    <xf numFmtId="4" fontId="6" fillId="2" borderId="78" xfId="0" applyNumberFormat="1" applyFont="1" applyFill="1" applyBorder="1" applyAlignment="1">
      <alignment horizontal="center" vertical="center" wrapText="1"/>
    </xf>
    <xf numFmtId="4" fontId="6" fillId="2" borderId="79" xfId="0" applyNumberFormat="1" applyFont="1" applyFill="1" applyBorder="1" applyAlignment="1">
      <alignment horizontal="center" vertical="center" wrapText="1"/>
    </xf>
    <xf numFmtId="4" fontId="6" fillId="2" borderId="80" xfId="0" applyNumberFormat="1" applyFont="1" applyFill="1" applyBorder="1" applyAlignment="1">
      <alignment horizontal="center" vertical="center" wrapText="1"/>
    </xf>
    <xf numFmtId="4" fontId="7" fillId="7" borderId="26" xfId="0" applyNumberFormat="1" applyFont="1" applyFill="1" applyBorder="1" applyAlignment="1">
      <alignment horizontal="center" vertical="center" wrapText="1"/>
    </xf>
    <xf numFmtId="4" fontId="6" fillId="2" borderId="70" xfId="0" applyNumberFormat="1" applyFont="1" applyFill="1" applyBorder="1" applyAlignment="1">
      <alignment horizontal="center" vertical="center" wrapText="1"/>
    </xf>
    <xf numFmtId="4" fontId="6" fillId="2" borderId="71" xfId="0" applyNumberFormat="1" applyFont="1" applyFill="1" applyBorder="1" applyAlignment="1">
      <alignment horizontal="center" vertical="center" wrapText="1"/>
    </xf>
    <xf numFmtId="4" fontId="6" fillId="2" borderId="72" xfId="0" applyNumberFormat="1" applyFont="1" applyFill="1" applyBorder="1" applyAlignment="1">
      <alignment horizontal="center" vertical="center" wrapText="1"/>
    </xf>
    <xf numFmtId="4" fontId="6" fillId="2" borderId="76" xfId="0" applyNumberFormat="1" applyFont="1" applyFill="1" applyBorder="1" applyAlignment="1">
      <alignment horizontal="center" vertical="center" wrapText="1"/>
    </xf>
    <xf numFmtId="4" fontId="6" fillId="2" borderId="77" xfId="0" applyNumberFormat="1" applyFont="1" applyFill="1" applyBorder="1" applyAlignment="1">
      <alignment horizontal="center" vertical="center" wrapText="1"/>
    </xf>
    <xf numFmtId="4" fontId="7" fillId="3" borderId="24" xfId="0" applyNumberFormat="1" applyFont="1" applyFill="1" applyBorder="1" applyAlignment="1">
      <alignment horizontal="center" vertical="center" wrapText="1"/>
    </xf>
    <xf numFmtId="4" fontId="6" fillId="2" borderId="52" xfId="0" applyNumberFormat="1" applyFont="1" applyFill="1" applyBorder="1" applyAlignment="1">
      <alignment horizontal="center" vertical="center" wrapText="1"/>
    </xf>
    <xf numFmtId="4" fontId="6" fillId="2" borderId="45" xfId="0" applyNumberFormat="1" applyFont="1" applyFill="1" applyBorder="1" applyAlignment="1">
      <alignment horizontal="center" vertical="center" wrapText="1"/>
    </xf>
    <xf numFmtId="4" fontId="6" fillId="2" borderId="46" xfId="0" applyNumberFormat="1" applyFont="1" applyFill="1" applyBorder="1" applyAlignment="1">
      <alignment horizontal="center" vertical="center" wrapText="1"/>
    </xf>
    <xf numFmtId="4" fontId="6" fillId="2" borderId="44" xfId="0" applyNumberFormat="1" applyFont="1" applyFill="1" applyBorder="1" applyAlignment="1">
      <alignment horizontal="center" vertical="center" wrapText="1"/>
    </xf>
    <xf numFmtId="4" fontId="6" fillId="2" borderId="47" xfId="0" applyNumberFormat="1" applyFont="1" applyFill="1" applyBorder="1" applyAlignment="1">
      <alignment horizontal="center" vertical="center" wrapText="1"/>
    </xf>
    <xf numFmtId="10" fontId="0" fillId="4" borderId="97" xfId="0" applyNumberFormat="1" applyFill="1" applyBorder="1" applyAlignment="1">
      <alignment horizontal="center" vertical="center" wrapText="1"/>
    </xf>
    <xf numFmtId="10" fontId="0" fillId="4" borderId="98" xfId="0" applyNumberForma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86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top" wrapText="1"/>
    </xf>
    <xf numFmtId="0" fontId="12" fillId="5" borderId="65" xfId="0" applyFont="1" applyFill="1" applyBorder="1" applyAlignment="1">
      <alignment horizontal="center" vertical="top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81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/>
    </xf>
    <xf numFmtId="0" fontId="3" fillId="10" borderId="48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85" xfId="0" applyFont="1" applyFill="1" applyBorder="1" applyAlignment="1">
      <alignment horizontal="center" vertical="center" wrapText="1"/>
    </xf>
    <xf numFmtId="0" fontId="8" fillId="6" borderId="87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4">
    <cellStyle name="Moneda" xfId="3" builtinId="4"/>
    <cellStyle name="Normal" xfId="0" builtinId="0"/>
    <cellStyle name="Normal 2" xfId="2" xr:uid="{00000000-0005-0000-0000-000002000000}"/>
    <cellStyle name="Porcentaje" xfId="1" builtinId="5"/>
  </cellStyles>
  <dxfs count="110"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4C29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781086</xdr:colOff>
      <xdr:row>1</xdr:row>
      <xdr:rowOff>67992</xdr:rowOff>
    </xdr:from>
    <xdr:to>
      <xdr:col>3</xdr:col>
      <xdr:colOff>485453</xdr:colOff>
      <xdr:row>8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516" y="264940"/>
          <a:ext cx="2605830" cy="1901484"/>
        </a:xfrm>
        <a:prstGeom prst="rect">
          <a:avLst/>
        </a:prstGeom>
      </xdr:spPr>
    </xdr:pic>
    <xdr:clientData/>
  </xdr:twoCellAnchor>
  <xdr:twoCellAnchor editAs="oneCell">
    <xdr:from>
      <xdr:col>20</xdr:col>
      <xdr:colOff>689318</xdr:colOff>
      <xdr:row>0</xdr:row>
      <xdr:rowOff>124393</xdr:rowOff>
    </xdr:from>
    <xdr:to>
      <xdr:col>21</xdr:col>
      <xdr:colOff>2992825</xdr:colOff>
      <xdr:row>5</xdr:row>
      <xdr:rowOff>140423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39D65-3EC7-2C4D-F61C-172581278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18462" y="124393"/>
          <a:ext cx="3414862" cy="1668982"/>
        </a:xfrm>
        <a:prstGeom prst="rect">
          <a:avLst/>
        </a:prstGeom>
      </xdr:spPr>
    </xdr:pic>
    <xdr:clientData/>
  </xdr:twoCellAnchor>
  <xdr:twoCellAnchor editAs="oneCell">
    <xdr:from>
      <xdr:col>0</xdr:col>
      <xdr:colOff>218043</xdr:colOff>
      <xdr:row>1</xdr:row>
      <xdr:rowOff>37566</xdr:rowOff>
    </xdr:from>
    <xdr:to>
      <xdr:col>1</xdr:col>
      <xdr:colOff>713929</xdr:colOff>
      <xdr:row>6</xdr:row>
      <xdr:rowOff>99265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3C4B8-D3DB-F816-609D-964CC6730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043" y="234514"/>
          <a:ext cx="1761979" cy="1777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topLeftCell="C23" zoomScale="55" zoomScaleNormal="55" zoomScaleSheetLayoutView="25" workbookViewId="0">
      <selection activeCell="O51" sqref="O51"/>
    </sheetView>
  </sheetViews>
  <sheetFormatPr defaultColWidth="11.42578125" defaultRowHeight="15"/>
  <cols>
    <col min="1" max="1" width="18" customWidth="1"/>
    <col min="2" max="2" width="23.7109375" customWidth="1"/>
    <col min="3" max="3" width="17.42578125" customWidth="1"/>
    <col min="4" max="4" width="18.5703125" customWidth="1"/>
    <col min="5" max="5" width="18.85546875" customWidth="1"/>
    <col min="6" max="6" width="15.7109375" customWidth="1"/>
    <col min="7" max="7" width="16.140625" customWidth="1"/>
    <col min="8" max="8" width="15.5703125" customWidth="1"/>
    <col min="9" max="11" width="16.140625" customWidth="1"/>
    <col min="12" max="12" width="16" customWidth="1"/>
    <col min="13" max="13" width="15.7109375" customWidth="1"/>
    <col min="14" max="14" width="15.42578125" customWidth="1"/>
    <col min="15" max="15" width="16.140625" customWidth="1"/>
    <col min="16" max="18" width="15.42578125" customWidth="1"/>
    <col min="19" max="19" width="15.7109375" customWidth="1"/>
    <col min="20" max="20" width="15.42578125" customWidth="1"/>
    <col min="21" max="21" width="15.85546875" customWidth="1"/>
    <col min="22" max="22" width="69.5703125" customWidth="1"/>
    <col min="23" max="23" width="7.42578125" customWidth="1"/>
  </cols>
  <sheetData>
    <row r="1" spans="1:26" ht="9.4" customHeight="1" thickBot="1"/>
    <row r="2" spans="1:26" ht="30" customHeight="1">
      <c r="D2" s="125" t="s">
        <v>0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7"/>
    </row>
    <row r="3" spans="1:26" ht="30" customHeight="1">
      <c r="D3" s="128" t="s">
        <v>1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30"/>
    </row>
    <row r="4" spans="1:26" ht="30" customHeight="1">
      <c r="D4" s="128" t="s">
        <v>2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30"/>
    </row>
    <row r="5" spans="1:26" ht="30" customHeight="1">
      <c r="D5" s="128" t="s">
        <v>3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30"/>
    </row>
    <row r="6" spans="1:26" ht="16.149999999999999" customHeight="1" thickBot="1"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31"/>
    </row>
    <row r="7" spans="1:26" ht="8.85" customHeight="1"/>
    <row r="8" spans="1:26" ht="10.7" customHeight="1" thickBot="1"/>
    <row r="9" spans="1:26" ht="39" customHeight="1" thickBot="1">
      <c r="F9" s="142" t="s">
        <v>4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4"/>
    </row>
    <row r="10" spans="1:26" ht="52.9" customHeight="1" thickBot="1">
      <c r="A10" s="149" t="s">
        <v>5</v>
      </c>
      <c r="B10" s="149" t="s">
        <v>6</v>
      </c>
      <c r="C10" s="131" t="s">
        <v>7</v>
      </c>
      <c r="D10" s="132"/>
      <c r="E10" s="133"/>
      <c r="F10" s="139" t="s">
        <v>8</v>
      </c>
      <c r="G10" s="140"/>
      <c r="H10" s="140"/>
      <c r="I10" s="140"/>
      <c r="J10" s="141"/>
      <c r="K10" s="134" t="s">
        <v>9</v>
      </c>
      <c r="L10" s="134"/>
      <c r="M10" s="134"/>
      <c r="N10" s="135"/>
      <c r="O10" s="136" t="s">
        <v>10</v>
      </c>
      <c r="P10" s="137"/>
      <c r="Q10" s="137"/>
      <c r="R10" s="138"/>
      <c r="S10" s="137" t="s">
        <v>11</v>
      </c>
      <c r="T10" s="137"/>
      <c r="U10" s="137"/>
      <c r="V10" s="151" t="s">
        <v>12</v>
      </c>
    </row>
    <row r="11" spans="1:26" ht="211.15" customHeight="1" thickBot="1">
      <c r="A11" s="150"/>
      <c r="B11" s="150"/>
      <c r="C11" s="60" t="s">
        <v>13</v>
      </c>
      <c r="D11" s="60" t="s">
        <v>14</v>
      </c>
      <c r="E11" s="60" t="s">
        <v>15</v>
      </c>
      <c r="F11" s="58" t="s">
        <v>16</v>
      </c>
      <c r="G11" s="48" t="s">
        <v>17</v>
      </c>
      <c r="H11" s="49" t="s">
        <v>18</v>
      </c>
      <c r="I11" s="50" t="s">
        <v>19</v>
      </c>
      <c r="J11" s="51" t="s">
        <v>20</v>
      </c>
      <c r="K11" s="3" t="s">
        <v>17</v>
      </c>
      <c r="L11" s="4" t="s">
        <v>18</v>
      </c>
      <c r="M11" s="2" t="s">
        <v>19</v>
      </c>
      <c r="N11" s="5" t="s">
        <v>20</v>
      </c>
      <c r="O11" s="27" t="s">
        <v>17</v>
      </c>
      <c r="P11" s="28" t="s">
        <v>18</v>
      </c>
      <c r="Q11" s="29" t="s">
        <v>19</v>
      </c>
      <c r="R11" s="30" t="s">
        <v>20</v>
      </c>
      <c r="S11" s="44" t="s">
        <v>18</v>
      </c>
      <c r="T11" s="1" t="s">
        <v>19</v>
      </c>
      <c r="U11" s="45" t="s">
        <v>20</v>
      </c>
      <c r="V11" s="152"/>
    </row>
    <row r="12" spans="1:26" ht="401.85" customHeight="1">
      <c r="A12" s="16" t="s">
        <v>21</v>
      </c>
      <c r="B12" s="17" t="s">
        <v>22</v>
      </c>
      <c r="C12" s="17" t="s">
        <v>23</v>
      </c>
      <c r="D12" s="18" t="s">
        <v>24</v>
      </c>
      <c r="E12" s="52" t="s">
        <v>25</v>
      </c>
      <c r="F12" s="59">
        <v>0.7</v>
      </c>
      <c r="G12" s="21">
        <v>0.7</v>
      </c>
      <c r="H12" s="22">
        <v>0.7</v>
      </c>
      <c r="I12" s="23">
        <v>0.7</v>
      </c>
      <c r="J12" s="24">
        <v>0.7</v>
      </c>
      <c r="K12" s="21">
        <v>0.78</v>
      </c>
      <c r="L12" s="21">
        <v>0.78</v>
      </c>
      <c r="M12" s="21">
        <v>0.78</v>
      </c>
      <c r="N12" s="21">
        <v>0.78</v>
      </c>
      <c r="O12" s="89">
        <f>IFERROR(((K12/G12)-1),"NO DISPONIBLE")</f>
        <v>0.11428571428571432</v>
      </c>
      <c r="P12" s="89">
        <f>IFERROR(((L12/H12)-1),"NO DISPONIBLE")</f>
        <v>0.11428571428571432</v>
      </c>
      <c r="Q12" s="89">
        <f>IFERROR(((M12/I12)-1),"NO DISPONIBLE")</f>
        <v>0.11428571428571432</v>
      </c>
      <c r="R12" s="89">
        <v>0.1143</v>
      </c>
      <c r="S12" s="120">
        <f>IFERROR(((K12+L12)-(G12+H12))/(G12+H12),"NO DISPONIBLE")</f>
        <v>0.11428571428571439</v>
      </c>
      <c r="T12" s="121">
        <f>IFERROR(((K12+L12+M12)-(G12+H12+I12))/(G12+H12+I12),"NO DISPONIBLE")</f>
        <v>0.11428571428571441</v>
      </c>
      <c r="U12" s="121">
        <v>0.1143</v>
      </c>
      <c r="V12" s="74" t="s">
        <v>26</v>
      </c>
    </row>
    <row r="13" spans="1:26" ht="4.9000000000000004" customHeight="1">
      <c r="A13" s="155" t="s">
        <v>27</v>
      </c>
      <c r="B13" s="156"/>
      <c r="C13" s="156"/>
      <c r="D13" s="156"/>
      <c r="E13" s="156"/>
      <c r="F13" s="57"/>
      <c r="G13" s="47"/>
      <c r="H13" s="41"/>
      <c r="I13" s="41"/>
      <c r="J13" s="42"/>
      <c r="K13" s="40"/>
      <c r="L13" s="32"/>
      <c r="M13" s="32"/>
      <c r="N13" s="33"/>
      <c r="O13" s="68" t="str">
        <f t="shared" ref="O13:R37" si="0">IFERROR((K13/G13),"100%")</f>
        <v>100%</v>
      </c>
      <c r="P13" s="68" t="str">
        <f t="shared" si="0"/>
        <v>100%</v>
      </c>
      <c r="Q13" s="68" t="str">
        <f t="shared" si="0"/>
        <v>100%</v>
      </c>
      <c r="R13" s="68" t="str">
        <f t="shared" si="0"/>
        <v>100%</v>
      </c>
      <c r="S13" s="34" t="str">
        <f t="shared" ref="S13:S25" si="1">IFERROR(((K13+L13)/(G13+H13)),"100%")</f>
        <v>100%</v>
      </c>
      <c r="T13" s="34" t="str">
        <f t="shared" ref="T13:T21" si="2">IFERROR(((K13+L13+M13)/(G13+H13+I13)),"100%")</f>
        <v>100%</v>
      </c>
      <c r="U13" s="34" t="str">
        <f t="shared" ref="U13:U37" si="3">IFERROR(((K13+L13+M13+N13)/(G13+H13+I13+J13)),"100%")</f>
        <v>100%</v>
      </c>
      <c r="V13" s="74"/>
    </row>
    <row r="14" spans="1:26" ht="217.15" customHeight="1">
      <c r="A14" s="19" t="s">
        <v>28</v>
      </c>
      <c r="B14" s="9" t="s">
        <v>29</v>
      </c>
      <c r="C14" s="9" t="s">
        <v>30</v>
      </c>
      <c r="D14" s="20" t="s">
        <v>31</v>
      </c>
      <c r="E14" s="53" t="s">
        <v>32</v>
      </c>
      <c r="F14" s="94">
        <v>61550</v>
      </c>
      <c r="G14" s="95">
        <v>16540</v>
      </c>
      <c r="H14" s="96">
        <v>5415</v>
      </c>
      <c r="I14" s="96">
        <v>5985</v>
      </c>
      <c r="J14" s="97">
        <v>33610</v>
      </c>
      <c r="K14" s="98">
        <v>51035</v>
      </c>
      <c r="L14" s="96">
        <v>3415</v>
      </c>
      <c r="M14" s="96">
        <v>5668</v>
      </c>
      <c r="N14" s="99">
        <v>10150</v>
      </c>
      <c r="O14" s="34">
        <f t="shared" si="0"/>
        <v>3.0855501813784763</v>
      </c>
      <c r="P14" s="68">
        <f t="shared" si="0"/>
        <v>0.63065558633425667</v>
      </c>
      <c r="Q14" s="68">
        <f t="shared" si="0"/>
        <v>0.94703425229741023</v>
      </c>
      <c r="R14" s="68">
        <f t="shared" si="0"/>
        <v>0.30199345432906871</v>
      </c>
      <c r="S14" s="34">
        <f>IFERROR(((K14+L14)/(G14+H14)),"100%")</f>
        <v>2.4800728763379638</v>
      </c>
      <c r="T14" s="34">
        <f>IFERROR(((K14+L14+M14)/(G14+H14+I14)),"100%")</f>
        <v>2.1516821760916249</v>
      </c>
      <c r="U14" s="34">
        <f t="shared" si="3"/>
        <v>1.1416409423233145</v>
      </c>
      <c r="V14" s="72" t="s">
        <v>33</v>
      </c>
      <c r="Z14" s="67"/>
    </row>
    <row r="15" spans="1:26" ht="181.7" customHeight="1">
      <c r="A15" s="6" t="s">
        <v>34</v>
      </c>
      <c r="B15" s="7" t="s">
        <v>35</v>
      </c>
      <c r="C15" s="7" t="s">
        <v>36</v>
      </c>
      <c r="D15" s="8" t="s">
        <v>31</v>
      </c>
      <c r="E15" s="54" t="s">
        <v>37</v>
      </c>
      <c r="F15" s="100">
        <v>9</v>
      </c>
      <c r="G15" s="95">
        <v>2</v>
      </c>
      <c r="H15" s="96">
        <v>3</v>
      </c>
      <c r="I15" s="96">
        <v>2</v>
      </c>
      <c r="J15" s="97">
        <v>2</v>
      </c>
      <c r="K15" s="98">
        <v>2</v>
      </c>
      <c r="L15" s="96">
        <v>3</v>
      </c>
      <c r="M15" s="96">
        <v>2</v>
      </c>
      <c r="N15" s="99">
        <v>2</v>
      </c>
      <c r="O15" s="34">
        <f t="shared" si="0"/>
        <v>1</v>
      </c>
      <c r="P15" s="68">
        <f t="shared" si="0"/>
        <v>1</v>
      </c>
      <c r="Q15" s="68">
        <f t="shared" si="0"/>
        <v>1</v>
      </c>
      <c r="R15" s="68">
        <f t="shared" si="0"/>
        <v>1</v>
      </c>
      <c r="S15" s="34">
        <f t="shared" si="1"/>
        <v>1</v>
      </c>
      <c r="T15" s="34">
        <f t="shared" si="2"/>
        <v>1</v>
      </c>
      <c r="U15" s="34">
        <f t="shared" si="3"/>
        <v>1</v>
      </c>
      <c r="V15" s="90" t="s">
        <v>38</v>
      </c>
    </row>
    <row r="16" spans="1:26" ht="232.9" customHeight="1">
      <c r="A16" s="10" t="s">
        <v>39</v>
      </c>
      <c r="B16" s="11" t="s">
        <v>40</v>
      </c>
      <c r="C16" s="11" t="s">
        <v>41</v>
      </c>
      <c r="D16" s="12" t="s">
        <v>31</v>
      </c>
      <c r="E16" s="55" t="s">
        <v>42</v>
      </c>
      <c r="F16" s="101">
        <v>9</v>
      </c>
      <c r="G16" s="95">
        <v>2</v>
      </c>
      <c r="H16" s="96">
        <v>3</v>
      </c>
      <c r="I16" s="96">
        <v>2</v>
      </c>
      <c r="J16" s="97">
        <v>2</v>
      </c>
      <c r="K16" s="98">
        <v>2</v>
      </c>
      <c r="L16" s="96">
        <v>3</v>
      </c>
      <c r="M16" s="96">
        <v>2</v>
      </c>
      <c r="N16" s="99">
        <v>2</v>
      </c>
      <c r="O16" s="34">
        <f t="shared" si="0"/>
        <v>1</v>
      </c>
      <c r="P16" s="68">
        <f t="shared" si="0"/>
        <v>1</v>
      </c>
      <c r="Q16" s="68">
        <f t="shared" si="0"/>
        <v>1</v>
      </c>
      <c r="R16" s="68">
        <f t="shared" si="0"/>
        <v>1</v>
      </c>
      <c r="S16" s="34">
        <f t="shared" si="1"/>
        <v>1</v>
      </c>
      <c r="T16" s="34">
        <f t="shared" si="2"/>
        <v>1</v>
      </c>
      <c r="U16" s="34">
        <f t="shared" si="3"/>
        <v>1</v>
      </c>
      <c r="V16" s="91" t="s">
        <v>38</v>
      </c>
    </row>
    <row r="17" spans="1:22" ht="224.45" customHeight="1">
      <c r="A17" s="6" t="s">
        <v>43</v>
      </c>
      <c r="B17" s="7" t="s">
        <v>44</v>
      </c>
      <c r="C17" s="7" t="s">
        <v>45</v>
      </c>
      <c r="D17" s="8" t="s">
        <v>31</v>
      </c>
      <c r="E17" s="54" t="s">
        <v>46</v>
      </c>
      <c r="F17" s="100">
        <v>110</v>
      </c>
      <c r="G17" s="95">
        <v>20</v>
      </c>
      <c r="H17" s="96">
        <v>30</v>
      </c>
      <c r="I17" s="96">
        <v>30</v>
      </c>
      <c r="J17" s="97">
        <v>30</v>
      </c>
      <c r="K17" s="98">
        <v>15</v>
      </c>
      <c r="L17" s="96">
        <v>10</v>
      </c>
      <c r="M17" s="96">
        <v>10</v>
      </c>
      <c r="N17" s="99">
        <v>7</v>
      </c>
      <c r="O17" s="34">
        <f t="shared" si="0"/>
        <v>0.75</v>
      </c>
      <c r="P17" s="68">
        <f t="shared" si="0"/>
        <v>0.33333333333333331</v>
      </c>
      <c r="Q17" s="68">
        <f t="shared" si="0"/>
        <v>0.33333333333333331</v>
      </c>
      <c r="R17" s="68">
        <f t="shared" si="0"/>
        <v>0.23333333333333334</v>
      </c>
      <c r="S17" s="34">
        <f t="shared" si="1"/>
        <v>0.5</v>
      </c>
      <c r="T17" s="34">
        <f>IFERROR(((K17+L17+M17)/(G17+H17+I17)),"100%")</f>
        <v>0.4375</v>
      </c>
      <c r="U17" s="34">
        <f t="shared" si="3"/>
        <v>0.38181818181818183</v>
      </c>
      <c r="V17" s="92" t="s">
        <v>47</v>
      </c>
    </row>
    <row r="18" spans="1:22" ht="219.6" customHeight="1">
      <c r="A18" s="10" t="s">
        <v>39</v>
      </c>
      <c r="B18" s="11" t="s">
        <v>48</v>
      </c>
      <c r="C18" s="11" t="s">
        <v>49</v>
      </c>
      <c r="D18" s="12" t="s">
        <v>31</v>
      </c>
      <c r="E18" s="55" t="s">
        <v>50</v>
      </c>
      <c r="F18" s="101">
        <v>110</v>
      </c>
      <c r="G18" s="95">
        <v>20</v>
      </c>
      <c r="H18" s="96">
        <v>30</v>
      </c>
      <c r="I18" s="96">
        <v>30</v>
      </c>
      <c r="J18" s="97">
        <v>30</v>
      </c>
      <c r="K18" s="98">
        <v>15</v>
      </c>
      <c r="L18" s="96">
        <v>10</v>
      </c>
      <c r="M18" s="96">
        <v>10</v>
      </c>
      <c r="N18" s="99">
        <v>7</v>
      </c>
      <c r="O18" s="34">
        <f t="shared" si="0"/>
        <v>0.75</v>
      </c>
      <c r="P18" s="68">
        <f t="shared" si="0"/>
        <v>0.33333333333333331</v>
      </c>
      <c r="Q18" s="68">
        <f t="shared" si="0"/>
        <v>0.33333333333333331</v>
      </c>
      <c r="R18" s="68">
        <f t="shared" si="0"/>
        <v>0.23333333333333334</v>
      </c>
      <c r="S18" s="34">
        <f t="shared" si="1"/>
        <v>0.5</v>
      </c>
      <c r="T18" s="34">
        <f t="shared" si="2"/>
        <v>0.4375</v>
      </c>
      <c r="U18" s="34">
        <f t="shared" si="3"/>
        <v>0.38181818181818183</v>
      </c>
      <c r="V18" s="73" t="s">
        <v>47</v>
      </c>
    </row>
    <row r="19" spans="1:22" ht="202.9" customHeight="1">
      <c r="A19" s="6" t="s">
        <v>51</v>
      </c>
      <c r="B19" s="7" t="s">
        <v>52</v>
      </c>
      <c r="C19" s="7" t="s">
        <v>53</v>
      </c>
      <c r="D19" s="8" t="s">
        <v>31</v>
      </c>
      <c r="E19" s="54" t="s">
        <v>54</v>
      </c>
      <c r="F19" s="100">
        <v>45600</v>
      </c>
      <c r="G19" s="95">
        <v>5300</v>
      </c>
      <c r="H19" s="96">
        <v>5100</v>
      </c>
      <c r="I19" s="96">
        <v>5200</v>
      </c>
      <c r="J19" s="97">
        <v>30000</v>
      </c>
      <c r="K19" s="98">
        <v>35300</v>
      </c>
      <c r="L19" s="96">
        <v>3100</v>
      </c>
      <c r="M19" s="96">
        <v>2520</v>
      </c>
      <c r="N19" s="99">
        <v>7120</v>
      </c>
      <c r="O19" s="34">
        <f t="shared" si="0"/>
        <v>6.6603773584905657</v>
      </c>
      <c r="P19" s="68">
        <f t="shared" si="0"/>
        <v>0.60784313725490191</v>
      </c>
      <c r="Q19" s="68">
        <f t="shared" si="0"/>
        <v>0.48461538461538461</v>
      </c>
      <c r="R19" s="68">
        <f t="shared" si="0"/>
        <v>0.23733333333333334</v>
      </c>
      <c r="S19" s="34">
        <f t="shared" si="1"/>
        <v>3.6923076923076925</v>
      </c>
      <c r="T19" s="34">
        <f t="shared" si="2"/>
        <v>2.6230769230769231</v>
      </c>
      <c r="U19" s="34">
        <f t="shared" si="3"/>
        <v>1.0535087719298246</v>
      </c>
      <c r="V19" s="92" t="s">
        <v>55</v>
      </c>
    </row>
    <row r="20" spans="1:22" ht="175.9" customHeight="1">
      <c r="A20" s="10" t="s">
        <v>39</v>
      </c>
      <c r="B20" s="11" t="s">
        <v>56</v>
      </c>
      <c r="C20" s="11" t="s">
        <v>57</v>
      </c>
      <c r="D20" s="12" t="s">
        <v>31</v>
      </c>
      <c r="E20" s="55" t="s">
        <v>58</v>
      </c>
      <c r="F20" s="101">
        <v>1600</v>
      </c>
      <c r="G20" s="95">
        <v>300</v>
      </c>
      <c r="H20" s="96">
        <v>400</v>
      </c>
      <c r="I20" s="96">
        <v>500</v>
      </c>
      <c r="J20" s="97">
        <v>400</v>
      </c>
      <c r="K20" s="98">
        <v>150</v>
      </c>
      <c r="L20" s="96">
        <v>200</v>
      </c>
      <c r="M20" s="96">
        <v>270</v>
      </c>
      <c r="N20" s="99">
        <v>270</v>
      </c>
      <c r="O20" s="34">
        <f t="shared" si="0"/>
        <v>0.5</v>
      </c>
      <c r="P20" s="68">
        <f t="shared" si="0"/>
        <v>0.5</v>
      </c>
      <c r="Q20" s="68">
        <f t="shared" si="0"/>
        <v>0.54</v>
      </c>
      <c r="R20" s="68">
        <f t="shared" si="0"/>
        <v>0.67500000000000004</v>
      </c>
      <c r="S20" s="34">
        <f t="shared" si="1"/>
        <v>0.5</v>
      </c>
      <c r="T20" s="34">
        <f t="shared" si="2"/>
        <v>0.51666666666666672</v>
      </c>
      <c r="U20" s="34">
        <f t="shared" si="3"/>
        <v>0.55625000000000002</v>
      </c>
      <c r="V20" s="73" t="s">
        <v>59</v>
      </c>
    </row>
    <row r="21" spans="1:22" ht="172.5" customHeight="1">
      <c r="A21" s="10" t="s">
        <v>39</v>
      </c>
      <c r="B21" s="11" t="s">
        <v>60</v>
      </c>
      <c r="C21" s="11" t="s">
        <v>61</v>
      </c>
      <c r="D21" s="12" t="s">
        <v>31</v>
      </c>
      <c r="E21" s="55" t="s">
        <v>62</v>
      </c>
      <c r="F21" s="101">
        <v>2500</v>
      </c>
      <c r="G21" s="95">
        <v>700</v>
      </c>
      <c r="H21" s="96">
        <v>600</v>
      </c>
      <c r="I21" s="96">
        <v>600</v>
      </c>
      <c r="J21" s="97">
        <v>600</v>
      </c>
      <c r="K21" s="98">
        <v>230</v>
      </c>
      <c r="L21" s="96">
        <v>600</v>
      </c>
      <c r="M21" s="96">
        <v>250</v>
      </c>
      <c r="N21" s="99">
        <v>250</v>
      </c>
      <c r="O21" s="34">
        <f t="shared" si="0"/>
        <v>0.32857142857142857</v>
      </c>
      <c r="P21" s="68">
        <f t="shared" si="0"/>
        <v>1</v>
      </c>
      <c r="Q21" s="68">
        <f t="shared" si="0"/>
        <v>0.41666666666666669</v>
      </c>
      <c r="R21" s="68">
        <f t="shared" si="0"/>
        <v>0.41666666666666669</v>
      </c>
      <c r="S21" s="34">
        <f t="shared" si="1"/>
        <v>0.63846153846153841</v>
      </c>
      <c r="T21" s="34">
        <f t="shared" si="2"/>
        <v>0.56842105263157894</v>
      </c>
      <c r="U21" s="34">
        <f t="shared" si="3"/>
        <v>0.53200000000000003</v>
      </c>
      <c r="V21" s="73" t="s">
        <v>63</v>
      </c>
    </row>
    <row r="22" spans="1:22" ht="158.44999999999999" customHeight="1">
      <c r="A22" s="10" t="s">
        <v>39</v>
      </c>
      <c r="B22" s="11" t="s">
        <v>64</v>
      </c>
      <c r="C22" s="11" t="s">
        <v>65</v>
      </c>
      <c r="D22" s="12" t="s">
        <v>24</v>
      </c>
      <c r="E22" s="55" t="s">
        <v>66</v>
      </c>
      <c r="F22" s="101">
        <v>4000</v>
      </c>
      <c r="G22" s="95"/>
      <c r="H22" s="96"/>
      <c r="I22" s="96"/>
      <c r="J22" s="97">
        <v>4000</v>
      </c>
      <c r="K22" s="98"/>
      <c r="L22" s="96"/>
      <c r="M22" s="96"/>
      <c r="N22" s="99">
        <v>1000</v>
      </c>
      <c r="O22" s="69"/>
      <c r="P22" s="34"/>
      <c r="Q22" s="34"/>
      <c r="R22" s="68">
        <f t="shared" si="0"/>
        <v>0.25</v>
      </c>
      <c r="S22" s="69"/>
      <c r="T22" s="69"/>
      <c r="U22" s="34">
        <f t="shared" si="3"/>
        <v>0.25</v>
      </c>
      <c r="V22" s="73" t="s">
        <v>67</v>
      </c>
    </row>
    <row r="23" spans="1:22" ht="198" customHeight="1">
      <c r="A23" s="10" t="s">
        <v>39</v>
      </c>
      <c r="B23" s="65" t="s">
        <v>68</v>
      </c>
      <c r="C23" s="11" t="s">
        <v>69</v>
      </c>
      <c r="D23" s="12" t="s">
        <v>31</v>
      </c>
      <c r="E23" s="66" t="s">
        <v>70</v>
      </c>
      <c r="F23" s="101">
        <v>37500</v>
      </c>
      <c r="G23" s="102">
        <v>4300</v>
      </c>
      <c r="H23" s="103">
        <v>4100</v>
      </c>
      <c r="I23" s="103">
        <v>4100</v>
      </c>
      <c r="J23" s="104">
        <v>25000</v>
      </c>
      <c r="K23" s="105">
        <v>35000</v>
      </c>
      <c r="L23" s="106">
        <v>2300</v>
      </c>
      <c r="M23" s="106">
        <v>2000</v>
      </c>
      <c r="N23" s="107">
        <v>5500</v>
      </c>
      <c r="O23" s="34">
        <f t="shared" si="0"/>
        <v>8.1395348837209305</v>
      </c>
      <c r="P23" s="68">
        <f t="shared" si="0"/>
        <v>0.56097560975609762</v>
      </c>
      <c r="Q23" s="68">
        <f t="shared" si="0"/>
        <v>0.48780487804878048</v>
      </c>
      <c r="R23" s="68">
        <f t="shared" si="0"/>
        <v>0.22</v>
      </c>
      <c r="S23" s="34">
        <f t="shared" si="1"/>
        <v>4.4404761904761907</v>
      </c>
      <c r="T23" s="34">
        <f>IFERROR(((K23+L23+M23)/(G23+H23+I23)),"100%")</f>
        <v>3.1440000000000001</v>
      </c>
      <c r="U23" s="34">
        <f t="shared" si="3"/>
        <v>1.1946666666666668</v>
      </c>
      <c r="V23" s="73" t="s">
        <v>71</v>
      </c>
    </row>
    <row r="24" spans="1:22" ht="191.65" customHeight="1">
      <c r="A24" s="61" t="s">
        <v>72</v>
      </c>
      <c r="B24" s="62" t="s">
        <v>73</v>
      </c>
      <c r="C24" s="62" t="s">
        <v>74</v>
      </c>
      <c r="D24" s="63" t="s">
        <v>31</v>
      </c>
      <c r="E24" s="64" t="s">
        <v>75</v>
      </c>
      <c r="F24" s="108">
        <v>70</v>
      </c>
      <c r="G24" s="109">
        <v>15</v>
      </c>
      <c r="H24" s="110">
        <v>15</v>
      </c>
      <c r="I24" s="110">
        <v>20</v>
      </c>
      <c r="J24" s="111">
        <v>20</v>
      </c>
      <c r="K24" s="112">
        <v>25</v>
      </c>
      <c r="L24" s="110">
        <v>20</v>
      </c>
      <c r="M24" s="110">
        <v>15</v>
      </c>
      <c r="N24" s="113">
        <v>15</v>
      </c>
      <c r="O24" s="34">
        <f t="shared" si="0"/>
        <v>1.6666666666666667</v>
      </c>
      <c r="P24" s="68">
        <f t="shared" si="0"/>
        <v>1.3333333333333333</v>
      </c>
      <c r="Q24" s="68">
        <f t="shared" si="0"/>
        <v>0.75</v>
      </c>
      <c r="R24" s="68">
        <f t="shared" si="0"/>
        <v>0.75</v>
      </c>
      <c r="S24" s="34">
        <f t="shared" si="1"/>
        <v>1.5</v>
      </c>
      <c r="T24" s="34">
        <f>IFERROR(((K24+L24+M24)/(G24+H24+I24)),"100%")</f>
        <v>1.2</v>
      </c>
      <c r="U24" s="34">
        <f t="shared" si="3"/>
        <v>1.0714285714285714</v>
      </c>
      <c r="V24" s="92" t="s">
        <v>76</v>
      </c>
    </row>
    <row r="25" spans="1:22" ht="183" customHeight="1">
      <c r="A25" s="10" t="s">
        <v>39</v>
      </c>
      <c r="B25" s="11" t="s">
        <v>77</v>
      </c>
      <c r="C25" s="11" t="s">
        <v>78</v>
      </c>
      <c r="D25" s="12" t="s">
        <v>31</v>
      </c>
      <c r="E25" s="55" t="s">
        <v>79</v>
      </c>
      <c r="F25" s="101">
        <v>70</v>
      </c>
      <c r="G25" s="95">
        <v>15</v>
      </c>
      <c r="H25" s="96">
        <v>15</v>
      </c>
      <c r="I25" s="96">
        <v>20</v>
      </c>
      <c r="J25" s="97">
        <v>20</v>
      </c>
      <c r="K25" s="98">
        <v>25</v>
      </c>
      <c r="L25" s="96">
        <v>20</v>
      </c>
      <c r="M25" s="96">
        <v>15</v>
      </c>
      <c r="N25" s="99">
        <v>15</v>
      </c>
      <c r="O25" s="34">
        <f t="shared" si="0"/>
        <v>1.6666666666666667</v>
      </c>
      <c r="P25" s="68">
        <f t="shared" si="0"/>
        <v>1.3333333333333333</v>
      </c>
      <c r="Q25" s="68">
        <f t="shared" si="0"/>
        <v>0.75</v>
      </c>
      <c r="R25" s="68">
        <f t="shared" si="0"/>
        <v>0.75</v>
      </c>
      <c r="S25" s="34">
        <f t="shared" si="1"/>
        <v>1.5</v>
      </c>
      <c r="T25" s="34">
        <f>IFERROR(((K25+L25+M25)/(G25+H25+I25)),"100%")</f>
        <v>1.2</v>
      </c>
      <c r="U25" s="34">
        <f t="shared" si="3"/>
        <v>1.0714285714285714</v>
      </c>
      <c r="V25" s="73" t="s">
        <v>80</v>
      </c>
    </row>
    <row r="26" spans="1:22" ht="192.75" customHeight="1">
      <c r="A26" s="6" t="s">
        <v>81</v>
      </c>
      <c r="B26" s="7" t="s">
        <v>82</v>
      </c>
      <c r="C26" s="7" t="s">
        <v>83</v>
      </c>
      <c r="D26" s="8" t="s">
        <v>31</v>
      </c>
      <c r="E26" s="54" t="s">
        <v>84</v>
      </c>
      <c r="F26" s="100">
        <v>14350</v>
      </c>
      <c r="G26" s="95">
        <v>11000</v>
      </c>
      <c r="H26" s="96"/>
      <c r="I26" s="96">
        <v>350</v>
      </c>
      <c r="J26" s="97">
        <v>3000</v>
      </c>
      <c r="K26" s="98">
        <v>11000</v>
      </c>
      <c r="L26" s="96"/>
      <c r="M26" s="96">
        <v>350</v>
      </c>
      <c r="N26" s="99">
        <v>3000</v>
      </c>
      <c r="O26" s="34">
        <f t="shared" si="0"/>
        <v>1</v>
      </c>
      <c r="P26" s="34"/>
      <c r="Q26" s="68">
        <f t="shared" si="0"/>
        <v>1</v>
      </c>
      <c r="R26" s="68">
        <f t="shared" si="0"/>
        <v>1</v>
      </c>
      <c r="S26" s="34"/>
      <c r="T26" s="34">
        <f>IFERROR(((K26+L26+M26)/(G26+H26+I26)),"100%")</f>
        <v>1</v>
      </c>
      <c r="U26" s="34">
        <f t="shared" si="3"/>
        <v>1</v>
      </c>
      <c r="V26" s="92" t="s">
        <v>85</v>
      </c>
    </row>
    <row r="27" spans="1:22" ht="190.7" customHeight="1">
      <c r="A27" s="10" t="s">
        <v>39</v>
      </c>
      <c r="B27" s="11" t="s">
        <v>86</v>
      </c>
      <c r="C27" s="11" t="s">
        <v>87</v>
      </c>
      <c r="D27" s="12" t="s">
        <v>88</v>
      </c>
      <c r="E27" s="55" t="s">
        <v>89</v>
      </c>
      <c r="F27" s="101">
        <v>11000</v>
      </c>
      <c r="G27" s="95">
        <v>11000</v>
      </c>
      <c r="H27" s="96"/>
      <c r="I27" s="96"/>
      <c r="J27" s="97"/>
      <c r="K27" s="98">
        <v>11000</v>
      </c>
      <c r="L27" s="96"/>
      <c r="M27" s="96"/>
      <c r="N27" s="99"/>
      <c r="O27" s="34">
        <f t="shared" si="0"/>
        <v>1</v>
      </c>
      <c r="P27" s="34"/>
      <c r="Q27" s="34"/>
      <c r="R27" s="68" t="str">
        <f t="shared" si="0"/>
        <v>100%</v>
      </c>
      <c r="S27" s="34"/>
      <c r="T27" s="39"/>
      <c r="U27" s="34">
        <f t="shared" si="3"/>
        <v>1</v>
      </c>
      <c r="V27" s="73" t="s">
        <v>90</v>
      </c>
    </row>
    <row r="28" spans="1:22" ht="160.9" customHeight="1">
      <c r="A28" s="10" t="s">
        <v>39</v>
      </c>
      <c r="B28" s="11" t="s">
        <v>91</v>
      </c>
      <c r="C28" s="11" t="s">
        <v>92</v>
      </c>
      <c r="D28" s="12" t="s">
        <v>24</v>
      </c>
      <c r="E28" s="55" t="s">
        <v>93</v>
      </c>
      <c r="F28" s="101">
        <v>3000</v>
      </c>
      <c r="G28" s="95"/>
      <c r="H28" s="96"/>
      <c r="I28" s="96"/>
      <c r="J28" s="97">
        <v>3000</v>
      </c>
      <c r="K28" s="98"/>
      <c r="L28" s="96"/>
      <c r="M28" s="96"/>
      <c r="N28" s="99">
        <v>3000</v>
      </c>
      <c r="O28" s="69"/>
      <c r="P28" s="34"/>
      <c r="Q28" s="34"/>
      <c r="R28" s="68">
        <f t="shared" si="0"/>
        <v>1</v>
      </c>
      <c r="S28" s="69"/>
      <c r="T28" s="69"/>
      <c r="U28" s="34">
        <f t="shared" si="3"/>
        <v>1</v>
      </c>
      <c r="V28" s="73" t="s">
        <v>94</v>
      </c>
    </row>
    <row r="29" spans="1:22" ht="170.25" customHeight="1">
      <c r="A29" s="10" t="s">
        <v>39</v>
      </c>
      <c r="B29" s="11" t="s">
        <v>95</v>
      </c>
      <c r="C29" s="11" t="s">
        <v>96</v>
      </c>
      <c r="D29" s="12" t="s">
        <v>24</v>
      </c>
      <c r="E29" s="55" t="s">
        <v>97</v>
      </c>
      <c r="F29" s="101">
        <v>350</v>
      </c>
      <c r="G29" s="95"/>
      <c r="H29" s="96"/>
      <c r="I29" s="96">
        <v>350</v>
      </c>
      <c r="J29" s="97"/>
      <c r="K29" s="98"/>
      <c r="L29" s="96"/>
      <c r="M29" s="96">
        <v>350</v>
      </c>
      <c r="N29" s="99"/>
      <c r="O29" s="69"/>
      <c r="P29" s="34"/>
      <c r="Q29" s="68">
        <f t="shared" si="0"/>
        <v>1</v>
      </c>
      <c r="R29" s="68" t="str">
        <f t="shared" si="0"/>
        <v>100%</v>
      </c>
      <c r="S29" s="34"/>
      <c r="T29" s="34">
        <f t="shared" ref="T29:T37" si="4">IFERROR(((K29+L29+M29)/(G29+H29+I29)),"100%")</f>
        <v>1</v>
      </c>
      <c r="U29" s="34">
        <f t="shared" si="3"/>
        <v>1</v>
      </c>
      <c r="V29" s="73" t="s">
        <v>98</v>
      </c>
    </row>
    <row r="30" spans="1:22" ht="186" customHeight="1">
      <c r="A30" s="6" t="s">
        <v>99</v>
      </c>
      <c r="B30" s="7" t="s">
        <v>100</v>
      </c>
      <c r="C30" s="7" t="s">
        <v>101</v>
      </c>
      <c r="D30" s="8" t="s">
        <v>31</v>
      </c>
      <c r="E30" s="54" t="s">
        <v>102</v>
      </c>
      <c r="F30" s="100">
        <v>30</v>
      </c>
      <c r="G30" s="95">
        <v>7</v>
      </c>
      <c r="H30" s="96">
        <v>10</v>
      </c>
      <c r="I30" s="96">
        <v>7</v>
      </c>
      <c r="J30" s="97">
        <v>6</v>
      </c>
      <c r="K30" s="98">
        <v>8</v>
      </c>
      <c r="L30" s="96">
        <v>3</v>
      </c>
      <c r="M30" s="96">
        <v>7</v>
      </c>
      <c r="N30" s="99">
        <v>6</v>
      </c>
      <c r="O30" s="34">
        <f t="shared" si="0"/>
        <v>1.1428571428571428</v>
      </c>
      <c r="P30" s="68">
        <f t="shared" si="0"/>
        <v>0.3</v>
      </c>
      <c r="Q30" s="68">
        <f t="shared" si="0"/>
        <v>1</v>
      </c>
      <c r="R30" s="68">
        <f t="shared" si="0"/>
        <v>1</v>
      </c>
      <c r="S30" s="34">
        <f t="shared" ref="S30:S37" si="5">IFERROR(((K30+L30)/(G30+H30)),"100%")</f>
        <v>0.6470588235294118</v>
      </c>
      <c r="T30" s="34">
        <f t="shared" si="4"/>
        <v>0.75</v>
      </c>
      <c r="U30" s="34">
        <f t="shared" si="3"/>
        <v>0.8</v>
      </c>
      <c r="V30" s="92" t="s">
        <v>103</v>
      </c>
    </row>
    <row r="31" spans="1:22" ht="207.4" customHeight="1">
      <c r="A31" s="10" t="s">
        <v>39</v>
      </c>
      <c r="B31" s="11" t="s">
        <v>104</v>
      </c>
      <c r="C31" s="11" t="s">
        <v>105</v>
      </c>
      <c r="D31" s="12" t="s">
        <v>31</v>
      </c>
      <c r="E31" s="55" t="s">
        <v>106</v>
      </c>
      <c r="F31" s="101">
        <v>20</v>
      </c>
      <c r="G31" s="95">
        <v>3</v>
      </c>
      <c r="H31" s="96">
        <v>6</v>
      </c>
      <c r="I31" s="96">
        <v>7</v>
      </c>
      <c r="J31" s="97">
        <v>4</v>
      </c>
      <c r="K31" s="98">
        <v>4</v>
      </c>
      <c r="L31" s="96">
        <v>0</v>
      </c>
      <c r="M31" s="96">
        <v>1</v>
      </c>
      <c r="N31" s="99">
        <v>1</v>
      </c>
      <c r="O31" s="34">
        <f t="shared" si="0"/>
        <v>1.3333333333333333</v>
      </c>
      <c r="P31" s="68">
        <f t="shared" si="0"/>
        <v>0</v>
      </c>
      <c r="Q31" s="68">
        <f t="shared" si="0"/>
        <v>0.14285714285714285</v>
      </c>
      <c r="R31" s="68">
        <f t="shared" si="0"/>
        <v>0.25</v>
      </c>
      <c r="S31" s="34">
        <f t="shared" si="5"/>
        <v>0.44444444444444442</v>
      </c>
      <c r="T31" s="34">
        <f t="shared" si="4"/>
        <v>0.3125</v>
      </c>
      <c r="U31" s="34">
        <f t="shared" si="3"/>
        <v>0.3</v>
      </c>
      <c r="V31" s="73" t="s">
        <v>107</v>
      </c>
    </row>
    <row r="32" spans="1:22" ht="229.35" customHeight="1">
      <c r="A32" s="10" t="s">
        <v>39</v>
      </c>
      <c r="B32" s="11" t="s">
        <v>108</v>
      </c>
      <c r="C32" s="11" t="s">
        <v>109</v>
      </c>
      <c r="D32" s="12" t="s">
        <v>31</v>
      </c>
      <c r="E32" s="55" t="s">
        <v>110</v>
      </c>
      <c r="F32" s="101">
        <v>1810</v>
      </c>
      <c r="G32" s="95">
        <v>400</v>
      </c>
      <c r="H32" s="96">
        <v>600</v>
      </c>
      <c r="I32" s="96">
        <v>410</v>
      </c>
      <c r="J32" s="97">
        <v>400</v>
      </c>
      <c r="K32" s="98">
        <v>1500</v>
      </c>
      <c r="L32" s="96">
        <v>600</v>
      </c>
      <c r="M32" s="96">
        <v>1900</v>
      </c>
      <c r="N32" s="99">
        <v>500</v>
      </c>
      <c r="O32" s="34">
        <f t="shared" si="0"/>
        <v>3.75</v>
      </c>
      <c r="P32" s="68">
        <f t="shared" si="0"/>
        <v>1</v>
      </c>
      <c r="Q32" s="68">
        <f t="shared" si="0"/>
        <v>4.6341463414634143</v>
      </c>
      <c r="R32" s="68">
        <f t="shared" si="0"/>
        <v>1.25</v>
      </c>
      <c r="S32" s="34">
        <f t="shared" si="5"/>
        <v>2.1</v>
      </c>
      <c r="T32" s="34">
        <f t="shared" si="4"/>
        <v>2.8368794326241136</v>
      </c>
      <c r="U32" s="34">
        <f t="shared" si="3"/>
        <v>2.4861878453038675</v>
      </c>
      <c r="V32" s="73" t="s">
        <v>111</v>
      </c>
    </row>
    <row r="33" spans="1:22" ht="210" customHeight="1">
      <c r="A33" s="10" t="s">
        <v>39</v>
      </c>
      <c r="B33" s="11" t="s">
        <v>112</v>
      </c>
      <c r="C33" s="11" t="s">
        <v>113</v>
      </c>
      <c r="D33" s="12" t="s">
        <v>88</v>
      </c>
      <c r="E33" s="55" t="s">
        <v>114</v>
      </c>
      <c r="F33" s="101">
        <v>60</v>
      </c>
      <c r="G33" s="95"/>
      <c r="H33" s="96">
        <v>40</v>
      </c>
      <c r="I33" s="96">
        <v>20</v>
      </c>
      <c r="J33" s="97"/>
      <c r="K33" s="98"/>
      <c r="L33" s="96">
        <v>71</v>
      </c>
      <c r="M33" s="96">
        <v>0</v>
      </c>
      <c r="N33" s="99"/>
      <c r="O33" s="69"/>
      <c r="P33" s="68">
        <f t="shared" si="0"/>
        <v>1.7749999999999999</v>
      </c>
      <c r="Q33" s="68">
        <f t="shared" si="0"/>
        <v>0</v>
      </c>
      <c r="R33" s="68" t="str">
        <f t="shared" si="0"/>
        <v>100%</v>
      </c>
      <c r="S33" s="34">
        <f t="shared" si="5"/>
        <v>1.7749999999999999</v>
      </c>
      <c r="T33" s="34">
        <f t="shared" si="4"/>
        <v>1.1833333333333333</v>
      </c>
      <c r="U33" s="34">
        <f t="shared" si="3"/>
        <v>1.1833333333333333</v>
      </c>
      <c r="V33" s="73" t="s">
        <v>115</v>
      </c>
    </row>
    <row r="34" spans="1:22" ht="190.7" customHeight="1">
      <c r="A34" s="6" t="s">
        <v>116</v>
      </c>
      <c r="B34" s="7" t="s">
        <v>117</v>
      </c>
      <c r="C34" s="7" t="s">
        <v>118</v>
      </c>
      <c r="D34" s="8" t="s">
        <v>31</v>
      </c>
      <c r="E34" s="54" t="s">
        <v>119</v>
      </c>
      <c r="F34" s="100">
        <v>1600</v>
      </c>
      <c r="G34" s="95">
        <v>240</v>
      </c>
      <c r="H34" s="96">
        <v>315</v>
      </c>
      <c r="I34" s="96">
        <v>435</v>
      </c>
      <c r="J34" s="97">
        <v>610</v>
      </c>
      <c r="K34" s="98">
        <v>3235</v>
      </c>
      <c r="L34" s="96">
        <v>928</v>
      </c>
      <c r="M34" s="96">
        <v>898</v>
      </c>
      <c r="N34" s="99">
        <v>610</v>
      </c>
      <c r="O34" s="34">
        <f t="shared" si="0"/>
        <v>13.479166666666666</v>
      </c>
      <c r="P34" s="68">
        <f t="shared" si="0"/>
        <v>2.9460317460317462</v>
      </c>
      <c r="Q34" s="68">
        <f t="shared" si="0"/>
        <v>2.0643678160919539</v>
      </c>
      <c r="R34" s="68">
        <f t="shared" si="0"/>
        <v>1</v>
      </c>
      <c r="S34" s="34">
        <f t="shared" si="5"/>
        <v>7.5009009009009011</v>
      </c>
      <c r="T34" s="34">
        <f t="shared" si="4"/>
        <v>5.1121212121212123</v>
      </c>
      <c r="U34" s="34">
        <f t="shared" si="3"/>
        <v>3.5443750000000001</v>
      </c>
      <c r="V34" s="92" t="s">
        <v>120</v>
      </c>
    </row>
    <row r="35" spans="1:22" ht="204" customHeight="1">
      <c r="A35" s="10" t="s">
        <v>39</v>
      </c>
      <c r="B35" s="11" t="s">
        <v>121</v>
      </c>
      <c r="C35" s="11" t="s">
        <v>122</v>
      </c>
      <c r="D35" s="12" t="s">
        <v>24</v>
      </c>
      <c r="E35" s="55" t="s">
        <v>123</v>
      </c>
      <c r="F35" s="101">
        <v>120</v>
      </c>
      <c r="G35" s="95"/>
      <c r="H35" s="96"/>
      <c r="I35" s="96">
        <v>120</v>
      </c>
      <c r="J35" s="97"/>
      <c r="K35" s="98"/>
      <c r="L35" s="96"/>
      <c r="M35" s="96">
        <v>300</v>
      </c>
      <c r="N35" s="99"/>
      <c r="O35" s="34"/>
      <c r="P35" s="34"/>
      <c r="Q35" s="68">
        <f t="shared" si="0"/>
        <v>2.5</v>
      </c>
      <c r="R35" s="68" t="str">
        <f t="shared" si="0"/>
        <v>100%</v>
      </c>
      <c r="S35" s="34"/>
      <c r="T35" s="34">
        <f t="shared" si="4"/>
        <v>2.5</v>
      </c>
      <c r="U35" s="34">
        <f t="shared" si="3"/>
        <v>2.5</v>
      </c>
      <c r="V35" s="73" t="s">
        <v>124</v>
      </c>
    </row>
    <row r="36" spans="1:22" ht="211.35" customHeight="1">
      <c r="A36" s="10" t="s">
        <v>39</v>
      </c>
      <c r="B36" s="11" t="s">
        <v>125</v>
      </c>
      <c r="C36" s="11" t="s">
        <v>126</v>
      </c>
      <c r="D36" s="12" t="s">
        <v>31</v>
      </c>
      <c r="E36" s="55" t="s">
        <v>127</v>
      </c>
      <c r="F36" s="101">
        <v>1400</v>
      </c>
      <c r="G36" s="95">
        <v>200</v>
      </c>
      <c r="H36" s="96">
        <v>300</v>
      </c>
      <c r="I36" s="96">
        <v>300</v>
      </c>
      <c r="J36" s="97">
        <v>600</v>
      </c>
      <c r="K36" s="98">
        <v>3000</v>
      </c>
      <c r="L36" s="96">
        <v>840</v>
      </c>
      <c r="M36" s="96">
        <v>570</v>
      </c>
      <c r="N36" s="99">
        <v>600</v>
      </c>
      <c r="O36" s="34">
        <f>IFERROR((K36/G36),"100%")</f>
        <v>15</v>
      </c>
      <c r="P36" s="68">
        <f t="shared" si="0"/>
        <v>2.8</v>
      </c>
      <c r="Q36" s="68">
        <f t="shared" si="0"/>
        <v>1.9</v>
      </c>
      <c r="R36" s="68">
        <f t="shared" si="0"/>
        <v>1</v>
      </c>
      <c r="S36" s="34">
        <f t="shared" si="5"/>
        <v>7.68</v>
      </c>
      <c r="T36" s="34">
        <f t="shared" si="4"/>
        <v>5.5125000000000002</v>
      </c>
      <c r="U36" s="34">
        <f t="shared" si="3"/>
        <v>3.5785714285714287</v>
      </c>
      <c r="V36" s="73" t="s">
        <v>128</v>
      </c>
    </row>
    <row r="37" spans="1:22" ht="208.7" customHeight="1" thickBot="1">
      <c r="A37" s="13" t="s">
        <v>39</v>
      </c>
      <c r="B37" s="71" t="s">
        <v>129</v>
      </c>
      <c r="C37" s="14" t="s">
        <v>130</v>
      </c>
      <c r="D37" s="15" t="s">
        <v>31</v>
      </c>
      <c r="E37" s="56" t="s">
        <v>131</v>
      </c>
      <c r="F37" s="114">
        <v>80</v>
      </c>
      <c r="G37" s="115">
        <v>40</v>
      </c>
      <c r="H37" s="116">
        <v>15</v>
      </c>
      <c r="I37" s="116">
        <v>15</v>
      </c>
      <c r="J37" s="117">
        <v>10</v>
      </c>
      <c r="K37" s="118">
        <v>55</v>
      </c>
      <c r="L37" s="116">
        <v>88</v>
      </c>
      <c r="M37" s="116">
        <v>28</v>
      </c>
      <c r="N37" s="119">
        <v>10</v>
      </c>
      <c r="O37" s="70">
        <f>IFERROR((K37/G37),"100%")</f>
        <v>1.375</v>
      </c>
      <c r="P37" s="68">
        <f t="shared" si="0"/>
        <v>5.8666666666666663</v>
      </c>
      <c r="Q37" s="68">
        <f t="shared" si="0"/>
        <v>1.8666666666666667</v>
      </c>
      <c r="R37" s="68">
        <f t="shared" si="0"/>
        <v>1</v>
      </c>
      <c r="S37" s="34">
        <f t="shared" si="5"/>
        <v>2.6</v>
      </c>
      <c r="T37" s="34">
        <f t="shared" si="4"/>
        <v>2.4428571428571431</v>
      </c>
      <c r="U37" s="34">
        <f t="shared" si="3"/>
        <v>2.2625000000000002</v>
      </c>
      <c r="V37" s="73" t="s">
        <v>132</v>
      </c>
    </row>
    <row r="38" spans="1:22" ht="29.1" customHeight="1"/>
    <row r="39" spans="1:22" ht="66" customHeight="1"/>
    <row r="40" spans="1:22" ht="98.45" customHeight="1"/>
    <row r="41" spans="1:22" ht="78.75" customHeight="1"/>
    <row r="42" spans="1:22" ht="92.65" customHeight="1">
      <c r="B42" s="153" t="s">
        <v>133</v>
      </c>
      <c r="C42" s="154"/>
      <c r="D42" s="154"/>
      <c r="E42" s="154"/>
      <c r="F42" s="46"/>
      <c r="I42" s="153" t="s">
        <v>134</v>
      </c>
      <c r="J42" s="154"/>
      <c r="K42" s="154"/>
      <c r="L42" s="154"/>
      <c r="M42" s="154"/>
      <c r="N42" s="154"/>
      <c r="R42" s="153" t="s">
        <v>135</v>
      </c>
      <c r="S42" s="153"/>
      <c r="T42" s="153"/>
      <c r="U42" s="153"/>
    </row>
    <row r="43" spans="1:22" ht="49.9" customHeight="1"/>
    <row r="44" spans="1:22" ht="49.9" customHeight="1"/>
    <row r="45" spans="1:22" ht="49.9" customHeight="1" thickBot="1"/>
    <row r="46" spans="1:22" ht="116.85" customHeight="1" thickBot="1">
      <c r="D46" s="157" t="s">
        <v>136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9"/>
    </row>
    <row r="47" spans="1:22" ht="116.85" customHeight="1" thickBot="1">
      <c r="D47" s="145" t="s">
        <v>137</v>
      </c>
      <c r="E47" s="160" t="s">
        <v>138</v>
      </c>
      <c r="F47" s="122" t="s">
        <v>139</v>
      </c>
      <c r="G47" s="123"/>
      <c r="H47" s="123"/>
      <c r="I47" s="124"/>
      <c r="J47" s="122" t="s">
        <v>140</v>
      </c>
      <c r="K47" s="123"/>
      <c r="L47" s="123"/>
      <c r="M47" s="124"/>
      <c r="N47" s="122" t="s">
        <v>141</v>
      </c>
      <c r="O47" s="123"/>
      <c r="P47" s="123"/>
      <c r="Q47" s="124"/>
      <c r="R47" s="122" t="s">
        <v>142</v>
      </c>
      <c r="S47" s="123"/>
      <c r="T47" s="123"/>
      <c r="U47" s="124"/>
      <c r="V47" s="145" t="s">
        <v>143</v>
      </c>
    </row>
    <row r="48" spans="1:22" ht="78.2" customHeight="1" thickBot="1">
      <c r="D48" s="146"/>
      <c r="E48" s="161"/>
      <c r="F48" s="75" t="s">
        <v>144</v>
      </c>
      <c r="G48" s="76" t="s">
        <v>145</v>
      </c>
      <c r="H48" s="77" t="s">
        <v>146</v>
      </c>
      <c r="I48" s="78" t="s">
        <v>147</v>
      </c>
      <c r="J48" s="75" t="s">
        <v>144</v>
      </c>
      <c r="K48" s="76" t="s">
        <v>145</v>
      </c>
      <c r="L48" s="77" t="s">
        <v>146</v>
      </c>
      <c r="M48" s="78" t="s">
        <v>147</v>
      </c>
      <c r="N48" s="75" t="s">
        <v>17</v>
      </c>
      <c r="O48" s="76" t="s">
        <v>18</v>
      </c>
      <c r="P48" s="77" t="s">
        <v>19</v>
      </c>
      <c r="Q48" s="78" t="s">
        <v>20</v>
      </c>
      <c r="R48" s="75" t="s">
        <v>17</v>
      </c>
      <c r="S48" s="76" t="s">
        <v>18</v>
      </c>
      <c r="T48" s="77" t="s">
        <v>19</v>
      </c>
      <c r="U48" s="78" t="s">
        <v>20</v>
      </c>
      <c r="V48" s="146"/>
    </row>
    <row r="49" spans="4:22" ht="7.5" customHeight="1" thickBot="1">
      <c r="D49" s="147"/>
      <c r="E49" s="148"/>
      <c r="F49" s="40"/>
      <c r="G49" s="41"/>
      <c r="H49" s="41"/>
      <c r="I49" s="42"/>
      <c r="J49" s="40"/>
      <c r="K49" s="41"/>
      <c r="L49" s="41"/>
      <c r="M49" s="79"/>
      <c r="N49" s="43" t="str">
        <f>IFERROR((J49/F49),"100%")</f>
        <v>100%</v>
      </c>
      <c r="O49" s="39" t="str">
        <f t="shared" ref="O49:Q56" si="6">IFERROR((K49/G49),"100%")</f>
        <v>100%</v>
      </c>
      <c r="P49" s="39" t="str">
        <f t="shared" si="6"/>
        <v>100%</v>
      </c>
      <c r="Q49" s="80" t="str">
        <f t="shared" si="6"/>
        <v>100%</v>
      </c>
      <c r="R49" s="43" t="str">
        <f>IFERROR(((J49)/(F49)),"100%")</f>
        <v>100%</v>
      </c>
      <c r="S49" s="43" t="str">
        <f t="shared" ref="S49:S56" si="7">IFERROR(((K49+L49)/(G49+H49)),"100%")</f>
        <v>100%</v>
      </c>
      <c r="T49" s="39" t="str">
        <f t="shared" ref="T49:T56" si="8">IFERROR(((K49+L49+M49)/(G49+H49+I49)),"100%")</f>
        <v>100%</v>
      </c>
      <c r="U49" s="80" t="str">
        <f t="shared" ref="U49:U56" si="9">IFERROR(((K49+L49+M49+N49)/(G49+H49+I49+J49)),"100%")</f>
        <v>100%</v>
      </c>
      <c r="V49" s="81"/>
    </row>
    <row r="50" spans="4:22" ht="58.15" customHeight="1" thickBot="1">
      <c r="D50" s="82" t="s">
        <v>148</v>
      </c>
      <c r="E50" s="83">
        <v>11604369</v>
      </c>
      <c r="F50" s="93">
        <v>3906353.59</v>
      </c>
      <c r="G50" s="88">
        <v>2527952.64</v>
      </c>
      <c r="H50" s="88">
        <v>2455847.94</v>
      </c>
      <c r="I50" s="85">
        <v>2714214.83</v>
      </c>
      <c r="J50" s="40">
        <v>2800000</v>
      </c>
      <c r="K50" s="41">
        <v>1621425.18</v>
      </c>
      <c r="L50" s="41">
        <v>1530000</v>
      </c>
      <c r="M50" s="79">
        <v>2150000</v>
      </c>
      <c r="N50" s="80">
        <f>IFERROR(J50/F50,"100"%)</f>
        <v>0.71678099165621101</v>
      </c>
      <c r="O50" s="39">
        <f t="shared" si="6"/>
        <v>0.641398558795785</v>
      </c>
      <c r="P50" s="39">
        <f t="shared" si="6"/>
        <v>0.62300274177398784</v>
      </c>
      <c r="Q50" s="80">
        <f t="shared" si="6"/>
        <v>0.7921259497355263</v>
      </c>
      <c r="R50" s="34">
        <f>IFERROR(J50/E50,"100%")</f>
        <v>0.24128843196902822</v>
      </c>
      <c r="S50" s="43">
        <f t="shared" si="7"/>
        <v>0.63233372391477183</v>
      </c>
      <c r="T50" s="39">
        <f t="shared" si="8"/>
        <v>0.68867427481546173</v>
      </c>
      <c r="U50" s="80">
        <f t="shared" si="9"/>
        <v>0.5049931524896657</v>
      </c>
      <c r="V50" s="87" t="s">
        <v>149</v>
      </c>
    </row>
    <row r="51" spans="4:22" ht="58.15" customHeight="1" thickBot="1">
      <c r="D51" s="82" t="s">
        <v>150</v>
      </c>
      <c r="E51" s="83">
        <v>6060275.5</v>
      </c>
      <c r="F51" s="93">
        <v>3792474.98</v>
      </c>
      <c r="G51" s="84">
        <v>2167800.52</v>
      </c>
      <c r="H51" s="84">
        <v>100000</v>
      </c>
      <c r="I51" s="86">
        <v>0</v>
      </c>
      <c r="J51" s="40">
        <v>1400000</v>
      </c>
      <c r="K51" s="41">
        <v>665140.28</v>
      </c>
      <c r="L51" s="41">
        <v>100000</v>
      </c>
      <c r="M51" s="79">
        <v>330000</v>
      </c>
      <c r="N51" s="80">
        <f t="shared" ref="N51:N56" si="10">IFERROR(J51/F51,"100"%)</f>
        <v>0.36915207282395834</v>
      </c>
      <c r="O51" s="39">
        <f t="shared" si="6"/>
        <v>0.30682725364416835</v>
      </c>
      <c r="P51" s="39">
        <f t="shared" si="6"/>
        <v>1</v>
      </c>
      <c r="Q51" s="80" t="str">
        <f t="shared" si="6"/>
        <v>100%</v>
      </c>
      <c r="R51" s="34">
        <f t="shared" ref="R51:R56" si="11">IFERROR(J51/E51,"100%")</f>
        <v>0.23101260000473575</v>
      </c>
      <c r="S51" s="43">
        <f t="shared" si="7"/>
        <v>0.33739311427620627</v>
      </c>
      <c r="T51" s="39">
        <f t="shared" si="8"/>
        <v>0.48290855846527453</v>
      </c>
      <c r="U51" s="80">
        <f t="shared" si="9"/>
        <v>0.2985823910489202</v>
      </c>
      <c r="V51" s="87" t="s">
        <v>151</v>
      </c>
    </row>
    <row r="52" spans="4:22" ht="58.15" customHeight="1" thickBot="1">
      <c r="D52" s="82" t="s">
        <v>152</v>
      </c>
      <c r="E52" s="83">
        <v>5329579</v>
      </c>
      <c r="F52" s="93">
        <v>3055079</v>
      </c>
      <c r="G52" s="84">
        <v>953500</v>
      </c>
      <c r="H52" s="84">
        <v>557500</v>
      </c>
      <c r="I52" s="85">
        <v>763500</v>
      </c>
      <c r="J52" s="40">
        <v>1628975</v>
      </c>
      <c r="K52" s="41">
        <v>2039713.94</v>
      </c>
      <c r="L52" s="41">
        <v>80000</v>
      </c>
      <c r="M52" s="79">
        <v>280000</v>
      </c>
      <c r="N52" s="80">
        <f t="shared" si="10"/>
        <v>0.53320225107108521</v>
      </c>
      <c r="O52" s="39">
        <f t="shared" si="6"/>
        <v>2.1391860933403253</v>
      </c>
      <c r="P52" s="39">
        <f t="shared" si="6"/>
        <v>0.14349775784753363</v>
      </c>
      <c r="Q52" s="80">
        <f t="shared" si="6"/>
        <v>0.36673215455140801</v>
      </c>
      <c r="R52" s="34">
        <f t="shared" si="11"/>
        <v>0.30564796956757745</v>
      </c>
      <c r="S52" s="43">
        <f t="shared" si="7"/>
        <v>1.4028550231634678</v>
      </c>
      <c r="T52" s="39">
        <f t="shared" si="8"/>
        <v>1.0550511936689382</v>
      </c>
      <c r="U52" s="80">
        <f t="shared" si="9"/>
        <v>0.61476363322481919</v>
      </c>
      <c r="V52" s="87" t="s">
        <v>153</v>
      </c>
    </row>
    <row r="53" spans="4:22" ht="58.15" customHeight="1" thickBot="1">
      <c r="D53" s="82" t="s">
        <v>154</v>
      </c>
      <c r="E53" s="83">
        <v>5000</v>
      </c>
      <c r="F53" s="93">
        <v>5000</v>
      </c>
      <c r="G53" s="86">
        <v>0</v>
      </c>
      <c r="H53" s="86">
        <v>0</v>
      </c>
      <c r="I53" s="86">
        <v>0</v>
      </c>
      <c r="J53" s="40">
        <v>0</v>
      </c>
      <c r="K53" s="41">
        <v>0</v>
      </c>
      <c r="L53" s="41">
        <v>0</v>
      </c>
      <c r="M53" s="79">
        <v>0</v>
      </c>
      <c r="N53" s="80">
        <f t="shared" si="10"/>
        <v>0</v>
      </c>
      <c r="O53" s="39">
        <v>0</v>
      </c>
      <c r="P53" s="39">
        <v>0</v>
      </c>
      <c r="Q53" s="80" t="str">
        <f t="shared" si="6"/>
        <v>100%</v>
      </c>
      <c r="R53" s="34">
        <f t="shared" si="11"/>
        <v>0</v>
      </c>
      <c r="S53" s="43">
        <v>0</v>
      </c>
      <c r="T53" s="43">
        <v>0</v>
      </c>
      <c r="U53" s="80" t="str">
        <f t="shared" si="9"/>
        <v>100%</v>
      </c>
      <c r="V53" s="87" t="s">
        <v>155</v>
      </c>
    </row>
    <row r="54" spans="4:22" ht="58.15" customHeight="1" thickBot="1">
      <c r="D54" s="82" t="s">
        <v>156</v>
      </c>
      <c r="E54" s="83">
        <v>3992000</v>
      </c>
      <c r="F54" s="93">
        <v>3182000</v>
      </c>
      <c r="G54" s="84">
        <v>30000</v>
      </c>
      <c r="H54" s="84">
        <v>780000</v>
      </c>
      <c r="I54" s="86">
        <v>0</v>
      </c>
      <c r="J54" s="40">
        <v>2800000</v>
      </c>
      <c r="K54" s="41">
        <v>561774</v>
      </c>
      <c r="L54" s="41">
        <v>190000</v>
      </c>
      <c r="M54" s="79">
        <v>730000</v>
      </c>
      <c r="N54" s="80">
        <f t="shared" si="10"/>
        <v>0.87994971715901948</v>
      </c>
      <c r="O54" s="39">
        <f t="shared" si="6"/>
        <v>18.7258</v>
      </c>
      <c r="P54" s="39">
        <f t="shared" si="6"/>
        <v>0.24358974358974358</v>
      </c>
      <c r="Q54" s="80" t="str">
        <f t="shared" si="6"/>
        <v>100%</v>
      </c>
      <c r="R54" s="34">
        <f t="shared" si="11"/>
        <v>0.70140280561122248</v>
      </c>
      <c r="S54" s="43">
        <f t="shared" si="7"/>
        <v>0.92811604938271608</v>
      </c>
      <c r="T54" s="39">
        <f t="shared" si="8"/>
        <v>1.8293506172839507</v>
      </c>
      <c r="U54" s="80">
        <f t="shared" si="9"/>
        <v>0.41046395566474159</v>
      </c>
      <c r="V54" s="87" t="s">
        <v>157</v>
      </c>
    </row>
    <row r="55" spans="4:22" ht="58.15" customHeight="1" thickBot="1">
      <c r="D55" s="82" t="s">
        <v>158</v>
      </c>
      <c r="E55" s="83">
        <v>2423000</v>
      </c>
      <c r="F55" s="93">
        <v>1752000</v>
      </c>
      <c r="G55" s="84">
        <v>668000</v>
      </c>
      <c r="H55" s="84">
        <v>3000</v>
      </c>
      <c r="I55" s="86">
        <v>0</v>
      </c>
      <c r="J55" s="40">
        <v>800000</v>
      </c>
      <c r="K55" s="41">
        <v>178789.64</v>
      </c>
      <c r="L55" s="41">
        <v>14000</v>
      </c>
      <c r="M55" s="79">
        <v>0</v>
      </c>
      <c r="N55" s="80">
        <f t="shared" si="10"/>
        <v>0.45662100456621002</v>
      </c>
      <c r="O55" s="39">
        <f t="shared" si="6"/>
        <v>0.26764916167664671</v>
      </c>
      <c r="P55" s="39">
        <f t="shared" si="6"/>
        <v>4.666666666666667</v>
      </c>
      <c r="Q55" s="80" t="str">
        <f t="shared" si="6"/>
        <v>100%</v>
      </c>
      <c r="R55" s="34">
        <f t="shared" si="11"/>
        <v>0.33016921172100699</v>
      </c>
      <c r="S55" s="43">
        <f t="shared" si="7"/>
        <v>0.28731690014903133</v>
      </c>
      <c r="T55" s="39">
        <f t="shared" si="8"/>
        <v>0.28731690014903133</v>
      </c>
      <c r="U55" s="80">
        <f t="shared" si="9"/>
        <v>0.13106056874303507</v>
      </c>
      <c r="V55" s="87" t="s">
        <v>159</v>
      </c>
    </row>
    <row r="56" spans="4:22" ht="58.15" customHeight="1">
      <c r="D56" s="82" t="s">
        <v>160</v>
      </c>
      <c r="E56" s="83">
        <v>425000</v>
      </c>
      <c r="F56" s="93">
        <v>47000</v>
      </c>
      <c r="G56" s="84">
        <v>313000</v>
      </c>
      <c r="H56" s="84">
        <v>20000</v>
      </c>
      <c r="I56" s="85">
        <v>45000</v>
      </c>
      <c r="J56" s="40">
        <v>70000</v>
      </c>
      <c r="K56" s="41">
        <v>116454.24</v>
      </c>
      <c r="L56" s="41">
        <v>20000</v>
      </c>
      <c r="M56" s="79">
        <v>45000</v>
      </c>
      <c r="N56" s="80">
        <f t="shared" si="10"/>
        <v>1.4893617021276595</v>
      </c>
      <c r="O56" s="39">
        <f t="shared" si="6"/>
        <v>0.37205827476038339</v>
      </c>
      <c r="P56" s="39">
        <f t="shared" si="6"/>
        <v>1</v>
      </c>
      <c r="Q56" s="80">
        <f t="shared" si="6"/>
        <v>1</v>
      </c>
      <c r="R56" s="34">
        <f t="shared" si="11"/>
        <v>0.16470588235294117</v>
      </c>
      <c r="S56" s="43">
        <f t="shared" si="7"/>
        <v>0.40977249249249248</v>
      </c>
      <c r="T56" s="39">
        <f t="shared" si="8"/>
        <v>0.48003767195767194</v>
      </c>
      <c r="U56" s="80">
        <f t="shared" si="9"/>
        <v>0.40503511018237076</v>
      </c>
      <c r="V56" s="87" t="s">
        <v>159</v>
      </c>
    </row>
  </sheetData>
  <mergeCells count="26">
    <mergeCell ref="V47:V48"/>
    <mergeCell ref="D49:E49"/>
    <mergeCell ref="A10:A11"/>
    <mergeCell ref="B10:B11"/>
    <mergeCell ref="V10:V11"/>
    <mergeCell ref="I42:N42"/>
    <mergeCell ref="B42:E42"/>
    <mergeCell ref="S10:U10"/>
    <mergeCell ref="A13:E13"/>
    <mergeCell ref="R42:U42"/>
    <mergeCell ref="D46:V46"/>
    <mergeCell ref="D47:D48"/>
    <mergeCell ref="E47:E48"/>
    <mergeCell ref="F47:I47"/>
    <mergeCell ref="J47:M47"/>
    <mergeCell ref="N47:Q47"/>
    <mergeCell ref="R47:U47"/>
    <mergeCell ref="D2:R2"/>
    <mergeCell ref="D3:R3"/>
    <mergeCell ref="C10:E10"/>
    <mergeCell ref="K10:N10"/>
    <mergeCell ref="O10:R10"/>
    <mergeCell ref="D4:R4"/>
    <mergeCell ref="D5:R5"/>
    <mergeCell ref="F10:J10"/>
    <mergeCell ref="F9:U9"/>
  </mergeCells>
  <conditionalFormatting sqref="F49:I50 F51:H51 F52:I52 F53 F54:H55 F56:I56">
    <cfRule type="containsBlanks" dxfId="109" priority="151">
      <formula>LEN(TRIM(F49))=0</formula>
    </cfRule>
  </conditionalFormatting>
  <conditionalFormatting sqref="G53:I53">
    <cfRule type="containsBlanks" dxfId="108" priority="141">
      <formula>LEN(TRIM(G53))=0</formula>
    </cfRule>
  </conditionalFormatting>
  <conditionalFormatting sqref="G13:J37">
    <cfRule type="containsBlanks" dxfId="107" priority="269">
      <formula>LEN(TRIM(G13))=0</formula>
    </cfRule>
  </conditionalFormatting>
  <conditionalFormatting sqref="I51">
    <cfRule type="containsBlanks" dxfId="106" priority="142">
      <formula>LEN(TRIM(I51))=0</formula>
    </cfRule>
  </conditionalFormatting>
  <conditionalFormatting sqref="I54:I55">
    <cfRule type="containsBlanks" dxfId="105" priority="140">
      <formula>LEN(TRIM(I54))=0</formula>
    </cfRule>
  </conditionalFormatting>
  <conditionalFormatting sqref="J49:M56">
    <cfRule type="containsBlanks" dxfId="104" priority="143">
      <formula>LEN(TRIM(J49))=0</formula>
    </cfRule>
  </conditionalFormatting>
  <conditionalFormatting sqref="K13:N37">
    <cfRule type="containsBlanks" dxfId="103" priority="267">
      <formula>LEN(TRIM(K13))=0</formula>
    </cfRule>
  </conditionalFormatting>
  <conditionalFormatting sqref="N50:P56">
    <cfRule type="cellIs" dxfId="102" priority="25" stopIfTrue="1" operator="between">
      <formula>0.5</formula>
      <formula>0.7</formula>
    </cfRule>
    <cfRule type="cellIs" dxfId="101" priority="23" stopIfTrue="1" operator="equal">
      <formula>"100%"</formula>
    </cfRule>
    <cfRule type="cellIs" dxfId="100" priority="24" stopIfTrue="1" operator="lessThan">
      <formula>0.5</formula>
    </cfRule>
    <cfRule type="cellIs" dxfId="99" priority="26" stopIfTrue="1" operator="between">
      <formula>0.7</formula>
      <formula>1.2</formula>
    </cfRule>
    <cfRule type="cellIs" dxfId="98" priority="27" stopIfTrue="1" operator="greaterThanOrEqual">
      <formula>1.2</formula>
    </cfRule>
    <cfRule type="containsBlanks" dxfId="97" priority="28" stopIfTrue="1">
      <formula>LEN(TRIM(N50))=0</formula>
    </cfRule>
  </conditionalFormatting>
  <conditionalFormatting sqref="N49:U49 Q50:Q56 U50:U56">
    <cfRule type="cellIs" dxfId="96" priority="156" stopIfTrue="1" operator="between">
      <formula>0.7</formula>
      <formula>1.2</formula>
    </cfRule>
    <cfRule type="cellIs" dxfId="95" priority="153" stopIfTrue="1" operator="equal">
      <formula>"100%"</formula>
    </cfRule>
    <cfRule type="cellIs" dxfId="94" priority="154" stopIfTrue="1" operator="lessThan">
      <formula>0.5</formula>
    </cfRule>
    <cfRule type="cellIs" dxfId="93" priority="155" stopIfTrue="1" operator="between">
      <formula>0.5</formula>
      <formula>0.7</formula>
    </cfRule>
    <cfRule type="containsBlanks" dxfId="92" priority="158" stopIfTrue="1">
      <formula>LEN(TRIM(N49))=0</formula>
    </cfRule>
    <cfRule type="cellIs" dxfId="91" priority="157" stopIfTrue="1" operator="greaterThanOrEqual">
      <formula>1.2</formula>
    </cfRule>
  </conditionalFormatting>
  <conditionalFormatting sqref="O28:O29">
    <cfRule type="containsBlanks" dxfId="90" priority="170">
      <formula>LEN(TRIM(O28))=0</formula>
    </cfRule>
  </conditionalFormatting>
  <conditionalFormatting sqref="O30:O32">
    <cfRule type="cellIs" dxfId="89" priority="216" stopIfTrue="1" operator="equal">
      <formula>"100%"</formula>
    </cfRule>
    <cfRule type="containsBlanks" dxfId="88" priority="221" stopIfTrue="1">
      <formula>LEN(TRIM(O30))=0</formula>
    </cfRule>
    <cfRule type="cellIs" dxfId="87" priority="220" stopIfTrue="1" operator="greaterThanOrEqual">
      <formula>1.2</formula>
    </cfRule>
    <cfRule type="cellIs" dxfId="86" priority="219" stopIfTrue="1" operator="between">
      <formula>0.7</formula>
      <formula>1.2</formula>
    </cfRule>
    <cfRule type="cellIs" dxfId="85" priority="218" stopIfTrue="1" operator="between">
      <formula>0.5</formula>
      <formula>0.7</formula>
    </cfRule>
    <cfRule type="cellIs" dxfId="84" priority="217" stopIfTrue="1" operator="lessThan">
      <formula>0.5</formula>
    </cfRule>
  </conditionalFormatting>
  <conditionalFormatting sqref="O33">
    <cfRule type="containsBlanks" dxfId="83" priority="169">
      <formula>LEN(TRIM(O33))=0</formula>
    </cfRule>
  </conditionalFormatting>
  <conditionalFormatting sqref="O34:O37">
    <cfRule type="cellIs" dxfId="82" priority="160" stopIfTrue="1" operator="equal">
      <formula>"100%"</formula>
    </cfRule>
    <cfRule type="cellIs" dxfId="81" priority="161" stopIfTrue="1" operator="lessThan">
      <formula>0.5</formula>
    </cfRule>
    <cfRule type="cellIs" dxfId="80" priority="162" stopIfTrue="1" operator="between">
      <formula>0.5</formula>
      <formula>0.7</formula>
    </cfRule>
    <cfRule type="cellIs" dxfId="79" priority="163" stopIfTrue="1" operator="between">
      <formula>0.7</formula>
      <formula>1.2</formula>
    </cfRule>
    <cfRule type="containsBlanks" dxfId="78" priority="165" stopIfTrue="1">
      <formula>LEN(TRIM(O34))=0</formula>
    </cfRule>
    <cfRule type="cellIs" dxfId="77" priority="164" stopIfTrue="1" operator="greaterThanOrEqual">
      <formula>1.2</formula>
    </cfRule>
  </conditionalFormatting>
  <conditionalFormatting sqref="O35:P35">
    <cfRule type="containsBlanks" dxfId="76" priority="159">
      <formula>LEN(TRIM(O35))=0</formula>
    </cfRule>
  </conditionalFormatting>
  <conditionalFormatting sqref="O12:Q12">
    <cfRule type="cellIs" dxfId="75" priority="130" operator="greaterThan">
      <formula>0.15</formula>
    </cfRule>
    <cfRule type="cellIs" dxfId="74" priority="132" operator="lessThanOrEqual">
      <formula>0</formula>
    </cfRule>
    <cfRule type="cellIs" dxfId="73" priority="131" operator="between">
      <formula>0</formula>
      <formula>0.15</formula>
    </cfRule>
    <cfRule type="cellIs" dxfId="72" priority="129" stopIfTrue="1" operator="equal">
      <formula>"NO DISPONIBLE"</formula>
    </cfRule>
  </conditionalFormatting>
  <conditionalFormatting sqref="O23:O27 P26 P29 P35 O13:R21 P22:T22 R23:R37 P27:T28">
    <cfRule type="containsBlanks" dxfId="71" priority="197" stopIfTrue="1">
      <formula>LEN(TRIM(O13))=0</formula>
    </cfRule>
    <cfRule type="cellIs" dxfId="70" priority="196" stopIfTrue="1" operator="greaterThanOrEqual">
      <formula>1.2</formula>
    </cfRule>
    <cfRule type="cellIs" dxfId="69" priority="195" stopIfTrue="1" operator="between">
      <formula>0.7</formula>
      <formula>1.2</formula>
    </cfRule>
    <cfRule type="cellIs" dxfId="68" priority="194" stopIfTrue="1" operator="between">
      <formula>0.5</formula>
      <formula>0.7</formula>
    </cfRule>
    <cfRule type="cellIs" dxfId="67" priority="193" stopIfTrue="1" operator="lessThan">
      <formula>0.5</formula>
    </cfRule>
  </conditionalFormatting>
  <conditionalFormatting sqref="P26 P29 P35 O23:O27 O13:R21 P22:T22 R23:R37 P27:T28">
    <cfRule type="cellIs" dxfId="66" priority="192" stopIfTrue="1" operator="equal">
      <formula>"100%"</formula>
    </cfRule>
  </conditionalFormatting>
  <conditionalFormatting sqref="P23:P25">
    <cfRule type="cellIs" dxfId="65" priority="92" stopIfTrue="1" operator="equal">
      <formula>"100%"</formula>
    </cfRule>
    <cfRule type="containsBlanks" dxfId="64" priority="97" stopIfTrue="1">
      <formula>LEN(TRIM(P23))=0</formula>
    </cfRule>
    <cfRule type="cellIs" dxfId="63" priority="96" stopIfTrue="1" operator="greaterThanOrEqual">
      <formula>1.2</formula>
    </cfRule>
    <cfRule type="cellIs" dxfId="62" priority="93" stopIfTrue="1" operator="lessThan">
      <formula>0.5</formula>
    </cfRule>
    <cfRule type="cellIs" dxfId="61" priority="95" stopIfTrue="1" operator="between">
      <formula>0.7</formula>
      <formula>1.2</formula>
    </cfRule>
    <cfRule type="cellIs" dxfId="60" priority="94" stopIfTrue="1" operator="between">
      <formula>0.5</formula>
      <formula>0.7</formula>
    </cfRule>
  </conditionalFormatting>
  <conditionalFormatting sqref="P30:P34">
    <cfRule type="containsBlanks" dxfId="59" priority="90" stopIfTrue="1">
      <formula>LEN(TRIM(P30))=0</formula>
    </cfRule>
    <cfRule type="cellIs" dxfId="58" priority="85" stopIfTrue="1" operator="equal">
      <formula>"100%"</formula>
    </cfRule>
    <cfRule type="cellIs" dxfId="57" priority="86" stopIfTrue="1" operator="lessThan">
      <formula>0.5</formula>
    </cfRule>
    <cfRule type="cellIs" dxfId="56" priority="87" stopIfTrue="1" operator="between">
      <formula>0.5</formula>
      <formula>0.7</formula>
    </cfRule>
    <cfRule type="cellIs" dxfId="55" priority="88" stopIfTrue="1" operator="between">
      <formula>0.7</formula>
      <formula>1.2</formula>
    </cfRule>
    <cfRule type="cellIs" dxfId="54" priority="89" stopIfTrue="1" operator="greaterThanOrEqual">
      <formula>1.2</formula>
    </cfRule>
  </conditionalFormatting>
  <conditionalFormatting sqref="P36:P37">
    <cfRule type="cellIs" dxfId="53" priority="78" stopIfTrue="1" operator="equal">
      <formula>"100%"</formula>
    </cfRule>
    <cfRule type="cellIs" dxfId="52" priority="79" stopIfTrue="1" operator="lessThan">
      <formula>0.5</formula>
    </cfRule>
    <cfRule type="cellIs" dxfId="51" priority="80" stopIfTrue="1" operator="between">
      <formula>0.5</formula>
      <formula>0.7</formula>
    </cfRule>
    <cfRule type="cellIs" dxfId="50" priority="82" stopIfTrue="1" operator="greaterThanOrEqual">
      <formula>1.2</formula>
    </cfRule>
    <cfRule type="containsBlanks" dxfId="49" priority="83" stopIfTrue="1">
      <formula>LEN(TRIM(P36))=0</formula>
    </cfRule>
    <cfRule type="cellIs" dxfId="48" priority="81" stopIfTrue="1" operator="between">
      <formula>0.7</formula>
      <formula>1.2</formula>
    </cfRule>
  </conditionalFormatting>
  <conditionalFormatting sqref="P26 P29 Q14:R21 O22:T22 R23:R37 P27:T28">
    <cfRule type="containsBlanks" dxfId="47" priority="166">
      <formula>LEN(TRIM(O14))=0</formula>
    </cfRule>
  </conditionalFormatting>
  <conditionalFormatting sqref="R50:S56">
    <cfRule type="cellIs" dxfId="46" priority="134" stopIfTrue="1" operator="equal">
      <formula>"100%"</formula>
    </cfRule>
    <cfRule type="cellIs" dxfId="45" priority="135" stopIfTrue="1" operator="lessThan">
      <formula>0.5</formula>
    </cfRule>
    <cfRule type="containsBlanks" dxfId="44" priority="139" stopIfTrue="1">
      <formula>LEN(TRIM(R50))=0</formula>
    </cfRule>
    <cfRule type="cellIs" dxfId="43" priority="138" stopIfTrue="1" operator="greaterThanOrEqual">
      <formula>1.2</formula>
    </cfRule>
    <cfRule type="cellIs" dxfId="42" priority="137" stopIfTrue="1" operator="between">
      <formula>0.7</formula>
      <formula>1.2</formula>
    </cfRule>
    <cfRule type="cellIs" dxfId="41" priority="136" stopIfTrue="1" operator="between">
      <formula>0.5</formula>
      <formula>0.7</formula>
    </cfRule>
  </conditionalFormatting>
  <conditionalFormatting sqref="Q23:Q26 S23:T26">
    <cfRule type="containsBlanks" dxfId="40" priority="52" stopIfTrue="1">
      <formula>LEN(TRIM(Q23))=0</formula>
    </cfRule>
    <cfRule type="cellIs" dxfId="39" priority="47" stopIfTrue="1" operator="equal">
      <formula>"100%"</formula>
    </cfRule>
    <cfRule type="cellIs" dxfId="38" priority="48" stopIfTrue="1" operator="lessThan">
      <formula>0.5</formula>
    </cfRule>
    <cfRule type="cellIs" dxfId="37" priority="49" stopIfTrue="1" operator="between">
      <formula>0.5</formula>
      <formula>0.7</formula>
    </cfRule>
    <cfRule type="cellIs" dxfId="36" priority="50" stopIfTrue="1" operator="between">
      <formula>0.7</formula>
      <formula>1.2</formula>
    </cfRule>
    <cfRule type="containsBlanks" dxfId="35" priority="46">
      <formula>LEN(TRIM(Q23))=0</formula>
    </cfRule>
    <cfRule type="cellIs" dxfId="34" priority="51" stopIfTrue="1" operator="greaterThanOrEqual">
      <formula>1.2</formula>
    </cfRule>
  </conditionalFormatting>
  <conditionalFormatting sqref="Q29:Q37 S29:T37">
    <cfRule type="cellIs" dxfId="33" priority="44" stopIfTrue="1" operator="greaterThanOrEqual">
      <formula>1.2</formula>
    </cfRule>
    <cfRule type="containsBlanks" dxfId="32" priority="45" stopIfTrue="1">
      <formula>LEN(TRIM(Q29))=0</formula>
    </cfRule>
    <cfRule type="containsBlanks" dxfId="31" priority="39">
      <formula>LEN(TRIM(Q29))=0</formula>
    </cfRule>
    <cfRule type="cellIs" dxfId="30" priority="40" stopIfTrue="1" operator="equal">
      <formula>"100%"</formula>
    </cfRule>
    <cfRule type="cellIs" dxfId="29" priority="41" stopIfTrue="1" operator="lessThan">
      <formula>0.5</formula>
    </cfRule>
    <cfRule type="cellIs" dxfId="28" priority="42" stopIfTrue="1" operator="between">
      <formula>0.5</formula>
      <formula>0.7</formula>
    </cfRule>
    <cfRule type="cellIs" dxfId="27" priority="43" stopIfTrue="1" operator="between">
      <formula>0.7</formula>
      <formula>1.2</formula>
    </cfRule>
  </conditionalFormatting>
  <conditionalFormatting sqref="R49:U49 U50:U56">
    <cfRule type="containsBlanks" dxfId="26" priority="152">
      <formula>LEN(TRIM(R49))=0</formula>
    </cfRule>
  </conditionalFormatting>
  <conditionalFormatting sqref="S12:T12">
    <cfRule type="cellIs" dxfId="25" priority="35" operator="equal">
      <formula>"NO DISPONIBLE"</formula>
    </cfRule>
    <cfRule type="cellIs" dxfId="24" priority="36" operator="lessThanOrEqual">
      <formula>0</formula>
    </cfRule>
    <cfRule type="cellIs" dxfId="23" priority="38" operator="greaterThanOrEqual">
      <formula>0.15</formula>
    </cfRule>
    <cfRule type="cellIs" dxfId="22" priority="37" operator="between">
      <formula>0</formula>
      <formula>0.15</formula>
    </cfRule>
  </conditionalFormatting>
  <conditionalFormatting sqref="S13:U21 U22:U37">
    <cfRule type="cellIs" dxfId="21" priority="100" stopIfTrue="1" operator="lessThan">
      <formula>0.5</formula>
    </cfRule>
    <cfRule type="cellIs" dxfId="20" priority="99" stopIfTrue="1" operator="equal">
      <formula>"100%"</formula>
    </cfRule>
    <cfRule type="containsBlanks" dxfId="19" priority="98">
      <formula>LEN(TRIM(S13))=0</formula>
    </cfRule>
    <cfRule type="containsBlanks" dxfId="18" priority="104" stopIfTrue="1">
      <formula>LEN(TRIM(S13))=0</formula>
    </cfRule>
    <cfRule type="cellIs" dxfId="17" priority="103" stopIfTrue="1" operator="greaterThanOrEqual">
      <formula>1.2</formula>
    </cfRule>
    <cfRule type="cellIs" dxfId="16" priority="102" stopIfTrue="1" operator="between">
      <formula>0.7</formula>
      <formula>1.2</formula>
    </cfRule>
    <cfRule type="cellIs" dxfId="15" priority="101" stopIfTrue="1" operator="between">
      <formula>0.5</formula>
      <formula>0.7</formula>
    </cfRule>
  </conditionalFormatting>
  <conditionalFormatting sqref="S50:T56">
    <cfRule type="containsBlanks" dxfId="14" priority="9">
      <formula>LEN(TRIM(S50))=0</formula>
    </cfRule>
  </conditionalFormatting>
  <conditionalFormatting sqref="T50:T56">
    <cfRule type="cellIs" dxfId="13" priority="10" stopIfTrue="1" operator="equal">
      <formula>"100%"</formula>
    </cfRule>
    <cfRule type="containsBlanks" dxfId="12" priority="15" stopIfTrue="1">
      <formula>LEN(TRIM(T50))=0</formula>
    </cfRule>
    <cfRule type="cellIs" dxfId="11" priority="14" stopIfTrue="1" operator="greaterThanOrEqual">
      <formula>1.2</formula>
    </cfRule>
    <cfRule type="cellIs" dxfId="10" priority="13" stopIfTrue="1" operator="between">
      <formula>0.7</formula>
      <formula>1.2</formula>
    </cfRule>
    <cfRule type="cellIs" dxfId="9" priority="12" stopIfTrue="1" operator="between">
      <formula>0.5</formula>
      <formula>0.7</formula>
    </cfRule>
    <cfRule type="cellIs" dxfId="8" priority="11" stopIfTrue="1" operator="lessThan">
      <formula>0.5</formula>
    </cfRule>
  </conditionalFormatting>
  <conditionalFormatting sqref="U12">
    <cfRule type="cellIs" dxfId="7" priority="5" operator="equal">
      <formula>"NO DISPONIBLE"</formula>
    </cfRule>
    <cfRule type="cellIs" dxfId="6" priority="6" operator="lessThanOrEqual">
      <formula>0</formula>
    </cfRule>
    <cfRule type="cellIs" dxfId="5" priority="7" operator="between">
      <formula>0</formula>
      <formula>0.15</formula>
    </cfRule>
    <cfRule type="cellIs" dxfId="4" priority="8" operator="greaterThanOrEqual">
      <formula>0.15</formula>
    </cfRule>
  </conditionalFormatting>
  <conditionalFormatting sqref="R12">
    <cfRule type="cellIs" dxfId="3" priority="1" stopIfTrue="1" operator="equal">
      <formula>"NO DISPONIBLE"</formula>
    </cfRule>
    <cfRule type="cellIs" dxfId="2" priority="2" operator="greaterThan">
      <formula>0.15</formula>
    </cfRule>
    <cfRule type="cellIs" dxfId="1" priority="3" operator="between">
      <formula>0</formula>
      <formula>0.15</formula>
    </cfRule>
    <cfRule type="cellIs" dxfId="0" priority="4" operator="lessThanOrEqual">
      <formula>0</formula>
    </cfRule>
  </conditionalFormatting>
  <printOptions horizontalCentered="1"/>
  <pageMargins left="0.39370078740157483" right="0.47244094488188981" top="0.35433070866141736" bottom="0.39370078740157483" header="0.31496062992125984" footer="0.35433070866141736"/>
  <pageSetup paperSize="14" scale="37" orientation="landscape" r:id="rId1"/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opLeftCell="A4" workbookViewId="0">
      <selection activeCell="B17" sqref="B17"/>
    </sheetView>
  </sheetViews>
  <sheetFormatPr defaultColWidth="11.42578125" defaultRowHeight="15"/>
  <cols>
    <col min="1" max="1" width="20.28515625" customWidth="1"/>
    <col min="2" max="2" width="34.7109375" customWidth="1"/>
  </cols>
  <sheetData>
    <row r="1" spans="1:2">
      <c r="A1" s="35" t="s">
        <v>161</v>
      </c>
    </row>
    <row r="3" spans="1:2" ht="120" customHeight="1">
      <c r="A3" s="162" t="s">
        <v>162</v>
      </c>
      <c r="B3" s="162"/>
    </row>
    <row r="5" spans="1:2" ht="45">
      <c r="A5" s="36"/>
      <c r="B5" s="37" t="s">
        <v>163</v>
      </c>
    </row>
    <row r="6" spans="1:2" ht="60">
      <c r="A6" s="38"/>
      <c r="B6" s="37" t="s">
        <v>164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Graciela Chan May</cp:lastModifiedBy>
  <cp:revision/>
  <dcterms:created xsi:type="dcterms:W3CDTF">2021-03-11T02:28:07Z</dcterms:created>
  <dcterms:modified xsi:type="dcterms:W3CDTF">2025-01-16T20:48:09Z</dcterms:modified>
  <cp:category/>
  <cp:contentStatus/>
</cp:coreProperties>
</file>