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12"/>
  <workbookPr/>
  <mc:AlternateContent xmlns:mc="http://schemas.openxmlformats.org/markup-compatibility/2006">
    <mc:Choice Requires="x15">
      <x15ac:absPath xmlns:x15ac="http://schemas.microsoft.com/office/spreadsheetml/2010/11/ac" url="D:\C R I S T I N A_NVO\2 0 2 4\SECTORIALES\TRIMESTRALES_EJE4\INFORMES TRIMESTRALES 2024\4TO TRIM 2024\SMSCyT_4oTr2024\"/>
    </mc:Choice>
  </mc:AlternateContent>
  <xr:revisionPtr revIDLastSave="0" documentId="13_ncr:1_{78575BF3-FCF3-48F8-92BB-4F1513DBC867}" xr6:coauthVersionLast="47" xr6:coauthVersionMax="47" xr10:uidLastSave="{00000000-0000-0000-0000-000000000000}"/>
  <bookViews>
    <workbookView xWindow="-17895" yWindow="2625" windowWidth="18000" windowHeight="9270" xr2:uid="{00000000-000D-0000-FFFF-FFFF00000000}"/>
  </bookViews>
  <sheets>
    <sheet name="SEGUIMIENTO E4 2024" sheetId="1" r:id="rId1"/>
    <sheet name="Instrucciones" sheetId="2" r:id="rId2"/>
  </sheets>
  <definedNames>
    <definedName name="ADFASDF">#REF!</definedName>
    <definedName name="_xlnm.Print_Area" localSheetId="0">'SEGUIMIENTO E4 2024'!$C$1:$Y$91</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8" i="1" l="1"/>
  <c r="W88" i="1"/>
  <c r="V89" i="1"/>
  <c r="W89" i="1"/>
  <c r="V90" i="1"/>
  <c r="W90" i="1"/>
  <c r="V91" i="1"/>
  <c r="W91" i="1"/>
  <c r="V87" i="1"/>
  <c r="W87" i="1"/>
  <c r="R88" i="1"/>
  <c r="S88" i="1"/>
  <c r="R89" i="1"/>
  <c r="S89" i="1"/>
  <c r="R90" i="1"/>
  <c r="S90" i="1"/>
  <c r="R91" i="1"/>
  <c r="S91" i="1"/>
  <c r="R87" i="1"/>
  <c r="S87" i="1"/>
  <c r="W15" i="1"/>
  <c r="T15" i="1"/>
  <c r="V73" i="1"/>
  <c r="V74" i="1"/>
  <c r="V75" i="1"/>
  <c r="V71" i="1"/>
  <c r="V72"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S73" i="1"/>
  <c r="T73" i="1"/>
  <c r="S74" i="1"/>
  <c r="T74" i="1"/>
  <c r="S75" i="1"/>
  <c r="T75" i="1"/>
  <c r="S36" i="1"/>
  <c r="T36" i="1"/>
  <c r="S37" i="1"/>
  <c r="T37" i="1"/>
  <c r="S38" i="1"/>
  <c r="T38" i="1"/>
  <c r="S39" i="1"/>
  <c r="T39" i="1"/>
  <c r="S40" i="1"/>
  <c r="T40" i="1"/>
  <c r="S41" i="1"/>
  <c r="T41" i="1"/>
  <c r="S42" i="1"/>
  <c r="T42" i="1"/>
  <c r="S43" i="1"/>
  <c r="T43" i="1"/>
  <c r="S44" i="1"/>
  <c r="T44" i="1"/>
  <c r="S45" i="1"/>
  <c r="T45" i="1"/>
  <c r="S46" i="1"/>
  <c r="T46" i="1"/>
  <c r="S47" i="1"/>
  <c r="T47" i="1"/>
  <c r="S48" i="1"/>
  <c r="T48" i="1"/>
  <c r="S49" i="1"/>
  <c r="T49" i="1"/>
  <c r="S50" i="1"/>
  <c r="T50" i="1"/>
  <c r="S51" i="1"/>
  <c r="T51" i="1"/>
  <c r="S52" i="1"/>
  <c r="T52" i="1"/>
  <c r="S53" i="1"/>
  <c r="T53" i="1"/>
  <c r="S54" i="1"/>
  <c r="T54" i="1"/>
  <c r="S55" i="1"/>
  <c r="T55" i="1"/>
  <c r="S56" i="1"/>
  <c r="T56" i="1"/>
  <c r="S57" i="1"/>
  <c r="T57" i="1"/>
  <c r="S58" i="1"/>
  <c r="T58" i="1"/>
  <c r="S59" i="1"/>
  <c r="T59" i="1"/>
  <c r="S60" i="1"/>
  <c r="T60" i="1"/>
  <c r="S61" i="1"/>
  <c r="T61" i="1"/>
  <c r="S62" i="1"/>
  <c r="T62" i="1"/>
  <c r="S63" i="1"/>
  <c r="T63" i="1"/>
  <c r="S64" i="1"/>
  <c r="T64" i="1"/>
  <c r="S65" i="1"/>
  <c r="T65" i="1"/>
  <c r="S66" i="1"/>
  <c r="T66" i="1"/>
  <c r="S67" i="1"/>
  <c r="T67" i="1"/>
  <c r="S68" i="1"/>
  <c r="T68" i="1"/>
  <c r="W75" i="1"/>
  <c r="W74" i="1"/>
  <c r="W73" i="1"/>
  <c r="W33" i="1"/>
  <c r="W34" i="1"/>
  <c r="W35" i="1"/>
  <c r="S33" i="1"/>
  <c r="T33" i="1"/>
  <c r="S34" i="1"/>
  <c r="T34" i="1"/>
  <c r="S35" i="1"/>
  <c r="T35" i="1"/>
  <c r="W29" i="1"/>
  <c r="W30" i="1"/>
  <c r="W31" i="1"/>
  <c r="W32" i="1"/>
  <c r="S29" i="1"/>
  <c r="T29" i="1"/>
  <c r="S30" i="1"/>
  <c r="T30" i="1"/>
  <c r="S31" i="1"/>
  <c r="T31" i="1"/>
  <c r="S32" i="1"/>
  <c r="T32" i="1"/>
  <c r="W26" i="1"/>
  <c r="W27" i="1"/>
  <c r="W28" i="1"/>
  <c r="S25" i="1"/>
  <c r="T25" i="1"/>
  <c r="S26" i="1"/>
  <c r="T26" i="1"/>
  <c r="S27" i="1"/>
  <c r="T27" i="1"/>
  <c r="S28" i="1"/>
  <c r="T28" i="1"/>
  <c r="W25" i="1"/>
  <c r="W17" i="1"/>
  <c r="W18" i="1"/>
  <c r="W19" i="1"/>
  <c r="W20" i="1"/>
  <c r="W21" i="1"/>
  <c r="W22" i="1"/>
  <c r="W16" i="1"/>
  <c r="T17" i="1"/>
  <c r="T18" i="1"/>
  <c r="T19" i="1"/>
  <c r="T20" i="1"/>
  <c r="T21" i="1"/>
  <c r="T22" i="1"/>
  <c r="T16" i="1"/>
  <c r="W23" i="1"/>
  <c r="W24" i="1"/>
  <c r="T24" i="1"/>
  <c r="T23" i="1"/>
  <c r="S24" i="1"/>
  <c r="S23" i="1"/>
  <c r="W70" i="1"/>
  <c r="W71" i="1"/>
  <c r="W72" i="1"/>
  <c r="W69" i="1"/>
  <c r="T70" i="1"/>
  <c r="T71" i="1"/>
  <c r="T72" i="1"/>
  <c r="T69" i="1"/>
  <c r="U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7" i="1"/>
  <c r="V58" i="1"/>
  <c r="V59" i="1"/>
  <c r="V61" i="1"/>
  <c r="V62" i="1"/>
  <c r="V63" i="1"/>
  <c r="V64" i="1"/>
  <c r="V65" i="1"/>
  <c r="V66" i="1"/>
  <c r="V67" i="1"/>
  <c r="V68" i="1"/>
  <c r="V69" i="1"/>
  <c r="V70" i="1"/>
  <c r="V16" i="1"/>
  <c r="V15" i="1"/>
  <c r="S17" i="1"/>
  <c r="S18" i="1"/>
  <c r="S19" i="1"/>
  <c r="S20" i="1"/>
  <c r="S21" i="1"/>
  <c r="S22" i="1"/>
  <c r="S16" i="1"/>
  <c r="U87" i="1"/>
  <c r="U88" i="1"/>
  <c r="U89" i="1"/>
  <c r="U90" i="1"/>
  <c r="U91" i="1"/>
  <c r="Q87" i="1"/>
  <c r="Q88" i="1"/>
  <c r="Q89" i="1"/>
  <c r="Q90" i="1"/>
  <c r="Q91" i="1"/>
  <c r="S15" i="1"/>
  <c r="S70" i="1"/>
  <c r="S71" i="1"/>
  <c r="S72" i="1"/>
  <c r="S69" i="1"/>
  <c r="R17" i="1"/>
  <c r="H65" i="1"/>
  <c r="H64" i="1"/>
  <c r="H63" i="1"/>
  <c r="H62" i="1"/>
  <c r="H61" i="1"/>
  <c r="L60" i="1"/>
  <c r="K60" i="1"/>
  <c r="J60" i="1"/>
  <c r="I60" i="1"/>
  <c r="V60" i="1"/>
  <c r="H59" i="1"/>
  <c r="H58" i="1"/>
  <c r="H57" i="1"/>
  <c r="L56" i="1"/>
  <c r="K56" i="1"/>
  <c r="J56" i="1"/>
  <c r="I56" i="1"/>
  <c r="V56" i="1"/>
  <c r="H60" i="1"/>
  <c r="H56" i="1"/>
  <c r="H22" i="1"/>
  <c r="H21" i="1"/>
  <c r="H20" i="1"/>
  <c r="H19" i="1"/>
  <c r="H18" i="1"/>
  <c r="H17" i="1"/>
  <c r="H16" i="1"/>
  <c r="U15" i="1"/>
  <c r="R18" i="1"/>
  <c r="Q13" i="1"/>
  <c r="U21" i="1"/>
  <c r="U20" i="1"/>
  <c r="U35" i="1"/>
  <c r="R15" i="1"/>
  <c r="R29" i="1"/>
  <c r="R30" i="1"/>
  <c r="R31" i="1"/>
  <c r="R32" i="1"/>
  <c r="R33" i="1"/>
  <c r="R34" i="1"/>
  <c r="R35" i="1"/>
  <c r="R36" i="1"/>
  <c r="R37" i="1"/>
  <c r="R38" i="1"/>
  <c r="R66" i="1"/>
  <c r="R67" i="1"/>
  <c r="R68" i="1"/>
  <c r="R25" i="1"/>
  <c r="R26" i="1"/>
  <c r="R27" i="1"/>
  <c r="R28" i="1"/>
  <c r="R23" i="1"/>
  <c r="R24" i="1"/>
  <c r="Q15" i="1"/>
  <c r="U14" i="1"/>
  <c r="U17" i="1"/>
  <c r="U18" i="1"/>
  <c r="U19" i="1"/>
  <c r="U22" i="1"/>
  <c r="U23" i="1"/>
  <c r="U24" i="1"/>
  <c r="U25" i="1"/>
  <c r="U26" i="1"/>
  <c r="U27" i="1"/>
  <c r="U28" i="1"/>
  <c r="U29" i="1"/>
  <c r="U30" i="1"/>
  <c r="U31" i="1"/>
  <c r="U32" i="1"/>
  <c r="U33" i="1"/>
  <c r="U34"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R73" i="1"/>
  <c r="R74" i="1"/>
  <c r="R75" i="1"/>
  <c r="R60" i="1"/>
  <c r="R61" i="1"/>
  <c r="R62" i="1"/>
  <c r="R63" i="1"/>
  <c r="R64" i="1"/>
  <c r="R65" i="1"/>
  <c r="R57" i="1"/>
  <c r="R58" i="1"/>
  <c r="R59" i="1"/>
  <c r="R56" i="1"/>
  <c r="R39" i="1"/>
  <c r="R40" i="1"/>
  <c r="R41" i="1"/>
  <c r="R70" i="1"/>
  <c r="R71" i="1"/>
  <c r="R72" i="1"/>
  <c r="R69" i="1"/>
  <c r="R43" i="1"/>
  <c r="R44" i="1"/>
  <c r="R45" i="1"/>
  <c r="R46" i="1"/>
  <c r="R47" i="1"/>
  <c r="R48" i="1"/>
  <c r="R49" i="1"/>
  <c r="R42" i="1"/>
  <c r="R51" i="1"/>
  <c r="R52" i="1"/>
  <c r="R53" i="1"/>
  <c r="R54" i="1"/>
  <c r="R55" i="1"/>
  <c r="R50" i="1"/>
  <c r="R19" i="1"/>
  <c r="R20" i="1"/>
  <c r="R21" i="1"/>
  <c r="R22" i="1"/>
  <c r="R16" i="1"/>
  <c r="R14" i="1"/>
  <c r="T91" i="1"/>
  <c r="P91" i="1"/>
  <c r="T90" i="1"/>
  <c r="P90" i="1"/>
  <c r="T89" i="1"/>
  <c r="P89" i="1"/>
  <c r="G89" i="1"/>
  <c r="T88" i="1"/>
  <c r="P88" i="1"/>
  <c r="T87" i="1"/>
  <c r="P87" i="1"/>
  <c r="V86" i="1"/>
  <c r="U86" i="1"/>
  <c r="T86" i="1"/>
  <c r="S86" i="1"/>
  <c r="R86" i="1"/>
  <c r="Q86" i="1"/>
  <c r="P86" i="1"/>
  <c r="W8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4" i="1"/>
</calcChain>
</file>

<file path=xl/sharedStrings.xml><?xml version="1.0" encoding="utf-8"?>
<sst xmlns="http://schemas.openxmlformats.org/spreadsheetml/2006/main" count="439" uniqueCount="310">
  <si>
    <t>SEGUIMIENTO DE AVANCE EN CUMPLIMIENTO DE METAS Y OBJETIVOS 2024</t>
  </si>
  <si>
    <t>EJE 4: CANCÚN POR LA PAZ</t>
  </si>
  <si>
    <t xml:space="preserve">E-PPA 4.1 PROGRAMA CONSTRUYENDO JUNTOS LA SEGURIDAD PÚBLICA Y PAZ SOCIAL. </t>
  </si>
  <si>
    <t>SECRETARÍA MUNICIPAL DE SEGURIDAD CIUDADANA Y TRÁNSITO.</t>
  </si>
  <si>
    <t>AVANCE EN CUMPLIMIENTO DE METAS TRIMESTRAL Y ANUAL ACUMULADO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</si>
  <si>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</si>
  <si>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</si>
  <si>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</si>
  <si>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</si>
  <si>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</si>
  <si>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2024</t>
  </si>
  <si>
    <t>PORCENTAJE DE AVANCE TRIMESTRAL ACUMULADO 2024</t>
  </si>
  <si>
    <t>JUSTIFICACIÓN TRIMESTRAL DE AVANCE DE RESULTADOS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</si>
  <si>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</si>
  <si>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</si>
  <si>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</si>
  <si>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</si>
  <si>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</si>
  <si>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</si>
  <si>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</si>
  <si>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</si>
  <si>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</si>
  <si>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F. 4.16.1: </t>
    </r>
    <r>
      <rPr>
        <sz val="11"/>
        <color theme="1"/>
        <rFont val="Arial"/>
        <family val="2"/>
      </rPr>
      <t>Contribuir en la promoción de  acciones que combatan las causas que generan las violencias y la delincuencia contribuyendo a la paz y la justicia mediante acciones que propicien el acercamiento con los habitantes y turistas del municipio de Benito Juárez.</t>
    </r>
  </si>
  <si>
    <r>
      <rPr>
        <b/>
        <sz val="11"/>
        <color rgb="FF000000"/>
        <rFont val="Arial"/>
        <family val="2"/>
      </rPr>
      <t>PPPIVCENVIPE:</t>
    </r>
    <r>
      <rPr>
        <sz val="11"/>
        <color rgb="FF000000"/>
        <rFont val="Arial"/>
        <family val="2"/>
      </rPr>
      <t xml:space="preserve"> Tasa de variación del Porcentaje de población de 18 años y más que percibe inseguro vivir en Cancún.
</t>
    </r>
    <r>
      <rPr>
        <b/>
        <sz val="11"/>
        <color rgb="FF000000"/>
        <rFont val="Arial"/>
        <family val="2"/>
      </rPr>
      <t>ENVIPE</t>
    </r>
    <r>
      <rPr>
        <sz val="11"/>
        <color rgb="FF000000"/>
        <rFont val="Arial"/>
        <family val="2"/>
      </rPr>
      <t>: Encuesta Nacional de Victimización y Percepción sobre Seguridad Pública. Periodicidad Anual.</t>
    </r>
  </si>
  <si>
    <t>Anual</t>
  </si>
  <si>
    <r>
      <rPr>
        <b/>
        <sz val="12.5"/>
        <color theme="1"/>
        <rFont val="Arial"/>
        <family val="2"/>
      </rPr>
      <t xml:space="preserve">UNIDAD DE MEDIDA DEL INDICADOR: </t>
    </r>
    <r>
      <rPr>
        <sz val="12.5"/>
        <color theme="1"/>
        <rFont val="Arial"/>
        <family val="2"/>
      </rPr>
      <t xml:space="preserve">
Porcentaje</t>
    </r>
  </si>
  <si>
    <r>
      <rPr>
        <b/>
        <sz val="13"/>
        <rFont val="Arial"/>
        <family val="2"/>
      </rPr>
      <t>META ANUAL</t>
    </r>
    <r>
      <rPr>
        <sz val="13"/>
        <rFont val="Arial"/>
        <family val="2"/>
      </rPr>
      <t xml:space="preserve">: CORRESPONDE A LA META AJUSTADA EN EL PMD 2021-2024 ACTUALIZADO
</t>
    </r>
    <r>
      <rPr>
        <b/>
        <sz val="13"/>
        <rFont val="Arial"/>
        <family val="2"/>
      </rPr>
      <t>META PROGRAMADA</t>
    </r>
    <r>
      <rPr>
        <sz val="13"/>
        <rFont val="Arial"/>
        <family val="2"/>
      </rPr>
      <t xml:space="preserve">: Al ser un indicador NO ACUMULATIVO la meta programada para cada trimestre considera el mismo valor.
</t>
    </r>
    <r>
      <rPr>
        <b/>
        <sz val="13"/>
        <rFont val="Arial"/>
        <family val="2"/>
      </rPr>
      <t>META LOGRADA:</t>
    </r>
    <r>
      <rPr>
        <sz val="13"/>
        <rFont val="Arial"/>
        <family val="2"/>
      </rPr>
      <t xml:space="preserve"> Registra el valor proporcionado por el INEGI en la encuesta ENVIPE, mientras no se actualice seguirá siendo igual al último dato disponible.
</t>
    </r>
    <r>
      <rPr>
        <b/>
        <sz val="13"/>
        <rFont val="Arial"/>
        <family val="2"/>
      </rPr>
      <t>PORCENTAJE DE AVANCE TRIMESTRAL</t>
    </r>
    <r>
      <rPr>
        <sz val="13"/>
        <rFont val="Arial"/>
        <family val="2"/>
      </rPr>
      <t xml:space="preserve">: Calcula el avance de la meta lograda en el trimestre respecto a la meta programada. Al ser un indicador descendiente se espera que los avances sean negativos indicando que la inseguridad ha disminuido.
</t>
    </r>
    <r>
      <rPr>
        <b/>
        <sz val="13"/>
        <rFont val="Arial"/>
        <family val="2"/>
      </rPr>
      <t>PORCENTAJE DE AVANCE ACUMULADO TRIMESTRALMENTE:</t>
    </r>
    <r>
      <rPr>
        <sz val="13"/>
        <rFont val="Arial"/>
        <family val="2"/>
      </rPr>
      <t xml:space="preserve"> El avance acumulado al primer trimestre es igual al avance del primer trimestre, por eso no aparece. A partir del segundo trimestre se calculan los avances logrados respecto a los programados realizando las sumas de los trimestres que se reportan. Por ejemplo para el segundo trimestre se suma lo logrado en el primero y segundo trimestre, se divide entre la suma de lo programado en el primero y segundo trimestre y a este resultado se le resta la unidad para obtener el avance acumulado.
</t>
    </r>
    <r>
      <rPr>
        <b/>
        <sz val="13"/>
        <rFont val="Arial"/>
        <family val="2"/>
      </rPr>
      <t xml:space="preserve">SEMAFORIZACIÓN: </t>
    </r>
    <r>
      <rPr>
        <sz val="13"/>
        <rFont val="Arial"/>
        <family val="2"/>
      </rPr>
      <t xml:space="preserve">Si el avance es igual a 0% o menor la celda se pintará de color verde; si el avance es mayor a cero y menor al 15% la celda se pintará de amarillo; y si el valor es mayor al 15% la celda se pintará de rojo.
</t>
    </r>
    <r>
      <rPr>
        <b/>
        <sz val="13"/>
        <rFont val="Arial"/>
        <family val="2"/>
      </rPr>
      <t>TEXTO NO APLICA:</t>
    </r>
    <r>
      <rPr>
        <sz val="13"/>
        <rFont val="Arial"/>
        <family val="2"/>
      </rPr>
      <t xml:space="preserve"> Los avances mostrarán la leyenda NO APLICA mientras no se registren metas logradas.
</t>
    </r>
    <r>
      <rPr>
        <b/>
        <sz val="13"/>
        <rFont val="Arial"/>
        <family val="2"/>
      </rPr>
      <t>AVANCE LOGRADO EN EL PRIMER TRIMESTRE 2024:</t>
    </r>
    <r>
      <rPr>
        <sz val="13"/>
        <rFont val="Arial"/>
        <family val="2"/>
      </rPr>
      <t xml:space="preserve"> Tanto el avance trimestral como el acumulado trimestral fue de 11.43% un valor positivo indicando que la inseguridad se incrementó respecto a lo esperado. El semáforo está en amarillo. </t>
    </r>
  </si>
  <si>
    <t>EJEMPLO</t>
  </si>
  <si>
    <t>Propósito
(SMSCyT)</t>
  </si>
  <si>
    <r>
      <t xml:space="preserve">P. 4.1.1.1: </t>
    </r>
    <r>
      <rPr>
        <sz val="11"/>
        <color theme="0"/>
        <rFont val="Arial"/>
        <family val="2"/>
      </rPr>
      <t>La población del Municipio de Benito Juárez mantiene seguro su patrimonio mediante la atención de las fuentes de violencia y las delincuencias con estricto respeto a los Derechos Humanos.</t>
    </r>
  </si>
  <si>
    <r>
      <rPr>
        <b/>
        <sz val="11"/>
        <color theme="0"/>
        <rFont val="Arial"/>
        <family val="2"/>
      </rPr>
      <t>ID (t,t-1):</t>
    </r>
    <r>
      <rPr>
        <sz val="11"/>
        <color theme="0"/>
        <rFont val="Arial"/>
        <family val="2"/>
      </rPr>
      <t xml:space="preserve"> tasa de variación de delitos cometidos contra el patrimonio de la población del MBJ entre dos periodos de tiempo.</t>
    </r>
  </si>
  <si>
    <t>Trimestral</t>
  </si>
  <si>
    <r>
      <rPr>
        <b/>
        <sz val="11"/>
        <color theme="0"/>
        <rFont val="Arial"/>
        <family val="2"/>
      </rPr>
      <t>UNIDAD DE MEDIDA DEL INDICADOR:</t>
    </r>
    <r>
      <rPr>
        <sz val="11"/>
        <color theme="0"/>
        <rFont val="Arial"/>
        <family val="2"/>
      </rPr>
      <t xml:space="preserve"> Porcentaje
</t>
    </r>
    <r>
      <rPr>
        <b/>
        <sz val="11"/>
        <color theme="0"/>
        <rFont val="Arial"/>
        <family val="2"/>
      </rPr>
      <t xml:space="preserve">UNIDAD DE MEDIDA DE LAS VARIABLES: 
</t>
    </r>
    <r>
      <rPr>
        <sz val="11"/>
        <color theme="0"/>
        <rFont val="Arial"/>
        <family val="2"/>
      </rPr>
      <t>Delitos contra el patrimonio.</t>
    </r>
  </si>
  <si>
    <r>
      <rPr>
        <b/>
        <sz val="13"/>
        <rFont val="Arial"/>
        <family val="2"/>
      </rPr>
      <t>Meta trimestral</t>
    </r>
    <r>
      <rPr>
        <sz val="13"/>
        <rFont val="Arial"/>
        <family val="2"/>
      </rPr>
      <t xml:space="preserve">: La tasa de variación de delitos cometidos contra el patrimonio de la población del municipio de Benito Juárez, es de un valor positivo del avance trimestral, lo que indica que la incidencia delictiva </t>
    </r>
    <r>
      <rPr>
        <b/>
        <sz val="13"/>
        <rFont val="Arial"/>
        <family val="2"/>
      </rPr>
      <t>disminuyo</t>
    </r>
    <r>
      <rPr>
        <sz val="13"/>
        <rFont val="Arial"/>
        <family val="2"/>
      </rPr>
      <t xml:space="preserve"> un </t>
    </r>
    <r>
      <rPr>
        <b/>
        <sz val="13"/>
        <rFont val="Arial"/>
        <family val="2"/>
      </rPr>
      <t>-30.77%</t>
    </r>
    <r>
      <rPr>
        <sz val="13"/>
        <rFont val="Arial"/>
        <family val="2"/>
      </rPr>
      <t xml:space="preserve"> por debajo de lo esperado, debido a los </t>
    </r>
    <r>
      <rPr>
        <b/>
        <sz val="13"/>
        <rFont val="Arial"/>
        <family val="2"/>
      </rPr>
      <t>3,111</t>
    </r>
    <r>
      <rPr>
        <sz val="13"/>
        <rFont val="Arial"/>
        <family val="2"/>
      </rPr>
      <t xml:space="preserve"> delitos cometidos contra el patrimonio reportados en el municipio, contra los </t>
    </r>
    <r>
      <rPr>
        <b/>
        <sz val="13"/>
        <rFont val="Arial"/>
        <family val="2"/>
      </rPr>
      <t>4,197</t>
    </r>
    <r>
      <rPr>
        <sz val="13"/>
        <rFont val="Arial"/>
        <family val="2"/>
      </rPr>
      <t xml:space="preserve"> de proyección para el cuarto trimestre. Datos obtenidos del Secretariado Ejecutivo del Sistema Nacional de Seguridad Pública (SESNSP). 
</t>
    </r>
    <r>
      <rPr>
        <b/>
        <sz val="13"/>
        <rFont val="Arial"/>
        <family val="2"/>
      </rPr>
      <t xml:space="preserve">
Meta anual:</t>
    </r>
    <r>
      <rPr>
        <sz val="13"/>
        <rFont val="Arial"/>
        <family val="2"/>
      </rPr>
      <t xml:space="preserve"> La tasa de variación de delitos cometidos contra el patrimonio de la población del municipio de Benito Juárez, con los datos obtenidos del Secretariado Ejecutivo del Sistema Nacional de Seguridad Pública (SESNSP), el valor se debe a que solo considera el cuarto trimestre con </t>
    </r>
    <r>
      <rPr>
        <b/>
        <sz val="13"/>
        <rFont val="Arial"/>
        <family val="2"/>
      </rPr>
      <t>3,111</t>
    </r>
    <r>
      <rPr>
        <sz val="13"/>
        <rFont val="Arial"/>
        <family val="2"/>
      </rPr>
      <t xml:space="preserve"> delitos y los compara con la meta anual de </t>
    </r>
    <r>
      <rPr>
        <b/>
        <sz val="13"/>
        <rFont val="Arial"/>
        <family val="2"/>
      </rPr>
      <t>13,974</t>
    </r>
    <r>
      <rPr>
        <sz val="13"/>
        <rFont val="Arial"/>
        <family val="2"/>
      </rPr>
      <t xml:space="preserve"> delitos, pero el avance anual se registra como N/A al ser un indicador NO acumulativo, de acuerdo con la Guía para la Integración y Rendición de Informes de Avance de Gestión Financiera ASEQROO.
</t>
    </r>
    <r>
      <rPr>
        <b/>
        <sz val="13"/>
        <rFont val="Arial"/>
        <family val="2"/>
      </rPr>
      <t xml:space="preserve">
Nota: </t>
    </r>
    <r>
      <rPr>
        <sz val="13"/>
        <rFont val="Arial"/>
        <family val="2"/>
      </rPr>
      <t>Los datos obtenidos del Secretariado Ejecutivo del Sistema Nacional de Seguridad Pública (SESNSP), están desfasados un mes, es decir que se han publicado con cifras hasta el mes de noviembre del 2024, es por ello que se toma las cifras de los meses de septiembre, octubre y noviembre./Municipal-Delitos-2015-2024_nov2024.zip/ https://drive.google.com/file/d/1QM-jVFbysbvt0DylArIRmxUshLpZ9ISa/view?usp=sharing</t>
    </r>
  </si>
  <si>
    <t>Componente
(Prevención del Delito)</t>
  </si>
  <si>
    <r>
      <rPr>
        <b/>
        <sz val="11"/>
        <rFont val="Arial"/>
        <family val="2"/>
      </rPr>
      <t>C. 4.1.1.1.1</t>
    </r>
    <r>
      <rPr>
        <sz val="11"/>
        <rFont val="Arial"/>
        <family val="2"/>
      </rPr>
      <t xml:space="preserve"> Acciones de prevención del delito con enfoque de derechos humanos, perspectiva de género y corresponsabilidad ciudadana realizadas.</t>
    </r>
  </si>
  <si>
    <r>
      <rPr>
        <b/>
        <sz val="11"/>
        <rFont val="Arial"/>
        <family val="2"/>
      </rPr>
      <t>PAPDR</t>
    </r>
    <r>
      <rPr>
        <sz val="11"/>
        <rFont val="Arial"/>
        <family val="2"/>
      </rPr>
      <t xml:space="preserve">: Porcentaje de acciones de prevención del delito con enfoque de derechos humanos y perspectiva de genero realizadas. </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</si>
  <si>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</si>
  <si>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t>Este componente tuvo un incremento con respecto a la meta anual proyectada, esto se obtuvo a la necesidad por parte de la ciudadanía en implementar más acciones en materia de prevención, en este sentido, se tiene como meta anual de 3,216 acciones de prevención para ser desarrolladas. Este trimestre se realizó 1,023 de las 957 acciones programadas. Obteniendo un porcentaje de cumplimiento del 106.09% con respecto al trimestre, así como un porcentaje anual del 124.91%, este incremento anual se debe al acrecentamiento de la participación ciudadana en estas acciones en materia de prevención.</t>
  </si>
  <si>
    <t>Actividad</t>
  </si>
  <si>
    <r>
      <rPr>
        <b/>
        <sz val="11"/>
        <color theme="1"/>
        <rFont val="Arial"/>
        <family val="2"/>
      </rPr>
      <t>A. 4.1.1.1.1.1</t>
    </r>
    <r>
      <rPr>
        <sz val="11"/>
        <color theme="1"/>
        <rFont val="Arial"/>
        <family val="2"/>
      </rPr>
      <t xml:space="preserve"> Ejecución de intervenciones para prevenir el delito y conductas violentas dirigidas a la población y sector educativo en los niveles básico y medio superior. </t>
    </r>
  </si>
  <si>
    <r>
      <rPr>
        <b/>
        <sz val="11"/>
        <color theme="1"/>
        <rFont val="Arial"/>
        <family val="2"/>
      </rP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</si>
  <si>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</si>
  <si>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t>Este indicador tuvo un incremento con respecto a la proyección de las actividades a desarrollan en el año, este acrecentamiento se debe a las diferentes peticiones emitidas por los centros educativos, así como de la población benitojuarese en efectuar más acciones para la prevención de conductas violentas, en tal contexto se tiene una meta anual la realización de 739 intervenciones. En este trimestre se realizaron 312 de las 201 programadas. Obteniendo un porcentaje de cumplimiento del 155.22% con respecto a la meta, este incremento se debe a la participación y aceptación de la ciudadanía con respecto a las actividades desarrolladas, en este sentido se obtuvo un cumplimiento anual del 123.41%.</t>
  </si>
  <si>
    <r>
      <rPr>
        <b/>
        <sz val="11"/>
        <color theme="1"/>
        <rFont val="Arial"/>
        <family val="2"/>
      </rPr>
      <t>A. 4.1.1.1.1.2</t>
    </r>
    <r>
      <rPr>
        <sz val="11"/>
        <color theme="1"/>
        <rFont val="Arial"/>
        <family val="2"/>
      </rPr>
      <t xml:space="preserve"> Ejecución de Actividades enfocadas a los derechos humanos y la prevención del delito para el empoderamiento juvenil.</t>
    </r>
  </si>
  <si>
    <r>
      <rPr>
        <b/>
        <sz val="11"/>
        <color theme="1"/>
        <rFont val="Arial"/>
        <family val="2"/>
      </rP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Ciudadana,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</si>
  <si>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</si>
  <si>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t>Este indicador tiene como meta anual la realización de 611 actividades enfocadas a los derechos humanos y la prevención del delito. En este trimestre se realizaron 168 de las 173 programadas. Obteniendo un porcentaje con respecto al trimestre de 97.11%, este porcentaje se deriva a que en trimestres anteriores se llevaron a cabo más actividades de las que se tenían proyectadas, en este sentido y con respecto a la meta anual se obtuvo un cumplimiento del 112.77%.</t>
  </si>
  <si>
    <r>
      <rPr>
        <b/>
        <sz val="11"/>
        <color theme="1"/>
        <rFont val="Arial"/>
        <family val="2"/>
      </rPr>
      <t>A. 4.1.1.1.1.3</t>
    </r>
    <r>
      <rPr>
        <sz val="11"/>
        <color theme="1"/>
        <rFont val="Arial"/>
        <family val="2"/>
      </rPr>
      <t xml:space="preserve"> Ejecución de acciones en beneficio la comunidad para prevenir y sancionar la violencia con perspectiva de género.</t>
    </r>
  </si>
  <si>
    <r>
      <rPr>
        <b/>
        <sz val="11"/>
        <color theme="1"/>
        <rFont val="Arial"/>
        <family val="2"/>
      </rP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</si>
  <si>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</si>
  <si>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t>Este indicador tuvo un incremento con respecto a la meta anual, en este sentido tiene como meta anual realizar 862 actividades enfocadas a los derechos humanos y la prevención del delito. En este trimestre se realizaron 123 de las 218 programadas. Obteniendo un porcentaje de cumplimiento del 56.42% con respecto a la meta proyectada en el trimestre, este porcentaje obtenido se debe a que se desarrollaron estas actividades en trimestres anteriores, con respecto a la meta anual se obtuvo un porcentaje del 109.63% de cumplimiento.</t>
  </si>
  <si>
    <r>
      <rPr>
        <b/>
        <sz val="11"/>
        <color theme="1"/>
        <rFont val="Arial"/>
        <family val="2"/>
      </rPr>
      <t>A. 4.1.1.1.1.4</t>
    </r>
    <r>
      <rPr>
        <sz val="11"/>
        <color theme="1"/>
        <rFont val="Arial"/>
        <family val="2"/>
      </rPr>
      <t xml:space="preserve"> Ejecución de actividades de creación y seguimiento de comités empresariales, educativos y de participación ciudadana.</t>
    </r>
  </si>
  <si>
    <r>
      <rPr>
        <b/>
        <sz val="11"/>
        <color theme="1"/>
        <rFont val="Arial"/>
        <family val="2"/>
      </rP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</si>
  <si>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</si>
  <si>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t>Este indicador tuvo un incremento con respecto a la meta anual proyectada, por lo que se tiene programado realizar 314 actividades de creación y seguimiento de comités empresariales, educativos y de participación ciudadana. En este trimestre se realizaron 89 acciones de 100 que se tenían programadas para su desarrollo, en tal sentido se obtuvo un cumplimiento del 89% con respecto al trimestre, el porcentaje obtenido en el trimestre se debe a que en trimestres pasados se desarrollaron más actividades de las que se tenían programadas en los trimestres correspondientes, en tal sentido y con respecto al cumplimiento anual se obtuvo un porcentaje del 125.52%.</t>
  </si>
  <si>
    <r>
      <rPr>
        <b/>
        <sz val="11"/>
        <color theme="1"/>
        <rFont val="Arial"/>
        <family val="2"/>
      </rPr>
      <t>A. 4.1.1.1.1.5</t>
    </r>
    <r>
      <rPr>
        <sz val="11"/>
        <color theme="1"/>
        <rFont val="Arial"/>
        <family val="2"/>
      </rPr>
      <t xml:space="preserve"> Realización de actividades  para generar acuerdos y coordinación que coadyuven en la prevención del delito.</t>
    </r>
  </si>
  <si>
    <r>
      <rPr>
        <b/>
        <sz val="11"/>
        <color theme="1"/>
        <rFont val="Arial"/>
        <family val="2"/>
      </rP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</si>
  <si>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</si>
  <si>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t>Este indicador tuvo un incremento con respecto a la meta anual proyectada, por lo que se tiene programado realizar 650 actividades para generar acuerdos y coordinación que coadyuven en la prevención del delito. Este trimestre se realizó 322 de las 257 programadas. Obteniendo un incremento con respecto a la meta proyectada en el trimestre del 25.29%, el porcentaje obtenido se debe a la necesidad de sumar más estrategias que ayuden a la prevención del delito con los tres órdenes de gobierno, así como con el sector privado, con respecto al cumplimiento anual se obtuvo un porcentaje del 160.92%.</t>
  </si>
  <si>
    <r>
      <rPr>
        <b/>
        <sz val="11"/>
        <color theme="1"/>
        <rFont val="Arial"/>
        <family val="2"/>
      </rPr>
      <t>A. 4.1.1.1.1.6</t>
    </r>
    <r>
      <rPr>
        <sz val="11"/>
        <color theme="1"/>
        <rFont val="Arial"/>
        <family val="2"/>
      </rPr>
      <t xml:space="preserve"> Ejecución de actividades integrales para el mejoramiento de la calidad de vida de la población.</t>
    </r>
  </si>
  <si>
    <r>
      <rPr>
        <b/>
        <sz val="11"/>
        <color theme="1"/>
        <rFont val="Arial"/>
        <family val="2"/>
      </rP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</si>
  <si>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</si>
  <si>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t>Este indicador tiene como meta anual realizar 40 actividades integrales para el mejoramiento de la calidad de vida de la población. En este trimestre se realizaron 09 de las 08 actividades que se tenían proyectas. Logrando obtener un porcentaje de cumplimiento del 112.50% con respecto a la proyección en el trimestre, con respecto al cumplimiento anual, aun con el incremento de actividades en este trimestre, se tuvo una deficiencia para poder desarrollar las actividades rezagadas en los trimestres anteriores, en este sentido, se tuvo un porcentaje anual del 85%.</t>
  </si>
  <si>
    <t>Componente
(Departamento de Comunicación Social y Enlace Interinstitucional)</t>
  </si>
  <si>
    <r>
      <t xml:space="preserve">C. 4.1.1.1.2 </t>
    </r>
    <r>
      <rPr>
        <sz val="11"/>
        <rFont val="Arial"/>
        <family val="2"/>
      </rPr>
      <t>Acciones de difusión de Cultura de la Legalidad y Prevención del Delito implementadas.</t>
    </r>
    <r>
      <rPr>
        <b/>
        <sz val="11"/>
        <rFont val="Arial"/>
        <family val="2"/>
      </rPr>
      <t xml:space="preserve">  </t>
    </r>
  </si>
  <si>
    <r>
      <t>PADCPDI:</t>
    </r>
    <r>
      <rPr>
        <sz val="11"/>
        <rFont val="Arial"/>
        <family val="2"/>
      </rPr>
      <t xml:space="preserve"> Porcentaje de acciones de difusión de cultura y prevención del delito implementadas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</si>
  <si>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</si>
  <si>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t>Este componente tiene como meta anual realizar 69 acciones de difusión de cultura y prevención del delito, por lo tanto, en este trimestre se realizaron 03 de las 06 acciones que se tenían proyectadas en el trimestre, obteniendo un porcentaje de avance con respecto a la meta proyectada en el trimentre del 50%, este porcentaje se debe a que en el trimestre pasado se implementaron más acciones de las que se tenían proyectadas. En tal sentido, se obtuvo un cumplimiento anual 113.04%.</t>
  </si>
  <si>
    <t xml:space="preserve">Actividad </t>
  </si>
  <si>
    <r>
      <t xml:space="preserve">A. 4.1.1.1.2.1 </t>
    </r>
    <r>
      <rPr>
        <sz val="11"/>
        <rFont val="Arial"/>
        <family val="2"/>
      </rPr>
      <t xml:space="preserve">Difusión  en materia de prevención del delito, cultura de la paz, derechos humanos, y perspectiva de género. </t>
    </r>
  </si>
  <si>
    <r>
      <rPr>
        <b/>
        <sz val="11"/>
        <rFont val="Arial"/>
        <family val="2"/>
      </rP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</si>
  <si>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</si>
  <si>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t>Este indicador tiene como meta anual realizar 69 acciones de difusión de cultura y prevención del delito, por lo tanto, en este trimestre se realizaron 03 de las 06 acciones que se tenían proyectadas en el trimestre, obteniendo un porcentaje de avance con respecto a la meta proyectada en el trimentre del 50%, este porcentaje se debe a que en el trimestre pasado se implementaron más acciones de las que se tenían proyectadas. En tal sentido, se obtuvo un cumplimiento anual 113.04%.</t>
  </si>
  <si>
    <t>Componente
 (Dirección de Asuntos Internos)</t>
  </si>
  <si>
    <r>
      <t>C. 4.1.1.1.3</t>
    </r>
    <r>
      <rPr>
        <sz val="11"/>
        <rFont val="Arial"/>
        <family val="2"/>
      </rPr>
      <t xml:space="preserve"> Acciones orientadas a la ejecución cotidiana de buenas prácticas profesionales del personal policial.</t>
    </r>
  </si>
  <si>
    <r>
      <t>PAOECBPR:</t>
    </r>
    <r>
      <rPr>
        <sz val="11"/>
        <rFont val="Arial"/>
        <family val="2"/>
      </rPr>
      <t xml:space="preserve"> Porcentaje de acciones orientadas a la ejecución cotidiana de buenas prácticas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</si>
  <si>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</si>
  <si>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t>Este componente tuvo un incremento con respecto a la meta anual proyectada, por lo que se tiene como meta anual 765 acciones orientadas a la ejecución cotidiana de buenas prácticas. En este trimestre se realizó 178 de las 221 acciones que se tenían proyectadas. Obteniendo un avance con respecto a la meta proyectada en el trimestre del 80.54%, el porcentaje obtenido se debe a que algunas actividades que se realizan no dependen como tal de la dirección, si no de la participación de la ciudadanía, así mismo, se ha obteniendo un cumplimiento con respecto a la meta anual del 125.23%.</t>
  </si>
  <si>
    <r>
      <t>A. 4.1.1.1.3.1</t>
    </r>
    <r>
      <rPr>
        <sz val="11"/>
        <rFont val="Arial"/>
        <family val="2"/>
      </rPr>
      <t xml:space="preserve"> Implementación de campañas en redes sociales y otros medios, sobre  las funciones y procedimientos para presentar quejas y denuncias ante la Dirección de Asuntos Internos.</t>
    </r>
  </si>
  <si>
    <r>
      <rPr>
        <b/>
        <sz val="11"/>
        <rFont val="Arial"/>
        <family val="2"/>
      </rP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</si>
  <si>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</si>
  <si>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t>Este indicador tiene como meta anual la realización de 425 campañas en redes sociales y en otros medios sobre las funciones y procedimientos de esta dirección. En este trimestre se realizaron 130 de las 101 que se tenían proyectadas. Obteniendo un incremento del 28.71% con respecto a la proyección del trimestre, el porcentaje obtenido es gracias a que la ciudadanía tiene mayor participación e interés sobre las funciones y procedimientos que se llevan a cabo. Así mismo, se obtuvo un cumplimiento anual del 179.76%.</t>
  </si>
  <si>
    <r>
      <t xml:space="preserve">A. 4.1.1.1.3.2 </t>
    </r>
    <r>
      <rPr>
        <sz val="11"/>
        <rFont val="Arial"/>
        <family val="2"/>
      </rPr>
      <t>Aplicación de Instrumentos normativos de actuación del personal de Asuntos Internos.</t>
    </r>
  </si>
  <si>
    <r>
      <rPr>
        <b/>
        <sz val="11"/>
        <rFont val="Arial"/>
        <family val="2"/>
      </rPr>
      <t xml:space="preserve">PINAR: </t>
    </r>
    <r>
      <rPr>
        <sz val="11"/>
        <rFont val="Arial"/>
        <family val="2"/>
      </rPr>
      <t>Porcentaje de instrumentos normativos de actuación realizados.
(Implementar el protocolo de actuación y la reforma del Reglamento Interior de la Secretaría Municipal de Seguridad Ciudadana y Tránsito en la parte conducente a las facultades de la Dirección de Asuntos Internos).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</si>
  <si>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
</t>
    </r>
  </si>
  <si>
    <t xml:space="preserve">Este indicador tiene como meta anual la realización de implementar 03 instrumentos normativos, en este trimestre no se llevo acabo la actividad esto debido a que debe de pasar por ciertos filtros para la autorización y ejecución del mismo, en tal sentido, se esta trabajando para la validación. </t>
  </si>
  <si>
    <r>
      <t>A. 4.1.1.1.3.3</t>
    </r>
    <r>
      <rPr>
        <sz val="11"/>
        <rFont val="Arial"/>
        <family val="2"/>
      </rPr>
      <t xml:space="preserve"> Visitas de supervisión aleatorias al personal operativo y de servicios de la Secretaria Municipal de Seguridad Ciudadana y Tránsito.                                                                                                                                                                                                                                                                                   </t>
    </r>
  </si>
  <si>
    <r>
      <rPr>
        <b/>
        <sz val="11"/>
        <rFont val="Arial"/>
        <family val="2"/>
      </rP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SMSCyT).</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</si>
  <si>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</si>
  <si>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t>Este indicador tuvo un incremento con respecto a la meta anual proyectada, por lo que se tiene como meta anual, la realización de 337 visitas de supervisión aleatorias al personal operativo y de servicio de esta Secretaria. En este trimestre se realizaron las 48 de 120 actividades que se tenían programadas. Obteniendo un porcentaje de cumplimiento del 40% con respecto a meta proyectada en el trimestre, el porcentaje obtenido deriva de reforzar la operatividad por la temporada vacacional, es por ello que se vio afectada es desarrollo de las actividades en mención, en tal sentido se alcanzó un avance anual del 57.57%.</t>
  </si>
  <si>
    <t>Componente
(Dirección Jurídica)</t>
  </si>
  <si>
    <r>
      <t xml:space="preserve">C. 4.1.1.1.4 </t>
    </r>
    <r>
      <rPr>
        <sz val="11"/>
        <rFont val="Arial"/>
        <family val="2"/>
      </rPr>
      <t>Consultas jurídicas al personal y actualización del marco normativo de la SMSCYT.</t>
    </r>
  </si>
  <si>
    <r>
      <t xml:space="preserve"> PCJAMNR: </t>
    </r>
    <r>
      <rPr>
        <sz val="11"/>
        <rFont val="Arial"/>
        <family val="2"/>
      </rPr>
      <t>Porcentaje de consultas jurídicas y actualización del marco normativo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</si>
  <si>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</si>
  <si>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t>Este componente tiene como meta anual realizar 1,117 consultas jurídicas al personal y a su vez la actualización del marco normativo de esta Secretaria. En este trimestre se realizaron 166 consultas de 279 que se tenían proyectadas. Obteniendo así un avance del 59.50% con respecto a la meta proyectada, el avance obtenido se debe a que las actividades que se realizan no dependen en su totalidad del área, esta depende de las necesidades de las áreas operativas para poder brindarles las asesorías en materia del llenado de sus IPH`S, así mismo, se obtuvo un avance anual del 55.24%.</t>
  </si>
  <si>
    <r>
      <t xml:space="preserve">A. 4.1.1.1.4.1 </t>
    </r>
    <r>
      <rPr>
        <sz val="11"/>
        <rFont val="Arial"/>
        <family val="2"/>
      </rPr>
      <t xml:space="preserve">Actualización al marco jurídico municipal de la Secretaria de Seguridad Ciudadana y Tránsito de Benito Juárez. </t>
    </r>
  </si>
  <si>
    <r>
      <rPr>
        <b/>
        <sz val="11"/>
        <rFont val="Arial"/>
        <family val="2"/>
      </rPr>
      <t xml:space="preserve">PIJCPC: </t>
    </r>
    <r>
      <rPr>
        <sz val="11"/>
        <rFont val="Arial"/>
        <family val="2"/>
      </rPr>
      <t>Porcentaje de instrumentos jurídicos de la corporación policial consolidados. 
(Actualizaciones a la normatividad interna de la Secretaría Municipal de Seguridad Ciudadana y Tránsito)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</si>
  <si>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</si>
  <si>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t>Este indicador tiene como meta anual la realización de 01 actualización al marco jurídico municipal de esta secretaria, en este trimestre no se tenia actividad proyectada, debido a que esta actualización debe de pasar por diversos filtros para su validación, autorización y posterior implementanción, aun se encuentra en procesos de validación, por lo tanto se tiene un porcentaje de cumplimiento anual del 0%.</t>
  </si>
  <si>
    <r>
      <t xml:space="preserve">A. 4.1.1.1.4.2 </t>
    </r>
    <r>
      <rPr>
        <sz val="11"/>
        <rFont val="Arial"/>
        <family val="2"/>
      </rPr>
      <t>Atención jurídica en asuntos relacionados con el personal de la Secretaria Municipal de Seguridad Ciudadana y Tránsito.</t>
    </r>
  </si>
  <si>
    <r>
      <rPr>
        <b/>
        <sz val="11"/>
        <rFont val="Arial"/>
        <family val="2"/>
      </rP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</si>
  <si>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</si>
  <si>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t>Este indicador tiene como meta anual realizar 1,092 atenciones jurídicas en asuntos relacionados con el personal de la SMSCyT. Este trimestre se logró la ejecución de 165 atenciones de 273 que se tenían proyectadas. Obteniendo un avance del 60.44% el porcentaje obtenido se debe a que la dirección no depende directamente de las asesorías que se brindan, estas varían dependiendo de las necesidades de las áreas operativas para el llenado de sus Informes Policiales Homologados, así mismo, se logró un avance anual del 55.13%.</t>
  </si>
  <si>
    <r>
      <t xml:space="preserve">A. 4.1.1.1.4.3 </t>
    </r>
    <r>
      <rPr>
        <sz val="11"/>
        <rFont val="Arial"/>
        <family val="2"/>
      </rPr>
      <t>Realización de sesiones de la Comisión del Servicio de Carrera de Honor y Justicia.</t>
    </r>
  </si>
  <si>
    <r>
      <rPr>
        <b/>
        <sz val="11"/>
        <rFont val="Arial"/>
        <family val="2"/>
      </rP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Ciudadana y Tránsito).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</si>
  <si>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</si>
  <si>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t>Este indicador tiene como meta anual la realización de 24 sesiones de la Comisión del Servicio de Carrera de Honor y Justicia. En este trimestre se realizaron 01 sesiones de 06 que se tenían proyectadas. Obteniendo un avance del 16.67% con respecto a la meta proyectada. Este porcentaje se debe a que para poder llevar a cabo las sesiones se necesita que participen todos los integrantes que lo conforman, pero por cuestiones de operatividad se vio afectada el desempeño de estas, así como de cuestiones administrativas, así mismo, se tiene un avance con respecto a la meta anual 62.50%.</t>
  </si>
  <si>
    <t>Componente
(Inteligencia y Comando)</t>
  </si>
  <si>
    <r>
      <t xml:space="preserve">C. 4.1.1.1.5 </t>
    </r>
    <r>
      <rPr>
        <sz val="11"/>
        <rFont val="Arial"/>
        <family val="2"/>
      </rPr>
      <t xml:space="preserve">Informes y estadísticas de delitos y faltas administrativas dentro del municipio entregados. </t>
    </r>
  </si>
  <si>
    <r>
      <t xml:space="preserve">PIEDE: </t>
    </r>
    <r>
      <rPr>
        <sz val="11"/>
        <rFont val="Arial"/>
        <family val="2"/>
      </rPr>
      <t>Porcentaje de informes y estadística de delitos entregados.</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</si>
  <si>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</si>
  <si>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t>Este componente tiene como meta anual la realización de 4,520 informes y estadísticas de delitos y faltas administrativas dentro de este municipio. En este trimestre se realizaron 1,321 actividades de 904 que se tenían proyectadas. Logrando así un porcentaje de cumplimiento del 146.13% con respecto la meta del trimestre, en este sentido, se obtuvo un cumplimiento anual del 110.15%.</t>
  </si>
  <si>
    <r>
      <t xml:space="preserve">A. 4.1.1.1.5.1 </t>
    </r>
    <r>
      <rPr>
        <sz val="11"/>
        <rFont val="Arial"/>
        <family val="2"/>
      </rPr>
      <t>Realización de actividades integrales para crear inteligencia policial</t>
    </r>
    <r>
      <rPr>
        <b/>
        <sz val="11"/>
        <color rgb="FF7030A0"/>
        <rFont val="Arial"/>
        <family val="2"/>
      </rPr>
      <t/>
    </r>
  </si>
  <si>
    <r>
      <rPr>
        <b/>
        <sz val="11"/>
        <rFont val="Arial"/>
        <family val="2"/>
      </rP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</si>
  <si>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</si>
  <si>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t>Este indicador tiene como meta anual la ejecución de 3,357 actividades integrales para crear inteligencia policial. En este trimestre se realizaron 838 actividades de 614 que se tenían programadas para el trimestre. Logrando así un cumplimiento del 136.48% con respecto a la proyección, así mismo, se obtuvo un cumplimiento anual del 110.66%.</t>
  </si>
  <si>
    <r>
      <t xml:space="preserve">A. 4.1.1.1.5.2 </t>
    </r>
    <r>
      <rPr>
        <sz val="11"/>
        <rFont val="Arial"/>
        <family val="2"/>
      </rPr>
      <t>Ejecución de actividades para renovación, modernización, mantenimiento y conservación de los equipos de computo y otras tecnologías.</t>
    </r>
  </si>
  <si>
    <r>
      <rPr>
        <b/>
        <sz val="11"/>
        <rFont val="Arial"/>
        <family val="2"/>
      </rP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</si>
  <si>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</si>
  <si>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t>Este indicador tiene como meta anual la ejecución de 1,163 actividades para la renovación, modernización, mantenimiento y conservación de los equipos de cómputo y otras tecnologías. En este trimestre se lograron ejecutar 483 actividades de 290 que se tenían proyectadas para el trimestre. Obteniendo así un cumplimiento del 166.55%, así mismo se logró un cumplimiento anual del 108.68%.</t>
  </si>
  <si>
    <t>Componente
(Subsecretaria de Control y Operación)</t>
  </si>
  <si>
    <r>
      <t xml:space="preserve">C. 4.1.1.1.6 </t>
    </r>
    <r>
      <rPr>
        <sz val="11"/>
        <rFont val="Arial"/>
        <family val="2"/>
      </rPr>
      <t>Operativos de seguridad pública con los tres órdenes de gobierno en el Municipio de Benito Juárez realizados.</t>
    </r>
  </si>
  <si>
    <r>
      <t>POSCR</t>
    </r>
    <r>
      <rPr>
        <sz val="11"/>
        <rFont val="Arial"/>
        <family val="2"/>
      </rPr>
      <t>: Porcentaje de operativos de seguridad ciudadana realizados.</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</si>
  <si>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ciudadana.</t>
    </r>
  </si>
  <si>
    <t>Este componente tiene como meta anual la realización de 1,483 operativos de seguridad pública con los tres órdenes de gobierno. En este trimestre se realizaron 378 de 369 operativos que se tenían proyectados, obteniendo así un cumplimiento del 102.44% con respecto a la meta proyectada,a si mismo, se obtuvo un cumplimiento anual del 100.13%.</t>
  </si>
  <si>
    <r>
      <t xml:space="preserve">A. 4.1.1.1.6.1 </t>
    </r>
    <r>
      <rPr>
        <sz val="11"/>
        <rFont val="Arial"/>
        <family val="2"/>
      </rPr>
      <t>Ejecución de operativos de seguridad de alto impacto con el apoyo de la policía Estatal, Federal, SEDENA y SEMAR.</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</si>
  <si>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</si>
  <si>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</si>
  <si>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t>Este indicador tiene como meta anual la ejecución de 144 operativos de seguridad de alto impacto. En este trimestre se realizaron los 36 operativos que se tenían proyectados para el trimestre, obteniendo un cumplimiento del 100% y a su vez se tiene un cumplimiento anual del 50%.</t>
  </si>
  <si>
    <r>
      <t xml:space="preserve">A. 4.1.1.1.6.2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</si>
  <si>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rPr>
        <b/>
        <sz val="11"/>
        <rFont val="Arial"/>
        <family val="2"/>
      </rP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</si>
  <si>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</si>
  <si>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t xml:space="preserve">Este indicador tiene como meta anual la realización de 1,339 actividades de persuasión y disuasión para la disminución de hechos delictivos en zonas con alto índice delictivo. En este trimestre se realizaron 342 de 333 que se tenían proyectadas. Obteniendo un porcentaje de cumplimiento del 102.70% con respecto a la meta proyectada en el trimestre, por lo consiguiente se obtuvo un cumplimiento anual del 100.15%. </t>
  </si>
  <si>
    <t>Componente
(Policía de Seguridad Ciudadana)</t>
  </si>
  <si>
    <r>
      <t>C. 4.16.1.1.7</t>
    </r>
    <r>
      <rPr>
        <sz val="11"/>
        <rFont val="Arial"/>
        <family val="2"/>
      </rPr>
      <t xml:space="preserve"> Acciones de proximidad social, presencia policial y mecanismos de combate hacia hechos delictivos realizadas.</t>
    </r>
  </si>
  <si>
    <r>
      <t xml:space="preserve">PAPSPCPR: </t>
    </r>
    <r>
      <rPr>
        <sz val="11"/>
        <rFont val="Arial"/>
        <family val="2"/>
      </rPr>
      <t>Porcentaje de acciones de proximidad social, presencia y combate policial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</si>
  <si>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</si>
  <si>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t>Este componente tiene como meta anual la ejecución de 27,145 acciones de proximidad social, presencial policial y mecanismos de combate hacia hecho delictivos. En este trimestre se realizaron 7,932 de 6,845 de las que se tenían proyectadas. Obteniendo así un cumplimiento del 115.88%, en tal contexto se logró un cumplimiento con respecto a la meta anual del 100.04%.</t>
  </si>
  <si>
    <r>
      <t xml:space="preserve">A. 4.1.1.1.7.1  </t>
    </r>
    <r>
      <rPr>
        <sz val="11"/>
        <rFont val="Arial"/>
        <family val="2"/>
      </rPr>
      <t>Ejecución de acciones de proximidad social.</t>
    </r>
  </si>
  <si>
    <r>
      <rPr>
        <b/>
        <sz val="11"/>
        <rFont val="Arial"/>
        <family val="2"/>
      </rP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</si>
  <si>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</si>
  <si>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t>Este indicador tiene como meta anual la ejecución de 20,725 acciones de proximidad. En este trimestre se realizaron 5,973 de 5,210 de las que se tenían proyectadas, obteniendo un porcentaje de cumplimiento del 114.64%, en tal contexto se logró un cumplimiento con respecto a la meta anual del 100%.</t>
  </si>
  <si>
    <r>
      <t xml:space="preserve">A. 4.1.1.1.7.2 </t>
    </r>
    <r>
      <rPr>
        <sz val="11"/>
        <rFont val="Arial"/>
        <family val="2"/>
      </rPr>
      <t>Implementación de operativos policiales con el apoyo de los tres ordenes de gobierno para contrarrestar factores criminológicos.</t>
    </r>
  </si>
  <si>
    <r>
      <rPr>
        <b/>
        <sz val="11"/>
        <rFont val="Arial"/>
        <family val="2"/>
      </rP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operativos de vigilancia en el transporte público y en los paraderos)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</si>
  <si>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</si>
  <si>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t>Este indicador tiene como meta anual implementar 6,420 operativos policiales con el apoyo de los tres órdenes de gobierno. Este trimestre se realizó 1,959 de 1,635 que se tenían programadas, obteniendo un porcentaje de cumplimiento del 119.82%  con respecto al trimestre, en tal contexto se logró un cumplimiento con respecto a la meta anual del 100.16%.</t>
  </si>
  <si>
    <t>Componente
 (Dirección Administrativa)</t>
  </si>
  <si>
    <r>
      <t xml:space="preserve">C. 4.1.1.1.8 </t>
    </r>
    <r>
      <rPr>
        <sz val="11"/>
        <rFont val="Arial"/>
        <family val="2"/>
      </rPr>
      <t xml:space="preserve">Gestiones y trámites en recursos humanos y materiales realizadas.       </t>
    </r>
  </si>
  <si>
    <r>
      <t>PGRHMR:</t>
    </r>
    <r>
      <rPr>
        <sz val="11"/>
        <rFont val="Arial"/>
        <family val="2"/>
      </rPr>
      <t xml:space="preserve"> Porcentaje de gestiones en recursos humanos y materiales realizados</t>
    </r>
  </si>
  <si>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</si>
  <si>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t>Este componente tiene como anual realizar 56 gestiones y tramites en recursos humanos y materiales. En este trimestre se realizaron las 13 gestiones de 07 que se tenían proyectadas, obteniendo un porcentaje de cumplimiento del 187.71% este porcentaje obtenido se debe a que se desarrollaron las actividades que se tenían resagadas de los trimestres pasados en tal contexto se tiene un porcentaje de cumplimiento anual del 98.21%.</t>
  </si>
  <si>
    <r>
      <t>A. 4.1.1.1.8.1</t>
    </r>
    <r>
      <rPr>
        <sz val="11"/>
        <rFont val="Arial"/>
        <family val="2"/>
      </rPr>
      <t xml:space="preserve"> Elaboración de manuales de orden administrativo en la Corporación Policial.</t>
    </r>
  </si>
  <si>
    <r>
      <rPr>
        <b/>
        <sz val="11"/>
        <rFont val="Arial"/>
        <family val="2"/>
      </rPr>
      <t>PMR:</t>
    </r>
    <r>
      <rPr>
        <sz val="11"/>
        <rFont val="Arial"/>
        <family val="2"/>
      </rPr>
      <t xml:space="preserve"> Porcentaje de Manuales realizados.
(Creación de manuales de organización y de procedimientos).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</si>
  <si>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</si>
  <si>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t>Este indicador tiene la elaboración de 01 manual proyectada en el año, en este trimestre no se tiene una meta proyectada, más sin embargo se obtuvo un cumplimiento con respecto a la meta anual del 100%.</t>
  </si>
  <si>
    <r>
      <t xml:space="preserve">A. 4.1.1.1.8.2 </t>
    </r>
    <r>
      <rPr>
        <sz val="11"/>
        <rFont val="Arial"/>
        <family val="2"/>
      </rPr>
      <t xml:space="preserve">Realización de acciones de mantenimiento y modernización a la infraestructura y parque vehicular existente de la Secretaría Municipal de Seguridad Ciudadana y Tránsito. </t>
    </r>
  </si>
  <si>
    <r>
      <rPr>
        <b/>
        <sz val="11"/>
        <rFont val="Arial"/>
        <family val="2"/>
      </rPr>
      <t>PAMMR:</t>
    </r>
    <r>
      <rPr>
        <sz val="11"/>
        <rFont val="Arial"/>
        <family val="2"/>
      </rPr>
      <t xml:space="preserve"> Porcentaje de acciones de mantenimiento y modernización realizadas.
(Programa de Conservación de flota vehicular y mejoramiento de la infraestructura de los edificios pertenecientes la SMSCyT).</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</si>
  <si>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</si>
  <si>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t>Este indicador tiene como meta anual la realización de 24 acciones de mantenimiento y modernización a la infraestructura y parque vehicular. En este trimestre se realizaron las 05 acciones que se tenían proyectadas para el trimestre, obteniendo un porcentaje de cumplimiento del 100%, así como un porcentaje de cumplimiento anual del 100%.</t>
  </si>
  <si>
    <r>
      <t>A. 4.1.1.1.8.3</t>
    </r>
    <r>
      <rPr>
        <sz val="11"/>
        <rFont val="Arial"/>
        <family val="2"/>
      </rPr>
      <t xml:space="preserve">  Implementación de acciones para Incentivar la lealtad, orgullo y sentido de pertenencia a la Corporación Policial.                                                                                                                                                                                                                                                                                    </t>
    </r>
  </si>
  <si>
    <r>
      <rPr>
        <b/>
        <sz val="11"/>
        <rFont val="Arial"/>
        <family val="2"/>
      </rP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SMSCyT;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</si>
  <si>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</si>
  <si>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t>Este indicador tiene como meta anual la implementación de 23 acciones para incentivar la lealtad, orgullo y sentido de pertenencia. Este trimestre se realizaron las 06 acciones de 02 que se tenían proyectadas en el trimestre, obteniendo un porcentaje de cumplimiento del 300% con respecto a la meta proyectada en el trimestre, el porcentaje obtenido se debe a que se desarrollaron las activiades que se tenian resagadas en los trimestres pasados, en tal sentido se logro un cumplimiento con respecto a la meta anual del 95.65%.</t>
  </si>
  <si>
    <r>
      <t>A. 4.1.1.1.8.4</t>
    </r>
    <r>
      <rPr>
        <sz val="11"/>
        <rFont val="Arial"/>
        <family val="2"/>
      </rPr>
      <t xml:space="preserve"> Implementación de convocatorias con perspectiva de género para personal activo y de nuevo ingreso.</t>
    </r>
  </si>
  <si>
    <r>
      <rPr>
        <b/>
        <sz val="11"/>
        <rFont val="Arial"/>
        <family val="2"/>
      </rPr>
      <t>PCPGR</t>
    </r>
    <r>
      <rPr>
        <sz val="11"/>
        <rFont val="Arial"/>
        <family val="2"/>
      </rPr>
      <t>: Porcentaje de Convocatorias con Perspectiva de Género realizadas.
(Implementar un proceso de selección de personal para la SMSCyT y personal para la creación de una nueva área de atención a víctimas)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</si>
  <si>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</si>
  <si>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t>Este indicador tiene como meta anual la implementación de 01 convocatoria con perspectiva de genero para el personal activo y de nuevo ingreso. Este trimestre no se tiene actividad proyectada, en tal contexto se obtuvo un porcentaje de cumplimiento anual del 100%.</t>
  </si>
  <si>
    <r>
      <t>A. 4.1.1.1.8.5</t>
    </r>
    <r>
      <rPr>
        <sz val="11"/>
        <rFont val="Arial"/>
        <family val="2"/>
      </rPr>
      <t xml:space="preserve"> Elaboración de proyectos para el mejoramiento del equipamiento policial.</t>
    </r>
  </si>
  <si>
    <r>
      <rPr>
        <b/>
        <sz val="11"/>
        <rFont val="Arial"/>
        <family val="2"/>
      </rP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</si>
  <si>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</si>
  <si>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t>Este indicador tiene como meta anual la elaboración de 01 proyecto para el mejoramiento del equipamiento policial. En este trimestre no se tiene proyectada la realización de actividades, más sin embargo se subsano el rezago de la actividad, es por ello que se obtuvo un cumplimiento con respecto a la meta anual del 100%.</t>
  </si>
  <si>
    <r>
      <t>A. 4.1.1.1.8.6</t>
    </r>
    <r>
      <rPr>
        <sz val="11"/>
        <rFont val="Arial"/>
        <family val="2"/>
      </rPr>
      <t xml:space="preserve"> Implementación de actividades para la certificación del personal policial.</t>
    </r>
  </si>
  <si>
    <r>
      <rPr>
        <b/>
        <sz val="11"/>
        <rFont val="Arial"/>
        <family val="2"/>
      </rP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</si>
  <si>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</si>
  <si>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t>Este indicador tiene como meta anual la implementación de 05 actividades para la certificación del personal policial. En este trimestre no se tiene proyectada la realización de actividades, más sin embargo se subsano el rezago de la actividad, es por ello que se obtuvo un cumplimiento con respecto a la meta anual del 100%.</t>
  </si>
  <si>
    <r>
      <t>A. 4.1.1.1.8.7</t>
    </r>
    <r>
      <rPr>
        <sz val="11"/>
        <rFont val="Arial"/>
        <family val="2"/>
      </rPr>
      <t xml:space="preserve"> Realización de actividades enfocadas a mejorar el consumo y distribución de la dotación de gasolina de las unidades de la Secretaría Municipal de Seguridad Ciudadana y Tránsito. </t>
    </r>
  </si>
  <si>
    <r>
      <rPr>
        <b/>
        <sz val="11"/>
        <rFont val="Arial"/>
        <family val="2"/>
      </rP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Ciudadana y Tránsito)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</si>
  <si>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</si>
  <si>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t>Este indicador tiene como meta anual la realización de 01 actividades enfocadas a mejorar el consumo y distribución de la dotación de gasolina de las unidades de esta secretaria. Este trimestre no se tenía actividades para desarrollar, en tal contexto se obtuvo un porcentaje de cumplimiento anual del 100%.</t>
  </si>
  <si>
    <t>Componente
 (Dir. Policía Turística)</t>
  </si>
  <si>
    <r>
      <t xml:space="preserve">C. 4.1.1.1.9 </t>
    </r>
    <r>
      <rPr>
        <sz val="11"/>
        <rFont val="Arial"/>
        <family val="2"/>
      </rPr>
      <t>Acciones de seguridad, prevención social del delito y atención a turistas y residentes del municipio de Benito Juárez realizadas.</t>
    </r>
  </si>
  <si>
    <r>
      <t xml:space="preserve">PASPATR: </t>
    </r>
    <r>
      <rPr>
        <sz val="11"/>
        <rFont val="Arial"/>
        <family val="2"/>
      </rPr>
      <t>Porcentaje de acciones de seguridad, prevención y atención al turista realizadas.</t>
    </r>
  </si>
  <si>
    <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seguridad, prevención y atención al turista </t>
    </r>
  </si>
  <si>
    <t>Este componente tiene como meta anual la ejecución de 229,400 acciones de seguridad, prevención social del delito y atención a turistas y residentes. En este trimestre se realizaron 57,324 de 57,350 que se tenían proyectadas en el trimestre, obteniendo un porcentaje de cumplimiento del 99.95%, así como un cumplimiento anual del 100.16%.</t>
  </si>
  <si>
    <r>
      <t xml:space="preserve">A. 4.1.1.1.9.1 </t>
    </r>
    <r>
      <rPr>
        <sz val="11"/>
        <rFont val="Arial"/>
        <family val="2"/>
      </rPr>
      <t>Impartición de pláticas de prevención del delito dirigidas a empresas, personal de seguridad en hoteles y plazas comerciales así como residentes de la Zona Hotelera del municipio de Benito Juárez.</t>
    </r>
  </si>
  <si>
    <r>
      <rPr>
        <b/>
        <sz val="11"/>
        <rFont val="Arial"/>
        <family val="2"/>
      </rP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</si>
  <si>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</si>
  <si>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t>Este indicador tiene como meta anual la impartición de 06 platicas en materia de prevención del delito dirigido a empresas, personal hotelero y comerciantes, así como a residentes. En este trimestre se realizó 03 de 01 que se tenían proyectadas, obteniendo un porcentaje del 300%, este porcentaje se debe a que en el trimestre pasado se reprogramaron las actividades para poder ser desempeñadas en este trimestre, en este sentido se logro un cumplimiento con respecto a la meta anual del 100%.</t>
  </si>
  <si>
    <r>
      <t xml:space="preserve">A. 4.1.1.1.9.2:  </t>
    </r>
    <r>
      <rPr>
        <sz val="11"/>
        <rFont val="Arial"/>
        <family val="2"/>
      </rPr>
      <t>Consolidación de operativos de prevención y disuasión con proximidad social enfocados al sector turístico.</t>
    </r>
  </si>
  <si>
    <r>
      <rPr>
        <b/>
        <sz val="11"/>
        <rFont val="Arial"/>
        <family val="2"/>
      </rP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</si>
  <si>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</si>
  <si>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t>Este indicador tiene como meta anual la consolidación de 103,928 operativos de prevención y disuasión con proximidad social. En este trimestre se realizaron 25,984 de 25,984 que se tenían programadas, obteniendo un porcentaje de cumplimiento del 100%, así como un cumplimiento anual del 99.99%.</t>
  </si>
  <si>
    <r>
      <t xml:space="preserve">A. 4.1.1.1.9.3 </t>
    </r>
    <r>
      <rPr>
        <sz val="11"/>
        <rFont val="Arial"/>
        <family val="2"/>
      </rPr>
      <t>Consolidación de módulos de atención al turistas en zonas de mayor afluencia.</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</si>
  <si>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</si>
  <si>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</si>
  <si>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t>Este indicador tiene como meta anual la consolidación de 124,740 módulos de atención al turista. En este trimestre se realizaron 31,152 de 31,185 que se tenían programadas, obteniendo un porcentaje de cumplimiento del 99.89%, así como un cumplimiento anual del 100.30%.</t>
  </si>
  <si>
    <r>
      <t xml:space="preserve">A. 4.1.1.1.9.4 </t>
    </r>
    <r>
      <rPr>
        <sz val="11"/>
        <rFont val="Arial"/>
        <family val="2"/>
      </rPr>
      <t>Instalación de los filtros de vigilancia, para la prevención del delito y atención a turistas en puntos estratégicos de la zona hotelera del municipio de Benito Juárez.</t>
    </r>
  </si>
  <si>
    <r>
      <rPr>
        <b/>
        <sz val="11"/>
        <rFont val="Arial"/>
        <family val="2"/>
      </rP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</si>
  <si>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</si>
  <si>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t>Este indicador tiene como meta anual la instalación de 720 filtros de vigilancia, para la prevención del delito y atención a turistas. En este trimestre se realizaron los 180 filtros que se tenían programadas, obteniendo un porcentaje de cumplimiento del 100%, así como un cumplimiento anual del 100%.</t>
  </si>
  <si>
    <r>
      <t xml:space="preserve">A. 4.1.1.1.9.5 </t>
    </r>
    <r>
      <rPr>
        <sz val="11"/>
        <rFont val="Arial"/>
        <family val="2"/>
      </rPr>
      <t>Implementación de cursos de capacitación especializadas para la profesionalización de los elementos de la Policía Turística.</t>
    </r>
  </si>
  <si>
    <r>
      <rPr>
        <b/>
        <sz val="11"/>
        <rFont val="Arial"/>
        <family val="2"/>
      </rP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así como, como cursos de inglés, de primeros auxilios y de Seguridad Acuática).</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</si>
  <si>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</si>
  <si>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t>Este indicador tiene como meta anual la implementación de 06 cursos especializados para la profesionalización de los elementos de esta secretaria. En este trimestre se realizaron 05 actividades de 0 proyectadas, esto se debe a que se subsanaron las actividades que se tenían rezagadas, en tal sentido se obtuvo un cumplimiento anual del 116.67%.</t>
  </si>
  <si>
    <t>Componente
(Academia de Policía)</t>
  </si>
  <si>
    <r>
      <t xml:space="preserve">C. 4.1.1.1.10 </t>
    </r>
    <r>
      <rPr>
        <sz val="11"/>
        <rFont val="Arial"/>
        <family val="2"/>
      </rPr>
      <t>Capacitación inicial, continua y especializada impartidas al personal de la Secretaria Municipal de Seguridad Ciudadana y Tránsito.</t>
    </r>
  </si>
  <si>
    <r>
      <t>PCI:</t>
    </r>
    <r>
      <rPr>
        <sz val="11"/>
        <rFont val="Arial"/>
        <family val="2"/>
      </rPr>
      <t xml:space="preserve"> Porcentaje de capacitaciones impartidas.  
</t>
    </r>
  </si>
  <si>
    <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</si>
  <si>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t xml:space="preserve">Este componente tiene como meta anual la realización de 1296 capacitaciones inicial, continua y especializada impartida al personal de esta secretaria. Este trimestre se realizaron 630 capacitaciones de 468 que se tenían proyectadas, obteniendo un porcentaje de cumplimiento del 134.62%, esto a razón que el Secretariado Ejecutivo del Sistema Nacional de Seguridad Publica, actualizo el Programa Rector de Profesionalización publicado en enero del 2024, por tal motivo los tiempos para la validación de los programas de capacitación se han extendido, por lo que al no contar con el Registro de Instancia Capacitadora clasificación A, no se logró darle cabal cumplimiento este trimestre, en tal contexto, es indispensable contar con dicho registro y validación para poder llevar acabo las capacitaciones, por lo que se espera que para el siguiente trimestre se pueda contar con las condiciones óptimas para el desempeño de dichas actividades, en tal contexto se logró tener un avance anual del 88.19%. </t>
  </si>
  <si>
    <r>
      <t>A. 4.1.1.1.10.1</t>
    </r>
    <r>
      <rPr>
        <sz val="11"/>
        <rFont val="Arial"/>
        <family val="2"/>
      </rPr>
      <t xml:space="preserve"> Formación continúa para el personal de la Secretaria Municipal de Seguridad Ciudadana y Tránsito.</t>
    </r>
  </si>
  <si>
    <r>
      <rPr>
        <b/>
        <sz val="11"/>
        <rFont val="Arial"/>
        <family val="2"/>
      </rPr>
      <t>PCFCR:</t>
    </r>
    <r>
      <rPr>
        <sz val="11"/>
        <rFont val="Arial"/>
        <family val="2"/>
      </rPr>
      <t xml:space="preserve"> Porcentaje de capacitación de formación continua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</si>
  <si>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</si>
  <si>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t>Este indicador tiene como meta anual la realización de 1,084 capacitaciones en materia de formación continua para el personal de esta secretaria. En este trimestre se realizaron 612 capacitaciones de 350 que se tenían proyectadas en el trimestre obteniendo un cumplimiento del 174.86% con respecto a el trimestre, esto a razón que el Secretariado Ejecutivo del Sistema Nacional de Seguridad Publica, actualizo el Programa Rector de Profesionalización publicado en enero del 2024, por tal motivo los tiempos para la validación de los programas de capacitación se han extendido, por lo que al no contar con el Registro de Instancia Capacitadora clasificación A, no se logró darle cabal cumplimiento este trimestre, en tal contexto, es indispensable contar con dicho registro y validación para poder llevar acabo las capacitaciones, aunado a esto se logró un avance anual del 95.85%.</t>
  </si>
  <si>
    <r>
      <t xml:space="preserve">A. 4.1.1.1.10.2 </t>
    </r>
    <r>
      <rPr>
        <sz val="11"/>
        <rFont val="Arial"/>
        <family val="2"/>
      </rPr>
      <t xml:space="preserve"> Formación especializada para el personal de la Secretaria Municipal de Seguridad Ciudadana y Tránsito.</t>
    </r>
  </si>
  <si>
    <r>
      <rPr>
        <b/>
        <sz val="11"/>
        <rFont val="Arial"/>
        <family val="2"/>
      </rPr>
      <t xml:space="preserve">PCER: </t>
    </r>
    <r>
      <rPr>
        <sz val="11"/>
        <rFont val="Arial"/>
        <family val="2"/>
      </rPr>
      <t>Porcentaje de capacitación especializada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</si>
  <si>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</si>
  <si>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t>Este indicador tiene como meta anual la realización de 200 capacitaciones de formación especializada para el personal de esta secretaria. En este trimestre se realizaron 18 capacitaciones de 18 que se tenían proyectadas en el trimestre, en este sentido se obtuvo un porcentaje de cumplimiento del 100% con respecto a la proyección del trimestre, el porcentaje obtenido es a razón que el Secretariado Ejecutivo del Sistema Nacional de Seguridad Publica, actualizo el Programa Rector de Profesionalización publicado en enero del 2024, por tal motivo los tiempos para la validación de los programas de capacitación se han extendido, por lo que al no contar con el Registro de Instancia Capacitadora clasificación A, no se logró darle cabal cumplimiento este trimestre, en tal contexto, es indispensable contar con dicho registro y validación para poder llevar acabo las capacitaciones, aunado a esto se logró un avance anual del 92.86%.</t>
  </si>
  <si>
    <r>
      <t xml:space="preserve">A. 4.1.1.1.10.3 </t>
    </r>
    <r>
      <rPr>
        <sz val="11"/>
        <rFont val="Arial"/>
        <family val="2"/>
      </rPr>
      <t xml:space="preserve"> Formación Inicial para el personal en activo y aspirantes a policía municipal.</t>
    </r>
  </si>
  <si>
    <r>
      <rPr>
        <b/>
        <sz val="11"/>
        <rFont val="Arial"/>
        <family val="2"/>
      </rPr>
      <t>PCFIR:</t>
    </r>
    <r>
      <rPr>
        <sz val="11"/>
        <rFont val="Arial"/>
        <family val="2"/>
      </rPr>
      <t xml:space="preserve"> Porcentaje de capacitación de formación Inicial realizadas.</t>
    </r>
  </si>
  <si>
    <t>Este indicador tiene como meta anual la realización de 100 capacitaciones en materia de formación inicial para el personal activo y aspirantes a la policía municipal. En este trimestre se tenia proyectado 100 capacitaciónes, la cual no se lo logro realizar, esto a razón que el Secretariado Ejecutivo del Sistema Nacional de Seguridad Publica, actualizo el Programa Rector de Profesionalización publicado en enero del 2024, por tal motivo los tiempos para la validación de los programas de capacitación se han extendido, por lo que al no contar con el Registro de Instancia Capacitadora clasificación A, no se logró darle cabal cumplimiento este trimestre, en tal contexto, es indispensable contar con dicho registro y validación para poder llevar acabo las capacitaciones, por lo consecuente se tuvo un cumplimiento anual del 00%.</t>
  </si>
  <si>
    <t>Componente
 (Dirección de Tránsito)</t>
  </si>
  <si>
    <r>
      <t xml:space="preserve">C. 4.1.1.1.11 </t>
    </r>
    <r>
      <rPr>
        <sz val="11"/>
        <rFont val="Arial"/>
        <family val="2"/>
      </rPr>
      <t xml:space="preserve">Acciones de seguridad vial realizadas. </t>
    </r>
  </si>
  <si>
    <r>
      <t>PASVR</t>
    </r>
    <r>
      <rPr>
        <sz val="11"/>
        <rFont val="Arial"/>
        <family val="2"/>
      </rPr>
      <t xml:space="preserve">: Porcentaje de acciones de seguridad vial realizadas.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</si>
  <si>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</si>
  <si>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t>Este componente tiene como meta anual la realización de 173 acciones en materia de seguridad vial. En este trimestre se realizaron 60 de 36 de las que se tenían programadas en el trimestre, obteniendo un cumplimiento del 166.67%, este porcentaje se debe a que las actividades que se habian reprogramaron para el siguiente trimestre se subsanaron, en tal contexto se logró un cumplimiento con respecto a la meta anual del 135.84%.</t>
  </si>
  <si>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4.1.1.1.11.1 </t>
    </r>
    <r>
      <rPr>
        <sz val="11"/>
        <rFont val="Arial"/>
        <family val="2"/>
      </rPr>
      <t xml:space="preserve">Ejecución de pláticas para el fomento de la seguridad en las vías de circulación. </t>
    </r>
  </si>
  <si>
    <r>
      <rPr>
        <b/>
        <sz val="11"/>
        <rFont val="Arial"/>
        <family val="2"/>
      </rPr>
      <t>PPFSVR:</t>
    </r>
    <r>
      <rPr>
        <sz val="11"/>
        <rFont val="Arial"/>
        <family val="2"/>
      </rPr>
      <t xml:space="preserve"> Porcentaje de pláticas para el fomento de la seguridad vial realizadas. 
(Talleres de educación y seguridad vial y capacitación a empresas públicas y privadas en temas de educación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</si>
  <si>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</si>
  <si>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t>Este indicador tiene como meta anual la realización de 35 pláticas para el fomento de la seguridad vial. En este trimestre se realizaron 09 de 08 platicas que se tenían proyectadas en el trimestre, obteniendo un porcentaje de cumplimiento del 112.50% con respecto a la meta proyectada, este porcentaje obtenido deriva de la implementación de más acciones de difusión que se tenian rezagadas del trimestre anterior, en tal contexto se obtuvo un cumplimiento con respecto a la meta anual del 97.14%.</t>
  </si>
  <si>
    <r>
      <t>A. 4.1.1.1.11.2</t>
    </r>
    <r>
      <rPr>
        <sz val="11"/>
        <rFont val="Arial"/>
        <family val="2"/>
      </rPr>
      <t xml:space="preserve"> Realización de campañas de difusión y fomento de la seguridad en las vías con mayor circulación </t>
    </r>
  </si>
  <si>
    <r>
      <rPr>
        <b/>
        <sz val="11"/>
        <rFont val="Arial"/>
        <family val="2"/>
      </rPr>
      <t>PCR:</t>
    </r>
    <r>
      <rPr>
        <sz val="11"/>
        <rFont val="Arial"/>
        <family val="2"/>
      </rPr>
      <t xml:space="preserve"> Porcentaje de campañas realizadas.
(Campañas de difusión en materia de Seguridad Vial a través de entrevistas, redes sociales, y campañas de prevención sobre conducir en estado de ebriedad.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</si>
  <si>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</si>
  <si>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</si>
  <si>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t>Este indicador tiene como meta anual la realización de 19 campañas de difusión y fomento de la seguridad en las vías con mayor circulación. En este trimestre se realizaron 08 de 01 que se tenían proyectadas en el trimestre, obteniendo un porcentaje de cumplimiento del 800%, este porcentaje se debe a que se subsanaron las actividades que se tenían rezagadas de los trimestres pasados, en tal contexto se obtuvo un cumplimiento con respecto a la meta anual del 115.79%.</t>
  </si>
  <si>
    <r>
      <t xml:space="preserve">A. 4.1.1.1.11.3 </t>
    </r>
    <r>
      <rPr>
        <sz val="11"/>
        <rFont val="Arial"/>
        <family val="2"/>
      </rPr>
      <t>Ejecución de actividades enfocadas a eficientar la movilidad urbana.</t>
    </r>
  </si>
  <si>
    <r>
      <rPr>
        <b/>
        <sz val="11"/>
        <rFont val="Arial"/>
        <family val="2"/>
      </rP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</si>
  <si>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</si>
  <si>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t>Este indicador tiene como meta anual la realización de 22 actividades enfocadas a eficientar la movilidad urbana. En este trimestre se realizaron 04 actividades de 04 que se tenían proyectadas, obteniendo un porcentaje de cumplimiento con respecto a la proyección ene le trimestre del 100%, en tal contexto se obtuvo un cumplimiento anual del 90.91%.</t>
  </si>
  <si>
    <r>
      <t xml:space="preserve">A. 4.1.1.1.11.4 </t>
    </r>
    <r>
      <rPr>
        <sz val="11"/>
        <rFont val="Arial"/>
        <family val="2"/>
      </rPr>
      <t>Impartición de capacitaciones en educación vial enfocada a conductores de vehículos.</t>
    </r>
  </si>
  <si>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</si>
  <si>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</si>
  <si>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t>Este indicador tiene como meta anual de impartir 27 capacitaciones en materia de educación vial enfocadas a conductores de vehículos. En este trimestre se lograron desempeñar 09 de las 08 actividades que se tenían programadas, obteniendo así un porcentaje de cumplimiento trimestral del 112.50%, así mismo se obtuvo un cumplimiento con respecto a la meta anual del 314.81%.</t>
  </si>
  <si>
    <r>
      <t xml:space="preserve">4.01.1.1.11.5 </t>
    </r>
    <r>
      <rPr>
        <sz val="11"/>
        <rFont val="Arial"/>
        <family val="2"/>
      </rPr>
      <t>Ejecución de acciones en materia de prevención vial a peatones y conductores de vehículos motorizados.</t>
    </r>
  </si>
  <si>
    <r>
      <rPr>
        <b/>
        <sz val="11"/>
        <rFont val="Arial"/>
        <family val="2"/>
      </rPr>
      <t xml:space="preserve">PAPVPCVM: </t>
    </r>
    <r>
      <rPr>
        <sz val="11"/>
        <rFont val="Arial"/>
        <family val="2"/>
      </rPr>
      <t>Porcentaje de acciones en materia de prevención vial a peatones y conductores de vehículos motorizados.
(Acciones en materia de prevencion vial a peatones y conductores de vehiculos motorizados, mediante diversos operativos y programas para garantizar la seguridad vial a toda la población Benitojuarense).</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</si>
  <si>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en materia de prevención vial a peatones y conductores de vehículos motorizados</t>
    </r>
  </si>
  <si>
    <t>Este indicador tiene como meta anual la realización de 70 acciones en materia de prevención vial a peatones y conductores de vehículos motorizados. En este trimestre se realizaron las 30 de las 15 actividades que se tenían proyectadas, obteniendo un porcentaje de cumplimiento del 200% con respecto al trimestre, este porcentaje obtenido se debe a que se subsanaros las actividades que se tenian pendientes a desarrollar de los trimestres pasados, en tal contexto se logró un cumplimiento con respecto a la meta anual del 105.71%.</t>
  </si>
  <si>
    <t>Componente
(Dirección de Vinculación y Seguimiento con Instancias)</t>
  </si>
  <si>
    <r>
      <t xml:space="preserve">C. 4.1..1.1.12 </t>
    </r>
    <r>
      <rPr>
        <sz val="11"/>
        <rFont val="Arial"/>
        <family val="2"/>
      </rPr>
      <t>Acciones de coordinación y seguimiento para el cumplimiento de los programas de seguridad pública realizadas.</t>
    </r>
  </si>
  <si>
    <r>
      <t xml:space="preserve">PACPSPI: </t>
    </r>
    <r>
      <rPr>
        <sz val="11"/>
        <rFont val="Arial"/>
        <family val="2"/>
      </rPr>
      <t>Porcentaje de acciones para el cumplimiento de programas  de Seguridad Pública implementadas.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</si>
  <si>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</si>
  <si>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t>Este componente tiene como meta anual la realización de 29 acciones de coordinación y seguimiento para el cumplimiento de los programas de seguridad ciudadana. En este trimestre no se tenían actividades para desarrollar, en tal sentido se obtuvo un cumplimiento anual del 100%.</t>
  </si>
  <si>
    <r>
      <t xml:space="preserve">A. 4.1.1.1.12.1 </t>
    </r>
    <r>
      <rPr>
        <sz val="11"/>
        <rFont val="Arial"/>
        <family val="2"/>
      </rPr>
      <t>Coordinación del Subcomité Sectorial del Eje de Seguridad Ciudadana.</t>
    </r>
  </si>
  <si>
    <r>
      <rPr>
        <b/>
        <sz val="11"/>
        <rFont val="Arial"/>
        <family val="2"/>
      </rPr>
      <t>PSSSCC:</t>
    </r>
    <r>
      <rPr>
        <sz val="11"/>
        <rFont val="Arial"/>
        <family val="2"/>
      </rPr>
      <t xml:space="preserve"> Porcentaje de sesiones del Subcomité de Seguridad Ciudadana celebradas.
(Coordinar y dar seguimiento las sesiones del Subcomité sectorial del eje 4 Cancún por la Paz.)</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</si>
  <si>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</si>
  <si>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t>Este indicador tiene como meta anual la realización de 03 acciones de coordinación del subcomité sectorial del Eje de Seguridad Ciudadana. En este trimestre no se tiene meta proyectada, en tal contexto se logro un cumplimiento anual del 100%.</t>
  </si>
  <si>
    <r>
      <t>A. 4.1.1.1.12.2</t>
    </r>
    <r>
      <rPr>
        <strike/>
        <sz val="11"/>
        <rFont val="Arial"/>
        <family val="2"/>
      </rPr>
      <t xml:space="preserve"> </t>
    </r>
    <r>
      <rPr>
        <sz val="11"/>
        <rFont val="Arial"/>
        <family val="2"/>
      </rPr>
      <t>Ejecución de actividades administrativas de seguimiento para el cumplimiento de los programas de seguridad ciudadana realizadas en el municipio de Benito Juárez.</t>
    </r>
  </si>
  <si>
    <r>
      <rPr>
        <b/>
        <sz val="11"/>
        <rFont val="Arial"/>
        <family val="2"/>
      </rP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Ciudadana y Tránsito por medio de reuniones con todas las área involucradas.)</t>
    </r>
  </si>
  <si>
    <r>
      <t>UNIDAD DE MEDIDA INDICADOR:
Porcentaje</t>
    </r>
    <r>
      <rPr>
        <b/>
        <sz val="11"/>
        <rFont val="Arial"/>
        <family val="2"/>
      </rPr>
      <t xml:space="preserve">
UNIDAD DE MEDIDA DE LAS VARIABLES:
</t>
    </r>
    <r>
      <rPr>
        <sz val="11"/>
        <rFont val="Arial"/>
        <family val="2"/>
      </rPr>
      <t>Actividades administrativas  de seguimientos.</t>
    </r>
  </si>
  <si>
    <t>Este indicador tiene como meta anual la ejecución de 26 actividades administrativas de seguimiento para el cumplimiento de los programas de seguridad ciudadana. En este trimestre no se tiene meta proyectada, en tal contexto se logro un cumplimiento anual del 100%</t>
  </si>
  <si>
    <t>Componente
(Dirección General de la Policía Auxiliar)</t>
  </si>
  <si>
    <r>
      <t xml:space="preserve">C. 4.1.1.1.13 </t>
    </r>
    <r>
      <rPr>
        <sz val="11"/>
        <rFont val="Arial"/>
        <family val="2"/>
      </rPr>
      <t>Acciones estratégicas para generar servicios de seguridad y vigilancia de calidad con enfoque de proximidad social realizadas.</t>
    </r>
  </si>
  <si>
    <r>
      <t xml:space="preserve">PAEGSSVCEPSR: </t>
    </r>
    <r>
      <rPr>
        <sz val="11"/>
        <rFont val="Arial"/>
        <family val="2"/>
      </rPr>
      <t>Porcentaje de acciones estratégicas para generar servicios de seguridad y vigilancia de calidad con enfoque de proximidad social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</si>
  <si>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</si>
  <si>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t>Este componente tiene como meta anual la realización de 07 acciones estratégicas para generar servicios de seguridad y vigilancia de calidad. En este trimestre se realizaron en tu totalidad la meta proyectada, logrando un porcentaje de cumplimiento del 100%, así mismo, se tuvo un cumplimiento con respecto a la meta anual del 100%.</t>
  </si>
  <si>
    <r>
      <t xml:space="preserve">A. 4.1.1.1.13.1 </t>
    </r>
    <r>
      <rPr>
        <sz val="11"/>
        <rFont val="Arial"/>
        <family val="2"/>
      </rPr>
      <t>Elaboración de manuales de orden administrativo y gestiones de capacitación.</t>
    </r>
  </si>
  <si>
    <r>
      <rPr>
        <b/>
        <sz val="11"/>
        <rFont val="Arial"/>
        <family val="2"/>
      </rP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</si>
  <si>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rPr>
        <b/>
        <sz val="11"/>
        <rFont val="Arial"/>
        <family val="2"/>
      </rPr>
      <t>UNIDAD DE MEDIDA INDICADOR:</t>
    </r>
    <r>
      <rPr>
        <sz val="11"/>
        <rFont val="Arial"/>
        <family val="2"/>
      </rPr>
      <t xml:space="preserve">
Porcentaje
UNIDAD DE MEDIDA DE LAS VARIABLES: 
manuales y gestiones de capacitación</t>
    </r>
  </si>
  <si>
    <t>Este indicador tiene como meta anual la realización de 02 actividades en materia de la elaboración de manuales de orden administrativo, así como de gestiones de capacitación para el personal de esta dirección. En este trimestre no se tenía programada meta, obteniendo un porcentaje de cumplimiento del 100%, así mismo, se tuvo un cumplimiento con respecto a la meta anual del 100%.</t>
  </si>
  <si>
    <r>
      <t xml:space="preserve">A. 4.1.1.1.13.2  </t>
    </r>
    <r>
      <rPr>
        <sz val="11"/>
        <rFont val="Arial"/>
        <family val="2"/>
      </rPr>
      <t xml:space="preserve">Implementación de incentivos para reconocer la labor policial.                                                                                                                                                                                                                                                                                    </t>
    </r>
  </si>
  <si>
    <r>
      <rPr>
        <b/>
        <sz val="11"/>
        <rFont val="Arial"/>
        <family val="2"/>
      </rP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</si>
  <si>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rPr>
        <b/>
        <sz val="11"/>
        <rFont val="Arial"/>
        <family val="2"/>
      </rPr>
      <t>UNIDAD DE MEDIDA INDICADOR</t>
    </r>
    <r>
      <rPr>
        <sz val="11"/>
        <rFont val="Arial"/>
        <family val="2"/>
      </rPr>
      <t>:
Porcentaje
UNIDAD DE MEDIDA DE LAS VARIABLES: 
Incentivos</t>
    </r>
  </si>
  <si>
    <t>Este indicador tiene como meta anual la realización de una actividad en materia de la implementación de incentivos para reconocer la labor policial. En este trimestre no se tiene proyectado realizar alguna actividad, logrando obtener un porcentaje de cumplimiento con respecto a la meta anual del 100%.</t>
  </si>
  <si>
    <r>
      <t>A. 4.1.1.1.13.3</t>
    </r>
    <r>
      <rPr>
        <sz val="11"/>
        <rFont val="Arial"/>
        <family val="2"/>
      </rPr>
      <t xml:space="preserve"> Implementación de acciones de supervisión y vigilancia a los servicios prestados.</t>
    </r>
  </si>
  <si>
    <r>
      <rPr>
        <b/>
        <sz val="11"/>
        <rFont val="Arial"/>
        <family val="2"/>
      </rP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</si>
  <si>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Acciones de supervisión y vigilancia</t>
    </r>
  </si>
  <si>
    <t>Este indicador tiene como meta anual la implementación de 04 supervisiones y vigilancia a los servicios prestados. En este trimestre se cumplió en su totalidad la meta proyectada, logrando un cumplimiento del 100%, así mismo, se obtuvo un cumplimiento con respecto a la meta anual del 100%.</t>
  </si>
  <si>
    <t>Componente
 (Dirección del GEAVIG)</t>
  </si>
  <si>
    <r>
      <t xml:space="preserve">C. 4.1.1.1.14 </t>
    </r>
    <r>
      <rPr>
        <sz val="11"/>
        <rFont val="Arial"/>
        <family val="2"/>
      </rPr>
      <t>Acciones integrales contra la violencia familiar y de género implementadas.</t>
    </r>
  </si>
  <si>
    <r>
      <rPr>
        <b/>
        <sz val="11"/>
        <rFont val="Arial"/>
        <family val="2"/>
      </rPr>
      <t>PAICVFGI:</t>
    </r>
    <r>
      <rPr>
        <sz val="11"/>
        <rFont val="Arial"/>
        <family val="2"/>
      </rPr>
      <t xml:space="preserve"> Porcentaje de acciones integrales contra la violencia familiar y de género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</si>
  <si>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</si>
  <si>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t xml:space="preserve">Este componente tiene como meta anual de realizar 387 acciones integrales contra la violencia familiar y de genero. En este trimestre se realizaron 98 de las 96 que se tenían proyectadas, obteniendo un porcentaje de cumplimiento del 102.08%, en este sentido se logro un cumplimiento con respecto a la meta anual del 98.19%. </t>
  </si>
  <si>
    <r>
      <t xml:space="preserve">A. 4.1.1.1.14.1 </t>
    </r>
    <r>
      <rPr>
        <sz val="11"/>
        <rFont val="Arial"/>
        <family val="2"/>
      </rPr>
      <t>Ejecución de acciones de prevención de la violencia familiar y de género.</t>
    </r>
  </si>
  <si>
    <r>
      <rPr>
        <b/>
        <sz val="11"/>
        <rFont val="Arial"/>
        <family val="2"/>
      </rP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</si>
  <si>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</si>
  <si>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t xml:space="preserve">Este indicador tiene como meta anual la realización del 384 acciones en materia de prevención  de la violencia familiar y de genero. En este trimestre se ejecutaron 98 actividades de las 96 que se tenían proyectadas, obteniendo un porcentaje de cumplimiento del 102.08%, en este sentido se logro un cumplimiento con respecto a la meta anual del 98.18%. </t>
  </si>
  <si>
    <r>
      <t xml:space="preserve">A. 4.1.1.1.14.2 </t>
    </r>
    <r>
      <rPr>
        <sz val="11"/>
        <rFont val="Arial"/>
        <family val="2"/>
      </rPr>
      <t>Implementación de programas de intervención contra la violencia familiar y de género.</t>
    </r>
  </si>
  <si>
    <r>
      <rPr>
        <b/>
        <sz val="11"/>
        <rFont val="Arial"/>
        <family val="2"/>
      </rP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</si>
  <si>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</si>
  <si>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t xml:space="preserve">Este indicador tiene como meta anual la realización e implementación de 03 programas de intervención contra la violencia familiar y de genero. En este trimestre  se logro la realización de estos programas, en tal contexto se logro un cumplimiento con respecto a la meta anual del 100%. </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</si>
  <si>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</si>
  <si>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</si>
  <si>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</si>
  <si>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</si>
  <si>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</si>
  <si>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</si>
  <si>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</si>
  <si>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2024</t>
  </si>
  <si>
    <t>TRIMESTRE 2 2024</t>
  </si>
  <si>
    <t>TRIMESTRE 3 2024</t>
  </si>
  <si>
    <t>TRIMESTRE 4 2024</t>
  </si>
  <si>
    <t>Secretaría Municipal de Seguridad Ciudadana y Tránsito</t>
  </si>
  <si>
    <t>Dirección de la Policía de Seguridad Ciudadana</t>
  </si>
  <si>
    <t>Dirección Administrativa</t>
  </si>
  <si>
    <t>Dirección de Tránsito</t>
  </si>
  <si>
    <t>Dirección General de la Policía Auxiliar</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</si>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</sst>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32">
    <font>
      <sz val="11"/>
      <color theme="1"/>
      <name val="Calibri"/>
      <charset val="134"/>
      <scheme val="minor"/>
    </font>
    <font>
      <sz val="11"/>
      <color theme="1"/>
      <name val="Arial"/>
      <family val="2"/>
    </font>
    <font>
      <sz val="11"/>
      <color theme="1"/>
      <name val="Arial"/>
      <family val="2"/>
    </font>
    <font>
      <b/>
      <sz val="11"/>
      <color theme="1"/>
      <name val="Calibri"/>
      <family val="2"/>
      <scheme val="minor"/>
    </font>
    <font>
      <b/>
      <sz val="24"/>
      <color theme="0"/>
      <name val="Arial"/>
      <family val="2"/>
    </font>
    <font>
      <b/>
      <sz val="16"/>
      <color theme="0"/>
      <name val="Arial"/>
      <family val="2"/>
    </font>
    <font>
      <b/>
      <sz val="14"/>
      <color rgb="FFFFFFFF"/>
      <name val="Arial"/>
      <family val="2"/>
    </font>
    <font>
      <b/>
      <sz val="11"/>
      <color theme="1"/>
      <name val="Arial"/>
      <family val="2"/>
    </font>
    <font>
      <b/>
      <sz val="11"/>
      <name val="Arial"/>
      <family val="2"/>
    </font>
    <font>
      <b/>
      <sz val="11"/>
      <color rgb="FF000000"/>
      <name val="Arial"/>
      <family val="2"/>
    </font>
    <font>
      <b/>
      <sz val="11"/>
      <color theme="0"/>
      <name val="Arial"/>
      <family val="2"/>
    </font>
    <font>
      <sz val="11"/>
      <color theme="0"/>
      <name val="Arial"/>
      <family val="2"/>
    </font>
    <font>
      <sz val="11"/>
      <name val="Arial"/>
      <family val="2"/>
    </font>
    <font>
      <b/>
      <sz val="14"/>
      <color theme="0"/>
      <name val="Arial"/>
      <family val="2"/>
    </font>
    <font>
      <b/>
      <sz val="12"/>
      <color theme="1"/>
      <name val="Arial"/>
      <family val="2"/>
    </font>
    <font>
      <sz val="11"/>
      <color theme="1"/>
      <name val="Calibri"/>
      <family val="2"/>
      <scheme val="minor"/>
    </font>
    <font>
      <sz val="12"/>
      <color theme="1"/>
      <name val="Calibri"/>
      <family val="2"/>
      <scheme val="minor"/>
    </font>
    <font>
      <strike/>
      <sz val="11"/>
      <name val="Arial"/>
      <family val="2"/>
    </font>
    <font>
      <b/>
      <sz val="14"/>
      <color theme="1"/>
      <name val="Arial"/>
      <family val="2"/>
    </font>
    <font>
      <sz val="12.5"/>
      <color theme="1"/>
      <name val="Arial"/>
      <family val="2"/>
    </font>
    <font>
      <b/>
      <sz val="11"/>
      <color rgb="FF7030A0"/>
      <name val="Arial"/>
      <family val="2"/>
    </font>
    <font>
      <sz val="14"/>
      <color theme="1"/>
      <name val="Arial"/>
      <family val="2"/>
    </font>
    <font>
      <b/>
      <sz val="12.5"/>
      <color theme="1"/>
      <name val="Arial"/>
      <family val="2"/>
    </font>
    <font>
      <b/>
      <sz val="13"/>
      <color rgb="FFFF0000"/>
      <name val="Arial"/>
      <family val="2"/>
    </font>
    <font>
      <sz val="13"/>
      <name val="Arial"/>
      <family val="2"/>
    </font>
    <font>
      <sz val="18"/>
      <color theme="1"/>
      <name val="Arial"/>
      <family val="2"/>
    </font>
    <font>
      <sz val="18"/>
      <name val="Arial"/>
      <family val="2"/>
    </font>
    <font>
      <b/>
      <sz val="18"/>
      <name val="Arial"/>
      <family val="2"/>
    </font>
    <font>
      <sz val="18"/>
      <color theme="0"/>
      <name val="Arial"/>
      <family val="2"/>
    </font>
    <font>
      <sz val="11"/>
      <color rgb="FF000000"/>
      <name val="Arial"/>
      <family val="2"/>
    </font>
    <font>
      <b/>
      <sz val="13"/>
      <name val="Arial"/>
      <family val="2"/>
    </font>
    <font>
      <sz val="14"/>
      <name val="Arial"/>
      <family val="2"/>
    </font>
  </fonts>
  <fills count="13">
    <fill>
      <patternFill patternType="none"/>
    </fill>
    <fill>
      <patternFill patternType="gray125"/>
    </fill>
    <fill>
      <patternFill patternType="solid">
        <fgColor rgb="FFC7EFCE"/>
        <bgColor indexed="64"/>
      </patternFill>
    </fill>
    <fill>
      <patternFill patternType="solid">
        <fgColor rgb="FFFFEB9C"/>
        <bgColor indexed="64"/>
      </patternFill>
    </fill>
    <fill>
      <patternFill patternType="solid">
        <fgColor rgb="FF1A79BB"/>
        <bgColor indexed="64"/>
      </patternFill>
    </fill>
    <fill>
      <patternFill patternType="solid">
        <fgColor rgb="FF1A79BB"/>
        <bgColor rgb="FF000000"/>
      </patternFill>
    </fill>
    <fill>
      <patternFill patternType="solid">
        <fgColor rgb="FFAED8F4"/>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bgColor rgb="FFF2F2F2"/>
      </patternFill>
    </fill>
    <fill>
      <patternFill patternType="solid">
        <fgColor rgb="FFFFFF00"/>
        <bgColor indexed="64"/>
      </patternFill>
    </fill>
    <fill>
      <patternFill patternType="solid">
        <fgColor theme="9" tint="0.39997558519241921"/>
        <bgColor indexed="64"/>
      </patternFill>
    </fill>
  </fills>
  <borders count="1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medium">
        <color auto="1"/>
      </left>
      <right style="medium">
        <color auto="1"/>
      </right>
      <top style="thin">
        <color auto="1"/>
      </top>
      <bottom/>
      <diagonal/>
    </border>
    <border>
      <left style="medium">
        <color auto="1"/>
      </left>
      <right/>
      <top style="dashed">
        <color theme="1"/>
      </top>
      <bottom style="dashed">
        <color theme="1"/>
      </bottom>
      <diagonal/>
    </border>
    <border>
      <left/>
      <right/>
      <top style="dashed">
        <color theme="1"/>
      </top>
      <bottom style="dashed">
        <color theme="1"/>
      </bottom>
      <diagonal/>
    </border>
    <border>
      <left style="dotted">
        <color auto="1"/>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ashed">
        <color theme="1"/>
      </left>
      <right style="dashed">
        <color theme="1"/>
      </right>
      <top style="dotted">
        <color auto="1"/>
      </top>
      <bottom style="dotted">
        <color auto="1"/>
      </bottom>
      <diagonal/>
    </border>
    <border>
      <left style="dotted">
        <color auto="1"/>
      </left>
      <right/>
      <top style="dotted">
        <color auto="1"/>
      </top>
      <bottom style="dotted">
        <color auto="1"/>
      </bottom>
      <diagonal/>
    </border>
    <border>
      <left style="dashed">
        <color theme="1"/>
      </left>
      <right style="dashed">
        <color theme="1"/>
      </right>
      <top style="dotted">
        <color auto="1"/>
      </top>
      <bottom/>
      <diagonal/>
    </border>
    <border>
      <left style="dashed">
        <color theme="1"/>
      </left>
      <right style="dashed">
        <color theme="1"/>
      </right>
      <top style="dotted">
        <color auto="1"/>
      </top>
      <bottom style="dashed">
        <color auto="1"/>
      </bottom>
      <diagonal/>
    </border>
    <border>
      <left style="dashed">
        <color theme="1"/>
      </left>
      <right/>
      <top style="dotted">
        <color auto="1"/>
      </top>
      <bottom style="dashed">
        <color auto="1"/>
      </bottom>
      <diagonal/>
    </border>
    <border>
      <left style="dashed">
        <color auto="1"/>
      </left>
      <right style="dashed">
        <color auto="1"/>
      </right>
      <top style="dashed">
        <color auto="1"/>
      </top>
      <bottom style="dashed">
        <color auto="1"/>
      </bottom>
      <diagonal/>
    </border>
    <border>
      <left style="dashed">
        <color theme="1"/>
      </left>
      <right/>
      <top/>
      <bottom style="dotted">
        <color auto="1"/>
      </bottom>
      <diagonal/>
    </border>
    <border>
      <left style="dashed">
        <color auto="1"/>
      </left>
      <right style="dashed">
        <color auto="1"/>
      </right>
      <top/>
      <bottom style="dotted">
        <color auto="1"/>
      </bottom>
      <diagonal/>
    </border>
    <border>
      <left style="dashed">
        <color theme="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right style="dashed">
        <color theme="1"/>
      </right>
      <top style="dotted">
        <color auto="1"/>
      </top>
      <bottom/>
      <diagonal/>
    </border>
    <border>
      <left style="medium">
        <color auto="1"/>
      </left>
      <right style="dashed">
        <color theme="1"/>
      </right>
      <top style="dotted">
        <color auto="1"/>
      </top>
      <bottom style="dotted">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theme="1"/>
      </left>
      <right style="thin">
        <color theme="1"/>
      </right>
      <top style="medium">
        <color auto="1"/>
      </top>
      <bottom style="thin">
        <color auto="1"/>
      </bottom>
      <diagonal/>
    </border>
    <border>
      <left style="dashed">
        <color theme="1"/>
      </left>
      <right style="dotted">
        <color auto="1"/>
      </right>
      <top style="dotted">
        <color auto="1"/>
      </top>
      <bottom/>
      <diagonal/>
    </border>
    <border>
      <left style="medium">
        <color auto="1"/>
      </left>
      <right style="dashed">
        <color theme="1"/>
      </right>
      <top/>
      <bottom style="dotted">
        <color auto="1"/>
      </bottom>
      <diagonal/>
    </border>
    <border>
      <left style="dashed">
        <color theme="1"/>
      </left>
      <right style="dashed">
        <color theme="1"/>
      </right>
      <top/>
      <bottom style="dotted">
        <color auto="1"/>
      </bottom>
      <diagonal/>
    </border>
    <border>
      <left style="dashed">
        <color theme="1"/>
      </left>
      <right style="dotted">
        <color auto="1"/>
      </right>
      <top style="dotted">
        <color auto="1"/>
      </top>
      <bottom style="dotted">
        <color auto="1"/>
      </bottom>
      <diagonal/>
    </border>
    <border>
      <left style="medium">
        <color auto="1"/>
      </left>
      <right style="dashed">
        <color theme="1"/>
      </right>
      <top style="dotted">
        <color auto="1"/>
      </top>
      <bottom/>
      <diagonal/>
    </border>
    <border>
      <left style="medium">
        <color auto="1"/>
      </left>
      <right/>
      <top style="dotted">
        <color auto="1"/>
      </top>
      <bottom style="dashed">
        <color auto="1"/>
      </bottom>
      <diagonal/>
    </border>
    <border>
      <left style="dashed">
        <color auto="1"/>
      </left>
      <right style="dashed">
        <color theme="1"/>
      </right>
      <top style="dashed">
        <color auto="1"/>
      </top>
      <bottom style="dashed">
        <color auto="1"/>
      </bottom>
      <diagonal/>
    </border>
    <border>
      <left style="dashed">
        <color theme="1"/>
      </left>
      <right style="dashed">
        <color theme="1"/>
      </right>
      <top style="dashed">
        <color auto="1"/>
      </top>
      <bottom style="dash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ashed">
        <color auto="1"/>
      </left>
      <right style="dashed">
        <color auto="1"/>
      </right>
      <top/>
      <bottom style="dash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ashed">
        <color auto="1"/>
      </left>
      <right style="dashed">
        <color auto="1"/>
      </right>
      <top style="dashed">
        <color auto="1"/>
      </top>
      <bottom style="medium">
        <color auto="1"/>
      </bottom>
      <diagonal/>
    </border>
    <border>
      <left style="dotted">
        <color auto="1"/>
      </left>
      <right style="medium">
        <color auto="1"/>
      </right>
      <top style="medium">
        <color auto="1"/>
      </top>
      <bottom/>
      <diagonal/>
    </border>
    <border>
      <left style="medium">
        <color auto="1"/>
      </left>
      <right style="medium">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medium">
        <color auto="1"/>
      </top>
      <bottom style="medium">
        <color auto="1"/>
      </bottom>
      <diagonal/>
    </border>
    <border>
      <left style="medium">
        <color auto="1"/>
      </left>
      <right style="dashed">
        <color theme="1"/>
      </right>
      <top style="medium">
        <color auto="1"/>
      </top>
      <bottom/>
      <diagonal/>
    </border>
    <border>
      <left style="dashed">
        <color theme="1"/>
      </left>
      <right style="dashed">
        <color theme="1"/>
      </right>
      <top style="medium">
        <color auto="1"/>
      </top>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style="dashed">
        <color theme="1"/>
      </right>
      <top style="dashed">
        <color theme="1"/>
      </top>
      <bottom/>
      <diagonal/>
    </border>
    <border>
      <left style="dashed">
        <color theme="1"/>
      </left>
      <right style="dashed">
        <color theme="1"/>
      </right>
      <top style="dashed">
        <color theme="1"/>
      </top>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medium">
        <color auto="1"/>
      </left>
      <right style="dashed">
        <color theme="1"/>
      </right>
      <top style="dashed">
        <color theme="1"/>
      </top>
      <bottom style="medium">
        <color auto="1"/>
      </bottom>
      <diagonal/>
    </border>
    <border>
      <left style="dashed">
        <color theme="1"/>
      </left>
      <right style="dashed">
        <color theme="1"/>
      </right>
      <top style="dashed">
        <color theme="1"/>
      </top>
      <bottom style="medium">
        <color auto="1"/>
      </bottom>
      <diagonal/>
    </border>
    <border>
      <left style="dotted">
        <color auto="1"/>
      </left>
      <right style="medium">
        <color auto="1"/>
      </right>
      <top style="medium">
        <color auto="1"/>
      </top>
      <bottom style="medium">
        <color auto="1"/>
      </bottom>
      <diagonal/>
    </border>
    <border>
      <left style="dotted">
        <color auto="1"/>
      </left>
      <right/>
      <top style="medium">
        <color auto="1"/>
      </top>
      <bottom style="medium">
        <color auto="1"/>
      </bottom>
      <diagonal/>
    </border>
    <border>
      <left style="dashed">
        <color theme="1"/>
      </left>
      <right style="medium">
        <color auto="1"/>
      </right>
      <top style="medium">
        <color auto="1"/>
      </top>
      <bottom/>
      <diagonal/>
    </border>
    <border>
      <left/>
      <right style="dashed">
        <color theme="1"/>
      </right>
      <top style="dashed">
        <color theme="1"/>
      </top>
      <bottom/>
      <diagonal/>
    </border>
    <border>
      <left style="dashed">
        <color theme="1"/>
      </left>
      <right/>
      <top style="dashed">
        <color theme="1"/>
      </top>
      <bottom/>
      <diagonal/>
    </border>
    <border>
      <left style="dashed">
        <color theme="1"/>
      </left>
      <right style="medium">
        <color auto="1"/>
      </right>
      <top style="dashed">
        <color theme="1"/>
      </top>
      <bottom/>
      <diagonal/>
    </border>
    <border>
      <left/>
      <right style="dashed">
        <color theme="1"/>
      </right>
      <top style="medium">
        <color auto="1"/>
      </top>
      <bottom/>
      <diagonal/>
    </border>
    <border>
      <left style="dashed">
        <color theme="1"/>
      </left>
      <right style="dashed">
        <color theme="1"/>
      </right>
      <top style="medium">
        <color auto="1"/>
      </top>
      <bottom style="dotted">
        <color theme="1"/>
      </bottom>
      <diagonal/>
    </border>
    <border>
      <left style="medium">
        <color auto="1"/>
      </left>
      <right/>
      <top style="thin">
        <color auto="1"/>
      </top>
      <bottom/>
      <diagonal/>
    </border>
    <border>
      <left style="dashed">
        <color theme="1"/>
      </left>
      <right style="dashed">
        <color theme="1"/>
      </right>
      <top/>
      <bottom style="dotted">
        <color theme="1"/>
      </bottom>
      <diagonal/>
    </border>
    <border>
      <left style="dashed">
        <color theme="1"/>
      </left>
      <right style="medium">
        <color auto="1"/>
      </right>
      <top/>
      <bottom style="dotted">
        <color theme="1"/>
      </bottom>
      <diagonal/>
    </border>
    <border>
      <left style="dashed">
        <color theme="1"/>
      </left>
      <right style="medium">
        <color auto="1"/>
      </right>
      <top style="dashed">
        <color theme="1"/>
      </top>
      <bottom style="medium">
        <color auto="1"/>
      </bottom>
      <diagonal/>
    </border>
    <border>
      <left/>
      <right style="dashed">
        <color theme="1"/>
      </right>
      <top style="dashed">
        <color theme="1"/>
      </top>
      <bottom style="medium">
        <color auto="1"/>
      </bottom>
      <diagonal/>
    </border>
    <border>
      <left style="dashed">
        <color theme="1"/>
      </left>
      <right style="dashed">
        <color theme="1"/>
      </right>
      <top/>
      <bottom style="medium">
        <color auto="1"/>
      </bottom>
      <diagonal/>
    </border>
    <border>
      <left style="dashed">
        <color theme="1"/>
      </left>
      <right style="medium">
        <color auto="1"/>
      </right>
      <top/>
      <bottom style="medium">
        <color auto="1"/>
      </bottom>
      <diagonal/>
    </border>
    <border>
      <left/>
      <right style="medium">
        <color auto="1"/>
      </right>
      <top style="thin">
        <color auto="1"/>
      </top>
      <bottom/>
      <diagonal/>
    </border>
    <border>
      <left style="medium">
        <color auto="1"/>
      </left>
      <right style="medium">
        <color auto="1"/>
      </right>
      <top/>
      <bottom/>
      <diagonal/>
    </border>
    <border>
      <left style="dotted">
        <color auto="1"/>
      </left>
      <right style="medium">
        <color auto="1"/>
      </right>
      <top style="dotted">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style="dashed">
        <color auto="1"/>
      </left>
      <right/>
      <top style="dashed">
        <color auto="1"/>
      </top>
      <bottom style="medium">
        <color auto="1"/>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style="medium">
        <color indexed="64"/>
      </bottom>
      <diagonal/>
    </border>
    <border>
      <left style="medium">
        <color indexed="64"/>
      </left>
      <right style="dotted">
        <color auto="1"/>
      </right>
      <top style="thin">
        <color auto="1"/>
      </top>
      <bottom/>
      <diagonal/>
    </border>
    <border>
      <left style="dotted">
        <color auto="1"/>
      </left>
      <right style="medium">
        <color indexed="64"/>
      </right>
      <top style="dotted">
        <color auto="1"/>
      </top>
      <bottom style="medium">
        <color indexed="64"/>
      </bottom>
      <diagonal/>
    </border>
    <border>
      <left style="medium">
        <color indexed="64"/>
      </left>
      <right style="thin">
        <color theme="1"/>
      </right>
      <top style="medium">
        <color auto="1"/>
      </top>
      <bottom style="thin">
        <color auto="1"/>
      </bottom>
      <diagonal/>
    </border>
    <border>
      <left style="medium">
        <color auto="1"/>
      </left>
      <right style="medium">
        <color auto="1"/>
      </right>
      <top style="dotted">
        <color indexed="64"/>
      </top>
      <bottom/>
      <diagonal/>
    </border>
    <border>
      <left style="medium">
        <color indexed="64"/>
      </left>
      <right style="medium">
        <color indexed="64"/>
      </right>
      <top style="dotted">
        <color auto="1"/>
      </top>
      <bottom style="thin">
        <color auto="1"/>
      </bottom>
      <diagonal/>
    </border>
    <border>
      <left style="medium">
        <color indexed="64"/>
      </left>
      <right style="dashed">
        <color theme="1"/>
      </right>
      <top style="dotted">
        <color indexed="64"/>
      </top>
      <bottom style="dashed">
        <color indexed="64"/>
      </bottom>
      <diagonal/>
    </border>
    <border>
      <left style="dotted">
        <color indexed="64"/>
      </left>
      <right style="dashed">
        <color theme="1"/>
      </right>
      <top style="dotted">
        <color indexed="64"/>
      </top>
      <bottom style="dotted">
        <color indexed="64"/>
      </bottom>
      <diagonal/>
    </border>
    <border>
      <left/>
      <right style="dashed">
        <color theme="1"/>
      </right>
      <top/>
      <bottom style="dotted">
        <color indexed="64"/>
      </bottom>
      <diagonal/>
    </border>
    <border>
      <left style="dashed">
        <color theme="1"/>
      </left>
      <right style="dashed">
        <color indexed="64"/>
      </right>
      <top style="dashed">
        <color indexed="64"/>
      </top>
      <bottom style="dashed">
        <color indexed="64"/>
      </bottom>
      <diagonal/>
    </border>
    <border>
      <left/>
      <right style="dotted">
        <color auto="1"/>
      </right>
      <top style="dotted">
        <color auto="1"/>
      </top>
      <bottom style="dotted">
        <color auto="1"/>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style="medium">
        <color indexed="64"/>
      </left>
      <right/>
      <top style="thin">
        <color indexed="64"/>
      </top>
      <bottom style="thin">
        <color indexed="64"/>
      </bottom>
      <diagonal/>
    </border>
    <border>
      <left style="medium">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thin">
        <color theme="1"/>
      </left>
      <right style="medium">
        <color indexed="64"/>
      </right>
      <top style="medium">
        <color auto="1"/>
      </top>
      <bottom style="thin">
        <color auto="1"/>
      </bottom>
      <diagonal/>
    </border>
    <border>
      <left style="dashed">
        <color theme="1" tint="0.499984740745262"/>
      </left>
      <right style="dashed">
        <color theme="1" tint="0.499984740745262"/>
      </right>
      <top style="dashed">
        <color theme="1" tint="0.499984740745262"/>
      </top>
      <bottom style="medium">
        <color indexed="64"/>
      </bottom>
      <diagonal/>
    </border>
    <border>
      <left style="dotted">
        <color auto="1"/>
      </left>
      <right style="dotted">
        <color auto="1"/>
      </right>
      <top style="dotted">
        <color auto="1"/>
      </top>
      <bottom/>
      <diagonal/>
    </border>
    <border>
      <left style="medium">
        <color auto="1"/>
      </left>
      <right/>
      <top style="dotted">
        <color indexed="64"/>
      </top>
      <bottom/>
      <diagonal/>
    </border>
    <border>
      <left style="dotted">
        <color indexed="64"/>
      </left>
      <right style="dashed">
        <color auto="1"/>
      </right>
      <top style="dotted">
        <color auto="1"/>
      </top>
      <bottom style="medium">
        <color auto="1"/>
      </bottom>
      <diagonal/>
    </border>
    <border>
      <left style="dotted">
        <color indexed="64"/>
      </left>
      <right style="dotted">
        <color auto="1"/>
      </right>
      <top/>
      <bottom/>
      <diagonal/>
    </border>
    <border>
      <left style="dotted">
        <color indexed="64"/>
      </left>
      <right/>
      <top style="medium">
        <color auto="1"/>
      </top>
      <bottom style="thin">
        <color auto="1"/>
      </bottom>
      <diagonal/>
    </border>
    <border>
      <left style="thin">
        <color auto="1"/>
      </left>
      <right/>
      <top style="medium">
        <color auto="1"/>
      </top>
      <bottom/>
      <diagonal/>
    </border>
    <border>
      <left/>
      <right style="medium">
        <color auto="1"/>
      </right>
      <top style="dotted">
        <color auto="1"/>
      </top>
      <bottom style="dotted">
        <color auto="1"/>
      </bottom>
      <diagonal/>
    </border>
    <border>
      <left style="dashed">
        <color indexed="64"/>
      </left>
      <right style="dashed">
        <color indexed="64"/>
      </right>
      <top style="dashed">
        <color indexed="64"/>
      </top>
      <bottom style="dotted">
        <color auto="1"/>
      </bottom>
      <diagonal/>
    </border>
    <border>
      <left style="dashed">
        <color indexed="64"/>
      </left>
      <right style="dashed">
        <color indexed="64"/>
      </right>
      <top style="dotted">
        <color auto="1"/>
      </top>
      <bottom style="dotted">
        <color auto="1"/>
      </bottom>
      <diagonal/>
    </border>
    <border>
      <left style="medium">
        <color auto="1"/>
      </left>
      <right style="dashed">
        <color indexed="64"/>
      </right>
      <top style="dotted">
        <color auto="1"/>
      </top>
      <bottom style="dotted">
        <color auto="1"/>
      </bottom>
      <diagonal/>
    </border>
    <border>
      <left/>
      <right style="dotted">
        <color auto="1"/>
      </right>
      <top/>
      <bottom style="dotted">
        <color auto="1"/>
      </bottom>
      <diagonal/>
    </border>
    <border>
      <left style="medium">
        <color auto="1"/>
      </left>
      <right style="dashed">
        <color indexed="64"/>
      </right>
      <top style="dotted">
        <color auto="1"/>
      </top>
      <bottom style="medium">
        <color auto="1"/>
      </bottom>
      <diagonal/>
    </border>
    <border>
      <left style="dashed">
        <color indexed="64"/>
      </left>
      <right style="dotted">
        <color auto="1"/>
      </right>
      <top style="dotted">
        <color auto="1"/>
      </top>
      <bottom style="medium">
        <color indexed="64"/>
      </bottom>
      <diagonal/>
    </border>
    <border>
      <left style="dashed">
        <color theme="1" tint="0.499984740745262"/>
      </left>
      <right style="medium">
        <color auto="1"/>
      </right>
      <top style="dashed">
        <color theme="1" tint="0.499984740745262"/>
      </top>
      <bottom style="medium">
        <color indexed="64"/>
      </bottom>
      <diagonal/>
    </border>
  </borders>
  <cellStyleXfs count="4">
    <xf numFmtId="0" fontId="0" fillId="0" borderId="0"/>
    <xf numFmtId="44" fontId="15" fillId="0" borderId="0" applyFont="0" applyFill="0" applyBorder="0" applyAlignment="0" applyProtection="0"/>
    <xf numFmtId="9" fontId="15" fillId="0" borderId="0" applyFont="0" applyFill="0" applyBorder="0" applyAlignment="0" applyProtection="0"/>
    <xf numFmtId="0" fontId="16" fillId="0" borderId="0"/>
  </cellStyleXfs>
  <cellXfs count="255">
    <xf numFmtId="0" fontId="0" fillId="0" borderId="0" xfId="0"/>
    <xf numFmtId="0" fontId="3" fillId="0" borderId="0" xfId="0" applyFont="1"/>
    <xf numFmtId="0" fontId="0" fillId="2" borderId="0" xfId="0" applyFill="1"/>
    <xf numFmtId="0" fontId="0" fillId="0" borderId="0" xfId="0" applyAlignment="1">
      <alignment wrapText="1"/>
    </xf>
    <xf numFmtId="0" fontId="0" fillId="3" borderId="0" xfId="0" applyFill="1"/>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7" fillId="6" borderId="14"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7" fillId="7" borderId="16" xfId="0" applyFont="1" applyFill="1" applyBorder="1" applyAlignment="1">
      <alignment horizontal="justify" vertical="center" wrapText="1"/>
    </xf>
    <xf numFmtId="0" fontId="10" fillId="4" borderId="23"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23" xfId="0" applyFont="1" applyFill="1" applyBorder="1" applyAlignment="1">
      <alignment horizontal="justify" vertical="center" wrapText="1"/>
    </xf>
    <xf numFmtId="0" fontId="7" fillId="7" borderId="34" xfId="0" applyFont="1" applyFill="1" applyBorder="1" applyAlignment="1">
      <alignment horizontal="center" vertical="center" wrapText="1"/>
    </xf>
    <xf numFmtId="0" fontId="8" fillId="7" borderId="23" xfId="0" applyFont="1" applyFill="1" applyBorder="1" applyAlignment="1">
      <alignment horizontal="justify" vertical="center" wrapText="1"/>
    </xf>
    <xf numFmtId="0" fontId="12" fillId="7" borderId="23"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12" fillId="7" borderId="23" xfId="0" applyFont="1" applyFill="1" applyBorder="1" applyAlignment="1">
      <alignment horizontal="justify" vertical="center" wrapText="1"/>
    </xf>
    <xf numFmtId="0" fontId="8" fillId="7" borderId="36"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8" fillId="7" borderId="37"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4" fillId="4" borderId="44" xfId="0" applyFont="1" applyFill="1" applyBorder="1" applyAlignment="1">
      <alignment vertical="center" wrapText="1"/>
    </xf>
    <xf numFmtId="0" fontId="8" fillId="7" borderId="45"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8" fillId="7" borderId="46" xfId="0" applyFont="1" applyFill="1" applyBorder="1" applyAlignment="1">
      <alignment horizontal="center" vertical="center" wrapText="1"/>
    </xf>
    <xf numFmtId="0" fontId="8" fillId="9" borderId="47" xfId="0" applyFont="1" applyFill="1" applyBorder="1" applyAlignment="1">
      <alignment horizontal="center" vertical="center" wrapText="1"/>
    </xf>
    <xf numFmtId="0" fontId="12" fillId="7" borderId="48"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8" fillId="6" borderId="50" xfId="0" applyFont="1" applyFill="1" applyBorder="1" applyAlignment="1">
      <alignment horizontal="justify" vertical="center" wrapText="1"/>
    </xf>
    <xf numFmtId="0" fontId="12" fillId="6" borderId="51"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8" fillId="7" borderId="25" xfId="0" applyFont="1" applyFill="1" applyBorder="1" applyAlignment="1">
      <alignment horizontal="justify" vertical="center" wrapText="1"/>
    </xf>
    <xf numFmtId="0" fontId="12" fillId="7" borderId="25" xfId="0" applyFont="1" applyFill="1" applyBorder="1" applyAlignment="1">
      <alignment horizontal="center" vertical="center" wrapText="1"/>
    </xf>
    <xf numFmtId="0" fontId="7" fillId="7" borderId="53" xfId="0" applyFont="1" applyFill="1" applyBorder="1" applyAlignment="1">
      <alignment horizontal="center" vertical="center" wrapText="1"/>
    </xf>
    <xf numFmtId="0" fontId="8" fillId="7" borderId="54" xfId="0" applyFont="1" applyFill="1" applyBorder="1" applyAlignment="1">
      <alignment horizontal="justify" vertical="center" wrapText="1"/>
    </xf>
    <xf numFmtId="0" fontId="12" fillId="7" borderId="55"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8" fillId="6" borderId="57" xfId="0" applyFont="1" applyFill="1" applyBorder="1" applyAlignment="1">
      <alignment horizontal="justify" vertical="center" wrapText="1"/>
    </xf>
    <xf numFmtId="0" fontId="12" fillId="6" borderId="57" xfId="0" applyFont="1" applyFill="1" applyBorder="1" applyAlignment="1">
      <alignment horizontal="justify" vertical="center" wrapText="1"/>
    </xf>
    <xf numFmtId="0" fontId="12" fillId="6" borderId="58"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8" fillId="7" borderId="21" xfId="0" applyFont="1" applyFill="1" applyBorder="1" applyAlignment="1">
      <alignment horizontal="justify" vertical="center" wrapText="1"/>
    </xf>
    <xf numFmtId="0" fontId="12" fillId="7" borderId="28" xfId="0" applyFont="1" applyFill="1" applyBorder="1" applyAlignment="1">
      <alignment horizontal="center" vertical="center" wrapText="1"/>
    </xf>
    <xf numFmtId="0" fontId="7" fillId="7" borderId="59" xfId="0" applyFont="1" applyFill="1" applyBorder="1" applyAlignment="1">
      <alignment horizontal="center" vertical="center" wrapText="1"/>
    </xf>
    <xf numFmtId="0" fontId="8" fillId="7" borderId="60" xfId="0" applyFont="1" applyFill="1" applyBorder="1" applyAlignment="1">
      <alignment horizontal="justify" vertical="center" wrapText="1"/>
    </xf>
    <xf numFmtId="0" fontId="12" fillId="7" borderId="61"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6" borderId="65"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2" fillId="6" borderId="76" xfId="0" applyFont="1" applyFill="1" applyBorder="1" applyAlignment="1">
      <alignment horizontal="center" vertical="center" wrapText="1"/>
    </xf>
    <xf numFmtId="0" fontId="12" fillId="6" borderId="77" xfId="0" applyFont="1" applyFill="1" applyBorder="1" applyAlignment="1">
      <alignment horizontal="center" vertical="center" wrapText="1"/>
    </xf>
    <xf numFmtId="10" fontId="0" fillId="10" borderId="1" xfId="0" applyNumberFormat="1" applyFill="1" applyBorder="1" applyAlignment="1">
      <alignment horizontal="center" vertical="center" wrapText="1"/>
    </xf>
    <xf numFmtId="10" fontId="0" fillId="10" borderId="84" xfId="0" applyNumberFormat="1" applyFill="1" applyBorder="1" applyAlignment="1">
      <alignment horizontal="center" vertical="center" wrapText="1"/>
    </xf>
    <xf numFmtId="10" fontId="0" fillId="10" borderId="91" xfId="0" applyNumberFormat="1" applyFill="1" applyBorder="1" applyAlignment="1">
      <alignment horizontal="center" vertical="center" wrapText="1"/>
    </xf>
    <xf numFmtId="0" fontId="12" fillId="7" borderId="96" xfId="0" applyFont="1" applyFill="1" applyBorder="1" applyAlignment="1">
      <alignment horizontal="justify" vertical="center" wrapText="1"/>
    </xf>
    <xf numFmtId="0" fontId="8" fillId="7" borderId="101" xfId="0" applyFont="1" applyFill="1" applyBorder="1" applyAlignment="1">
      <alignment horizontal="center" vertical="center" wrapText="1"/>
    </xf>
    <xf numFmtId="0" fontId="14" fillId="0" borderId="0" xfId="0" applyFont="1" applyAlignment="1">
      <alignment horizontal="center" vertical="top"/>
    </xf>
    <xf numFmtId="0" fontId="2" fillId="0" borderId="0" xfId="0" applyFont="1"/>
    <xf numFmtId="0" fontId="10" fillId="4" borderId="34" xfId="0" applyFont="1" applyFill="1" applyBorder="1" applyAlignment="1">
      <alignment horizontal="center" vertical="center" wrapText="1"/>
    </xf>
    <xf numFmtId="0" fontId="10" fillId="4" borderId="23" xfId="0" applyFont="1" applyFill="1" applyBorder="1" applyAlignment="1">
      <alignment horizontal="justify" vertical="center" wrapText="1"/>
    </xf>
    <xf numFmtId="0" fontId="11" fillId="4" borderId="23" xfId="0" applyFont="1" applyFill="1" applyBorder="1" applyAlignment="1">
      <alignment horizontal="justify" vertical="center" wrapText="1"/>
    </xf>
    <xf numFmtId="0" fontId="12" fillId="6" borderId="23" xfId="0" applyFont="1" applyFill="1" applyBorder="1" applyAlignment="1">
      <alignment horizontal="justify" vertical="center" wrapText="1"/>
    </xf>
    <xf numFmtId="0" fontId="7" fillId="7" borderId="104"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12" fillId="7" borderId="25" xfId="0" applyFont="1" applyFill="1" applyBorder="1" applyAlignment="1">
      <alignment horizontal="justify" vertical="center" wrapText="1"/>
    </xf>
    <xf numFmtId="0" fontId="12" fillId="7" borderId="55" xfId="0" applyFont="1" applyFill="1" applyBorder="1" applyAlignment="1">
      <alignment horizontal="justify" vertical="center" wrapText="1"/>
    </xf>
    <xf numFmtId="0" fontId="12" fillId="7" borderId="21" xfId="0" applyFont="1" applyFill="1" applyBorder="1" applyAlignment="1">
      <alignment horizontal="justify" vertical="center" wrapText="1"/>
    </xf>
    <xf numFmtId="0" fontId="12" fillId="7" borderId="60" xfId="0" applyFont="1" applyFill="1" applyBorder="1" applyAlignment="1">
      <alignment horizontal="justify" vertical="center" wrapText="1"/>
    </xf>
    <xf numFmtId="0" fontId="12" fillId="7" borderId="23" xfId="0" applyFont="1" applyFill="1" applyBorder="1" applyAlignment="1">
      <alignment horizontal="left" vertical="center" wrapText="1"/>
    </xf>
    <xf numFmtId="0" fontId="12" fillId="7" borderId="105" xfId="0" applyFont="1" applyFill="1" applyBorder="1" applyAlignment="1">
      <alignment horizontal="justify" vertical="center" wrapText="1"/>
    </xf>
    <xf numFmtId="0" fontId="8" fillId="6" borderId="106" xfId="0" applyFont="1" applyFill="1" applyBorder="1" applyAlignment="1">
      <alignment horizontal="justify" vertical="center" wrapText="1"/>
    </xf>
    <xf numFmtId="0" fontId="12" fillId="7" borderId="107" xfId="0" applyFont="1" applyFill="1" applyBorder="1" applyAlignment="1">
      <alignment horizontal="justify" vertical="center" wrapText="1"/>
    </xf>
    <xf numFmtId="0" fontId="12" fillId="6" borderId="58" xfId="0" applyFont="1" applyFill="1" applyBorder="1" applyAlignment="1">
      <alignment horizontal="justify" vertical="center" wrapText="1"/>
    </xf>
    <xf numFmtId="0" fontId="12" fillId="7" borderId="28" xfId="0" applyFont="1" applyFill="1" applyBorder="1" applyAlignment="1">
      <alignment horizontal="justify" vertical="center" wrapText="1"/>
    </xf>
    <xf numFmtId="0" fontId="0" fillId="0" borderId="43" xfId="0" applyBorder="1"/>
    <xf numFmtId="0" fontId="19" fillId="7" borderId="16" xfId="0" applyFont="1" applyFill="1" applyBorder="1" applyAlignment="1">
      <alignment horizontal="center" vertical="center" wrapText="1"/>
    </xf>
    <xf numFmtId="0" fontId="19" fillId="7" borderId="17" xfId="0" applyFont="1" applyFill="1" applyBorder="1" applyAlignment="1">
      <alignment horizontal="left" vertical="center" wrapText="1"/>
    </xf>
    <xf numFmtId="0" fontId="6" fillId="5" borderId="13" xfId="0" applyFont="1" applyFill="1" applyBorder="1" applyAlignment="1">
      <alignment horizontal="center" vertical="center" wrapText="1"/>
    </xf>
    <xf numFmtId="4" fontId="21" fillId="8" borderId="70" xfId="0" applyNumberFormat="1" applyFont="1" applyFill="1" applyBorder="1" applyAlignment="1">
      <alignment horizontal="center" vertical="center" wrapText="1"/>
    </xf>
    <xf numFmtId="4" fontId="21" fillId="8" borderId="71" xfId="0" applyNumberFormat="1" applyFont="1" applyFill="1" applyBorder="1" applyAlignment="1">
      <alignment horizontal="center" vertical="center" wrapText="1"/>
    </xf>
    <xf numFmtId="4" fontId="21" fillId="8" borderId="81" xfId="0" applyNumberFormat="1" applyFont="1" applyFill="1" applyBorder="1" applyAlignment="1">
      <alignment horizontal="center" vertical="center" wrapText="1"/>
    </xf>
    <xf numFmtId="4" fontId="21" fillId="8" borderId="82" xfId="0" applyNumberFormat="1" applyFont="1" applyFill="1" applyBorder="1" applyAlignment="1">
      <alignment horizontal="center" vertical="center" wrapText="1"/>
    </xf>
    <xf numFmtId="4" fontId="21" fillId="8" borderId="79" xfId="0" applyNumberFormat="1" applyFont="1" applyFill="1" applyBorder="1" applyAlignment="1">
      <alignment horizontal="center" vertical="center" wrapText="1"/>
    </xf>
    <xf numFmtId="44" fontId="21" fillId="9" borderId="86" xfId="1" applyFont="1" applyFill="1" applyBorder="1" applyAlignment="1">
      <alignment horizontal="center" vertical="center" wrapText="1"/>
    </xf>
    <xf numFmtId="4" fontId="21" fillId="8" borderId="74" xfId="0" applyNumberFormat="1" applyFont="1" applyFill="1" applyBorder="1" applyAlignment="1">
      <alignment horizontal="center" vertical="center" wrapText="1"/>
    </xf>
    <xf numFmtId="4" fontId="21" fillId="8" borderId="75" xfId="0" applyNumberFormat="1" applyFont="1" applyFill="1" applyBorder="1" applyAlignment="1">
      <alignment horizontal="center" vertical="center" wrapText="1"/>
    </xf>
    <xf numFmtId="4" fontId="21" fillId="8" borderId="87" xfId="0" applyNumberFormat="1" applyFont="1" applyFill="1" applyBorder="1" applyAlignment="1">
      <alignment horizontal="center" vertical="center" wrapText="1"/>
    </xf>
    <xf numFmtId="4" fontId="21" fillId="8" borderId="88" xfId="0" applyNumberFormat="1" applyFont="1" applyFill="1" applyBorder="1" applyAlignment="1">
      <alignment horizontal="center" vertical="center" wrapText="1"/>
    </xf>
    <xf numFmtId="44" fontId="21" fillId="9" borderId="89" xfId="1" applyFont="1" applyFill="1" applyBorder="1" applyAlignment="1">
      <alignment horizontal="center" vertical="center" wrapText="1"/>
    </xf>
    <xf numFmtId="44" fontId="21" fillId="9" borderId="90" xfId="1" applyFont="1" applyFill="1" applyBorder="1" applyAlignment="1">
      <alignment horizontal="center" vertical="center" wrapText="1"/>
    </xf>
    <xf numFmtId="10" fontId="25" fillId="6" borderId="18" xfId="2" applyNumberFormat="1" applyFont="1" applyFill="1" applyBorder="1" applyAlignment="1">
      <alignment horizontal="center" vertical="center" wrapText="1"/>
    </xf>
    <xf numFmtId="10" fontId="26" fillId="7" borderId="99" xfId="2" applyNumberFormat="1" applyFont="1" applyFill="1" applyBorder="1" applyAlignment="1">
      <alignment horizontal="center" vertical="center" wrapText="1"/>
    </xf>
    <xf numFmtId="10" fontId="25" fillId="6" borderId="40" xfId="2" applyNumberFormat="1" applyFont="1" applyFill="1" applyBorder="1" applyAlignment="1">
      <alignment horizontal="center" vertical="center" wrapText="1"/>
    </xf>
    <xf numFmtId="10" fontId="25" fillId="7" borderId="40" xfId="2" applyNumberFormat="1" applyFont="1" applyFill="1" applyBorder="1" applyAlignment="1">
      <alignment horizontal="center" vertical="center" wrapText="1"/>
    </xf>
    <xf numFmtId="10" fontId="25" fillId="6" borderId="41" xfId="2" applyNumberFormat="1" applyFont="1" applyFill="1" applyBorder="1" applyAlignment="1">
      <alignment horizontal="center" vertical="center" wrapText="1"/>
    </xf>
    <xf numFmtId="3" fontId="25" fillId="9" borderId="21" xfId="0" applyNumberFormat="1" applyFont="1" applyFill="1" applyBorder="1" applyAlignment="1">
      <alignment horizontal="center" vertical="center" wrapText="1"/>
    </xf>
    <xf numFmtId="10" fontId="25" fillId="11" borderId="21" xfId="0" applyNumberFormat="1" applyFont="1" applyFill="1" applyBorder="1" applyAlignment="1">
      <alignment horizontal="center" vertical="center" wrapText="1"/>
    </xf>
    <xf numFmtId="10" fontId="25" fillId="10" borderId="22" xfId="0" applyNumberFormat="1" applyFont="1" applyFill="1" applyBorder="1" applyAlignment="1">
      <alignment horizontal="center" vertical="center" wrapText="1"/>
    </xf>
    <xf numFmtId="10" fontId="25" fillId="10" borderId="21" xfId="0" applyNumberFormat="1" applyFont="1" applyFill="1" applyBorder="1" applyAlignment="1">
      <alignment horizontal="center" vertical="center" wrapText="1"/>
    </xf>
    <xf numFmtId="0" fontId="27" fillId="8" borderId="97" xfId="0" applyFont="1" applyFill="1" applyBorder="1" applyAlignment="1">
      <alignment horizontal="center" vertical="center" wrapText="1"/>
    </xf>
    <xf numFmtId="3" fontId="25" fillId="8" borderId="22" xfId="0" applyNumberFormat="1" applyFont="1" applyFill="1" applyBorder="1" applyAlignment="1">
      <alignment horizontal="center" vertical="center" wrapText="1"/>
    </xf>
    <xf numFmtId="3" fontId="25" fillId="8" borderId="21" xfId="0" applyNumberFormat="1" applyFont="1" applyFill="1" applyBorder="1" applyAlignment="1">
      <alignment horizontal="center" vertical="center" wrapText="1"/>
    </xf>
    <xf numFmtId="3" fontId="25" fillId="8" borderId="93" xfId="0" applyNumberFormat="1" applyFont="1" applyFill="1" applyBorder="1" applyAlignment="1">
      <alignment horizontal="center" vertical="center" wrapText="1"/>
    </xf>
    <xf numFmtId="3" fontId="25" fillId="9" borderId="93" xfId="0" applyNumberFormat="1" applyFont="1" applyFill="1" applyBorder="1" applyAlignment="1">
      <alignment horizontal="center" vertical="center" wrapText="1"/>
    </xf>
    <xf numFmtId="10" fontId="25" fillId="10" borderId="72" xfId="0" applyNumberFormat="1" applyFont="1" applyFill="1" applyBorder="1" applyAlignment="1">
      <alignment horizontal="center" vertical="center" wrapText="1"/>
    </xf>
    <xf numFmtId="0" fontId="28" fillId="4" borderId="97" xfId="0" applyFont="1" applyFill="1" applyBorder="1" applyAlignment="1">
      <alignment horizontal="center" vertical="center" wrapText="1"/>
    </xf>
    <xf numFmtId="3" fontId="28" fillId="4" borderId="22" xfId="0" applyNumberFormat="1" applyFont="1" applyFill="1" applyBorder="1" applyAlignment="1">
      <alignment horizontal="center" vertical="center" wrapText="1"/>
    </xf>
    <xf numFmtId="3" fontId="28" fillId="4" borderId="21" xfId="0" applyNumberFormat="1" applyFont="1" applyFill="1" applyBorder="1" applyAlignment="1">
      <alignment horizontal="center" vertical="center" wrapText="1"/>
    </xf>
    <xf numFmtId="3" fontId="28" fillId="4" borderId="93" xfId="0" applyNumberFormat="1" applyFont="1" applyFill="1" applyBorder="1" applyAlignment="1">
      <alignment horizontal="center" vertical="center" wrapText="1"/>
    </xf>
    <xf numFmtId="0" fontId="26" fillId="6" borderId="97" xfId="0" applyFont="1" applyFill="1" applyBorder="1" applyAlignment="1">
      <alignment horizontal="center" vertical="center" wrapText="1"/>
    </xf>
    <xf numFmtId="3" fontId="25" fillId="6" borderId="22" xfId="0" applyNumberFormat="1" applyFont="1" applyFill="1" applyBorder="1" applyAlignment="1">
      <alignment horizontal="center" vertical="center" wrapText="1"/>
    </xf>
    <xf numFmtId="3" fontId="25" fillId="6" borderId="21" xfId="0" applyNumberFormat="1" applyFont="1" applyFill="1" applyBorder="1" applyAlignment="1">
      <alignment horizontal="center" vertical="center" wrapText="1"/>
    </xf>
    <xf numFmtId="3" fontId="25" fillId="6" borderId="93" xfId="0" applyNumberFormat="1" applyFont="1" applyFill="1" applyBorder="1" applyAlignment="1">
      <alignment horizontal="center" vertical="center" wrapText="1"/>
    </xf>
    <xf numFmtId="0" fontId="26" fillId="7" borderId="97" xfId="0" applyFont="1" applyFill="1" applyBorder="1" applyAlignment="1">
      <alignment horizontal="center" vertical="center" wrapText="1"/>
    </xf>
    <xf numFmtId="3" fontId="25" fillId="7" borderId="22" xfId="0" applyNumberFormat="1" applyFont="1" applyFill="1" applyBorder="1" applyAlignment="1">
      <alignment horizontal="center" vertical="center" wrapText="1"/>
    </xf>
    <xf numFmtId="3" fontId="25" fillId="7" borderId="21" xfId="0" applyNumberFormat="1" applyFont="1" applyFill="1" applyBorder="1" applyAlignment="1">
      <alignment horizontal="center" vertical="center" wrapText="1"/>
    </xf>
    <xf numFmtId="3" fontId="25" fillId="7" borderId="93" xfId="0" applyNumberFormat="1" applyFont="1" applyFill="1" applyBorder="1" applyAlignment="1">
      <alignment horizontal="center" vertical="center" wrapText="1"/>
    </xf>
    <xf numFmtId="10" fontId="25" fillId="10" borderId="109" xfId="0" applyNumberFormat="1" applyFont="1" applyFill="1" applyBorder="1" applyAlignment="1">
      <alignment horizontal="center" vertical="center" wrapText="1"/>
    </xf>
    <xf numFmtId="3" fontId="25" fillId="7" borderId="60" xfId="0" applyNumberFormat="1" applyFont="1" applyFill="1" applyBorder="1" applyAlignment="1">
      <alignment horizontal="center" vertical="center" wrapText="1"/>
    </xf>
    <xf numFmtId="3" fontId="25" fillId="7" borderId="100" xfId="0" applyNumberFormat="1" applyFont="1" applyFill="1" applyBorder="1" applyAlignment="1">
      <alignment horizontal="center" vertical="center" wrapText="1"/>
    </xf>
    <xf numFmtId="3" fontId="25" fillId="7" borderId="59" xfId="0" applyNumberFormat="1" applyFont="1" applyFill="1" applyBorder="1" applyAlignment="1">
      <alignment horizontal="center" vertical="center" wrapText="1"/>
    </xf>
    <xf numFmtId="3" fontId="25" fillId="9" borderId="100" xfId="0" applyNumberFormat="1" applyFont="1" applyFill="1" applyBorder="1" applyAlignment="1">
      <alignment horizontal="center" vertical="center" wrapText="1"/>
    </xf>
    <xf numFmtId="10" fontId="25" fillId="10" borderId="59" xfId="0" applyNumberFormat="1" applyFont="1" applyFill="1" applyBorder="1" applyAlignment="1">
      <alignment horizontal="center" vertical="center" wrapText="1"/>
    </xf>
    <xf numFmtId="10" fontId="25" fillId="10" borderId="100" xfId="0" applyNumberFormat="1" applyFont="1" applyFill="1" applyBorder="1" applyAlignment="1">
      <alignment horizontal="center" vertical="center" wrapText="1"/>
    </xf>
    <xf numFmtId="10" fontId="25" fillId="11" borderId="110" xfId="0" applyNumberFormat="1" applyFont="1" applyFill="1" applyBorder="1" applyAlignment="1">
      <alignment horizontal="center" vertical="center" wrapText="1"/>
    </xf>
    <xf numFmtId="0" fontId="29" fillId="7" borderId="16" xfId="0" applyFont="1" applyFill="1" applyBorder="1" applyAlignment="1">
      <alignment horizontal="justify" vertical="center" wrapText="1"/>
    </xf>
    <xf numFmtId="0" fontId="1" fillId="7" borderId="23" xfId="0" applyFont="1" applyFill="1" applyBorder="1" applyAlignment="1">
      <alignment horizontal="justify" vertical="center" wrapText="1"/>
    </xf>
    <xf numFmtId="0" fontId="1" fillId="7" borderId="23" xfId="0" applyFont="1" applyFill="1" applyBorder="1" applyAlignment="1">
      <alignment horizontal="center" vertical="center" wrapText="1"/>
    </xf>
    <xf numFmtId="0" fontId="1" fillId="7" borderId="25" xfId="0" applyFont="1" applyFill="1" applyBorder="1" applyAlignment="1">
      <alignment horizontal="justify" vertical="center" wrapText="1"/>
    </xf>
    <xf numFmtId="0" fontId="1" fillId="7" borderId="26" xfId="0" applyFont="1" applyFill="1" applyBorder="1" applyAlignment="1">
      <alignment horizontal="center" vertical="center" wrapText="1"/>
    </xf>
    <xf numFmtId="0" fontId="1" fillId="7" borderId="27" xfId="0" applyFont="1" applyFill="1" applyBorder="1" applyAlignment="1">
      <alignment horizontal="justify" vertical="center" wrapText="1"/>
    </xf>
    <xf numFmtId="0" fontId="1" fillId="7" borderId="28" xfId="0" applyFont="1" applyFill="1" applyBorder="1" applyAlignment="1">
      <alignment horizontal="justify" vertical="center" wrapText="1"/>
    </xf>
    <xf numFmtId="0" fontId="1" fillId="7" borderId="28" xfId="0" applyFont="1" applyFill="1" applyBorder="1" applyAlignment="1">
      <alignment horizontal="center" vertical="center" wrapText="1"/>
    </xf>
    <xf numFmtId="0" fontId="1" fillId="7" borderId="33" xfId="0" applyFont="1" applyFill="1" applyBorder="1" applyAlignment="1">
      <alignment horizontal="left" vertical="center" wrapText="1"/>
    </xf>
    <xf numFmtId="0" fontId="1" fillId="7" borderId="29" xfId="0" applyFont="1" applyFill="1" applyBorder="1" applyAlignment="1">
      <alignment horizontal="justify" vertical="center" wrapText="1"/>
    </xf>
    <xf numFmtId="0" fontId="1" fillId="7" borderId="30" xfId="0" applyFont="1" applyFill="1" applyBorder="1" applyAlignment="1">
      <alignment horizontal="justify" vertical="center" wrapText="1"/>
    </xf>
    <xf numFmtId="0" fontId="1" fillId="7" borderId="29" xfId="0" applyFont="1" applyFill="1" applyBorder="1" applyAlignment="1">
      <alignment horizontal="center" vertical="center" wrapText="1"/>
    </xf>
    <xf numFmtId="0" fontId="1" fillId="7" borderId="54" xfId="0" applyFont="1" applyFill="1" applyBorder="1" applyAlignment="1">
      <alignment horizontal="left" vertical="center" wrapText="1"/>
    </xf>
    <xf numFmtId="0" fontId="1" fillId="7" borderId="31" xfId="0" applyFont="1" applyFill="1" applyBorder="1" applyAlignment="1">
      <alignment horizontal="justify" vertical="center" wrapText="1"/>
    </xf>
    <xf numFmtId="0" fontId="1" fillId="7" borderId="32" xfId="0" applyFont="1" applyFill="1" applyBorder="1" applyAlignment="1">
      <alignment horizontal="justify" vertical="center" wrapText="1"/>
    </xf>
    <xf numFmtId="0" fontId="1" fillId="7" borderId="33" xfId="0" applyFont="1" applyFill="1" applyBorder="1" applyAlignment="1">
      <alignment horizontal="center" vertical="center" wrapText="1"/>
    </xf>
    <xf numFmtId="0" fontId="1" fillId="7" borderId="55" xfId="0" applyFont="1" applyFill="1" applyBorder="1" applyAlignment="1">
      <alignment horizontal="left" vertical="center" wrapText="1"/>
    </xf>
    <xf numFmtId="0" fontId="1" fillId="0" borderId="0" xfId="0" applyFont="1"/>
    <xf numFmtId="3" fontId="1" fillId="8" borderId="66" xfId="0" applyNumberFormat="1" applyFont="1" applyFill="1" applyBorder="1" applyAlignment="1">
      <alignment horizontal="center" vertical="center" wrapText="1"/>
    </xf>
    <xf numFmtId="3" fontId="1" fillId="8" borderId="67" xfId="0" applyNumberFormat="1" applyFont="1" applyFill="1" applyBorder="1" applyAlignment="1">
      <alignment horizontal="center" vertical="center" wrapText="1"/>
    </xf>
    <xf numFmtId="3" fontId="1" fillId="8" borderId="78" xfId="0" applyNumberFormat="1" applyFont="1" applyFill="1" applyBorder="1" applyAlignment="1">
      <alignment horizontal="center" vertical="center" wrapText="1"/>
    </xf>
    <xf numFmtId="3" fontId="1" fillId="8" borderId="79" xfId="0" applyNumberFormat="1" applyFont="1" applyFill="1" applyBorder="1" applyAlignment="1">
      <alignment horizontal="center" vertical="center" wrapText="1"/>
    </xf>
    <xf numFmtId="3" fontId="1" fillId="8" borderId="71" xfId="0" applyNumberFormat="1" applyFont="1" applyFill="1" applyBorder="1" applyAlignment="1">
      <alignment horizontal="center" vertical="center" wrapText="1"/>
    </xf>
    <xf numFmtId="3" fontId="1" fillId="8" borderId="80"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3" fontId="25" fillId="9" borderId="24" xfId="0" applyNumberFormat="1" applyFont="1" applyFill="1" applyBorder="1" applyAlignment="1">
      <alignment horizontal="center" vertical="center" wrapText="1"/>
    </xf>
    <xf numFmtId="10" fontId="25" fillId="11" borderId="111" xfId="0" applyNumberFormat="1" applyFont="1" applyFill="1" applyBorder="1" applyAlignment="1">
      <alignment horizontal="center" vertical="center" wrapText="1"/>
    </xf>
    <xf numFmtId="10" fontId="25" fillId="10" borderId="93" xfId="0" applyNumberFormat="1" applyFont="1" applyFill="1" applyBorder="1" applyAlignment="1">
      <alignment horizontal="center" vertical="center" wrapText="1"/>
    </xf>
    <xf numFmtId="3" fontId="26" fillId="6" borderId="97" xfId="0" applyNumberFormat="1" applyFont="1" applyFill="1" applyBorder="1" applyAlignment="1">
      <alignment horizontal="center" vertical="center" wrapText="1"/>
    </xf>
    <xf numFmtId="0" fontId="8" fillId="7" borderId="113" xfId="0" applyFont="1" applyFill="1" applyBorder="1" applyAlignment="1">
      <alignment horizontal="center" vertical="center" wrapText="1"/>
    </xf>
    <xf numFmtId="0" fontId="26" fillId="7" borderId="98" xfId="0" applyFont="1" applyFill="1" applyBorder="1" applyAlignment="1">
      <alignment horizontal="center" vertical="center" wrapText="1"/>
    </xf>
    <xf numFmtId="10" fontId="25" fillId="10" borderId="114" xfId="0" applyNumberFormat="1" applyFont="1" applyFill="1" applyBorder="1" applyAlignment="1">
      <alignment horizontal="center" vertical="center" wrapText="1"/>
    </xf>
    <xf numFmtId="10" fontId="25" fillId="10" borderId="115" xfId="0" applyNumberFormat="1" applyFont="1" applyFill="1" applyBorder="1" applyAlignment="1">
      <alignment horizontal="center" vertical="center" wrapText="1"/>
    </xf>
    <xf numFmtId="10" fontId="25" fillId="10" borderId="0" xfId="0" applyNumberFormat="1" applyFont="1" applyFill="1" applyAlignment="1">
      <alignment horizontal="center" vertical="center" wrapText="1"/>
    </xf>
    <xf numFmtId="44" fontId="21" fillId="8" borderId="85" xfId="1" applyFont="1" applyFill="1" applyBorder="1" applyAlignment="1">
      <alignment horizontal="center" vertical="center" wrapText="1"/>
    </xf>
    <xf numFmtId="44" fontId="21" fillId="8" borderId="83" xfId="1" applyFont="1" applyFill="1" applyBorder="1" applyAlignment="1">
      <alignment horizontal="center" vertical="center" wrapText="1"/>
    </xf>
    <xf numFmtId="164" fontId="18" fillId="7" borderId="14" xfId="0" applyNumberFormat="1" applyFont="1" applyFill="1" applyBorder="1" applyAlignment="1">
      <alignment horizontal="center" vertical="center" wrapText="1"/>
    </xf>
    <xf numFmtId="164" fontId="18" fillId="7" borderId="98" xfId="0" applyNumberFormat="1" applyFont="1" applyFill="1" applyBorder="1" applyAlignment="1">
      <alignment horizontal="center" vertical="center" wrapText="1"/>
    </xf>
    <xf numFmtId="164" fontId="18" fillId="7" borderId="102" xfId="0" applyNumberFormat="1" applyFont="1" applyFill="1" applyBorder="1" applyAlignment="1">
      <alignment horizontal="center" vertical="center" wrapText="1"/>
    </xf>
    <xf numFmtId="10" fontId="0" fillId="10" borderId="119" xfId="0" applyNumberFormat="1" applyFill="1" applyBorder="1" applyAlignment="1">
      <alignment horizontal="center" vertical="center" wrapText="1"/>
    </xf>
    <xf numFmtId="10" fontId="0" fillId="10" borderId="120" xfId="0" applyNumberFormat="1" applyFill="1" applyBorder="1" applyAlignment="1">
      <alignment horizontal="center" vertical="center" wrapText="1"/>
    </xf>
    <xf numFmtId="10" fontId="0" fillId="10" borderId="17" xfId="0" applyNumberFormat="1" applyFill="1" applyBorder="1" applyAlignment="1">
      <alignment horizontal="center" vertical="center" wrapText="1"/>
    </xf>
    <xf numFmtId="10" fontId="0" fillId="10" borderId="94" xfId="0" applyNumberFormat="1" applyFill="1" applyBorder="1" applyAlignment="1">
      <alignment horizontal="center" vertical="center" wrapText="1"/>
    </xf>
    <xf numFmtId="10" fontId="0" fillId="10" borderId="16" xfId="0" applyNumberFormat="1" applyFill="1" applyBorder="1" applyAlignment="1">
      <alignment horizontal="center" vertical="center" wrapText="1"/>
    </xf>
    <xf numFmtId="10" fontId="21" fillId="10" borderId="22" xfId="0" applyNumberFormat="1" applyFont="1" applyFill="1" applyBorder="1" applyAlignment="1">
      <alignment horizontal="center" vertical="center" wrapText="1"/>
    </xf>
    <xf numFmtId="10" fontId="21" fillId="10" borderId="21" xfId="0" applyNumberFormat="1" applyFont="1" applyFill="1" applyBorder="1" applyAlignment="1">
      <alignment horizontal="center" vertical="center" wrapText="1"/>
    </xf>
    <xf numFmtId="10" fontId="21" fillId="10" borderId="3" xfId="0" applyNumberFormat="1" applyFont="1" applyFill="1" applyBorder="1" applyAlignment="1">
      <alignment horizontal="center" vertical="center" wrapText="1"/>
    </xf>
    <xf numFmtId="10" fontId="21" fillId="10" borderId="24" xfId="0" applyNumberFormat="1" applyFont="1" applyFill="1" applyBorder="1" applyAlignment="1">
      <alignment horizontal="center" vertical="center" wrapText="1"/>
    </xf>
    <xf numFmtId="10" fontId="21" fillId="10" borderId="116" xfId="0" applyNumberFormat="1" applyFont="1" applyFill="1" applyBorder="1" applyAlignment="1">
      <alignment horizontal="center" vertical="center" wrapText="1"/>
    </xf>
    <xf numFmtId="10" fontId="21" fillId="10" borderId="99" xfId="0" applyNumberFormat="1" applyFont="1" applyFill="1" applyBorder="1" applyAlignment="1">
      <alignment horizontal="center" vertical="center" wrapText="1"/>
    </xf>
    <xf numFmtId="10" fontId="21" fillId="10" borderId="59" xfId="0" applyNumberFormat="1" applyFont="1" applyFill="1" applyBorder="1" applyAlignment="1">
      <alignment horizontal="center" vertical="center" wrapText="1"/>
    </xf>
    <xf numFmtId="10" fontId="21" fillId="10" borderId="60" xfId="0" applyNumberFormat="1" applyFont="1" applyFill="1" applyBorder="1" applyAlignment="1">
      <alignment horizontal="center" vertical="center" wrapText="1"/>
    </xf>
    <xf numFmtId="10" fontId="21" fillId="10" borderId="73" xfId="0" applyNumberFormat="1" applyFont="1" applyFill="1" applyBorder="1" applyAlignment="1">
      <alignment horizontal="center" vertical="center" wrapText="1"/>
    </xf>
    <xf numFmtId="0" fontId="18" fillId="7" borderId="68" xfId="0" applyFont="1" applyFill="1" applyBorder="1" applyAlignment="1">
      <alignment horizontal="center" vertical="center" wrapText="1"/>
    </xf>
    <xf numFmtId="10" fontId="21" fillId="10" borderId="112" xfId="0" applyNumberFormat="1" applyFont="1" applyFill="1" applyBorder="1" applyAlignment="1">
      <alignment horizontal="center" vertical="center" wrapText="1"/>
    </xf>
    <xf numFmtId="0" fontId="21" fillId="0" borderId="0" xfId="0" applyFont="1"/>
    <xf numFmtId="0" fontId="18" fillId="7" borderId="72" xfId="0" applyFont="1" applyFill="1" applyBorder="1" applyAlignment="1">
      <alignment horizontal="center" vertical="center" wrapText="1"/>
    </xf>
    <xf numFmtId="10" fontId="21" fillId="10" borderId="118" xfId="0" applyNumberFormat="1" applyFont="1" applyFill="1" applyBorder="1" applyAlignment="1">
      <alignment horizontal="center" vertical="center" wrapText="1"/>
    </xf>
    <xf numFmtId="10" fontId="21" fillId="10" borderId="0" xfId="0" applyNumberFormat="1" applyFont="1" applyFill="1" applyAlignment="1">
      <alignment horizontal="center" vertical="center" wrapText="1"/>
    </xf>
    <xf numFmtId="0" fontId="18" fillId="7" borderId="73" xfId="0" applyFont="1" applyFill="1" applyBorder="1" applyAlignment="1">
      <alignment horizontal="center" vertical="center" wrapText="1"/>
    </xf>
    <xf numFmtId="10" fontId="21" fillId="10" borderId="117" xfId="0" applyNumberFormat="1" applyFont="1" applyFill="1" applyBorder="1" applyAlignment="1">
      <alignment horizontal="center" vertical="center" wrapText="1"/>
    </xf>
    <xf numFmtId="10" fontId="25" fillId="10" borderId="121" xfId="0" applyNumberFormat="1" applyFont="1" applyFill="1" applyBorder="1" applyAlignment="1">
      <alignment horizontal="center" vertical="center" wrapText="1"/>
    </xf>
    <xf numFmtId="10" fontId="25" fillId="10" borderId="122" xfId="0" applyNumberFormat="1" applyFont="1" applyFill="1" applyBorder="1" applyAlignment="1">
      <alignment horizontal="center" vertical="center" wrapText="1"/>
    </xf>
    <xf numFmtId="10" fontId="25" fillId="10" borderId="123" xfId="0" applyNumberFormat="1" applyFont="1" applyFill="1" applyBorder="1" applyAlignment="1">
      <alignment horizontal="center" vertical="center" wrapText="1"/>
    </xf>
    <xf numFmtId="10" fontId="25" fillId="10" borderId="32" xfId="0" applyNumberFormat="1" applyFont="1" applyFill="1" applyBorder="1" applyAlignment="1">
      <alignment horizontal="center" vertical="center" wrapText="1"/>
    </xf>
    <xf numFmtId="10" fontId="25" fillId="10" borderId="125" xfId="0" applyNumberFormat="1" applyFont="1" applyFill="1" applyBorder="1" applyAlignment="1">
      <alignment horizontal="center" vertical="center" wrapText="1"/>
    </xf>
    <xf numFmtId="10" fontId="25" fillId="10" borderId="108" xfId="0" applyNumberFormat="1" applyFont="1" applyFill="1" applyBorder="1" applyAlignment="1">
      <alignment horizontal="center" vertical="center" wrapText="1"/>
    </xf>
    <xf numFmtId="10" fontId="25" fillId="10" borderId="124" xfId="0" applyNumberFormat="1" applyFont="1" applyFill="1" applyBorder="1" applyAlignment="1">
      <alignment horizontal="center" vertical="center" wrapText="1"/>
    </xf>
    <xf numFmtId="10" fontId="25" fillId="10" borderId="126" xfId="0" applyNumberFormat="1" applyFont="1" applyFill="1" applyBorder="1" applyAlignment="1">
      <alignment horizontal="center" vertical="center" wrapText="1"/>
    </xf>
    <xf numFmtId="10" fontId="25" fillId="10" borderId="127" xfId="0" applyNumberFormat="1" applyFont="1" applyFill="1" applyBorder="1" applyAlignment="1">
      <alignment horizontal="center" vertical="center" wrapText="1"/>
    </xf>
    <xf numFmtId="0" fontId="0" fillId="12" borderId="0" xfId="0" applyFill="1"/>
    <xf numFmtId="10" fontId="25" fillId="10" borderId="128" xfId="0" applyNumberFormat="1" applyFont="1" applyFill="1" applyBorder="1" applyAlignment="1">
      <alignment horizontal="center" vertical="center" wrapText="1"/>
    </xf>
    <xf numFmtId="0" fontId="24" fillId="0" borderId="95" xfId="0" applyFont="1" applyBorder="1" applyAlignment="1">
      <alignment horizontal="justify" vertical="center"/>
    </xf>
    <xf numFmtId="0" fontId="23" fillId="11" borderId="97" xfId="0" applyFont="1" applyFill="1" applyBorder="1" applyAlignment="1">
      <alignment horizontal="justify" vertical="center"/>
    </xf>
    <xf numFmtId="0" fontId="24" fillId="0" borderId="97" xfId="0" applyFont="1" applyBorder="1" applyAlignment="1">
      <alignment horizontal="justify" vertical="center"/>
    </xf>
    <xf numFmtId="0" fontId="24" fillId="0" borderId="102" xfId="0" applyFont="1" applyBorder="1" applyAlignment="1">
      <alignment horizontal="justify" vertical="center"/>
    </xf>
    <xf numFmtId="0" fontId="31" fillId="0" borderId="102" xfId="0" applyFont="1" applyBorder="1" applyAlignment="1">
      <alignment horizontal="justify" vertical="center"/>
    </xf>
    <xf numFmtId="0" fontId="24" fillId="0" borderId="98" xfId="0" applyFont="1" applyBorder="1" applyAlignment="1">
      <alignment horizontal="justify" vertical="center"/>
    </xf>
    <xf numFmtId="0" fontId="10" fillId="8" borderId="92" xfId="0" applyFont="1" applyFill="1" applyBorder="1" applyAlignment="1">
      <alignment horizontal="center" vertical="center"/>
    </xf>
    <xf numFmtId="0" fontId="21" fillId="0" borderId="69" xfId="0" applyFont="1" applyBorder="1" applyAlignment="1">
      <alignment horizontal="justify" vertical="center"/>
    </xf>
    <xf numFmtId="0" fontId="21" fillId="0" borderId="95" xfId="0" applyFont="1" applyBorder="1" applyAlignment="1">
      <alignment horizontal="justify" vertical="center"/>
    </xf>
    <xf numFmtId="0" fontId="21" fillId="0" borderId="63" xfId="0" applyFont="1" applyBorder="1" applyAlignment="1">
      <alignment horizontal="justify" vertical="center"/>
    </xf>
    <xf numFmtId="0" fontId="24" fillId="0" borderId="97" xfId="0" applyFont="1" applyBorder="1" applyAlignment="1">
      <alignment horizontal="justify" vertical="center" wrapText="1"/>
    </xf>
    <xf numFmtId="0" fontId="6" fillId="5" borderId="8"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63" xfId="0" applyFont="1" applyFill="1" applyBorder="1" applyAlignment="1">
      <alignment horizontal="center" vertical="center" wrapText="1"/>
    </xf>
    <xf numFmtId="0" fontId="10" fillId="4" borderId="62" xfId="0" applyFont="1" applyFill="1" applyBorder="1" applyAlignment="1">
      <alignment horizontal="center" vertical="center" wrapText="1"/>
    </xf>
    <xf numFmtId="0" fontId="10" fillId="4" borderId="64" xfId="0" applyFont="1" applyFill="1" applyBorder="1" applyAlignment="1">
      <alignment horizontal="center" vertical="center" wrapText="1"/>
    </xf>
    <xf numFmtId="0" fontId="6" fillId="5" borderId="69" xfId="0" applyFont="1" applyFill="1" applyBorder="1" applyAlignment="1">
      <alignment horizontal="center" vertical="center"/>
    </xf>
    <xf numFmtId="0" fontId="6" fillId="5" borderId="10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63"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35" xfId="0"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3" fontId="10" fillId="4" borderId="6" xfId="0" applyNumberFormat="1" applyFont="1" applyFill="1" applyBorder="1" applyAlignment="1">
      <alignment horizontal="center" vertical="center" wrapText="1"/>
    </xf>
    <xf numFmtId="3" fontId="10" fillId="4" borderId="7" xfId="0" applyNumberFormat="1" applyFont="1" applyFill="1" applyBorder="1" applyAlignment="1">
      <alignment horizontal="center" vertical="center" wrapText="1"/>
    </xf>
    <xf numFmtId="3" fontId="10" fillId="4" borderId="35"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43"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5" xfId="0" applyFont="1" applyFill="1" applyBorder="1" applyAlignment="1">
      <alignment horizontal="center" vertical="center"/>
    </xf>
    <xf numFmtId="0" fontId="0" fillId="0" borderId="0" xfId="0" applyAlignment="1">
      <alignment horizontal="justify" vertical="center" wrapText="1"/>
    </xf>
  </cellXfs>
  <cellStyles count="4">
    <cellStyle name="Moneda" xfId="1" builtinId="4"/>
    <cellStyle name="Normal" xfId="0" builtinId="0"/>
    <cellStyle name="Normal 2" xfId="3" xr:uid="{00000000-0005-0000-0000-000002000000}"/>
    <cellStyle name="Porcentaje" xfId="2" builtinId="5"/>
  </cellStyles>
  <dxfs count="161">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ill>
        <patternFill>
          <bgColor rgb="FFFF0000"/>
        </patternFill>
      </fill>
    </dxf>
    <dxf>
      <fill>
        <patternFill>
          <bgColor rgb="FFFFFF00"/>
        </patternFill>
      </fill>
    </dxf>
    <dxf>
      <fill>
        <patternFill>
          <bgColor theme="9" tint="0.39994506668294322"/>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bgColor theme="9" tint="0.59996337778862885"/>
        </patternFill>
      </fill>
    </dxf>
    <dxf>
      <fill>
        <patternFill>
          <bgColor rgb="FFFFFF00"/>
        </patternFill>
      </fill>
    </dxf>
    <dxf>
      <fill>
        <patternFill>
          <bgColor rgb="FFFF4C29"/>
        </patternFill>
      </fill>
    </dxf>
    <dxf>
      <fill>
        <patternFill patternType="none">
          <bgColor auto="1"/>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2" defaultPivotStyle="PivotStyleLight16"/>
  <colors>
    <mruColors>
      <color rgb="FF658777"/>
      <color rgb="FFAED8F4"/>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534670</xdr:colOff>
      <xdr:row>1</xdr:row>
      <xdr:rowOff>104775</xdr:rowOff>
    </xdr:from>
    <xdr:to>
      <xdr:col>3</xdr:col>
      <xdr:colOff>1431320</xdr:colOff>
      <xdr:row>6</xdr:row>
      <xdr:rowOff>170793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520" y="295275"/>
          <a:ext cx="2534950" cy="2104368"/>
        </a:xfrm>
        <a:prstGeom prst="rect">
          <a:avLst/>
        </a:prstGeom>
      </xdr:spPr>
    </xdr:pic>
    <xdr:clientData/>
  </xdr:twoCellAnchor>
  <xdr:twoCellAnchor editAs="oneCell">
    <xdr:from>
      <xdr:col>3</xdr:col>
      <xdr:colOff>1437861</xdr:colOff>
      <xdr:row>1</xdr:row>
      <xdr:rowOff>17145</xdr:rowOff>
    </xdr:from>
    <xdr:to>
      <xdr:col>7</xdr:col>
      <xdr:colOff>855835</xdr:colOff>
      <xdr:row>6</xdr:row>
      <xdr:rowOff>48895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71511" y="207645"/>
          <a:ext cx="2109705" cy="2070100"/>
        </a:xfrm>
        <a:prstGeom prst="rect">
          <a:avLst/>
        </a:prstGeom>
      </xdr:spPr>
    </xdr:pic>
    <xdr:clientData/>
  </xdr:twoCellAnchor>
  <xdr:oneCellAnchor>
    <xdr:from>
      <xdr:col>2</xdr:col>
      <xdr:colOff>573745</xdr:colOff>
      <xdr:row>76</xdr:row>
      <xdr:rowOff>3225175</xdr:rowOff>
    </xdr:from>
    <xdr:ext cx="12121707" cy="3420892"/>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1439654" y="108541368"/>
          <a:ext cx="12121707" cy="3420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0">
              <a:latin typeface="Arial" panose="020B0604020202020204" pitchFamily="34" charset="0"/>
              <a:cs typeface="Arial" panose="020B0604020202020204" pitchFamily="34" charset="0"/>
            </a:rPr>
            <a:t>__________________________________</a:t>
          </a:r>
        </a:p>
        <a:p>
          <a:pPr algn="ctr"/>
          <a:r>
            <a:rPr lang="es-MX" sz="3200" b="0">
              <a:latin typeface="Arial" panose="020B0604020202020204" pitchFamily="34" charset="0"/>
              <a:cs typeface="Arial" panose="020B0604020202020204" pitchFamily="34" charset="0"/>
            </a:rPr>
            <a:t>Seguimiento y Control</a:t>
          </a:r>
        </a:p>
        <a:p>
          <a:pPr algn="ctr"/>
          <a:r>
            <a:rPr lang="es-MX" sz="3200" b="0">
              <a:latin typeface="Arial" panose="020B0604020202020204" pitchFamily="34" charset="0"/>
              <a:cs typeface="Arial" panose="020B0604020202020204" pitchFamily="34" charset="0"/>
            </a:rPr>
            <a:t>Lic. Indira Gaxiola Félix</a:t>
          </a:r>
          <a:br>
            <a:rPr lang="es-MX" sz="3200" b="0">
              <a:latin typeface="Arial" panose="020B0604020202020204" pitchFamily="34" charset="0"/>
              <a:cs typeface="Arial" panose="020B0604020202020204" pitchFamily="34" charset="0"/>
            </a:rPr>
          </a:br>
          <a:r>
            <a:rPr lang="es-MX" sz="3200" b="1">
              <a:latin typeface="Arial" panose="020B0604020202020204" pitchFamily="34" charset="0"/>
              <a:cs typeface="Arial" panose="020B0604020202020204" pitchFamily="34" charset="0"/>
            </a:rPr>
            <a:t>Dirección de Vinculación y Seguimiento con Instancias.</a:t>
          </a:r>
          <a:endParaRPr lang="es-MX" sz="3200" b="1">
            <a:effectLst/>
            <a:latin typeface="Arial" panose="020B0604020202020204" pitchFamily="34" charset="0"/>
            <a:cs typeface="Arial" panose="020B0604020202020204" pitchFamily="34" charset="0"/>
          </a:endParaRPr>
        </a:p>
      </xdr:txBody>
    </xdr:sp>
    <xdr:clientData/>
  </xdr:oneCellAnchor>
  <xdr:oneCellAnchor>
    <xdr:from>
      <xdr:col>7</xdr:col>
      <xdr:colOff>588988</xdr:colOff>
      <xdr:row>76</xdr:row>
      <xdr:rowOff>3513536</xdr:rowOff>
    </xdr:from>
    <xdr:ext cx="10624326" cy="2897856"/>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15006374" y="108829729"/>
          <a:ext cx="10624326" cy="28978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1">
              <a:latin typeface="Arial" panose="020B0604020202020204" pitchFamily="34" charset="0"/>
              <a:cs typeface="Arial" panose="020B0604020202020204" pitchFamily="34" charset="0"/>
            </a:rPr>
            <a:t>__________________________________</a:t>
          </a:r>
        </a:p>
        <a:p>
          <a:pPr algn="ctr"/>
          <a:r>
            <a:rPr lang="es-MX" sz="3200" b="0">
              <a:latin typeface="Arial" panose="020B0604020202020204" pitchFamily="34" charset="0"/>
              <a:cs typeface="Arial" panose="020B0604020202020204" pitchFamily="34" charset="0"/>
            </a:rPr>
            <a:t>Presupuestación y Control</a:t>
          </a:r>
        </a:p>
        <a:p>
          <a:pPr algn="ctr"/>
          <a:r>
            <a:rPr lang="es-MX" sz="3200" b="0">
              <a:solidFill>
                <a:schemeClr val="tx1"/>
              </a:solidFill>
              <a:effectLst/>
              <a:latin typeface="Arial" panose="020B0604020202020204" pitchFamily="34" charset="0"/>
              <a:ea typeface="+mn-ea"/>
              <a:cs typeface="Arial" panose="020B0604020202020204" pitchFamily="34" charset="0"/>
            </a:rPr>
            <a:t>Dr. Gonzalo Alonso Ramírez</a:t>
          </a:r>
          <a:r>
            <a:rPr lang="es-MX" sz="3200" b="0" baseline="0">
              <a:solidFill>
                <a:schemeClr val="tx1"/>
              </a:solidFill>
              <a:effectLst/>
              <a:latin typeface="Arial" panose="020B0604020202020204" pitchFamily="34" charset="0"/>
              <a:ea typeface="+mn-ea"/>
              <a:cs typeface="Arial" panose="020B0604020202020204" pitchFamily="34" charset="0"/>
            </a:rPr>
            <a:t> Duarte</a:t>
          </a:r>
        </a:p>
        <a:p>
          <a:pPr algn="ctr"/>
          <a:r>
            <a:rPr lang="es-MX" sz="3200" b="1" baseline="0">
              <a:solidFill>
                <a:schemeClr val="tx1"/>
              </a:solidFill>
              <a:effectLst/>
              <a:latin typeface="Arial" panose="020B0604020202020204" pitchFamily="34" charset="0"/>
              <a:ea typeface="+mn-ea"/>
              <a:cs typeface="Arial" panose="020B0604020202020204" pitchFamily="34" charset="0"/>
            </a:rPr>
            <a:t>Dirección Administrativa de la SMSCYT.</a:t>
          </a:r>
          <a:endParaRPr lang="es-MX" sz="3200" b="1">
            <a:effectLst/>
            <a:latin typeface="Arial" panose="020B0604020202020204" pitchFamily="34" charset="0"/>
            <a:cs typeface="Arial" panose="020B0604020202020204" pitchFamily="34" charset="0"/>
          </a:endParaRPr>
        </a:p>
      </xdr:txBody>
    </xdr:sp>
    <xdr:clientData/>
  </xdr:oneCellAnchor>
  <xdr:oneCellAnchor>
    <xdr:from>
      <xdr:col>14</xdr:col>
      <xdr:colOff>891073</xdr:colOff>
      <xdr:row>76</xdr:row>
      <xdr:rowOff>3551539</xdr:rowOff>
    </xdr:from>
    <xdr:ext cx="9719061" cy="2831085"/>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26370448" y="108867732"/>
          <a:ext cx="9719061" cy="2831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1">
              <a:latin typeface="Arial" panose="020B0604020202020204" pitchFamily="34" charset="0"/>
              <a:cs typeface="Arial" panose="020B0604020202020204" pitchFamily="34" charset="0"/>
            </a:rPr>
            <a:t>____________________________</a:t>
          </a:r>
        </a:p>
        <a:p>
          <a:pPr algn="ctr"/>
          <a:r>
            <a:rPr lang="es-MX" sz="3200" b="0">
              <a:latin typeface="Arial" panose="020B0604020202020204" pitchFamily="34" charset="0"/>
              <a:cs typeface="Arial" panose="020B0604020202020204" pitchFamily="34" charset="0"/>
            </a:rPr>
            <a:t>Revisó</a:t>
          </a:r>
        </a:p>
        <a:p>
          <a:pPr algn="ctr"/>
          <a:r>
            <a:rPr lang="es-MX" sz="3200" b="0">
              <a:latin typeface="Arial" panose="020B0604020202020204" pitchFamily="34" charset="0"/>
              <a:cs typeface="Arial" panose="020B0604020202020204" pitchFamily="34" charset="0"/>
            </a:rPr>
            <a:t>M.C. Enrique Eduardo Encalada Sánchez</a:t>
          </a:r>
        </a:p>
        <a:p>
          <a:pPr algn="ctr"/>
          <a:r>
            <a:rPr lang="es-MX" sz="3200" b="1">
              <a:latin typeface="Arial" panose="020B0604020202020204" pitchFamily="34" charset="0"/>
              <a:cs typeface="Arial" panose="020B0604020202020204" pitchFamily="34" charset="0"/>
            </a:rPr>
            <a:t>Dirección de</a:t>
          </a:r>
          <a:r>
            <a:rPr lang="es-MX" sz="3200" b="1" baseline="0">
              <a:latin typeface="Arial" panose="020B0604020202020204" pitchFamily="34" charset="0"/>
              <a:cs typeface="Arial" panose="020B0604020202020204" pitchFamily="34" charset="0"/>
            </a:rPr>
            <a:t> </a:t>
          </a:r>
          <a:r>
            <a:rPr lang="es-MX" sz="3200" b="1">
              <a:latin typeface="Arial" panose="020B0604020202020204" pitchFamily="34" charset="0"/>
              <a:cs typeface="Arial" panose="020B0604020202020204" pitchFamily="34" charset="0"/>
            </a:rPr>
            <a:t>Planeación de la DGPM</a:t>
          </a:r>
        </a:p>
      </xdr:txBody>
    </xdr:sp>
    <xdr:clientData/>
  </xdr:oneCellAnchor>
  <xdr:oneCellAnchor>
    <xdr:from>
      <xdr:col>21</xdr:col>
      <xdr:colOff>598076</xdr:colOff>
      <xdr:row>76</xdr:row>
      <xdr:rowOff>3282737</xdr:rowOff>
    </xdr:from>
    <xdr:ext cx="11386951" cy="3209302"/>
    <xdr:sp macro="" textlink="">
      <xdr:nvSpPr>
        <xdr:cNvPr id="29" name="CuadroTexto 28">
          <a:extLst>
            <a:ext uri="{FF2B5EF4-FFF2-40B4-BE49-F238E27FC236}">
              <a16:creationId xmlns:a16="http://schemas.microsoft.com/office/drawing/2014/main" id="{00000000-0008-0000-0000-00001D000000}"/>
            </a:ext>
          </a:extLst>
        </xdr:cNvPr>
        <xdr:cNvSpPr txBox="1"/>
      </xdr:nvSpPr>
      <xdr:spPr>
        <a:xfrm>
          <a:off x="37133255" y="108465951"/>
          <a:ext cx="11386951" cy="3209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1">
              <a:solidFill>
                <a:schemeClr val="tx1"/>
              </a:solidFill>
              <a:latin typeface="Arial" panose="020B0604020202020204" pitchFamily="34" charset="0"/>
              <a:cs typeface="Arial" panose="020B0604020202020204" pitchFamily="34" charset="0"/>
            </a:rPr>
            <a:t>___________________________</a:t>
          </a:r>
        </a:p>
        <a:p>
          <a:pPr algn="ctr"/>
          <a:r>
            <a:rPr lang="es-MX" sz="3200" b="0">
              <a:solidFill>
                <a:schemeClr val="tx1"/>
              </a:solidFill>
              <a:latin typeface="Arial" panose="020B0604020202020204" pitchFamily="34" charset="0"/>
              <a:cs typeface="Arial" panose="020B0604020202020204" pitchFamily="34" charset="0"/>
            </a:rPr>
            <a:t>Autorizó</a:t>
          </a:r>
          <a:endParaRPr lang="es-MX" sz="3200" b="0">
            <a:solidFill>
              <a:schemeClr val="tx1"/>
            </a:solidFill>
            <a:effectLst/>
            <a:latin typeface="Arial" panose="020B0604020202020204" pitchFamily="34" charset="0"/>
            <a:cs typeface="Arial" panose="020B0604020202020204" pitchFamily="34" charset="0"/>
          </a:endParaRPr>
        </a:p>
        <a:p>
          <a:pPr algn="ctr"/>
          <a:r>
            <a:rPr lang="es-ES" sz="3200" b="0">
              <a:solidFill>
                <a:schemeClr val="tx1"/>
              </a:solidFill>
              <a:effectLst/>
              <a:latin typeface="Arial" panose="020B0604020202020204" pitchFamily="34" charset="0"/>
              <a:ea typeface="+mn-ea"/>
              <a:cs typeface="Arial" panose="020B0604020202020204" pitchFamily="34" charset="0"/>
            </a:rPr>
            <a:t>CAP. NAV. Carlos Ernesto D'amiano Sumuano.</a:t>
          </a:r>
          <a:endParaRPr lang="es-MX" sz="3200" b="0">
            <a:solidFill>
              <a:schemeClr val="tx1"/>
            </a:solidFill>
            <a:effectLst/>
            <a:latin typeface="Arial" panose="020B0604020202020204" pitchFamily="34" charset="0"/>
            <a:ea typeface="+mn-ea"/>
            <a:cs typeface="Arial" panose="020B0604020202020204" pitchFamily="34" charset="0"/>
          </a:endParaRPr>
        </a:p>
        <a:p>
          <a:pPr algn="ctr"/>
          <a:r>
            <a:rPr lang="es-MX" sz="3200" b="1">
              <a:solidFill>
                <a:schemeClr val="tx1"/>
              </a:solidFill>
              <a:effectLst/>
              <a:latin typeface="Arial" panose="020B0604020202020204" pitchFamily="34" charset="0"/>
              <a:ea typeface="+mn-ea"/>
              <a:cs typeface="Arial" panose="020B0604020202020204" pitchFamily="34" charset="0"/>
            </a:rPr>
            <a:t>Secretaria Municipal de Seguridad Ciudadana y Tránsito</a:t>
          </a:r>
          <a:endParaRPr lang="es-MX" sz="3200" b="1"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twoCellAnchor editAs="oneCell">
    <xdr:from>
      <xdr:col>20</xdr:col>
      <xdr:colOff>1286565</xdr:colOff>
      <xdr:row>0</xdr:row>
      <xdr:rowOff>51076</xdr:rowOff>
    </xdr:from>
    <xdr:to>
      <xdr:col>22</xdr:col>
      <xdr:colOff>1286563</xdr:colOff>
      <xdr:row>7</xdr:row>
      <xdr:rowOff>28990</xdr:rowOff>
    </xdr:to>
    <xdr:pic>
      <xdr:nvPicPr>
        <xdr:cNvPr id="30" name="Imagen 29">
          <a:extLst>
            <a:ext uri="{FF2B5EF4-FFF2-40B4-BE49-F238E27FC236}">
              <a16:creationId xmlns:a16="http://schemas.microsoft.com/office/drawing/2014/main" id="{00000000-0008-0000-0000-00001E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52" t="2078" r="70101" b="1437"/>
        <a:stretch/>
      </xdr:blipFill>
      <xdr:spPr>
        <a:xfrm>
          <a:off x="36560815" y="51076"/>
          <a:ext cx="2603499" cy="23274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93"/>
  <sheetViews>
    <sheetView tabSelected="1" topLeftCell="B12" zoomScale="57" zoomScaleNormal="57" zoomScaleSheetLayoutView="15" workbookViewId="0">
      <selection activeCell="B28" sqref="A25:XFD28"/>
    </sheetView>
  </sheetViews>
  <sheetFormatPr defaultColWidth="11.25" defaultRowHeight="15"/>
  <cols>
    <col min="1" max="1" width="3" customWidth="1"/>
    <col min="2" max="2" width="1.75" customWidth="1"/>
    <col min="3" max="3" width="24.625" customWidth="1"/>
    <col min="4" max="4" width="40.25" customWidth="1"/>
    <col min="5" max="5" width="55.125" hidden="1" customWidth="1"/>
    <col min="6" max="6" width="28.875" hidden="1" customWidth="1"/>
    <col min="7" max="7" width="36.75" hidden="1" customWidth="1"/>
    <col min="8" max="8" width="20.25" customWidth="1"/>
    <col min="9" max="12" width="23" hidden="1" customWidth="1"/>
    <col min="13" max="16" width="18.625" customWidth="1"/>
    <col min="17" max="17" width="23.75" customWidth="1"/>
    <col min="18" max="20" width="24.875" hidden="1" customWidth="1"/>
    <col min="21" max="23" width="19.75" customWidth="1"/>
    <col min="24" max="24" width="146.125" customWidth="1"/>
    <col min="25" max="25" width="1.75" customWidth="1"/>
  </cols>
  <sheetData>
    <row r="2" spans="3:24" ht="35.25" customHeight="1">
      <c r="F2" s="245" t="s">
        <v>0</v>
      </c>
      <c r="G2" s="246"/>
      <c r="H2" s="246"/>
      <c r="I2" s="246"/>
      <c r="J2" s="246"/>
      <c r="K2" s="246"/>
      <c r="L2" s="246"/>
      <c r="M2" s="246"/>
      <c r="N2" s="246"/>
      <c r="O2" s="246"/>
      <c r="P2" s="246"/>
      <c r="Q2" s="246"/>
      <c r="R2" s="246"/>
      <c r="S2" s="246"/>
      <c r="T2" s="247"/>
    </row>
    <row r="3" spans="3:24" ht="35.25" customHeight="1">
      <c r="F3" s="248" t="s">
        <v>1</v>
      </c>
      <c r="G3" s="249"/>
      <c r="H3" s="249"/>
      <c r="I3" s="249"/>
      <c r="J3" s="249"/>
      <c r="K3" s="249"/>
      <c r="L3" s="249"/>
      <c r="M3" s="249"/>
      <c r="N3" s="249"/>
      <c r="O3" s="249"/>
      <c r="P3" s="249"/>
      <c r="Q3" s="249"/>
      <c r="R3" s="249"/>
      <c r="S3" s="249"/>
      <c r="T3" s="250"/>
    </row>
    <row r="4" spans="3:24" ht="35.25" customHeight="1">
      <c r="F4" s="248" t="s">
        <v>2</v>
      </c>
      <c r="G4" s="249"/>
      <c r="H4" s="249"/>
      <c r="I4" s="249"/>
      <c r="J4" s="249"/>
      <c r="K4" s="249"/>
      <c r="L4" s="249"/>
      <c r="M4" s="249"/>
      <c r="N4" s="249"/>
      <c r="O4" s="249"/>
      <c r="P4" s="249"/>
      <c r="Q4" s="249"/>
      <c r="R4" s="249"/>
      <c r="S4" s="249"/>
      <c r="T4" s="250"/>
    </row>
    <row r="5" spans="3:24" ht="35.25" customHeight="1">
      <c r="F5" s="248" t="s">
        <v>3</v>
      </c>
      <c r="G5" s="249"/>
      <c r="H5" s="249"/>
      <c r="I5" s="249"/>
      <c r="J5" s="249"/>
      <c r="K5" s="249"/>
      <c r="L5" s="249"/>
      <c r="M5" s="249"/>
      <c r="N5" s="249"/>
      <c r="O5" s="249"/>
      <c r="P5" s="249"/>
      <c r="Q5" s="249"/>
      <c r="R5" s="249"/>
      <c r="S5" s="249"/>
      <c r="T5" s="250"/>
    </row>
    <row r="6" spans="3:24" ht="15.75" customHeight="1">
      <c r="F6" s="5"/>
      <c r="G6" s="6"/>
      <c r="H6" s="6"/>
      <c r="I6" s="6"/>
      <c r="J6" s="6"/>
      <c r="K6" s="6"/>
      <c r="L6" s="6"/>
      <c r="M6" s="6"/>
      <c r="N6" s="6"/>
      <c r="O6" s="6"/>
      <c r="P6" s="6"/>
      <c r="Q6" s="6"/>
      <c r="R6" s="6"/>
      <c r="S6" s="6"/>
      <c r="T6" s="24"/>
    </row>
    <row r="10" spans="3:24" ht="41.25" customHeight="1" thickBot="1">
      <c r="H10" s="251" t="s">
        <v>4</v>
      </c>
      <c r="I10" s="252"/>
      <c r="J10" s="252"/>
      <c r="K10" s="252"/>
      <c r="L10" s="252"/>
      <c r="M10" s="252"/>
      <c r="N10" s="252"/>
      <c r="O10" s="252"/>
      <c r="P10" s="252"/>
      <c r="Q10" s="252"/>
      <c r="R10" s="252"/>
      <c r="S10" s="252"/>
      <c r="T10" s="252"/>
      <c r="U10" s="252"/>
      <c r="V10" s="252"/>
      <c r="W10" s="253"/>
    </row>
    <row r="11" spans="3:24" ht="42" customHeight="1" thickBot="1">
      <c r="C11" s="211" t="s">
        <v>5</v>
      </c>
      <c r="D11" s="211" t="s">
        <v>6</v>
      </c>
      <c r="E11" s="224" t="s">
        <v>7</v>
      </c>
      <c r="F11" s="225"/>
      <c r="G11" s="226"/>
      <c r="H11" s="227" t="s">
        <v>8</v>
      </c>
      <c r="I11" s="228"/>
      <c r="J11" s="228"/>
      <c r="K11" s="228"/>
      <c r="L11" s="229"/>
      <c r="M11" s="230" t="s">
        <v>9</v>
      </c>
      <c r="N11" s="231"/>
      <c r="O11" s="231"/>
      <c r="P11" s="232"/>
      <c r="Q11" s="233" t="s">
        <v>10</v>
      </c>
      <c r="R11" s="233"/>
      <c r="S11" s="233"/>
      <c r="T11" s="234"/>
      <c r="U11" s="235" t="s">
        <v>11</v>
      </c>
      <c r="V11" s="233"/>
      <c r="W11" s="234"/>
      <c r="X11" s="217" t="s">
        <v>12</v>
      </c>
    </row>
    <row r="12" spans="3:24" ht="172.5" customHeight="1" thickBot="1">
      <c r="C12" s="212"/>
      <c r="D12" s="212"/>
      <c r="E12" s="80" t="s">
        <v>13</v>
      </c>
      <c r="F12" s="80" t="s">
        <v>14</v>
      </c>
      <c r="G12" s="152" t="s">
        <v>15</v>
      </c>
      <c r="H12" s="7" t="s">
        <v>16</v>
      </c>
      <c r="I12" s="19" t="s">
        <v>17</v>
      </c>
      <c r="J12" s="20" t="s">
        <v>18</v>
      </c>
      <c r="K12" s="21" t="s">
        <v>19</v>
      </c>
      <c r="L12" s="22" t="s">
        <v>20</v>
      </c>
      <c r="M12" s="19" t="s">
        <v>17</v>
      </c>
      <c r="N12" s="20" t="s">
        <v>18</v>
      </c>
      <c r="O12" s="21" t="s">
        <v>19</v>
      </c>
      <c r="P12" s="22" t="s">
        <v>20</v>
      </c>
      <c r="Q12" s="23" t="s">
        <v>17</v>
      </c>
      <c r="R12" s="25" t="s">
        <v>18</v>
      </c>
      <c r="S12" s="26" t="s">
        <v>19</v>
      </c>
      <c r="T12" s="27" t="s">
        <v>20</v>
      </c>
      <c r="U12" s="58" t="s">
        <v>18</v>
      </c>
      <c r="V12" s="28" t="s">
        <v>19</v>
      </c>
      <c r="W12" s="157" t="s">
        <v>20</v>
      </c>
      <c r="X12" s="218"/>
    </row>
    <row r="13" spans="3:24" ht="388.5" hidden="1" customHeight="1">
      <c r="C13" s="8" t="s">
        <v>21</v>
      </c>
      <c r="D13" s="9" t="s">
        <v>22</v>
      </c>
      <c r="E13" s="128" t="s">
        <v>23</v>
      </c>
      <c r="F13" s="78" t="s">
        <v>24</v>
      </c>
      <c r="G13" s="79" t="s">
        <v>25</v>
      </c>
      <c r="H13" s="93">
        <v>0.7</v>
      </c>
      <c r="I13" s="94">
        <v>0.7</v>
      </c>
      <c r="J13" s="95">
        <v>0.7</v>
      </c>
      <c r="K13" s="96">
        <v>0.7</v>
      </c>
      <c r="L13" s="97">
        <v>0.7</v>
      </c>
      <c r="M13" s="94">
        <v>0.78</v>
      </c>
      <c r="N13" s="96">
        <v>0.78</v>
      </c>
      <c r="O13" s="96">
        <v>0.78</v>
      </c>
      <c r="P13" s="96">
        <v>0.78</v>
      </c>
      <c r="Q13" s="127">
        <f>IFERROR(((M13/I13)-1),"NO DISPONIBLE")</f>
        <v>0.11428571428571432</v>
      </c>
      <c r="R13" s="99">
        <v>0.1143</v>
      </c>
      <c r="S13" s="99">
        <v>0.1143</v>
      </c>
      <c r="T13" s="99">
        <v>0.1143</v>
      </c>
      <c r="U13" s="154">
        <v>0.1143</v>
      </c>
      <c r="V13" s="99">
        <v>0.1143</v>
      </c>
      <c r="W13" s="99">
        <v>0.1143</v>
      </c>
      <c r="X13" s="200" t="s">
        <v>26</v>
      </c>
    </row>
    <row r="14" spans="3:24" ht="70.5" hidden="1" customHeight="1">
      <c r="C14" s="238" t="s">
        <v>27</v>
      </c>
      <c r="D14" s="239"/>
      <c r="E14" s="239"/>
      <c r="F14" s="239"/>
      <c r="G14" s="239"/>
      <c r="H14" s="102"/>
      <c r="I14" s="103"/>
      <c r="J14" s="104"/>
      <c r="K14" s="104"/>
      <c r="L14" s="105"/>
      <c r="M14" s="103"/>
      <c r="N14" s="98"/>
      <c r="O14" s="98"/>
      <c r="P14" s="106"/>
      <c r="Q14" s="107" t="str">
        <f>IFERROR((M14/I14),"100%")</f>
        <v>100%</v>
      </c>
      <c r="R14" s="101" t="str">
        <f>IFERROR((N14/J14),"100%")</f>
        <v>100%</v>
      </c>
      <c r="S14" s="98"/>
      <c r="T14" s="153"/>
      <c r="U14" s="100" t="str">
        <f t="shared" ref="U14:U75" si="0">IFERROR(((M14+N14)/(I14+J14)),"100%")</f>
        <v>100%</v>
      </c>
      <c r="V14" s="160"/>
      <c r="W14" s="155"/>
      <c r="X14" s="201"/>
    </row>
    <row r="15" spans="3:24" ht="295.5" hidden="1" customHeight="1">
      <c r="C15" s="61" t="s">
        <v>28</v>
      </c>
      <c r="D15" s="62" t="s">
        <v>29</v>
      </c>
      <c r="E15" s="63" t="s">
        <v>30</v>
      </c>
      <c r="F15" s="10" t="s">
        <v>31</v>
      </c>
      <c r="G15" s="63" t="s">
        <v>32</v>
      </c>
      <c r="H15" s="108">
        <v>13974</v>
      </c>
      <c r="I15" s="109">
        <v>2345</v>
      </c>
      <c r="J15" s="110">
        <v>3903</v>
      </c>
      <c r="K15" s="110">
        <v>3529</v>
      </c>
      <c r="L15" s="111">
        <v>4197</v>
      </c>
      <c r="M15" s="109">
        <v>2114</v>
      </c>
      <c r="N15" s="110">
        <v>3299</v>
      </c>
      <c r="O15" s="110">
        <v>3233</v>
      </c>
      <c r="P15" s="110">
        <v>3111</v>
      </c>
      <c r="Q15" s="100">
        <f>IFERROR((M15-I15)/I15,"ND")</f>
        <v>-9.8507462686567168E-2</v>
      </c>
      <c r="R15" s="101">
        <f>IFERROR((N15-J15)/J15,"ND")</f>
        <v>-0.15475275429157059</v>
      </c>
      <c r="S15" s="101">
        <f>IFERROR((O15-K15)/K15,"ND")</f>
        <v>-8.3876452252762829E-2</v>
      </c>
      <c r="T15" s="101">
        <f>IFERROR((P15-L15)/L15,"ND")</f>
        <v>-0.25875625446747674</v>
      </c>
      <c r="U15" s="100">
        <f>IFERROR((((M15+N15)-(I15+J15))/(I15+J15)),"ND")</f>
        <v>-0.1336427656850192</v>
      </c>
      <c r="V15" s="161">
        <f>IFERROR((((N15+O15)-(J15+K15))/(J15+K15)),"ND")</f>
        <v>-0.12109795479009688</v>
      </c>
      <c r="W15" s="161">
        <f>IFERROR((((O15+P15)-(K15+L15))/(K15+L15)),"ND")</f>
        <v>-0.17887652083872638</v>
      </c>
      <c r="X15" s="210" t="s">
        <v>33</v>
      </c>
    </row>
    <row r="16" spans="3:24" ht="132" hidden="1">
      <c r="C16" s="12" t="s">
        <v>34</v>
      </c>
      <c r="D16" s="64" t="s">
        <v>35</v>
      </c>
      <c r="E16" s="64" t="s">
        <v>36</v>
      </c>
      <c r="F16" s="11" t="s">
        <v>31</v>
      </c>
      <c r="G16" s="64" t="s">
        <v>37</v>
      </c>
      <c r="H16" s="156">
        <f>SUM(I16,J16,K16,L16)</f>
        <v>3216</v>
      </c>
      <c r="I16" s="113">
        <v>598</v>
      </c>
      <c r="J16" s="114">
        <v>653</v>
      </c>
      <c r="K16" s="114">
        <v>1008</v>
      </c>
      <c r="L16" s="115">
        <v>957</v>
      </c>
      <c r="M16" s="113">
        <v>765</v>
      </c>
      <c r="N16" s="114">
        <v>1347</v>
      </c>
      <c r="O16" s="114">
        <v>882</v>
      </c>
      <c r="P16" s="114">
        <v>1023</v>
      </c>
      <c r="Q16" s="100">
        <f>IFERROR((M16/I16),"100%")</f>
        <v>1.2792642140468227</v>
      </c>
      <c r="R16" s="101">
        <f>IFERROR((N16/J16),"100%")</f>
        <v>2.0627871362940278</v>
      </c>
      <c r="S16" s="101">
        <f>IFERROR((O16/K16),"100%")</f>
        <v>0.875</v>
      </c>
      <c r="T16" s="101">
        <f>IFERROR((P16/L16),"100%")</f>
        <v>1.0689655172413792</v>
      </c>
      <c r="U16" s="107">
        <f>IFERROR(((M16+N16)/(I16+J16)),"100%")</f>
        <v>1.6882494004796162</v>
      </c>
      <c r="V16" s="190">
        <f>IFERROR(((M16+N16+O16)/(I16+J16+K16)),"NO DISPONIBLE")</f>
        <v>1.3253652058432934</v>
      </c>
      <c r="W16" s="190">
        <f>IFERROR(((N16+O16+P16)/(J16+K16+L16)),"NO DISPONIBLE")</f>
        <v>1.2421695951107716</v>
      </c>
      <c r="X16" s="202" t="s">
        <v>38</v>
      </c>
    </row>
    <row r="17" spans="3:24" ht="140.1" hidden="1" customHeight="1">
      <c r="C17" s="14" t="s">
        <v>39</v>
      </c>
      <c r="D17" s="129" t="s">
        <v>40</v>
      </c>
      <c r="E17" s="129" t="s">
        <v>41</v>
      </c>
      <c r="F17" s="130" t="s">
        <v>31</v>
      </c>
      <c r="G17" s="129" t="s">
        <v>42</v>
      </c>
      <c r="H17" s="116">
        <f>SUM(I17,J17,K17,L17)</f>
        <v>739</v>
      </c>
      <c r="I17" s="117">
        <v>131</v>
      </c>
      <c r="J17" s="118">
        <v>181</v>
      </c>
      <c r="K17" s="118">
        <v>226</v>
      </c>
      <c r="L17" s="119">
        <v>201</v>
      </c>
      <c r="M17" s="117">
        <v>160</v>
      </c>
      <c r="N17" s="118">
        <v>327</v>
      </c>
      <c r="O17" s="118">
        <v>113</v>
      </c>
      <c r="P17" s="118">
        <v>312</v>
      </c>
      <c r="Q17" s="100">
        <f t="shared" ref="Q17:T75" si="1">IFERROR((M17/I17),"100%")</f>
        <v>1.2213740458015268</v>
      </c>
      <c r="R17" s="101">
        <f>IFERROR((N17/J17),"100%")</f>
        <v>1.8066298342541436</v>
      </c>
      <c r="S17" s="101">
        <f t="shared" ref="S17:T23" si="2">IFERROR((O17/K17),"100%")</f>
        <v>0.5</v>
      </c>
      <c r="T17" s="101">
        <f t="shared" ref="T17:T22" si="3">IFERROR((P17/L17),"100%")</f>
        <v>1.5522388059701493</v>
      </c>
      <c r="U17" s="107">
        <f t="shared" si="0"/>
        <v>1.5608974358974359</v>
      </c>
      <c r="V17" s="191">
        <f t="shared" ref="V17:W75" si="4">IFERROR(((M17+N17+O17)/(I17+J17+K17)),"NO DISPONIBLE")</f>
        <v>1.1152416356877324</v>
      </c>
      <c r="W17" s="190">
        <f t="shared" ref="W17:W22" si="5">IFERROR(((N17+O17+P17)/(J17+K17+L17)),"NO DISPONIBLE")</f>
        <v>1.236842105263158</v>
      </c>
      <c r="X17" s="202" t="s">
        <v>43</v>
      </c>
    </row>
    <row r="18" spans="3:24" ht="140.1" hidden="1" customHeight="1">
      <c r="C18" s="14" t="s">
        <v>39</v>
      </c>
      <c r="D18" s="129" t="s">
        <v>44</v>
      </c>
      <c r="E18" s="131" t="s">
        <v>45</v>
      </c>
      <c r="F18" s="132" t="s">
        <v>31</v>
      </c>
      <c r="G18" s="129" t="s">
        <v>46</v>
      </c>
      <c r="H18" s="116">
        <f t="shared" ref="H18:H22" si="6">SUM(I18,J18,K18,L18)</f>
        <v>611</v>
      </c>
      <c r="I18" s="117">
        <v>131</v>
      </c>
      <c r="J18" s="118">
        <v>133</v>
      </c>
      <c r="K18" s="118">
        <v>174</v>
      </c>
      <c r="L18" s="119">
        <v>173</v>
      </c>
      <c r="M18" s="117">
        <v>159</v>
      </c>
      <c r="N18" s="118">
        <v>218</v>
      </c>
      <c r="O18" s="118">
        <v>144</v>
      </c>
      <c r="P18" s="118">
        <v>168</v>
      </c>
      <c r="Q18" s="100">
        <f t="shared" si="1"/>
        <v>1.2137404580152671</v>
      </c>
      <c r="R18" s="101">
        <f>IFERROR((N18/J18),"100%")</f>
        <v>1.6390977443609023</v>
      </c>
      <c r="S18" s="101">
        <f t="shared" si="2"/>
        <v>0.82758620689655171</v>
      </c>
      <c r="T18" s="101">
        <f t="shared" si="3"/>
        <v>0.97109826589595372</v>
      </c>
      <c r="U18" s="107">
        <f t="shared" si="0"/>
        <v>1.428030303030303</v>
      </c>
      <c r="V18" s="191">
        <f t="shared" si="4"/>
        <v>1.1894977168949772</v>
      </c>
      <c r="W18" s="190">
        <f t="shared" si="5"/>
        <v>1.1041666666666667</v>
      </c>
      <c r="X18" s="202" t="s">
        <v>47</v>
      </c>
    </row>
    <row r="19" spans="3:24" ht="140.1" hidden="1" customHeight="1">
      <c r="C19" s="65" t="s">
        <v>39</v>
      </c>
      <c r="D19" s="133" t="s">
        <v>48</v>
      </c>
      <c r="E19" s="134" t="s">
        <v>49</v>
      </c>
      <c r="F19" s="135" t="s">
        <v>31</v>
      </c>
      <c r="G19" s="136" t="s">
        <v>50</v>
      </c>
      <c r="H19" s="116">
        <f t="shared" si="6"/>
        <v>862</v>
      </c>
      <c r="I19" s="117">
        <v>213</v>
      </c>
      <c r="J19" s="118">
        <v>212</v>
      </c>
      <c r="K19" s="118">
        <v>219</v>
      </c>
      <c r="L19" s="118">
        <v>218</v>
      </c>
      <c r="M19" s="117">
        <v>232</v>
      </c>
      <c r="N19" s="118">
        <v>363</v>
      </c>
      <c r="O19" s="118">
        <v>227</v>
      </c>
      <c r="P19" s="118">
        <v>123</v>
      </c>
      <c r="Q19" s="100">
        <f t="shared" si="1"/>
        <v>1.0892018779342723</v>
      </c>
      <c r="R19" s="101">
        <f t="shared" ref="R19:T38" si="7">IFERROR((N19/J19),"100%")</f>
        <v>1.7122641509433962</v>
      </c>
      <c r="S19" s="101">
        <f t="shared" si="2"/>
        <v>1.0365296803652968</v>
      </c>
      <c r="T19" s="101">
        <f t="shared" si="3"/>
        <v>0.56422018348623848</v>
      </c>
      <c r="U19" s="107">
        <f t="shared" si="0"/>
        <v>1.4</v>
      </c>
      <c r="V19" s="191">
        <f t="shared" si="4"/>
        <v>1.2763975155279503</v>
      </c>
      <c r="W19" s="190">
        <f t="shared" si="5"/>
        <v>1.0986132511556241</v>
      </c>
      <c r="X19" s="202" t="s">
        <v>51</v>
      </c>
    </row>
    <row r="20" spans="3:24" ht="140.1" hidden="1" customHeight="1">
      <c r="C20" s="66" t="s">
        <v>39</v>
      </c>
      <c r="D20" s="137" t="s">
        <v>52</v>
      </c>
      <c r="E20" s="138" t="s">
        <v>53</v>
      </c>
      <c r="F20" s="139" t="s">
        <v>31</v>
      </c>
      <c r="G20" s="140" t="s">
        <v>54</v>
      </c>
      <c r="H20" s="116">
        <f t="shared" si="6"/>
        <v>314</v>
      </c>
      <c r="I20" s="117">
        <v>56</v>
      </c>
      <c r="J20" s="118">
        <v>58</v>
      </c>
      <c r="K20" s="118">
        <v>100</v>
      </c>
      <c r="L20" s="119">
        <v>100</v>
      </c>
      <c r="M20" s="117">
        <v>123</v>
      </c>
      <c r="N20" s="118">
        <v>66</v>
      </c>
      <c r="O20" s="118">
        <v>113</v>
      </c>
      <c r="P20" s="118">
        <v>89</v>
      </c>
      <c r="Q20" s="100">
        <f t="shared" si="1"/>
        <v>2.1964285714285716</v>
      </c>
      <c r="R20" s="101">
        <f t="shared" si="7"/>
        <v>1.1379310344827587</v>
      </c>
      <c r="S20" s="101">
        <f t="shared" si="2"/>
        <v>1.1299999999999999</v>
      </c>
      <c r="T20" s="101">
        <f t="shared" si="3"/>
        <v>0.89</v>
      </c>
      <c r="U20" s="107">
        <f>IFERROR(((M20+N20)/(I20+J20)),"100%")</f>
        <v>1.6578947368421053</v>
      </c>
      <c r="V20" s="191">
        <f t="shared" si="4"/>
        <v>1.4112149532710281</v>
      </c>
      <c r="W20" s="190">
        <f t="shared" si="5"/>
        <v>1.0387596899224807</v>
      </c>
      <c r="X20" s="202" t="s">
        <v>55</v>
      </c>
    </row>
    <row r="21" spans="3:24" ht="140.1" hidden="1" customHeight="1">
      <c r="C21" s="33" t="s">
        <v>39</v>
      </c>
      <c r="D21" s="141" t="s">
        <v>56</v>
      </c>
      <c r="E21" s="142" t="s">
        <v>57</v>
      </c>
      <c r="F21" s="143" t="s">
        <v>31</v>
      </c>
      <c r="G21" s="144" t="s">
        <v>58</v>
      </c>
      <c r="H21" s="116">
        <f t="shared" si="6"/>
        <v>650</v>
      </c>
      <c r="I21" s="117">
        <v>57</v>
      </c>
      <c r="J21" s="118">
        <v>58</v>
      </c>
      <c r="K21" s="118">
        <v>278</v>
      </c>
      <c r="L21" s="119">
        <v>257</v>
      </c>
      <c r="M21" s="117">
        <v>77</v>
      </c>
      <c r="N21" s="118">
        <v>365</v>
      </c>
      <c r="O21" s="118">
        <v>282</v>
      </c>
      <c r="P21" s="118">
        <v>322</v>
      </c>
      <c r="Q21" s="100">
        <f t="shared" si="1"/>
        <v>1.3508771929824561</v>
      </c>
      <c r="R21" s="101">
        <f t="shared" si="7"/>
        <v>6.2931034482758621</v>
      </c>
      <c r="S21" s="101">
        <f t="shared" si="2"/>
        <v>1.014388489208633</v>
      </c>
      <c r="T21" s="101">
        <f t="shared" si="3"/>
        <v>1.2529182879377432</v>
      </c>
      <c r="U21" s="107">
        <f>IFERROR(((M21+N21)/(I21+J21)),"100%")</f>
        <v>3.8434782608695652</v>
      </c>
      <c r="V21" s="191">
        <f t="shared" si="4"/>
        <v>1.8422391857506362</v>
      </c>
      <c r="W21" s="190">
        <f t="shared" si="5"/>
        <v>1.6340640809443507</v>
      </c>
      <c r="X21" s="202" t="s">
        <v>59</v>
      </c>
    </row>
    <row r="22" spans="3:24" ht="140.1" hidden="1" customHeight="1">
      <c r="C22" s="65" t="s">
        <v>39</v>
      </c>
      <c r="D22" s="133" t="s">
        <v>60</v>
      </c>
      <c r="E22" s="134" t="s">
        <v>61</v>
      </c>
      <c r="F22" s="135" t="s">
        <v>31</v>
      </c>
      <c r="G22" s="136" t="s">
        <v>62</v>
      </c>
      <c r="H22" s="116">
        <f t="shared" si="6"/>
        <v>40</v>
      </c>
      <c r="I22" s="117">
        <v>10</v>
      </c>
      <c r="J22" s="118">
        <v>11</v>
      </c>
      <c r="K22" s="118">
        <v>11</v>
      </c>
      <c r="L22" s="119">
        <v>8</v>
      </c>
      <c r="M22" s="117">
        <v>14</v>
      </c>
      <c r="N22" s="118">
        <v>8</v>
      </c>
      <c r="O22" s="118">
        <v>3</v>
      </c>
      <c r="P22" s="118">
        <v>9</v>
      </c>
      <c r="Q22" s="100">
        <f t="shared" si="1"/>
        <v>1.4</v>
      </c>
      <c r="R22" s="101">
        <f t="shared" si="7"/>
        <v>0.72727272727272729</v>
      </c>
      <c r="S22" s="101">
        <f t="shared" si="2"/>
        <v>0.27272727272727271</v>
      </c>
      <c r="T22" s="101">
        <f t="shared" si="3"/>
        <v>1.125</v>
      </c>
      <c r="U22" s="107">
        <f t="shared" si="0"/>
        <v>1.0476190476190477</v>
      </c>
      <c r="V22" s="191">
        <f t="shared" si="4"/>
        <v>0.78125</v>
      </c>
      <c r="W22" s="190">
        <f t="shared" si="5"/>
        <v>0.66666666666666663</v>
      </c>
      <c r="X22" s="202" t="s">
        <v>63</v>
      </c>
    </row>
    <row r="23" spans="3:24" ht="126" hidden="1" customHeight="1">
      <c r="C23" s="12" t="s">
        <v>64</v>
      </c>
      <c r="D23" s="13" t="s">
        <v>65</v>
      </c>
      <c r="E23" s="13" t="s">
        <v>66</v>
      </c>
      <c r="F23" s="11" t="s">
        <v>31</v>
      </c>
      <c r="G23" s="13" t="s">
        <v>67</v>
      </c>
      <c r="H23" s="112">
        <v>69</v>
      </c>
      <c r="I23" s="113">
        <v>24</v>
      </c>
      <c r="J23" s="114">
        <v>21</v>
      </c>
      <c r="K23" s="114">
        <v>18</v>
      </c>
      <c r="L23" s="115">
        <v>6</v>
      </c>
      <c r="M23" s="113">
        <v>27</v>
      </c>
      <c r="N23" s="114">
        <v>33</v>
      </c>
      <c r="O23" s="114">
        <v>15</v>
      </c>
      <c r="P23" s="114">
        <v>3</v>
      </c>
      <c r="Q23" s="100">
        <f t="shared" si="1"/>
        <v>1.125</v>
      </c>
      <c r="R23" s="101">
        <f t="shared" si="7"/>
        <v>1.5714285714285714</v>
      </c>
      <c r="S23" s="101">
        <f t="shared" si="2"/>
        <v>0.83333333333333337</v>
      </c>
      <c r="T23" s="101">
        <f t="shared" si="2"/>
        <v>0.5</v>
      </c>
      <c r="U23" s="107">
        <f t="shared" si="0"/>
        <v>1.3333333333333333</v>
      </c>
      <c r="V23" s="191">
        <f t="shared" si="4"/>
        <v>1.1904761904761905</v>
      </c>
      <c r="W23" s="191">
        <f t="shared" si="4"/>
        <v>1.1333333333333333</v>
      </c>
      <c r="X23" s="202" t="s">
        <v>68</v>
      </c>
    </row>
    <row r="24" spans="3:24" ht="153.75" hidden="1" customHeight="1">
      <c r="C24" s="14" t="s">
        <v>69</v>
      </c>
      <c r="D24" s="15" t="s">
        <v>70</v>
      </c>
      <c r="E24" s="18" t="s">
        <v>71</v>
      </c>
      <c r="F24" s="16" t="s">
        <v>31</v>
      </c>
      <c r="G24" s="71" t="s">
        <v>72</v>
      </c>
      <c r="H24" s="116">
        <v>69</v>
      </c>
      <c r="I24" s="117">
        <v>24</v>
      </c>
      <c r="J24" s="118">
        <v>21</v>
      </c>
      <c r="K24" s="118">
        <v>18</v>
      </c>
      <c r="L24" s="119">
        <v>6</v>
      </c>
      <c r="M24" s="117">
        <v>27</v>
      </c>
      <c r="N24" s="118">
        <v>33</v>
      </c>
      <c r="O24" s="118">
        <v>15</v>
      </c>
      <c r="P24" s="118">
        <v>3</v>
      </c>
      <c r="Q24" s="100">
        <f t="shared" si="1"/>
        <v>1.125</v>
      </c>
      <c r="R24" s="101">
        <f t="shared" si="7"/>
        <v>1.5714285714285714</v>
      </c>
      <c r="S24" s="101">
        <f t="shared" si="7"/>
        <v>0.83333333333333337</v>
      </c>
      <c r="T24" s="101">
        <f t="shared" si="7"/>
        <v>0.5</v>
      </c>
      <c r="U24" s="107">
        <f t="shared" si="0"/>
        <v>1.3333333333333333</v>
      </c>
      <c r="V24" s="191">
        <f t="shared" si="4"/>
        <v>1.1904761904761905</v>
      </c>
      <c r="W24" s="191">
        <f t="shared" si="4"/>
        <v>1.1333333333333333</v>
      </c>
      <c r="X24" s="203" t="s">
        <v>73</v>
      </c>
    </row>
    <row r="25" spans="3:24" ht="120.75" hidden="1" customHeight="1">
      <c r="C25" s="12" t="s">
        <v>74</v>
      </c>
      <c r="D25" s="13" t="s">
        <v>75</v>
      </c>
      <c r="E25" s="13" t="s">
        <v>76</v>
      </c>
      <c r="F25" s="17" t="s">
        <v>31</v>
      </c>
      <c r="G25" s="13" t="s">
        <v>77</v>
      </c>
      <c r="H25" s="112">
        <v>765</v>
      </c>
      <c r="I25" s="113">
        <v>169</v>
      </c>
      <c r="J25" s="114">
        <v>153</v>
      </c>
      <c r="K25" s="114">
        <v>222</v>
      </c>
      <c r="L25" s="115">
        <v>221</v>
      </c>
      <c r="M25" s="113">
        <v>264</v>
      </c>
      <c r="N25" s="114">
        <v>247</v>
      </c>
      <c r="O25" s="114">
        <v>269</v>
      </c>
      <c r="P25" s="114">
        <v>178</v>
      </c>
      <c r="Q25" s="100">
        <f t="shared" si="1"/>
        <v>1.5621301775147929</v>
      </c>
      <c r="R25" s="101">
        <f t="shared" si="7"/>
        <v>1.6143790849673203</v>
      </c>
      <c r="S25" s="101">
        <f t="shared" ref="S25:S28" si="8">IFERROR((O25/K25),"100%")</f>
        <v>1.2117117117117118</v>
      </c>
      <c r="T25" s="101">
        <f t="shared" ref="T25:T28" si="9">IFERROR((P25/L25),"100%")</f>
        <v>0.80542986425339369</v>
      </c>
      <c r="U25" s="107">
        <f t="shared" si="0"/>
        <v>1.5869565217391304</v>
      </c>
      <c r="V25" s="191">
        <f t="shared" si="4"/>
        <v>1.4338235294117647</v>
      </c>
      <c r="W25" s="189">
        <f t="shared" si="4"/>
        <v>1.1644295302013423</v>
      </c>
      <c r="X25" s="202" t="s">
        <v>78</v>
      </c>
    </row>
    <row r="26" spans="3:24" ht="140.1" hidden="1" customHeight="1">
      <c r="C26" s="14" t="s">
        <v>39</v>
      </c>
      <c r="D26" s="15" t="s">
        <v>79</v>
      </c>
      <c r="E26" s="18" t="s">
        <v>80</v>
      </c>
      <c r="F26" s="16" t="s">
        <v>31</v>
      </c>
      <c r="G26" s="71" t="s">
        <v>81</v>
      </c>
      <c r="H26" s="116">
        <v>425</v>
      </c>
      <c r="I26" s="117">
        <v>121</v>
      </c>
      <c r="J26" s="118">
        <v>102</v>
      </c>
      <c r="K26" s="118">
        <v>101</v>
      </c>
      <c r="L26" s="119">
        <v>101</v>
      </c>
      <c r="M26" s="117">
        <v>216</v>
      </c>
      <c r="N26" s="118">
        <v>198</v>
      </c>
      <c r="O26" s="118">
        <v>220</v>
      </c>
      <c r="P26" s="118">
        <v>130</v>
      </c>
      <c r="Q26" s="100">
        <f t="shared" si="1"/>
        <v>1.7851239669421488</v>
      </c>
      <c r="R26" s="101">
        <f t="shared" si="7"/>
        <v>1.9411764705882353</v>
      </c>
      <c r="S26" s="101">
        <f t="shared" si="8"/>
        <v>2.1782178217821784</v>
      </c>
      <c r="T26" s="101">
        <f t="shared" si="9"/>
        <v>1.2871287128712872</v>
      </c>
      <c r="U26" s="107">
        <f t="shared" si="0"/>
        <v>1.8565022421524664</v>
      </c>
      <c r="V26" s="191">
        <f t="shared" si="4"/>
        <v>1.9567901234567902</v>
      </c>
      <c r="W26" s="189">
        <f t="shared" si="4"/>
        <v>1.8026315789473684</v>
      </c>
      <c r="X26" s="202" t="s">
        <v>82</v>
      </c>
    </row>
    <row r="27" spans="3:24" ht="108.75" hidden="1" customHeight="1">
      <c r="C27" s="14" t="s">
        <v>39</v>
      </c>
      <c r="D27" s="15" t="s">
        <v>83</v>
      </c>
      <c r="E27" s="18" t="s">
        <v>84</v>
      </c>
      <c r="F27" s="16" t="s">
        <v>31</v>
      </c>
      <c r="G27" s="71" t="s">
        <v>85</v>
      </c>
      <c r="H27" s="116">
        <v>3</v>
      </c>
      <c r="I27" s="117">
        <v>0</v>
      </c>
      <c r="J27" s="118">
        <v>2</v>
      </c>
      <c r="K27" s="118">
        <v>1</v>
      </c>
      <c r="L27" s="119">
        <v>0</v>
      </c>
      <c r="M27" s="98"/>
      <c r="N27" s="118">
        <v>0</v>
      </c>
      <c r="O27" s="118">
        <v>0</v>
      </c>
      <c r="P27" s="106"/>
      <c r="Q27" s="100" t="str">
        <f t="shared" si="1"/>
        <v>100%</v>
      </c>
      <c r="R27" s="101">
        <f t="shared" si="7"/>
        <v>0</v>
      </c>
      <c r="S27" s="101">
        <f t="shared" si="8"/>
        <v>0</v>
      </c>
      <c r="T27" s="101" t="str">
        <f t="shared" si="9"/>
        <v>100%</v>
      </c>
      <c r="U27" s="107">
        <f t="shared" si="0"/>
        <v>0</v>
      </c>
      <c r="V27" s="191">
        <f t="shared" si="4"/>
        <v>0</v>
      </c>
      <c r="W27" s="189">
        <f t="shared" si="4"/>
        <v>0</v>
      </c>
      <c r="X27" s="202" t="s">
        <v>86</v>
      </c>
    </row>
    <row r="28" spans="3:24" ht="114" hidden="1" customHeight="1">
      <c r="C28" s="14" t="s">
        <v>39</v>
      </c>
      <c r="D28" s="15" t="s">
        <v>87</v>
      </c>
      <c r="E28" s="18" t="s">
        <v>88</v>
      </c>
      <c r="F28" s="16" t="s">
        <v>31</v>
      </c>
      <c r="G28" s="71" t="s">
        <v>89</v>
      </c>
      <c r="H28" s="116">
        <v>337</v>
      </c>
      <c r="I28" s="117">
        <v>48</v>
      </c>
      <c r="J28" s="118">
        <v>49</v>
      </c>
      <c r="K28" s="118">
        <v>120</v>
      </c>
      <c r="L28" s="119">
        <v>120</v>
      </c>
      <c r="M28" s="117">
        <v>48</v>
      </c>
      <c r="N28" s="118">
        <v>49</v>
      </c>
      <c r="O28" s="118">
        <v>49</v>
      </c>
      <c r="P28" s="118">
        <v>48</v>
      </c>
      <c r="Q28" s="100">
        <f t="shared" si="1"/>
        <v>1</v>
      </c>
      <c r="R28" s="101">
        <f t="shared" si="7"/>
        <v>1</v>
      </c>
      <c r="S28" s="101">
        <f t="shared" si="8"/>
        <v>0.40833333333333333</v>
      </c>
      <c r="T28" s="101">
        <f t="shared" si="9"/>
        <v>0.4</v>
      </c>
      <c r="U28" s="107">
        <f t="shared" si="0"/>
        <v>1</v>
      </c>
      <c r="V28" s="191">
        <f t="shared" si="4"/>
        <v>0.67281105990783407</v>
      </c>
      <c r="W28" s="189">
        <f t="shared" si="4"/>
        <v>0.50519031141868509</v>
      </c>
      <c r="X28" s="202" t="s">
        <v>90</v>
      </c>
    </row>
    <row r="29" spans="3:24" ht="130.5" customHeight="1">
      <c r="C29" s="12" t="s">
        <v>91</v>
      </c>
      <c r="D29" s="13" t="s">
        <v>92</v>
      </c>
      <c r="E29" s="13" t="s">
        <v>93</v>
      </c>
      <c r="F29" s="11" t="s">
        <v>31</v>
      </c>
      <c r="G29" s="13" t="s">
        <v>94</v>
      </c>
      <c r="H29" s="112">
        <v>1117</v>
      </c>
      <c r="I29" s="113">
        <v>279</v>
      </c>
      <c r="J29" s="114">
        <v>280</v>
      </c>
      <c r="K29" s="114">
        <v>279</v>
      </c>
      <c r="L29" s="115">
        <v>279</v>
      </c>
      <c r="M29" s="113">
        <v>125</v>
      </c>
      <c r="N29" s="114">
        <v>181</v>
      </c>
      <c r="O29" s="114">
        <v>145</v>
      </c>
      <c r="P29" s="114">
        <v>166</v>
      </c>
      <c r="Q29" s="100">
        <f t="shared" si="1"/>
        <v>0.44802867383512546</v>
      </c>
      <c r="R29" s="101">
        <f t="shared" si="7"/>
        <v>0.64642857142857146</v>
      </c>
      <c r="S29" s="101">
        <f t="shared" ref="S29:S32" si="10">IFERROR((O29/K29),"100%")</f>
        <v>0.51971326164874554</v>
      </c>
      <c r="T29" s="101">
        <f t="shared" ref="T29:T32" si="11">IFERROR((P29/L29),"100%")</f>
        <v>0.59498207885304655</v>
      </c>
      <c r="U29" s="107">
        <f t="shared" si="0"/>
        <v>0.54740608228980325</v>
      </c>
      <c r="V29" s="191">
        <f t="shared" si="4"/>
        <v>0.53818615751789978</v>
      </c>
      <c r="W29" s="189">
        <f t="shared" si="4"/>
        <v>0.58711217183770881</v>
      </c>
      <c r="X29" s="202" t="s">
        <v>95</v>
      </c>
    </row>
    <row r="30" spans="3:24" ht="116.25" customHeight="1">
      <c r="C30" s="14" t="s">
        <v>39</v>
      </c>
      <c r="D30" s="15" t="s">
        <v>96</v>
      </c>
      <c r="E30" s="18" t="s">
        <v>97</v>
      </c>
      <c r="F30" s="16" t="s">
        <v>31</v>
      </c>
      <c r="G30" s="18" t="s">
        <v>98</v>
      </c>
      <c r="H30" s="116">
        <v>1</v>
      </c>
      <c r="I30" s="117">
        <v>0</v>
      </c>
      <c r="J30" s="118">
        <v>1</v>
      </c>
      <c r="K30" s="118">
        <v>0</v>
      </c>
      <c r="L30" s="119">
        <v>0</v>
      </c>
      <c r="M30" s="98"/>
      <c r="N30" s="118">
        <v>0</v>
      </c>
      <c r="O30" s="118">
        <v>0</v>
      </c>
      <c r="P30" s="118">
        <v>0</v>
      </c>
      <c r="Q30" s="100" t="str">
        <f t="shared" si="1"/>
        <v>100%</v>
      </c>
      <c r="R30" s="101">
        <f t="shared" si="7"/>
        <v>0</v>
      </c>
      <c r="S30" s="101" t="str">
        <f t="shared" si="10"/>
        <v>100%</v>
      </c>
      <c r="T30" s="101" t="str">
        <f t="shared" si="11"/>
        <v>100%</v>
      </c>
      <c r="U30" s="107">
        <f t="shared" si="0"/>
        <v>0</v>
      </c>
      <c r="V30" s="191">
        <f t="shared" si="4"/>
        <v>0</v>
      </c>
      <c r="W30" s="189">
        <f t="shared" si="4"/>
        <v>0</v>
      </c>
      <c r="X30" s="202" t="s">
        <v>99</v>
      </c>
    </row>
    <row r="31" spans="3:24" ht="128.25" customHeight="1">
      <c r="C31" s="14" t="s">
        <v>39</v>
      </c>
      <c r="D31" s="15" t="s">
        <v>100</v>
      </c>
      <c r="E31" s="18" t="s">
        <v>101</v>
      </c>
      <c r="F31" s="16" t="s">
        <v>31</v>
      </c>
      <c r="G31" s="18" t="s">
        <v>102</v>
      </c>
      <c r="H31" s="116">
        <v>1092</v>
      </c>
      <c r="I31" s="117">
        <v>273</v>
      </c>
      <c r="J31" s="118">
        <v>273</v>
      </c>
      <c r="K31" s="118">
        <v>273</v>
      </c>
      <c r="L31" s="119">
        <v>273</v>
      </c>
      <c r="M31" s="117">
        <v>120</v>
      </c>
      <c r="N31" s="118">
        <v>177</v>
      </c>
      <c r="O31" s="118">
        <v>140</v>
      </c>
      <c r="P31" s="118">
        <v>165</v>
      </c>
      <c r="Q31" s="100">
        <f t="shared" si="1"/>
        <v>0.43956043956043955</v>
      </c>
      <c r="R31" s="101">
        <f t="shared" si="7"/>
        <v>0.64835164835164838</v>
      </c>
      <c r="S31" s="101">
        <f t="shared" si="10"/>
        <v>0.51282051282051277</v>
      </c>
      <c r="T31" s="101">
        <f t="shared" si="11"/>
        <v>0.60439560439560436</v>
      </c>
      <c r="U31" s="107">
        <f t="shared" si="0"/>
        <v>0.54395604395604391</v>
      </c>
      <c r="V31" s="191">
        <f t="shared" si="4"/>
        <v>0.53357753357753357</v>
      </c>
      <c r="W31" s="189">
        <f t="shared" si="4"/>
        <v>0.58852258852258854</v>
      </c>
      <c r="X31" s="202" t="s">
        <v>103</v>
      </c>
    </row>
    <row r="32" spans="3:24" ht="140.1" customHeight="1">
      <c r="C32" s="14" t="s">
        <v>39</v>
      </c>
      <c r="D32" s="15" t="s">
        <v>104</v>
      </c>
      <c r="E32" s="18" t="s">
        <v>105</v>
      </c>
      <c r="F32" s="16" t="s">
        <v>31</v>
      </c>
      <c r="G32" s="18" t="s">
        <v>106</v>
      </c>
      <c r="H32" s="116">
        <v>24</v>
      </c>
      <c r="I32" s="117">
        <v>6</v>
      </c>
      <c r="J32" s="118">
        <v>6</v>
      </c>
      <c r="K32" s="118">
        <v>6</v>
      </c>
      <c r="L32" s="119">
        <v>6</v>
      </c>
      <c r="M32" s="117">
        <v>5</v>
      </c>
      <c r="N32" s="118">
        <v>4</v>
      </c>
      <c r="O32" s="118">
        <v>5</v>
      </c>
      <c r="P32" s="118">
        <v>1</v>
      </c>
      <c r="Q32" s="100">
        <f t="shared" si="1"/>
        <v>0.83333333333333337</v>
      </c>
      <c r="R32" s="101">
        <f t="shared" si="7"/>
        <v>0.66666666666666663</v>
      </c>
      <c r="S32" s="101">
        <f t="shared" si="10"/>
        <v>0.83333333333333337</v>
      </c>
      <c r="T32" s="101">
        <f t="shared" si="11"/>
        <v>0.16666666666666666</v>
      </c>
      <c r="U32" s="107">
        <f t="shared" si="0"/>
        <v>0.75</v>
      </c>
      <c r="V32" s="191">
        <f t="shared" si="4"/>
        <v>0.77777777777777779</v>
      </c>
      <c r="W32" s="189">
        <f t="shared" si="4"/>
        <v>0.55555555555555558</v>
      </c>
      <c r="X32" s="202" t="s">
        <v>107</v>
      </c>
    </row>
    <row r="33" spans="3:24" ht="104.25" customHeight="1">
      <c r="C33" s="12" t="s">
        <v>108</v>
      </c>
      <c r="D33" s="13" t="s">
        <v>109</v>
      </c>
      <c r="E33" s="13" t="s">
        <v>110</v>
      </c>
      <c r="F33" s="11" t="s">
        <v>31</v>
      </c>
      <c r="G33" s="13" t="s">
        <v>111</v>
      </c>
      <c r="H33" s="112">
        <v>4520</v>
      </c>
      <c r="I33" s="113">
        <v>1206</v>
      </c>
      <c r="J33" s="114">
        <v>1206</v>
      </c>
      <c r="K33" s="114">
        <v>1204</v>
      </c>
      <c r="L33" s="115">
        <v>904</v>
      </c>
      <c r="M33" s="113">
        <v>1268</v>
      </c>
      <c r="N33" s="114">
        <v>1201</v>
      </c>
      <c r="O33" s="114">
        <v>1189</v>
      </c>
      <c r="P33" s="114">
        <v>1321</v>
      </c>
      <c r="Q33" s="100">
        <f t="shared" si="1"/>
        <v>1.0514096185737978</v>
      </c>
      <c r="R33" s="101">
        <f t="shared" si="7"/>
        <v>0.99585406301824209</v>
      </c>
      <c r="S33" s="101">
        <f t="shared" ref="S33:S35" si="12">IFERROR((O33/K33),"100%")</f>
        <v>0.9875415282392026</v>
      </c>
      <c r="T33" s="101">
        <f t="shared" ref="T33:T35" si="13">IFERROR((P33/L33),"100%")</f>
        <v>1.461283185840708</v>
      </c>
      <c r="U33" s="107">
        <f t="shared" si="0"/>
        <v>1.0236318407960199</v>
      </c>
      <c r="V33" s="191">
        <f t="shared" si="4"/>
        <v>1.0116150442477876</v>
      </c>
      <c r="W33" s="189">
        <f t="shared" si="4"/>
        <v>1.1197948098974049</v>
      </c>
      <c r="X33" s="203" t="s">
        <v>112</v>
      </c>
    </row>
    <row r="34" spans="3:24" ht="140.1" customHeight="1">
      <c r="C34" s="14" t="s">
        <v>39</v>
      </c>
      <c r="D34" s="15" t="s">
        <v>113</v>
      </c>
      <c r="E34" s="18" t="s">
        <v>114</v>
      </c>
      <c r="F34" s="16" t="s">
        <v>31</v>
      </c>
      <c r="G34" s="18" t="s">
        <v>115</v>
      </c>
      <c r="H34" s="116">
        <v>3357</v>
      </c>
      <c r="I34" s="117">
        <v>914</v>
      </c>
      <c r="J34" s="118">
        <v>915</v>
      </c>
      <c r="K34" s="118">
        <v>914</v>
      </c>
      <c r="L34" s="119">
        <v>614</v>
      </c>
      <c r="M34" s="117">
        <v>945</v>
      </c>
      <c r="N34" s="118">
        <v>930</v>
      </c>
      <c r="O34" s="118">
        <v>1002</v>
      </c>
      <c r="P34" s="118">
        <v>838</v>
      </c>
      <c r="Q34" s="100">
        <f t="shared" si="1"/>
        <v>1.0339168490153172</v>
      </c>
      <c r="R34" s="101">
        <f t="shared" si="7"/>
        <v>1.0163934426229508</v>
      </c>
      <c r="S34" s="101">
        <f t="shared" si="12"/>
        <v>1.0962800875273524</v>
      </c>
      <c r="T34" s="101">
        <f t="shared" si="13"/>
        <v>1.3648208469055374</v>
      </c>
      <c r="U34" s="107">
        <f t="shared" si="0"/>
        <v>1.0251503553854566</v>
      </c>
      <c r="V34" s="191">
        <f t="shared" si="4"/>
        <v>1.048851622311338</v>
      </c>
      <c r="W34" s="189">
        <f t="shared" si="4"/>
        <v>1.1338518215309046</v>
      </c>
      <c r="X34" s="203" t="s">
        <v>116</v>
      </c>
    </row>
    <row r="35" spans="3:24" ht="123.75" customHeight="1">
      <c r="C35" s="14" t="s">
        <v>39</v>
      </c>
      <c r="D35" s="15" t="s">
        <v>117</v>
      </c>
      <c r="E35" s="18" t="s">
        <v>118</v>
      </c>
      <c r="F35" s="16" t="s">
        <v>31</v>
      </c>
      <c r="G35" s="18" t="s">
        <v>119</v>
      </c>
      <c r="H35" s="116">
        <v>1163</v>
      </c>
      <c r="I35" s="117">
        <v>291</v>
      </c>
      <c r="J35" s="118">
        <v>292</v>
      </c>
      <c r="K35" s="118">
        <v>290</v>
      </c>
      <c r="L35" s="119">
        <v>290</v>
      </c>
      <c r="M35" s="117">
        <v>323</v>
      </c>
      <c r="N35" s="118">
        <v>271</v>
      </c>
      <c r="O35" s="118">
        <v>187</v>
      </c>
      <c r="P35" s="118">
        <v>483</v>
      </c>
      <c r="Q35" s="100">
        <f t="shared" si="1"/>
        <v>1.1099656357388317</v>
      </c>
      <c r="R35" s="101">
        <f t="shared" si="7"/>
        <v>0.92808219178082196</v>
      </c>
      <c r="S35" s="101">
        <f t="shared" si="12"/>
        <v>0.64482758620689651</v>
      </c>
      <c r="T35" s="101">
        <f t="shared" si="13"/>
        <v>1.6655172413793105</v>
      </c>
      <c r="U35" s="107">
        <f>IFERROR(((M35+N35)/(I35+J35)),"100%")</f>
        <v>1.0188679245283019</v>
      </c>
      <c r="V35" s="191">
        <f t="shared" si="4"/>
        <v>0.89461626575028641</v>
      </c>
      <c r="W35" s="189">
        <f t="shared" si="4"/>
        <v>1.0791284403669725</v>
      </c>
      <c r="X35" s="203" t="s">
        <v>120</v>
      </c>
    </row>
    <row r="36" spans="3:24" ht="123" customHeight="1">
      <c r="C36" s="12" t="s">
        <v>121</v>
      </c>
      <c r="D36" s="13" t="s">
        <v>122</v>
      </c>
      <c r="E36" s="13" t="s">
        <v>123</v>
      </c>
      <c r="F36" s="17" t="s">
        <v>31</v>
      </c>
      <c r="G36" s="13" t="s">
        <v>124</v>
      </c>
      <c r="H36" s="112">
        <v>1483</v>
      </c>
      <c r="I36" s="113">
        <v>371</v>
      </c>
      <c r="J36" s="114">
        <v>374</v>
      </c>
      <c r="K36" s="114">
        <v>369</v>
      </c>
      <c r="L36" s="115">
        <v>369</v>
      </c>
      <c r="M36" s="113">
        <v>375</v>
      </c>
      <c r="N36" s="114">
        <v>360</v>
      </c>
      <c r="O36" s="114">
        <v>372</v>
      </c>
      <c r="P36" s="114">
        <v>378</v>
      </c>
      <c r="Q36" s="100">
        <f t="shared" si="1"/>
        <v>1.0107816711590296</v>
      </c>
      <c r="R36" s="101">
        <f t="shared" si="7"/>
        <v>0.96256684491978606</v>
      </c>
      <c r="S36" s="101">
        <f t="shared" ref="S36:S68" si="14">IFERROR((O36/K36),"100%")</f>
        <v>1.0081300813008129</v>
      </c>
      <c r="T36" s="101">
        <f t="shared" ref="T36:T68" si="15">IFERROR((P36/L36),"100%")</f>
        <v>1.024390243902439</v>
      </c>
      <c r="U36" s="107">
        <f t="shared" si="0"/>
        <v>0.98657718120805371</v>
      </c>
      <c r="V36" s="191">
        <f t="shared" si="4"/>
        <v>0.99371633752244171</v>
      </c>
      <c r="W36" s="189">
        <f t="shared" si="4"/>
        <v>0.99820143884892087</v>
      </c>
      <c r="X36" s="203" t="s">
        <v>125</v>
      </c>
    </row>
    <row r="37" spans="3:24" ht="111.75" customHeight="1">
      <c r="C37" s="14" t="s">
        <v>39</v>
      </c>
      <c r="D37" s="15" t="s">
        <v>126</v>
      </c>
      <c r="E37" s="18" t="s">
        <v>127</v>
      </c>
      <c r="F37" s="16" t="s">
        <v>31</v>
      </c>
      <c r="G37" s="18" t="s">
        <v>128</v>
      </c>
      <c r="H37" s="116">
        <v>144</v>
      </c>
      <c r="I37" s="117">
        <v>36</v>
      </c>
      <c r="J37" s="118">
        <v>36</v>
      </c>
      <c r="K37" s="118">
        <v>36</v>
      </c>
      <c r="L37" s="119">
        <v>36</v>
      </c>
      <c r="M37" s="117">
        <v>36</v>
      </c>
      <c r="N37" s="118">
        <v>36</v>
      </c>
      <c r="O37" s="118">
        <v>36</v>
      </c>
      <c r="P37" s="118">
        <v>36</v>
      </c>
      <c r="Q37" s="100">
        <f t="shared" si="1"/>
        <v>1</v>
      </c>
      <c r="R37" s="101">
        <f t="shared" si="7"/>
        <v>1</v>
      </c>
      <c r="S37" s="101">
        <f t="shared" si="14"/>
        <v>1</v>
      </c>
      <c r="T37" s="101">
        <f t="shared" si="15"/>
        <v>1</v>
      </c>
      <c r="U37" s="107">
        <f t="shared" si="0"/>
        <v>1</v>
      </c>
      <c r="V37" s="191">
        <f t="shared" si="4"/>
        <v>1</v>
      </c>
      <c r="W37" s="189">
        <f t="shared" si="4"/>
        <v>1</v>
      </c>
      <c r="X37" s="203" t="s">
        <v>129</v>
      </c>
    </row>
    <row r="38" spans="3:24" ht="140.1" customHeight="1">
      <c r="C38" s="14" t="s">
        <v>39</v>
      </c>
      <c r="D38" s="15" t="s">
        <v>130</v>
      </c>
      <c r="E38" s="18" t="s">
        <v>131</v>
      </c>
      <c r="F38" s="16" t="s">
        <v>31</v>
      </c>
      <c r="G38" s="18" t="s">
        <v>132</v>
      </c>
      <c r="H38" s="116">
        <v>1339</v>
      </c>
      <c r="I38" s="117">
        <v>335</v>
      </c>
      <c r="J38" s="118">
        <v>338</v>
      </c>
      <c r="K38" s="118">
        <v>333</v>
      </c>
      <c r="L38" s="119">
        <v>333</v>
      </c>
      <c r="M38" s="117">
        <v>339</v>
      </c>
      <c r="N38" s="118">
        <v>324</v>
      </c>
      <c r="O38" s="118">
        <v>336</v>
      </c>
      <c r="P38" s="118">
        <v>342</v>
      </c>
      <c r="Q38" s="100">
        <f>IFERROR((M38/I38),"100%")</f>
        <v>1.0119402985074626</v>
      </c>
      <c r="R38" s="101">
        <f t="shared" si="7"/>
        <v>0.95857988165680474</v>
      </c>
      <c r="S38" s="101">
        <f t="shared" si="14"/>
        <v>1.0090090090090089</v>
      </c>
      <c r="T38" s="101">
        <f t="shared" si="15"/>
        <v>1.027027027027027</v>
      </c>
      <c r="U38" s="107">
        <f t="shared" si="0"/>
        <v>0.98514115898959886</v>
      </c>
      <c r="V38" s="191">
        <f t="shared" si="4"/>
        <v>0.99304174950298207</v>
      </c>
      <c r="W38" s="189">
        <f t="shared" si="4"/>
        <v>0.99800796812749004</v>
      </c>
      <c r="X38" s="203" t="s">
        <v>133</v>
      </c>
    </row>
    <row r="39" spans="3:24" ht="140.1" customHeight="1">
      <c r="C39" s="12" t="s">
        <v>134</v>
      </c>
      <c r="D39" s="13" t="s">
        <v>135</v>
      </c>
      <c r="E39" s="13" t="s">
        <v>136</v>
      </c>
      <c r="F39" s="11" t="s">
        <v>31</v>
      </c>
      <c r="G39" s="13" t="s">
        <v>137</v>
      </c>
      <c r="H39" s="112">
        <v>27145</v>
      </c>
      <c r="I39" s="113">
        <v>6745</v>
      </c>
      <c r="J39" s="114">
        <v>6745</v>
      </c>
      <c r="K39" s="114">
        <v>6810</v>
      </c>
      <c r="L39" s="115">
        <v>6845</v>
      </c>
      <c r="M39" s="113">
        <v>6178</v>
      </c>
      <c r="N39" s="114">
        <v>6270</v>
      </c>
      <c r="O39" s="114">
        <v>6775</v>
      </c>
      <c r="P39" s="114">
        <v>7932</v>
      </c>
      <c r="Q39" s="100">
        <f t="shared" si="1"/>
        <v>0.91593773165307635</v>
      </c>
      <c r="R39" s="120">
        <f t="shared" si="1"/>
        <v>0.92957746478873238</v>
      </c>
      <c r="S39" s="101">
        <f t="shared" si="14"/>
        <v>0.99486049926578557</v>
      </c>
      <c r="T39" s="101">
        <f t="shared" si="15"/>
        <v>1.1588020452885317</v>
      </c>
      <c r="U39" s="107">
        <f t="shared" si="0"/>
        <v>0.92275759822090442</v>
      </c>
      <c r="V39" s="191">
        <f t="shared" si="4"/>
        <v>0.94694581280788181</v>
      </c>
      <c r="W39" s="189">
        <f t="shared" si="4"/>
        <v>1.0282843137254902</v>
      </c>
      <c r="X39" s="203" t="s">
        <v>138</v>
      </c>
    </row>
    <row r="40" spans="3:24" ht="140.1" customHeight="1">
      <c r="C40" s="14" t="s">
        <v>39</v>
      </c>
      <c r="D40" s="15" t="s">
        <v>139</v>
      </c>
      <c r="E40" s="18" t="s">
        <v>140</v>
      </c>
      <c r="F40" s="16" t="s">
        <v>31</v>
      </c>
      <c r="G40" s="18" t="s">
        <v>141</v>
      </c>
      <c r="H40" s="116">
        <v>20725</v>
      </c>
      <c r="I40" s="117">
        <v>5170</v>
      </c>
      <c r="J40" s="118">
        <v>5170</v>
      </c>
      <c r="K40" s="118">
        <v>5175</v>
      </c>
      <c r="L40" s="119">
        <v>5210</v>
      </c>
      <c r="M40" s="117">
        <v>4825</v>
      </c>
      <c r="N40" s="118">
        <v>4838</v>
      </c>
      <c r="O40" s="118">
        <v>5089</v>
      </c>
      <c r="P40" s="118">
        <v>5973</v>
      </c>
      <c r="Q40" s="100">
        <f t="shared" si="1"/>
        <v>0.9332688588007737</v>
      </c>
      <c r="R40" s="120">
        <f t="shared" si="1"/>
        <v>0.9357833655705996</v>
      </c>
      <c r="S40" s="101">
        <f t="shared" si="14"/>
        <v>0.98338164251207727</v>
      </c>
      <c r="T40" s="101">
        <f t="shared" si="15"/>
        <v>1.1464491362763916</v>
      </c>
      <c r="U40" s="107">
        <f t="shared" si="0"/>
        <v>0.93452611218568671</v>
      </c>
      <c r="V40" s="191">
        <f t="shared" si="4"/>
        <v>0.95082178536899775</v>
      </c>
      <c r="W40" s="189">
        <f t="shared" si="4"/>
        <v>1.0221793635486982</v>
      </c>
      <c r="X40" s="203" t="s">
        <v>142</v>
      </c>
    </row>
    <row r="41" spans="3:24" ht="140.1" customHeight="1">
      <c r="C41" s="14" t="s">
        <v>39</v>
      </c>
      <c r="D41" s="15" t="s">
        <v>143</v>
      </c>
      <c r="E41" s="18" t="s">
        <v>144</v>
      </c>
      <c r="F41" s="16" t="s">
        <v>31</v>
      </c>
      <c r="G41" s="18" t="s">
        <v>145</v>
      </c>
      <c r="H41" s="116">
        <v>6420</v>
      </c>
      <c r="I41" s="117">
        <v>1575</v>
      </c>
      <c r="J41" s="118">
        <v>1575</v>
      </c>
      <c r="K41" s="118">
        <v>1635</v>
      </c>
      <c r="L41" s="119">
        <v>1635</v>
      </c>
      <c r="M41" s="117">
        <v>1353</v>
      </c>
      <c r="N41" s="118">
        <v>1432</v>
      </c>
      <c r="O41" s="118">
        <v>1686</v>
      </c>
      <c r="P41" s="118">
        <v>1959</v>
      </c>
      <c r="Q41" s="100">
        <f t="shared" si="1"/>
        <v>0.85904761904761906</v>
      </c>
      <c r="R41" s="120">
        <f t="shared" si="1"/>
        <v>0.90920634920634924</v>
      </c>
      <c r="S41" s="101">
        <f t="shared" si="14"/>
        <v>1.0311926605504587</v>
      </c>
      <c r="T41" s="101">
        <f t="shared" si="15"/>
        <v>1.1981651376146789</v>
      </c>
      <c r="U41" s="107">
        <f t="shared" si="0"/>
        <v>0.88412698412698409</v>
      </c>
      <c r="V41" s="191">
        <f t="shared" si="4"/>
        <v>0.93437826541274815</v>
      </c>
      <c r="W41" s="189">
        <f t="shared" si="4"/>
        <v>1.0478844169246646</v>
      </c>
      <c r="X41" s="203" t="s">
        <v>146</v>
      </c>
    </row>
    <row r="42" spans="3:24" ht="121.5" customHeight="1">
      <c r="C42" s="12" t="s">
        <v>147</v>
      </c>
      <c r="D42" s="13" t="s">
        <v>148</v>
      </c>
      <c r="E42" s="13" t="s">
        <v>149</v>
      </c>
      <c r="F42" s="11" t="s">
        <v>31</v>
      </c>
      <c r="G42" s="13" t="s">
        <v>150</v>
      </c>
      <c r="H42" s="112">
        <v>56</v>
      </c>
      <c r="I42" s="113">
        <v>15</v>
      </c>
      <c r="J42" s="114">
        <v>16</v>
      </c>
      <c r="K42" s="114">
        <v>18</v>
      </c>
      <c r="L42" s="115">
        <v>7</v>
      </c>
      <c r="M42" s="113">
        <v>15</v>
      </c>
      <c r="N42" s="114">
        <v>14</v>
      </c>
      <c r="O42" s="114">
        <v>13</v>
      </c>
      <c r="P42" s="114">
        <v>13</v>
      </c>
      <c r="Q42" s="107">
        <f t="shared" si="1"/>
        <v>1</v>
      </c>
      <c r="R42" s="120">
        <f t="shared" si="1"/>
        <v>0.875</v>
      </c>
      <c r="S42" s="101">
        <f t="shared" si="14"/>
        <v>0.72222222222222221</v>
      </c>
      <c r="T42" s="101">
        <f t="shared" si="15"/>
        <v>1.8571428571428572</v>
      </c>
      <c r="U42" s="107">
        <f t="shared" si="0"/>
        <v>0.93548387096774188</v>
      </c>
      <c r="V42" s="191">
        <f t="shared" si="4"/>
        <v>0.8571428571428571</v>
      </c>
      <c r="W42" s="189">
        <f t="shared" si="4"/>
        <v>0.97560975609756095</v>
      </c>
      <c r="X42" s="203" t="s">
        <v>151</v>
      </c>
    </row>
    <row r="43" spans="3:24" ht="85.5" customHeight="1">
      <c r="C43" s="14" t="s">
        <v>39</v>
      </c>
      <c r="D43" s="15" t="s">
        <v>152</v>
      </c>
      <c r="E43" s="18" t="s">
        <v>153</v>
      </c>
      <c r="F43" s="16" t="s">
        <v>31</v>
      </c>
      <c r="G43" s="18" t="s">
        <v>154</v>
      </c>
      <c r="H43" s="116">
        <v>1</v>
      </c>
      <c r="I43" s="117">
        <v>0</v>
      </c>
      <c r="J43" s="118">
        <v>0</v>
      </c>
      <c r="K43" s="118">
        <v>1</v>
      </c>
      <c r="L43" s="119">
        <v>0</v>
      </c>
      <c r="M43" s="98"/>
      <c r="N43" s="98"/>
      <c r="O43" s="118">
        <v>1</v>
      </c>
      <c r="P43" s="98"/>
      <c r="Q43" s="100" t="str">
        <f t="shared" si="1"/>
        <v>100%</v>
      </c>
      <c r="R43" s="120" t="str">
        <f t="shared" si="1"/>
        <v>100%</v>
      </c>
      <c r="S43" s="101">
        <f t="shared" si="14"/>
        <v>1</v>
      </c>
      <c r="T43" s="101" t="str">
        <f t="shared" si="15"/>
        <v>100%</v>
      </c>
      <c r="U43" s="107" t="str">
        <f t="shared" si="0"/>
        <v>100%</v>
      </c>
      <c r="V43" s="191">
        <f t="shared" si="4"/>
        <v>1</v>
      </c>
      <c r="W43" s="189">
        <f t="shared" si="4"/>
        <v>1</v>
      </c>
      <c r="X43" s="203" t="s">
        <v>155</v>
      </c>
    </row>
    <row r="44" spans="3:24" ht="102" customHeight="1">
      <c r="C44" s="14" t="s">
        <v>39</v>
      </c>
      <c r="D44" s="15" t="s">
        <v>156</v>
      </c>
      <c r="E44" s="18" t="s">
        <v>157</v>
      </c>
      <c r="F44" s="16" t="s">
        <v>31</v>
      </c>
      <c r="G44" s="18" t="s">
        <v>158</v>
      </c>
      <c r="H44" s="116">
        <v>24</v>
      </c>
      <c r="I44" s="117">
        <v>7</v>
      </c>
      <c r="J44" s="118">
        <v>6</v>
      </c>
      <c r="K44" s="118">
        <v>6</v>
      </c>
      <c r="L44" s="119">
        <v>5</v>
      </c>
      <c r="M44" s="117">
        <v>7</v>
      </c>
      <c r="N44" s="118">
        <v>6</v>
      </c>
      <c r="O44" s="118">
        <v>6</v>
      </c>
      <c r="P44" s="118">
        <v>5</v>
      </c>
      <c r="Q44" s="100">
        <f t="shared" si="1"/>
        <v>1</v>
      </c>
      <c r="R44" s="120">
        <f t="shared" si="1"/>
        <v>1</v>
      </c>
      <c r="S44" s="101">
        <f t="shared" si="14"/>
        <v>1</v>
      </c>
      <c r="T44" s="101">
        <f t="shared" si="15"/>
        <v>1</v>
      </c>
      <c r="U44" s="107">
        <f t="shared" si="0"/>
        <v>1</v>
      </c>
      <c r="V44" s="191">
        <f t="shared" si="4"/>
        <v>1</v>
      </c>
      <c r="W44" s="189">
        <f t="shared" si="4"/>
        <v>1</v>
      </c>
      <c r="X44" s="203" t="s">
        <v>159</v>
      </c>
    </row>
    <row r="45" spans="3:24" ht="140.1" customHeight="1">
      <c r="C45" s="14" t="s">
        <v>39</v>
      </c>
      <c r="D45" s="15" t="s">
        <v>160</v>
      </c>
      <c r="E45" s="18" t="s">
        <v>161</v>
      </c>
      <c r="F45" s="16" t="s">
        <v>31</v>
      </c>
      <c r="G45" s="18" t="s">
        <v>162</v>
      </c>
      <c r="H45" s="116">
        <v>23</v>
      </c>
      <c r="I45" s="117">
        <v>6</v>
      </c>
      <c r="J45" s="118">
        <v>6</v>
      </c>
      <c r="K45" s="118">
        <v>9</v>
      </c>
      <c r="L45" s="119">
        <v>2</v>
      </c>
      <c r="M45" s="117">
        <v>6</v>
      </c>
      <c r="N45" s="118">
        <v>4</v>
      </c>
      <c r="O45" s="118">
        <v>6</v>
      </c>
      <c r="P45" s="118">
        <v>6</v>
      </c>
      <c r="Q45" s="100">
        <f t="shared" si="1"/>
        <v>1</v>
      </c>
      <c r="R45" s="120">
        <f t="shared" si="1"/>
        <v>0.66666666666666663</v>
      </c>
      <c r="S45" s="101">
        <f t="shared" si="14"/>
        <v>0.66666666666666663</v>
      </c>
      <c r="T45" s="101">
        <f t="shared" si="15"/>
        <v>3</v>
      </c>
      <c r="U45" s="107">
        <f t="shared" si="0"/>
        <v>0.83333333333333337</v>
      </c>
      <c r="V45" s="191">
        <f t="shared" si="4"/>
        <v>0.76190476190476186</v>
      </c>
      <c r="W45" s="189">
        <f t="shared" si="4"/>
        <v>0.94117647058823528</v>
      </c>
      <c r="X45" s="203" t="s">
        <v>163</v>
      </c>
    </row>
    <row r="46" spans="3:24" ht="96" customHeight="1">
      <c r="C46" s="14" t="s">
        <v>39</v>
      </c>
      <c r="D46" s="15" t="s">
        <v>164</v>
      </c>
      <c r="E46" s="18" t="s">
        <v>165</v>
      </c>
      <c r="F46" s="16" t="s">
        <v>31</v>
      </c>
      <c r="G46" s="18" t="s">
        <v>166</v>
      </c>
      <c r="H46" s="116">
        <v>1</v>
      </c>
      <c r="I46" s="117">
        <v>1</v>
      </c>
      <c r="J46" s="118">
        <v>0</v>
      </c>
      <c r="K46" s="118">
        <v>0</v>
      </c>
      <c r="L46" s="119">
        <v>0</v>
      </c>
      <c r="M46" s="117">
        <v>1</v>
      </c>
      <c r="N46" s="98"/>
      <c r="O46" s="118">
        <v>0</v>
      </c>
      <c r="P46" s="106"/>
      <c r="Q46" s="100">
        <f t="shared" si="1"/>
        <v>1</v>
      </c>
      <c r="R46" s="120" t="str">
        <f t="shared" si="1"/>
        <v>100%</v>
      </c>
      <c r="S46" s="101" t="str">
        <f t="shared" si="14"/>
        <v>100%</v>
      </c>
      <c r="T46" s="101" t="str">
        <f t="shared" si="15"/>
        <v>100%</v>
      </c>
      <c r="U46" s="107">
        <f t="shared" si="0"/>
        <v>1</v>
      </c>
      <c r="V46" s="191">
        <f t="shared" si="4"/>
        <v>1</v>
      </c>
      <c r="W46" s="189" t="str">
        <f t="shared" si="4"/>
        <v>NO DISPONIBLE</v>
      </c>
      <c r="X46" s="203" t="s">
        <v>167</v>
      </c>
    </row>
    <row r="47" spans="3:24" ht="98.25" customHeight="1">
      <c r="C47" s="14" t="s">
        <v>39</v>
      </c>
      <c r="D47" s="15" t="s">
        <v>168</v>
      </c>
      <c r="E47" s="18" t="s">
        <v>169</v>
      </c>
      <c r="F47" s="16" t="s">
        <v>31</v>
      </c>
      <c r="G47" s="18" t="s">
        <v>170</v>
      </c>
      <c r="H47" s="116">
        <v>1</v>
      </c>
      <c r="I47" s="117">
        <v>0</v>
      </c>
      <c r="J47" s="118">
        <v>0</v>
      </c>
      <c r="K47" s="118">
        <v>1</v>
      </c>
      <c r="L47" s="119">
        <v>0</v>
      </c>
      <c r="M47" s="98"/>
      <c r="N47" s="98"/>
      <c r="O47" s="118">
        <v>0</v>
      </c>
      <c r="P47" s="118">
        <v>1</v>
      </c>
      <c r="Q47" s="100" t="str">
        <f t="shared" si="1"/>
        <v>100%</v>
      </c>
      <c r="R47" s="120" t="str">
        <f t="shared" si="1"/>
        <v>100%</v>
      </c>
      <c r="S47" s="101">
        <f t="shared" si="14"/>
        <v>0</v>
      </c>
      <c r="T47" s="101" t="str">
        <f t="shared" si="15"/>
        <v>100%</v>
      </c>
      <c r="U47" s="107" t="str">
        <f t="shared" si="0"/>
        <v>100%</v>
      </c>
      <c r="V47" s="191">
        <f t="shared" si="4"/>
        <v>0</v>
      </c>
      <c r="W47" s="189">
        <f t="shared" si="4"/>
        <v>1</v>
      </c>
      <c r="X47" s="203" t="s">
        <v>171</v>
      </c>
    </row>
    <row r="48" spans="3:24" ht="102.75" customHeight="1">
      <c r="C48" s="14" t="s">
        <v>39</v>
      </c>
      <c r="D48" s="15" t="s">
        <v>172</v>
      </c>
      <c r="E48" s="18" t="s">
        <v>173</v>
      </c>
      <c r="F48" s="16" t="s">
        <v>31</v>
      </c>
      <c r="G48" s="18" t="s">
        <v>174</v>
      </c>
      <c r="H48" s="116">
        <v>5</v>
      </c>
      <c r="I48" s="117">
        <v>0</v>
      </c>
      <c r="J48" s="118">
        <v>4</v>
      </c>
      <c r="K48" s="118">
        <v>1</v>
      </c>
      <c r="L48" s="119">
        <v>0</v>
      </c>
      <c r="M48" s="98"/>
      <c r="N48" s="118">
        <v>4</v>
      </c>
      <c r="O48" s="118">
        <v>0</v>
      </c>
      <c r="P48" s="118">
        <v>1</v>
      </c>
      <c r="Q48" s="100" t="str">
        <f t="shared" si="1"/>
        <v>100%</v>
      </c>
      <c r="R48" s="120">
        <f t="shared" si="1"/>
        <v>1</v>
      </c>
      <c r="S48" s="101">
        <f t="shared" si="14"/>
        <v>0</v>
      </c>
      <c r="T48" s="101" t="str">
        <f t="shared" si="15"/>
        <v>100%</v>
      </c>
      <c r="U48" s="107">
        <f t="shared" si="0"/>
        <v>1</v>
      </c>
      <c r="V48" s="191">
        <f t="shared" si="4"/>
        <v>0.8</v>
      </c>
      <c r="W48" s="189">
        <f t="shared" si="4"/>
        <v>1</v>
      </c>
      <c r="X48" s="203" t="s">
        <v>175</v>
      </c>
    </row>
    <row r="49" spans="3:24" ht="110.25" customHeight="1">
      <c r="C49" s="14" t="s">
        <v>39</v>
      </c>
      <c r="D49" s="15" t="s">
        <v>176</v>
      </c>
      <c r="E49" s="18" t="s">
        <v>177</v>
      </c>
      <c r="F49" s="16" t="s">
        <v>31</v>
      </c>
      <c r="G49" s="18" t="s">
        <v>178</v>
      </c>
      <c r="H49" s="116">
        <v>1</v>
      </c>
      <c r="I49" s="117">
        <v>1</v>
      </c>
      <c r="J49" s="118">
        <v>0</v>
      </c>
      <c r="K49" s="118">
        <v>0</v>
      </c>
      <c r="L49" s="119">
        <v>0</v>
      </c>
      <c r="M49" s="117">
        <v>1</v>
      </c>
      <c r="N49" s="98"/>
      <c r="O49" s="118">
        <v>0</v>
      </c>
      <c r="P49" s="106"/>
      <c r="Q49" s="100">
        <f t="shared" si="1"/>
        <v>1</v>
      </c>
      <c r="R49" s="120" t="str">
        <f t="shared" si="1"/>
        <v>100%</v>
      </c>
      <c r="S49" s="101" t="str">
        <f t="shared" si="14"/>
        <v>100%</v>
      </c>
      <c r="T49" s="101" t="str">
        <f t="shared" si="15"/>
        <v>100%</v>
      </c>
      <c r="U49" s="107">
        <f t="shared" si="0"/>
        <v>1</v>
      </c>
      <c r="V49" s="192">
        <f t="shared" si="4"/>
        <v>1</v>
      </c>
      <c r="W49" s="189" t="str">
        <f t="shared" si="4"/>
        <v>NO DISPONIBLE</v>
      </c>
      <c r="X49" s="203" t="s">
        <v>179</v>
      </c>
    </row>
    <row r="50" spans="3:24" ht="103.5" customHeight="1">
      <c r="C50" s="12" t="s">
        <v>180</v>
      </c>
      <c r="D50" s="13" t="s">
        <v>181</v>
      </c>
      <c r="E50" s="13" t="s">
        <v>182</v>
      </c>
      <c r="F50" s="11" t="s">
        <v>31</v>
      </c>
      <c r="G50" s="13" t="s">
        <v>183</v>
      </c>
      <c r="H50" s="112">
        <v>229400</v>
      </c>
      <c r="I50" s="113">
        <v>57350</v>
      </c>
      <c r="J50" s="114">
        <v>57349</v>
      </c>
      <c r="K50" s="114">
        <v>57351</v>
      </c>
      <c r="L50" s="115">
        <v>57350</v>
      </c>
      <c r="M50" s="114">
        <v>57752</v>
      </c>
      <c r="N50" s="114">
        <v>57348</v>
      </c>
      <c r="O50" s="114">
        <v>57342</v>
      </c>
      <c r="P50" s="114">
        <v>57324</v>
      </c>
      <c r="Q50" s="107">
        <f t="shared" si="1"/>
        <v>1.0070095902353966</v>
      </c>
      <c r="R50" s="120">
        <f t="shared" si="1"/>
        <v>0.99998256290432264</v>
      </c>
      <c r="S50" s="101">
        <f t="shared" si="14"/>
        <v>0.99984307161165453</v>
      </c>
      <c r="T50" s="101">
        <f t="shared" si="15"/>
        <v>0.99954664341761112</v>
      </c>
      <c r="U50" s="107">
        <f t="shared" si="0"/>
        <v>1.0034961072023296</v>
      </c>
      <c r="V50" s="190">
        <f t="shared" si="4"/>
        <v>1.0022784074396978</v>
      </c>
      <c r="W50" s="189">
        <f t="shared" si="4"/>
        <v>0.99979075850043597</v>
      </c>
      <c r="X50" s="203" t="s">
        <v>184</v>
      </c>
    </row>
    <row r="51" spans="3:24" ht="140.1" customHeight="1">
      <c r="C51" s="14" t="s">
        <v>39</v>
      </c>
      <c r="D51" s="15" t="s">
        <v>185</v>
      </c>
      <c r="E51" s="18" t="s">
        <v>186</v>
      </c>
      <c r="F51" s="16" t="s">
        <v>31</v>
      </c>
      <c r="G51" s="18" t="s">
        <v>187</v>
      </c>
      <c r="H51" s="116">
        <v>6</v>
      </c>
      <c r="I51" s="117">
        <v>2</v>
      </c>
      <c r="J51" s="118">
        <v>1</v>
      </c>
      <c r="K51" s="118">
        <v>2</v>
      </c>
      <c r="L51" s="119">
        <v>1</v>
      </c>
      <c r="M51" s="117">
        <v>1</v>
      </c>
      <c r="N51" s="118">
        <v>2</v>
      </c>
      <c r="O51" s="118">
        <v>0</v>
      </c>
      <c r="P51" s="118">
        <v>3</v>
      </c>
      <c r="Q51" s="107">
        <f t="shared" si="1"/>
        <v>0.5</v>
      </c>
      <c r="R51" s="120">
        <f t="shared" si="1"/>
        <v>2</v>
      </c>
      <c r="S51" s="101">
        <f t="shared" si="14"/>
        <v>0</v>
      </c>
      <c r="T51" s="101">
        <f t="shared" si="15"/>
        <v>3</v>
      </c>
      <c r="U51" s="107">
        <f t="shared" si="0"/>
        <v>1</v>
      </c>
      <c r="V51" s="191">
        <f t="shared" si="4"/>
        <v>0.6</v>
      </c>
      <c r="W51" s="189">
        <f t="shared" si="4"/>
        <v>1.25</v>
      </c>
      <c r="X51" s="203" t="s">
        <v>188</v>
      </c>
    </row>
    <row r="52" spans="3:24" ht="111.75" customHeight="1">
      <c r="C52" s="14" t="s">
        <v>39</v>
      </c>
      <c r="D52" s="15" t="s">
        <v>189</v>
      </c>
      <c r="E52" s="18" t="s">
        <v>190</v>
      </c>
      <c r="F52" s="16" t="s">
        <v>31</v>
      </c>
      <c r="G52" s="18" t="s">
        <v>191</v>
      </c>
      <c r="H52" s="116">
        <v>103928</v>
      </c>
      <c r="I52" s="117">
        <v>25981</v>
      </c>
      <c r="J52" s="118">
        <v>25982</v>
      </c>
      <c r="K52" s="118">
        <v>25981</v>
      </c>
      <c r="L52" s="119">
        <v>25984</v>
      </c>
      <c r="M52" s="117">
        <v>25982</v>
      </c>
      <c r="N52" s="118">
        <v>25980</v>
      </c>
      <c r="O52" s="118">
        <v>25973</v>
      </c>
      <c r="P52" s="118">
        <v>25984</v>
      </c>
      <c r="Q52" s="100">
        <f t="shared" si="1"/>
        <v>1.0000384896655248</v>
      </c>
      <c r="R52" s="120">
        <f t="shared" si="1"/>
        <v>0.99992302363174501</v>
      </c>
      <c r="S52" s="101">
        <f t="shared" si="14"/>
        <v>0.99969208267580156</v>
      </c>
      <c r="T52" s="101">
        <f t="shared" si="15"/>
        <v>1</v>
      </c>
      <c r="U52" s="107">
        <f t="shared" si="0"/>
        <v>0.99998075553759402</v>
      </c>
      <c r="V52" s="191">
        <f t="shared" si="4"/>
        <v>0.99988453248486098</v>
      </c>
      <c r="W52" s="189">
        <f t="shared" si="4"/>
        <v>0.99987170769882094</v>
      </c>
      <c r="X52" s="203" t="s">
        <v>192</v>
      </c>
    </row>
    <row r="53" spans="3:24" ht="93" customHeight="1">
      <c r="C53" s="14" t="s">
        <v>39</v>
      </c>
      <c r="D53" s="15" t="s">
        <v>193</v>
      </c>
      <c r="E53" s="15" t="s">
        <v>194</v>
      </c>
      <c r="F53" s="16" t="s">
        <v>31</v>
      </c>
      <c r="G53" s="18" t="s">
        <v>195</v>
      </c>
      <c r="H53" s="116">
        <v>124740</v>
      </c>
      <c r="I53" s="117">
        <v>31185</v>
      </c>
      <c r="J53" s="118">
        <v>31185</v>
      </c>
      <c r="K53" s="118">
        <v>31185</v>
      </c>
      <c r="L53" s="119">
        <v>31185</v>
      </c>
      <c r="M53" s="117">
        <v>31589</v>
      </c>
      <c r="N53" s="118">
        <v>31185</v>
      </c>
      <c r="O53" s="118">
        <v>31188</v>
      </c>
      <c r="P53" s="118">
        <v>31152</v>
      </c>
      <c r="Q53" s="100">
        <f t="shared" si="1"/>
        <v>1.0129549462882796</v>
      </c>
      <c r="R53" s="120">
        <f t="shared" si="1"/>
        <v>1</v>
      </c>
      <c r="S53" s="101">
        <f t="shared" si="14"/>
        <v>1.0000962000962001</v>
      </c>
      <c r="T53" s="101">
        <f t="shared" si="15"/>
        <v>0.99894179894179891</v>
      </c>
      <c r="U53" s="107">
        <f t="shared" si="0"/>
        <v>1.0064774731441397</v>
      </c>
      <c r="V53" s="191">
        <f t="shared" si="4"/>
        <v>1.0043503821281599</v>
      </c>
      <c r="W53" s="189">
        <f t="shared" si="4"/>
        <v>0.99967933301266632</v>
      </c>
      <c r="X53" s="203" t="s">
        <v>196</v>
      </c>
    </row>
    <row r="54" spans="3:24" ht="98.25" customHeight="1">
      <c r="C54" s="14" t="s">
        <v>39</v>
      </c>
      <c r="D54" s="15" t="s">
        <v>197</v>
      </c>
      <c r="E54" s="18" t="s">
        <v>198</v>
      </c>
      <c r="F54" s="16" t="s">
        <v>31</v>
      </c>
      <c r="G54" s="18" t="s">
        <v>199</v>
      </c>
      <c r="H54" s="116">
        <v>720</v>
      </c>
      <c r="I54" s="117">
        <v>180</v>
      </c>
      <c r="J54" s="118">
        <v>180</v>
      </c>
      <c r="K54" s="118">
        <v>180</v>
      </c>
      <c r="L54" s="119">
        <v>180</v>
      </c>
      <c r="M54" s="117">
        <v>180</v>
      </c>
      <c r="N54" s="118">
        <v>180</v>
      </c>
      <c r="O54" s="118">
        <v>180</v>
      </c>
      <c r="P54" s="118">
        <v>180</v>
      </c>
      <c r="Q54" s="100">
        <f t="shared" si="1"/>
        <v>1</v>
      </c>
      <c r="R54" s="120">
        <f t="shared" si="1"/>
        <v>1</v>
      </c>
      <c r="S54" s="101">
        <f t="shared" si="14"/>
        <v>1</v>
      </c>
      <c r="T54" s="101">
        <f t="shared" si="15"/>
        <v>1</v>
      </c>
      <c r="U54" s="107">
        <f t="shared" si="0"/>
        <v>1</v>
      </c>
      <c r="V54" s="191">
        <f t="shared" si="4"/>
        <v>1</v>
      </c>
      <c r="W54" s="189">
        <f t="shared" si="4"/>
        <v>1</v>
      </c>
      <c r="X54" s="203" t="s">
        <v>200</v>
      </c>
    </row>
    <row r="55" spans="3:24" ht="164.25" customHeight="1">
      <c r="C55" s="14" t="s">
        <v>39</v>
      </c>
      <c r="D55" s="15" t="s">
        <v>201</v>
      </c>
      <c r="E55" s="18" t="s">
        <v>202</v>
      </c>
      <c r="F55" s="16" t="s">
        <v>31</v>
      </c>
      <c r="G55" s="18" t="s">
        <v>203</v>
      </c>
      <c r="H55" s="116">
        <v>6</v>
      </c>
      <c r="I55" s="117">
        <v>2</v>
      </c>
      <c r="J55" s="118">
        <v>1</v>
      </c>
      <c r="K55" s="118">
        <v>3</v>
      </c>
      <c r="L55" s="119">
        <v>0</v>
      </c>
      <c r="M55" s="117">
        <v>0</v>
      </c>
      <c r="N55" s="118">
        <v>1</v>
      </c>
      <c r="O55" s="118">
        <v>1</v>
      </c>
      <c r="P55" s="118">
        <v>5</v>
      </c>
      <c r="Q55" s="100">
        <f t="shared" si="1"/>
        <v>0</v>
      </c>
      <c r="R55" s="120">
        <f t="shared" si="1"/>
        <v>1</v>
      </c>
      <c r="S55" s="101">
        <f t="shared" si="14"/>
        <v>0.33333333333333331</v>
      </c>
      <c r="T55" s="101" t="str">
        <f t="shared" si="15"/>
        <v>100%</v>
      </c>
      <c r="U55" s="107">
        <f t="shared" si="0"/>
        <v>0.33333333333333331</v>
      </c>
      <c r="V55" s="191">
        <f t="shared" si="4"/>
        <v>0.33333333333333331</v>
      </c>
      <c r="W55" s="189">
        <f t="shared" si="4"/>
        <v>1.75</v>
      </c>
      <c r="X55" s="203" t="s">
        <v>204</v>
      </c>
    </row>
    <row r="56" spans="3:24" ht="98.25" customHeight="1">
      <c r="C56" s="12" t="s">
        <v>205</v>
      </c>
      <c r="D56" s="13" t="s">
        <v>206</v>
      </c>
      <c r="E56" s="13" t="s">
        <v>207</v>
      </c>
      <c r="F56" s="17" t="s">
        <v>31</v>
      </c>
      <c r="G56" s="13" t="s">
        <v>208</v>
      </c>
      <c r="H56" s="156">
        <f>SUM(I56,J56,K56,L56)</f>
        <v>1296</v>
      </c>
      <c r="I56" s="113">
        <f>SUM(I57,I58,I59)</f>
        <v>0</v>
      </c>
      <c r="J56" s="114">
        <f t="shared" ref="J56:L56" si="16">SUM(J57,J58,J59)</f>
        <v>247</v>
      </c>
      <c r="K56" s="114">
        <f t="shared" si="16"/>
        <v>581</v>
      </c>
      <c r="L56" s="115">
        <f t="shared" si="16"/>
        <v>468</v>
      </c>
      <c r="M56" s="114">
        <v>0</v>
      </c>
      <c r="N56" s="114">
        <v>247</v>
      </c>
      <c r="O56" s="114">
        <v>266</v>
      </c>
      <c r="P56" s="114">
        <v>630</v>
      </c>
      <c r="Q56" s="100" t="str">
        <f t="shared" si="1"/>
        <v>100%</v>
      </c>
      <c r="R56" s="120">
        <f t="shared" si="1"/>
        <v>1</v>
      </c>
      <c r="S56" s="101">
        <f t="shared" si="14"/>
        <v>0.45783132530120479</v>
      </c>
      <c r="T56" s="101">
        <f t="shared" si="15"/>
        <v>1.3461538461538463</v>
      </c>
      <c r="U56" s="107">
        <f t="shared" si="0"/>
        <v>1</v>
      </c>
      <c r="V56" s="191">
        <f t="shared" si="4"/>
        <v>0.61956521739130432</v>
      </c>
      <c r="W56" s="189">
        <f t="shared" si="4"/>
        <v>0.88194444444444442</v>
      </c>
      <c r="X56" s="203" t="s">
        <v>209</v>
      </c>
    </row>
    <row r="57" spans="3:24" ht="98.25" customHeight="1">
      <c r="C57" s="14" t="s">
        <v>39</v>
      </c>
      <c r="D57" s="15" t="s">
        <v>210</v>
      </c>
      <c r="E57" s="18" t="s">
        <v>211</v>
      </c>
      <c r="F57" s="16" t="s">
        <v>31</v>
      </c>
      <c r="G57" s="18" t="s">
        <v>212</v>
      </c>
      <c r="H57" s="116">
        <f t="shared" ref="H57:H59" si="17">SUM(I57,J57,K57,L57)</f>
        <v>1084</v>
      </c>
      <c r="I57" s="117">
        <v>0</v>
      </c>
      <c r="J57" s="118">
        <v>200</v>
      </c>
      <c r="K57" s="118">
        <v>534</v>
      </c>
      <c r="L57" s="119">
        <v>350</v>
      </c>
      <c r="M57" s="118">
        <v>0</v>
      </c>
      <c r="N57" s="118">
        <v>200</v>
      </c>
      <c r="O57" s="118">
        <v>227</v>
      </c>
      <c r="P57" s="118">
        <v>612</v>
      </c>
      <c r="Q57" s="100" t="str">
        <f t="shared" si="1"/>
        <v>100%</v>
      </c>
      <c r="R57" s="120">
        <f t="shared" si="1"/>
        <v>1</v>
      </c>
      <c r="S57" s="101">
        <f t="shared" si="14"/>
        <v>0.42509363295880148</v>
      </c>
      <c r="T57" s="101">
        <f t="shared" si="15"/>
        <v>1.7485714285714287</v>
      </c>
      <c r="U57" s="107">
        <f t="shared" si="0"/>
        <v>1</v>
      </c>
      <c r="V57" s="191">
        <f t="shared" si="4"/>
        <v>0.58174386920980925</v>
      </c>
      <c r="W57" s="189">
        <f t="shared" si="4"/>
        <v>0.95848708487084866</v>
      </c>
      <c r="X57" s="203" t="s">
        <v>213</v>
      </c>
    </row>
    <row r="58" spans="3:24" ht="98.25" customHeight="1">
      <c r="C58" s="14" t="s">
        <v>39</v>
      </c>
      <c r="D58" s="15" t="s">
        <v>214</v>
      </c>
      <c r="E58" s="18" t="s">
        <v>215</v>
      </c>
      <c r="F58" s="16" t="s">
        <v>31</v>
      </c>
      <c r="G58" s="18" t="s">
        <v>216</v>
      </c>
      <c r="H58" s="116">
        <f t="shared" si="17"/>
        <v>112</v>
      </c>
      <c r="I58" s="117">
        <v>0</v>
      </c>
      <c r="J58" s="118">
        <v>47</v>
      </c>
      <c r="K58" s="118">
        <v>47</v>
      </c>
      <c r="L58" s="119">
        <v>18</v>
      </c>
      <c r="M58" s="98"/>
      <c r="N58" s="118">
        <v>47</v>
      </c>
      <c r="O58" s="118">
        <v>39</v>
      </c>
      <c r="P58" s="118">
        <v>18</v>
      </c>
      <c r="Q58" s="100" t="str">
        <f t="shared" si="1"/>
        <v>100%</v>
      </c>
      <c r="R58" s="120">
        <f t="shared" si="1"/>
        <v>1</v>
      </c>
      <c r="S58" s="101">
        <f t="shared" si="14"/>
        <v>0.82978723404255317</v>
      </c>
      <c r="T58" s="101">
        <f t="shared" si="15"/>
        <v>1</v>
      </c>
      <c r="U58" s="107">
        <f t="shared" si="0"/>
        <v>1</v>
      </c>
      <c r="V58" s="191">
        <f t="shared" si="4"/>
        <v>0.91489361702127658</v>
      </c>
      <c r="W58" s="189">
        <f t="shared" si="4"/>
        <v>0.9285714285714286</v>
      </c>
      <c r="X58" s="203" t="s">
        <v>217</v>
      </c>
    </row>
    <row r="59" spans="3:24" ht="98.25" customHeight="1">
      <c r="C59" s="14" t="s">
        <v>39</v>
      </c>
      <c r="D59" s="15" t="s">
        <v>218</v>
      </c>
      <c r="E59" s="18" t="s">
        <v>219</v>
      </c>
      <c r="F59" s="16" t="s">
        <v>31</v>
      </c>
      <c r="G59" s="18" t="s">
        <v>216</v>
      </c>
      <c r="H59" s="116">
        <f t="shared" si="17"/>
        <v>100</v>
      </c>
      <c r="I59" s="117">
        <v>0</v>
      </c>
      <c r="J59" s="118">
        <v>0</v>
      </c>
      <c r="K59" s="118">
        <v>0</v>
      </c>
      <c r="L59" s="119">
        <v>100</v>
      </c>
      <c r="M59" s="98"/>
      <c r="N59" s="98"/>
      <c r="O59" s="118">
        <v>0</v>
      </c>
      <c r="P59" s="118">
        <v>0</v>
      </c>
      <c r="Q59" s="100" t="str">
        <f t="shared" si="1"/>
        <v>100%</v>
      </c>
      <c r="R59" s="120" t="str">
        <f t="shared" si="1"/>
        <v>100%</v>
      </c>
      <c r="S59" s="101" t="str">
        <f t="shared" si="14"/>
        <v>100%</v>
      </c>
      <c r="T59" s="101">
        <f t="shared" si="15"/>
        <v>0</v>
      </c>
      <c r="U59" s="107" t="str">
        <f t="shared" si="0"/>
        <v>100%</v>
      </c>
      <c r="V59" s="191" t="str">
        <f t="shared" si="4"/>
        <v>NO DISPONIBLE</v>
      </c>
      <c r="W59" s="189">
        <f t="shared" si="4"/>
        <v>0</v>
      </c>
      <c r="X59" s="203" t="s">
        <v>220</v>
      </c>
    </row>
    <row r="60" spans="3:24" ht="92.25" customHeight="1">
      <c r="C60" s="12" t="s">
        <v>221</v>
      </c>
      <c r="D60" s="13" t="s">
        <v>222</v>
      </c>
      <c r="E60" s="13" t="s">
        <v>223</v>
      </c>
      <c r="F60" s="11" t="s">
        <v>31</v>
      </c>
      <c r="G60" s="13" t="s">
        <v>224</v>
      </c>
      <c r="H60" s="112">
        <f>SUM(I60,J60,K60,L60)</f>
        <v>173</v>
      </c>
      <c r="I60" s="113">
        <f>SUM(I61,I62,I63,I64,I65)</f>
        <v>49</v>
      </c>
      <c r="J60" s="114">
        <f t="shared" ref="J60:L60" si="18">SUM(J61,J62,J63,J64,J65)</f>
        <v>44</v>
      </c>
      <c r="K60" s="114">
        <f t="shared" si="18"/>
        <v>44</v>
      </c>
      <c r="L60" s="115">
        <f t="shared" si="18"/>
        <v>36</v>
      </c>
      <c r="M60" s="114">
        <v>108</v>
      </c>
      <c r="N60" s="114">
        <v>33</v>
      </c>
      <c r="O60" s="114">
        <v>34</v>
      </c>
      <c r="P60" s="114">
        <v>60</v>
      </c>
      <c r="Q60" s="100">
        <f t="shared" si="1"/>
        <v>2.204081632653061</v>
      </c>
      <c r="R60" s="120">
        <f t="shared" si="1"/>
        <v>0.75</v>
      </c>
      <c r="S60" s="101">
        <f t="shared" si="14"/>
        <v>0.77272727272727271</v>
      </c>
      <c r="T60" s="101">
        <f t="shared" si="15"/>
        <v>1.6666666666666667</v>
      </c>
      <c r="U60" s="107">
        <f t="shared" si="0"/>
        <v>1.5161290322580645</v>
      </c>
      <c r="V60" s="191">
        <f t="shared" si="4"/>
        <v>1.2773722627737227</v>
      </c>
      <c r="W60" s="189">
        <f t="shared" si="4"/>
        <v>1.0241935483870968</v>
      </c>
      <c r="X60" s="203" t="s">
        <v>225</v>
      </c>
    </row>
    <row r="61" spans="3:24" ht="95.25" customHeight="1">
      <c r="C61" s="14" t="s">
        <v>39</v>
      </c>
      <c r="D61" s="15" t="s">
        <v>226</v>
      </c>
      <c r="E61" s="18" t="s">
        <v>227</v>
      </c>
      <c r="F61" s="16" t="s">
        <v>31</v>
      </c>
      <c r="G61" s="18" t="s">
        <v>228</v>
      </c>
      <c r="H61" s="116">
        <f t="shared" ref="H61:H65" si="19">SUM(I61,J61,K61,L61)</f>
        <v>35</v>
      </c>
      <c r="I61" s="117">
        <v>9</v>
      </c>
      <c r="J61" s="118">
        <v>10</v>
      </c>
      <c r="K61" s="118">
        <v>8</v>
      </c>
      <c r="L61" s="119">
        <v>8</v>
      </c>
      <c r="M61" s="117">
        <v>5</v>
      </c>
      <c r="N61" s="118">
        <v>17</v>
      </c>
      <c r="O61" s="118">
        <v>3</v>
      </c>
      <c r="P61" s="118">
        <v>9</v>
      </c>
      <c r="Q61" s="100">
        <f t="shared" si="1"/>
        <v>0.55555555555555558</v>
      </c>
      <c r="R61" s="120">
        <f t="shared" si="1"/>
        <v>1.7</v>
      </c>
      <c r="S61" s="101">
        <f t="shared" si="14"/>
        <v>0.375</v>
      </c>
      <c r="T61" s="101">
        <f t="shared" si="15"/>
        <v>1.125</v>
      </c>
      <c r="U61" s="107">
        <f t="shared" si="0"/>
        <v>1.1578947368421053</v>
      </c>
      <c r="V61" s="191">
        <f t="shared" si="4"/>
        <v>0.92592592592592593</v>
      </c>
      <c r="W61" s="189">
        <f t="shared" si="4"/>
        <v>1.1153846153846154</v>
      </c>
      <c r="X61" s="203" t="s">
        <v>229</v>
      </c>
    </row>
    <row r="62" spans="3:24" ht="93" customHeight="1">
      <c r="C62" s="14" t="s">
        <v>39</v>
      </c>
      <c r="D62" s="15" t="s">
        <v>230</v>
      </c>
      <c r="E62" s="18" t="s">
        <v>231</v>
      </c>
      <c r="F62" s="16" t="s">
        <v>232</v>
      </c>
      <c r="G62" s="18" t="s">
        <v>233</v>
      </c>
      <c r="H62" s="116">
        <f t="shared" si="19"/>
        <v>19</v>
      </c>
      <c r="I62" s="117">
        <v>7</v>
      </c>
      <c r="J62" s="118">
        <v>4</v>
      </c>
      <c r="K62" s="118">
        <v>7</v>
      </c>
      <c r="L62" s="119">
        <v>1</v>
      </c>
      <c r="M62" s="117">
        <v>5</v>
      </c>
      <c r="N62" s="118">
        <v>3</v>
      </c>
      <c r="O62" s="118">
        <v>6</v>
      </c>
      <c r="P62" s="118">
        <v>8</v>
      </c>
      <c r="Q62" s="100">
        <f t="shared" si="1"/>
        <v>0.7142857142857143</v>
      </c>
      <c r="R62" s="120">
        <f t="shared" si="1"/>
        <v>0.75</v>
      </c>
      <c r="S62" s="101">
        <f t="shared" si="14"/>
        <v>0.8571428571428571</v>
      </c>
      <c r="T62" s="101">
        <f t="shared" si="15"/>
        <v>8</v>
      </c>
      <c r="U62" s="107">
        <f t="shared" si="0"/>
        <v>0.72727272727272729</v>
      </c>
      <c r="V62" s="191">
        <f t="shared" si="4"/>
        <v>0.77777777777777779</v>
      </c>
      <c r="W62" s="189">
        <f t="shared" si="4"/>
        <v>1.4166666666666667</v>
      </c>
      <c r="X62" s="203" t="s">
        <v>234</v>
      </c>
    </row>
    <row r="63" spans="3:24" ht="129.75" customHeight="1">
      <c r="C63" s="14" t="s">
        <v>39</v>
      </c>
      <c r="D63" s="15" t="s">
        <v>235</v>
      </c>
      <c r="E63" s="18" t="s">
        <v>236</v>
      </c>
      <c r="F63" s="16" t="s">
        <v>31</v>
      </c>
      <c r="G63" s="18" t="s">
        <v>237</v>
      </c>
      <c r="H63" s="116">
        <f t="shared" si="19"/>
        <v>22</v>
      </c>
      <c r="I63" s="117">
        <v>8</v>
      </c>
      <c r="J63" s="118">
        <v>5</v>
      </c>
      <c r="K63" s="118">
        <v>5</v>
      </c>
      <c r="L63" s="119">
        <v>4</v>
      </c>
      <c r="M63" s="117">
        <v>8</v>
      </c>
      <c r="N63" s="118">
        <v>4</v>
      </c>
      <c r="O63" s="118">
        <v>4</v>
      </c>
      <c r="P63" s="118">
        <v>4</v>
      </c>
      <c r="Q63" s="100">
        <f t="shared" si="1"/>
        <v>1</v>
      </c>
      <c r="R63" s="120">
        <f t="shared" si="1"/>
        <v>0.8</v>
      </c>
      <c r="S63" s="101">
        <f t="shared" si="14"/>
        <v>0.8</v>
      </c>
      <c r="T63" s="101">
        <f t="shared" si="15"/>
        <v>1</v>
      </c>
      <c r="U63" s="107">
        <f t="shared" si="0"/>
        <v>0.92307692307692313</v>
      </c>
      <c r="V63" s="191">
        <f t="shared" si="4"/>
        <v>0.88888888888888884</v>
      </c>
      <c r="W63" s="189">
        <f t="shared" si="4"/>
        <v>0.8571428571428571</v>
      </c>
      <c r="X63" s="203" t="s">
        <v>238</v>
      </c>
    </row>
    <row r="64" spans="3:24" ht="102" customHeight="1">
      <c r="C64" s="14" t="s">
        <v>39</v>
      </c>
      <c r="D64" s="15" t="s">
        <v>239</v>
      </c>
      <c r="E64" s="15" t="s">
        <v>240</v>
      </c>
      <c r="F64" s="16" t="s">
        <v>31</v>
      </c>
      <c r="G64" s="18" t="s">
        <v>241</v>
      </c>
      <c r="H64" s="116">
        <f t="shared" si="19"/>
        <v>27</v>
      </c>
      <c r="I64" s="117">
        <v>5</v>
      </c>
      <c r="J64" s="118">
        <v>6</v>
      </c>
      <c r="K64" s="118">
        <v>8</v>
      </c>
      <c r="L64" s="119">
        <v>8</v>
      </c>
      <c r="M64" s="117">
        <v>68</v>
      </c>
      <c r="N64" s="98"/>
      <c r="O64" s="118">
        <v>8</v>
      </c>
      <c r="P64" s="118">
        <v>9</v>
      </c>
      <c r="Q64" s="100">
        <f t="shared" si="1"/>
        <v>13.6</v>
      </c>
      <c r="R64" s="120">
        <f t="shared" si="1"/>
        <v>0</v>
      </c>
      <c r="S64" s="101">
        <f t="shared" si="14"/>
        <v>1</v>
      </c>
      <c r="T64" s="101">
        <f t="shared" si="15"/>
        <v>1.125</v>
      </c>
      <c r="U64" s="107">
        <f t="shared" si="0"/>
        <v>6.1818181818181817</v>
      </c>
      <c r="V64" s="191">
        <f t="shared" si="4"/>
        <v>4</v>
      </c>
      <c r="W64" s="189">
        <f t="shared" si="4"/>
        <v>0.77272727272727271</v>
      </c>
      <c r="X64" s="203" t="s">
        <v>242</v>
      </c>
    </row>
    <row r="65" spans="1:24" ht="102" customHeight="1">
      <c r="C65" s="14" t="s">
        <v>39</v>
      </c>
      <c r="D65" s="15" t="s">
        <v>243</v>
      </c>
      <c r="E65" s="18" t="s">
        <v>244</v>
      </c>
      <c r="F65" s="16" t="s">
        <v>31</v>
      </c>
      <c r="G65" s="18" t="s">
        <v>245</v>
      </c>
      <c r="H65" s="116">
        <f t="shared" si="19"/>
        <v>70</v>
      </c>
      <c r="I65" s="117">
        <v>20</v>
      </c>
      <c r="J65" s="118">
        <v>19</v>
      </c>
      <c r="K65" s="118">
        <v>16</v>
      </c>
      <c r="L65" s="119">
        <v>15</v>
      </c>
      <c r="M65" s="117">
        <v>22</v>
      </c>
      <c r="N65" s="118">
        <v>9</v>
      </c>
      <c r="O65" s="118">
        <v>13</v>
      </c>
      <c r="P65" s="118">
        <v>30</v>
      </c>
      <c r="Q65" s="100">
        <f t="shared" si="1"/>
        <v>1.1000000000000001</v>
      </c>
      <c r="R65" s="120">
        <f t="shared" si="1"/>
        <v>0.47368421052631576</v>
      </c>
      <c r="S65" s="101">
        <f t="shared" si="14"/>
        <v>0.8125</v>
      </c>
      <c r="T65" s="101">
        <f t="shared" si="15"/>
        <v>2</v>
      </c>
      <c r="U65" s="107">
        <f t="shared" si="0"/>
        <v>0.79487179487179482</v>
      </c>
      <c r="V65" s="191">
        <f t="shared" si="4"/>
        <v>0.8</v>
      </c>
      <c r="W65" s="189">
        <f t="shared" si="4"/>
        <v>1.04</v>
      </c>
      <c r="X65" s="203" t="s">
        <v>246</v>
      </c>
    </row>
    <row r="66" spans="1:24" ht="120.75" customHeight="1">
      <c r="C66" s="12" t="s">
        <v>247</v>
      </c>
      <c r="D66" s="13" t="s">
        <v>248</v>
      </c>
      <c r="E66" s="13" t="s">
        <v>249</v>
      </c>
      <c r="F66" s="17" t="s">
        <v>31</v>
      </c>
      <c r="G66" s="13" t="s">
        <v>250</v>
      </c>
      <c r="H66" s="112">
        <v>29</v>
      </c>
      <c r="I66" s="113">
        <v>11</v>
      </c>
      <c r="J66" s="114">
        <v>9</v>
      </c>
      <c r="K66" s="114">
        <v>9</v>
      </c>
      <c r="L66" s="115">
        <v>0</v>
      </c>
      <c r="M66" s="114">
        <v>11</v>
      </c>
      <c r="N66" s="114">
        <v>9</v>
      </c>
      <c r="O66" s="114">
        <v>9</v>
      </c>
      <c r="P66" s="114">
        <v>0</v>
      </c>
      <c r="Q66" s="100">
        <f t="shared" si="1"/>
        <v>1</v>
      </c>
      <c r="R66" s="120">
        <f t="shared" si="1"/>
        <v>1</v>
      </c>
      <c r="S66" s="101">
        <f t="shared" si="14"/>
        <v>1</v>
      </c>
      <c r="T66" s="101" t="str">
        <f t="shared" si="15"/>
        <v>100%</v>
      </c>
      <c r="U66" s="107">
        <f t="shared" si="0"/>
        <v>1</v>
      </c>
      <c r="V66" s="191">
        <f t="shared" si="4"/>
        <v>1</v>
      </c>
      <c r="W66" s="189">
        <f t="shared" si="4"/>
        <v>1</v>
      </c>
      <c r="X66" s="203" t="s">
        <v>251</v>
      </c>
    </row>
    <row r="67" spans="1:24" ht="101.25" customHeight="1">
      <c r="C67" s="14" t="s">
        <v>39</v>
      </c>
      <c r="D67" s="15" t="s">
        <v>252</v>
      </c>
      <c r="E67" s="18" t="s">
        <v>253</v>
      </c>
      <c r="F67" s="16" t="s">
        <v>31</v>
      </c>
      <c r="G67" s="18" t="s">
        <v>254</v>
      </c>
      <c r="H67" s="116">
        <v>3</v>
      </c>
      <c r="I67" s="117">
        <v>1</v>
      </c>
      <c r="J67" s="118">
        <v>1</v>
      </c>
      <c r="K67" s="118">
        <v>1</v>
      </c>
      <c r="L67" s="119">
        <v>0</v>
      </c>
      <c r="M67" s="117">
        <v>1</v>
      </c>
      <c r="N67" s="118">
        <v>1</v>
      </c>
      <c r="O67" s="118">
        <v>1</v>
      </c>
      <c r="P67" s="118">
        <v>0</v>
      </c>
      <c r="Q67" s="100">
        <f t="shared" si="1"/>
        <v>1</v>
      </c>
      <c r="R67" s="120">
        <f t="shared" si="1"/>
        <v>1</v>
      </c>
      <c r="S67" s="101">
        <f t="shared" si="14"/>
        <v>1</v>
      </c>
      <c r="T67" s="101" t="str">
        <f t="shared" si="15"/>
        <v>100%</v>
      </c>
      <c r="U67" s="107">
        <f t="shared" si="0"/>
        <v>1</v>
      </c>
      <c r="V67" s="192">
        <f t="shared" si="4"/>
        <v>1</v>
      </c>
      <c r="W67" s="189">
        <f t="shared" si="4"/>
        <v>1</v>
      </c>
      <c r="X67" s="203" t="s">
        <v>255</v>
      </c>
    </row>
    <row r="68" spans="1:24" ht="105.75" customHeight="1">
      <c r="C68" s="14" t="s">
        <v>39</v>
      </c>
      <c r="D68" s="15" t="s">
        <v>256</v>
      </c>
      <c r="E68" s="18" t="s">
        <v>257</v>
      </c>
      <c r="F68" s="29" t="s">
        <v>31</v>
      </c>
      <c r="G68" s="72" t="s">
        <v>258</v>
      </c>
      <c r="H68" s="116">
        <v>26</v>
      </c>
      <c r="I68" s="117">
        <v>10</v>
      </c>
      <c r="J68" s="118">
        <v>8</v>
      </c>
      <c r="K68" s="118">
        <v>8</v>
      </c>
      <c r="L68" s="119">
        <v>0</v>
      </c>
      <c r="M68" s="117">
        <v>10</v>
      </c>
      <c r="N68" s="118">
        <v>8</v>
      </c>
      <c r="O68" s="118">
        <v>8</v>
      </c>
      <c r="P68" s="114">
        <v>0</v>
      </c>
      <c r="Q68" s="100">
        <f t="shared" si="1"/>
        <v>1</v>
      </c>
      <c r="R68" s="120">
        <f t="shared" si="1"/>
        <v>1</v>
      </c>
      <c r="S68" s="101">
        <f t="shared" si="14"/>
        <v>1</v>
      </c>
      <c r="T68" s="101" t="str">
        <f t="shared" si="15"/>
        <v>100%</v>
      </c>
      <c r="U68" s="195">
        <f t="shared" si="0"/>
        <v>1</v>
      </c>
      <c r="V68" s="193">
        <f t="shared" si="4"/>
        <v>1</v>
      </c>
      <c r="W68" s="189">
        <f t="shared" si="4"/>
        <v>1</v>
      </c>
      <c r="X68" s="203" t="s">
        <v>259</v>
      </c>
    </row>
    <row r="69" spans="1:24" ht="100.5" customHeight="1">
      <c r="A69" s="198"/>
      <c r="C69" s="30" t="s">
        <v>260</v>
      </c>
      <c r="D69" s="31" t="s">
        <v>261</v>
      </c>
      <c r="E69" s="31" t="s">
        <v>262</v>
      </c>
      <c r="F69" s="32" t="s">
        <v>31</v>
      </c>
      <c r="G69" s="73" t="s">
        <v>263</v>
      </c>
      <c r="H69" s="112">
        <v>7</v>
      </c>
      <c r="I69" s="113">
        <v>2</v>
      </c>
      <c r="J69" s="114">
        <v>2</v>
      </c>
      <c r="K69" s="114">
        <v>2</v>
      </c>
      <c r="L69" s="115">
        <v>1</v>
      </c>
      <c r="M69" s="114">
        <v>2</v>
      </c>
      <c r="N69" s="114">
        <v>2</v>
      </c>
      <c r="O69" s="114">
        <v>2</v>
      </c>
      <c r="P69" s="114">
        <v>1</v>
      </c>
      <c r="Q69" s="107">
        <f t="shared" si="1"/>
        <v>1</v>
      </c>
      <c r="R69" s="120">
        <f t="shared" si="1"/>
        <v>1</v>
      </c>
      <c r="S69" s="120">
        <f t="shared" si="1"/>
        <v>1</v>
      </c>
      <c r="T69" s="120">
        <f t="shared" si="1"/>
        <v>1</v>
      </c>
      <c r="U69" s="195">
        <f t="shared" si="0"/>
        <v>1</v>
      </c>
      <c r="V69" s="194">
        <f t="shared" si="4"/>
        <v>1</v>
      </c>
      <c r="W69" s="194">
        <f t="shared" si="4"/>
        <v>1</v>
      </c>
      <c r="X69" s="204" t="s">
        <v>264</v>
      </c>
    </row>
    <row r="70" spans="1:24" ht="126.75" customHeight="1">
      <c r="A70" s="198"/>
      <c r="C70" s="33" t="s">
        <v>39</v>
      </c>
      <c r="D70" s="15" t="s">
        <v>265</v>
      </c>
      <c r="E70" s="18" t="s">
        <v>266</v>
      </c>
      <c r="F70" s="16" t="s">
        <v>31</v>
      </c>
      <c r="G70" s="18" t="s">
        <v>267</v>
      </c>
      <c r="H70" s="116">
        <v>2</v>
      </c>
      <c r="I70" s="117">
        <v>1</v>
      </c>
      <c r="J70" s="118">
        <v>1</v>
      </c>
      <c r="K70" s="118">
        <v>0</v>
      </c>
      <c r="L70" s="119">
        <v>0</v>
      </c>
      <c r="M70" s="117">
        <v>1</v>
      </c>
      <c r="N70" s="118">
        <v>1</v>
      </c>
      <c r="O70" s="118">
        <v>0</v>
      </c>
      <c r="P70" s="118">
        <v>0</v>
      </c>
      <c r="Q70" s="100">
        <f t="shared" si="1"/>
        <v>1</v>
      </c>
      <c r="R70" s="120">
        <f t="shared" si="1"/>
        <v>1</v>
      </c>
      <c r="S70" s="120" t="str">
        <f t="shared" si="1"/>
        <v>100%</v>
      </c>
      <c r="T70" s="120" t="str">
        <f t="shared" si="1"/>
        <v>100%</v>
      </c>
      <c r="U70" s="195">
        <f t="shared" si="0"/>
        <v>1</v>
      </c>
      <c r="V70" s="194">
        <f t="shared" si="4"/>
        <v>1</v>
      </c>
      <c r="W70" s="194">
        <f t="shared" si="4"/>
        <v>1</v>
      </c>
      <c r="X70" s="204" t="s">
        <v>268</v>
      </c>
    </row>
    <row r="71" spans="1:24" ht="140.1" customHeight="1">
      <c r="A71" s="198"/>
      <c r="C71" s="14" t="s">
        <v>39</v>
      </c>
      <c r="D71" s="34" t="s">
        <v>269</v>
      </c>
      <c r="E71" s="67" t="s">
        <v>270</v>
      </c>
      <c r="F71" s="35" t="s">
        <v>31</v>
      </c>
      <c r="G71" s="67" t="s">
        <v>271</v>
      </c>
      <c r="H71" s="116">
        <v>1</v>
      </c>
      <c r="I71" s="117">
        <v>0</v>
      </c>
      <c r="J71" s="118">
        <v>0</v>
      </c>
      <c r="K71" s="118">
        <v>1</v>
      </c>
      <c r="L71" s="119">
        <v>0</v>
      </c>
      <c r="M71" s="117"/>
      <c r="N71" s="98"/>
      <c r="O71" s="118">
        <v>1</v>
      </c>
      <c r="P71" s="118">
        <v>0</v>
      </c>
      <c r="Q71" s="100" t="str">
        <f t="shared" si="1"/>
        <v>100%</v>
      </c>
      <c r="R71" s="120" t="str">
        <f t="shared" si="1"/>
        <v>100%</v>
      </c>
      <c r="S71" s="120">
        <f t="shared" si="1"/>
        <v>1</v>
      </c>
      <c r="T71" s="120" t="str">
        <f t="shared" si="1"/>
        <v>100%</v>
      </c>
      <c r="U71" s="195" t="str">
        <f t="shared" si="0"/>
        <v>100%</v>
      </c>
      <c r="V71" s="194">
        <f t="shared" si="4"/>
        <v>1</v>
      </c>
      <c r="W71" s="194">
        <f t="shared" si="4"/>
        <v>1</v>
      </c>
      <c r="X71" s="204" t="s">
        <v>272</v>
      </c>
    </row>
    <row r="72" spans="1:24" ht="109.5" customHeight="1">
      <c r="A72" s="198"/>
      <c r="C72" s="36" t="s">
        <v>39</v>
      </c>
      <c r="D72" s="37" t="s">
        <v>273</v>
      </c>
      <c r="E72" s="68" t="s">
        <v>274</v>
      </c>
      <c r="F72" s="38" t="s">
        <v>31</v>
      </c>
      <c r="G72" s="74" t="s">
        <v>275</v>
      </c>
      <c r="H72" s="116">
        <v>4</v>
      </c>
      <c r="I72" s="117">
        <v>1</v>
      </c>
      <c r="J72" s="118">
        <v>1</v>
      </c>
      <c r="K72" s="118">
        <v>1</v>
      </c>
      <c r="L72" s="119">
        <v>1</v>
      </c>
      <c r="M72" s="118">
        <v>1</v>
      </c>
      <c r="N72" s="118">
        <v>1</v>
      </c>
      <c r="O72" s="118">
        <v>1</v>
      </c>
      <c r="P72" s="118">
        <v>1</v>
      </c>
      <c r="Q72" s="100">
        <f t="shared" si="1"/>
        <v>1</v>
      </c>
      <c r="R72" s="120">
        <f t="shared" si="1"/>
        <v>1</v>
      </c>
      <c r="S72" s="120">
        <f t="shared" si="1"/>
        <v>1</v>
      </c>
      <c r="T72" s="120">
        <f t="shared" si="1"/>
        <v>1</v>
      </c>
      <c r="U72" s="195">
        <f t="shared" si="0"/>
        <v>1</v>
      </c>
      <c r="V72" s="194">
        <f t="shared" si="4"/>
        <v>1</v>
      </c>
      <c r="W72" s="194">
        <f t="shared" si="4"/>
        <v>1</v>
      </c>
      <c r="X72" s="204" t="s">
        <v>276</v>
      </c>
    </row>
    <row r="73" spans="1:24" ht="109.5" customHeight="1">
      <c r="C73" s="39" t="s">
        <v>277</v>
      </c>
      <c r="D73" s="40" t="s">
        <v>278</v>
      </c>
      <c r="E73" s="41" t="s">
        <v>279</v>
      </c>
      <c r="F73" s="42" t="s">
        <v>31</v>
      </c>
      <c r="G73" s="75" t="s">
        <v>280</v>
      </c>
      <c r="H73" s="112">
        <v>387</v>
      </c>
      <c r="I73" s="113">
        <v>99</v>
      </c>
      <c r="J73" s="114">
        <v>96</v>
      </c>
      <c r="K73" s="114">
        <v>96</v>
      </c>
      <c r="L73" s="115">
        <v>96</v>
      </c>
      <c r="M73" s="114">
        <v>94</v>
      </c>
      <c r="N73" s="114">
        <v>98</v>
      </c>
      <c r="O73" s="114">
        <v>90</v>
      </c>
      <c r="P73" s="114">
        <v>98</v>
      </c>
      <c r="Q73" s="100">
        <f t="shared" si="1"/>
        <v>0.9494949494949495</v>
      </c>
      <c r="R73" s="120">
        <f t="shared" si="1"/>
        <v>1.0208333333333333</v>
      </c>
      <c r="S73" s="120">
        <f t="shared" ref="S73:S75" si="20">IFERROR((O73/K73),"100%")</f>
        <v>0.9375</v>
      </c>
      <c r="T73" s="120">
        <f t="shared" ref="T73:T75" si="21">IFERROR((P73/L73),"100%")</f>
        <v>1.0208333333333333</v>
      </c>
      <c r="U73" s="195">
        <f t="shared" si="0"/>
        <v>0.98461538461538467</v>
      </c>
      <c r="V73" s="194">
        <f t="shared" si="4"/>
        <v>0.96907216494845361</v>
      </c>
      <c r="W73" s="155">
        <f t="shared" si="4"/>
        <v>0.99305555555555558</v>
      </c>
      <c r="X73" s="203" t="s">
        <v>281</v>
      </c>
    </row>
    <row r="74" spans="1:24" ht="109.5" customHeight="1">
      <c r="C74" s="43" t="s">
        <v>39</v>
      </c>
      <c r="D74" s="44" t="s">
        <v>282</v>
      </c>
      <c r="E74" s="69" t="s">
        <v>283</v>
      </c>
      <c r="F74" s="45" t="s">
        <v>31</v>
      </c>
      <c r="G74" s="76" t="s">
        <v>284</v>
      </c>
      <c r="H74" s="116">
        <v>384</v>
      </c>
      <c r="I74" s="117">
        <v>96</v>
      </c>
      <c r="J74" s="118">
        <v>96</v>
      </c>
      <c r="K74" s="118">
        <v>96</v>
      </c>
      <c r="L74" s="119">
        <v>96</v>
      </c>
      <c r="M74" s="117">
        <v>94</v>
      </c>
      <c r="N74" s="118">
        <v>98</v>
      </c>
      <c r="O74" s="118">
        <v>87</v>
      </c>
      <c r="P74" s="118">
        <v>98</v>
      </c>
      <c r="Q74" s="100">
        <f t="shared" si="1"/>
        <v>0.97916666666666663</v>
      </c>
      <c r="R74" s="120">
        <f t="shared" si="1"/>
        <v>1.0208333333333333</v>
      </c>
      <c r="S74" s="120">
        <f t="shared" si="20"/>
        <v>0.90625</v>
      </c>
      <c r="T74" s="120">
        <f t="shared" si="21"/>
        <v>1.0208333333333333</v>
      </c>
      <c r="U74" s="195">
        <f t="shared" si="0"/>
        <v>1</v>
      </c>
      <c r="V74" s="194">
        <f t="shared" si="4"/>
        <v>0.96875</v>
      </c>
      <c r="W74" s="155">
        <f t="shared" si="4"/>
        <v>0.98263888888888884</v>
      </c>
      <c r="X74" s="203" t="s">
        <v>285</v>
      </c>
    </row>
    <row r="75" spans="1:24" ht="118.5" customHeight="1" thickBot="1">
      <c r="B75" s="77"/>
      <c r="C75" s="46" t="s">
        <v>39</v>
      </c>
      <c r="D75" s="47" t="s">
        <v>286</v>
      </c>
      <c r="E75" s="70" t="s">
        <v>287</v>
      </c>
      <c r="F75" s="48" t="s">
        <v>31</v>
      </c>
      <c r="G75" s="57" t="s">
        <v>288</v>
      </c>
      <c r="H75" s="158">
        <v>3</v>
      </c>
      <c r="I75" s="123">
        <v>3</v>
      </c>
      <c r="J75" s="121">
        <v>0</v>
      </c>
      <c r="K75" s="121">
        <v>0</v>
      </c>
      <c r="L75" s="122">
        <v>0</v>
      </c>
      <c r="M75" s="123">
        <v>0</v>
      </c>
      <c r="N75" s="121">
        <v>0</v>
      </c>
      <c r="O75" s="121">
        <v>3</v>
      </c>
      <c r="P75" s="124"/>
      <c r="Q75" s="125">
        <f t="shared" si="1"/>
        <v>0</v>
      </c>
      <c r="R75" s="159" t="str">
        <f t="shared" si="1"/>
        <v>100%</v>
      </c>
      <c r="S75" s="159" t="str">
        <f t="shared" si="20"/>
        <v>100%</v>
      </c>
      <c r="T75" s="199" t="str">
        <f t="shared" si="21"/>
        <v>100%</v>
      </c>
      <c r="U75" s="196">
        <f t="shared" si="0"/>
        <v>0</v>
      </c>
      <c r="V75" s="197">
        <f t="shared" si="4"/>
        <v>1</v>
      </c>
      <c r="W75" s="126" t="str">
        <f t="shared" si="4"/>
        <v>NO DISPONIBLE</v>
      </c>
      <c r="X75" s="205" t="s">
        <v>289</v>
      </c>
    </row>
    <row r="76" spans="1:24" ht="148.5" customHeight="1"/>
    <row r="77" spans="1:24" ht="409.6" customHeight="1"/>
    <row r="79" spans="1:24" s="60" customFormat="1" ht="80.25" customHeight="1">
      <c r="A79" s="145"/>
      <c r="B79" s="145"/>
      <c r="C79" s="145"/>
      <c r="D79" s="240"/>
      <c r="E79" s="241"/>
      <c r="F79" s="241"/>
      <c r="G79" s="241"/>
      <c r="H79" s="59"/>
      <c r="I79" s="145"/>
      <c r="J79" s="145"/>
      <c r="K79" s="145"/>
      <c r="L79" s="145"/>
      <c r="M79" s="240"/>
      <c r="N79" s="241"/>
      <c r="O79" s="241"/>
      <c r="P79" s="241"/>
      <c r="Q79" s="241"/>
      <c r="R79" s="241"/>
      <c r="S79" s="145"/>
      <c r="T79" s="145"/>
      <c r="U79" s="145"/>
      <c r="V79" s="240"/>
      <c r="W79" s="241"/>
      <c r="X79" s="241"/>
    </row>
    <row r="82" spans="6:24" ht="15.75" thickBot="1"/>
    <row r="83" spans="6:24" ht="29.25" customHeight="1" thickBot="1">
      <c r="F83" s="242" t="s">
        <v>290</v>
      </c>
      <c r="G83" s="243"/>
      <c r="H83" s="243"/>
      <c r="I83" s="243"/>
      <c r="J83" s="243"/>
      <c r="K83" s="243"/>
      <c r="L83" s="243"/>
      <c r="M83" s="243"/>
      <c r="N83" s="243"/>
      <c r="O83" s="243"/>
      <c r="P83" s="243"/>
      <c r="Q83" s="243"/>
      <c r="R83" s="243"/>
      <c r="S83" s="243"/>
      <c r="T83" s="243"/>
      <c r="U83" s="243"/>
      <c r="V83" s="243"/>
      <c r="W83" s="243"/>
      <c r="X83" s="244"/>
    </row>
    <row r="84" spans="6:24" ht="41.25" customHeight="1" thickBot="1">
      <c r="F84" s="213" t="s">
        <v>291</v>
      </c>
      <c r="G84" s="215" t="s">
        <v>292</v>
      </c>
      <c r="H84" s="221" t="s">
        <v>293</v>
      </c>
      <c r="I84" s="222"/>
      <c r="J84" s="222"/>
      <c r="K84" s="223"/>
      <c r="L84" s="221" t="s">
        <v>294</v>
      </c>
      <c r="M84" s="222"/>
      <c r="N84" s="222"/>
      <c r="O84" s="222"/>
      <c r="P84" s="221" t="s">
        <v>295</v>
      </c>
      <c r="Q84" s="222"/>
      <c r="R84" s="222"/>
      <c r="S84" s="223"/>
      <c r="T84" s="221" t="s">
        <v>296</v>
      </c>
      <c r="U84" s="222"/>
      <c r="V84" s="222"/>
      <c r="W84" s="223"/>
      <c r="X84" s="219" t="s">
        <v>12</v>
      </c>
    </row>
    <row r="85" spans="6:24" ht="46.5" customHeight="1" thickBot="1">
      <c r="F85" s="214"/>
      <c r="G85" s="216"/>
      <c r="H85" s="49" t="s">
        <v>297</v>
      </c>
      <c r="I85" s="50" t="s">
        <v>298</v>
      </c>
      <c r="J85" s="51" t="s">
        <v>299</v>
      </c>
      <c r="K85" s="52" t="s">
        <v>300</v>
      </c>
      <c r="L85" s="49" t="s">
        <v>297</v>
      </c>
      <c r="M85" s="50" t="s">
        <v>298</v>
      </c>
      <c r="N85" s="51" t="s">
        <v>299</v>
      </c>
      <c r="O85" s="53" t="s">
        <v>300</v>
      </c>
      <c r="P85" s="49" t="s">
        <v>17</v>
      </c>
      <c r="Q85" s="50" t="s">
        <v>18</v>
      </c>
      <c r="R85" s="51" t="s">
        <v>19</v>
      </c>
      <c r="S85" s="52" t="s">
        <v>20</v>
      </c>
      <c r="T85" s="49" t="s">
        <v>17</v>
      </c>
      <c r="U85" s="50" t="s">
        <v>18</v>
      </c>
      <c r="V85" s="51" t="s">
        <v>19</v>
      </c>
      <c r="W85" s="52" t="s">
        <v>20</v>
      </c>
      <c r="X85" s="220"/>
    </row>
    <row r="86" spans="6:24" ht="15" hidden="1" customHeight="1" thickBot="1">
      <c r="F86" s="236" t="s">
        <v>27</v>
      </c>
      <c r="G86" s="237"/>
      <c r="H86" s="146"/>
      <c r="I86" s="147"/>
      <c r="J86" s="147"/>
      <c r="K86" s="148"/>
      <c r="L86" s="149"/>
      <c r="M86" s="150"/>
      <c r="N86" s="150"/>
      <c r="O86" s="151"/>
      <c r="P86" s="54" t="str">
        <f t="shared" ref="P86:S91" si="22">IFERROR((L86/H86),"100%")</f>
        <v>100%</v>
      </c>
      <c r="Q86" s="168" t="str">
        <f t="shared" si="22"/>
        <v>100%</v>
      </c>
      <c r="R86" s="169" t="str">
        <f t="shared" si="22"/>
        <v>100%</v>
      </c>
      <c r="S86" s="170" t="str">
        <f t="shared" si="22"/>
        <v>100%</v>
      </c>
      <c r="T86" s="55" t="str">
        <f t="shared" ref="T86:T91" si="23">IFERROR(((L86)/(H86)),"100%")</f>
        <v>100%</v>
      </c>
      <c r="U86" s="167" t="str">
        <f>IFERROR(((M86+N86)/(I86+J86)),"100%")</f>
        <v>100%</v>
      </c>
      <c r="V86" s="171" t="str">
        <f>IFERROR(((M86+N86+O86)/(I86+J86+K86)),"100%")</f>
        <v>100%</v>
      </c>
      <c r="W86" s="56" t="str">
        <f>IFERROR(((M86+N86+O86+P86)/(I86+J86+K86+L86)),"100%")</f>
        <v>100%</v>
      </c>
      <c r="X86" s="206"/>
    </row>
    <row r="87" spans="6:24" s="183" customFormat="1" ht="61.5" customHeight="1">
      <c r="F87" s="181" t="s">
        <v>301</v>
      </c>
      <c r="G87" s="164">
        <v>1000000</v>
      </c>
      <c r="H87" s="81">
        <v>100000</v>
      </c>
      <c r="I87" s="82">
        <v>300000</v>
      </c>
      <c r="J87" s="82">
        <v>300000</v>
      </c>
      <c r="K87" s="83">
        <v>300000</v>
      </c>
      <c r="L87" s="84"/>
      <c r="M87" s="163">
        <v>233943</v>
      </c>
      <c r="N87" s="162">
        <v>174725.96</v>
      </c>
      <c r="O87" s="162">
        <v>154590.85999999999</v>
      </c>
      <c r="P87" s="172">
        <f t="shared" si="22"/>
        <v>0</v>
      </c>
      <c r="Q87" s="173">
        <f t="shared" si="22"/>
        <v>0.77981</v>
      </c>
      <c r="R87" s="173">
        <f t="shared" ref="R87" si="24">IFERROR((N87/J87),"100%")</f>
        <v>0.58241986666666667</v>
      </c>
      <c r="S87" s="173">
        <f t="shared" ref="S87" si="25">IFERROR((O87/K87),"100%")</f>
        <v>0.51530286666666658</v>
      </c>
      <c r="T87" s="172">
        <f t="shared" si="23"/>
        <v>0</v>
      </c>
      <c r="U87" s="182">
        <f t="shared" ref="U87:U91" si="26">IFERROR(((M87+N87)/(I87+J87)),"100%")</f>
        <v>0.68111493333333328</v>
      </c>
      <c r="V87" s="182">
        <f t="shared" ref="V87" si="27">IFERROR(((N87+O87)/(J87+K87)),"100%")</f>
        <v>0.54886136666666663</v>
      </c>
      <c r="W87" s="182">
        <f t="shared" ref="W87" si="28">IFERROR(((O87+P87)/(K87+L87)),"100%")</f>
        <v>0.51530286666666658</v>
      </c>
      <c r="X87" s="207"/>
    </row>
    <row r="88" spans="6:24" s="183" customFormat="1" ht="61.5" customHeight="1">
      <c r="F88" s="184" t="s">
        <v>302</v>
      </c>
      <c r="G88" s="166">
        <v>300592515</v>
      </c>
      <c r="H88" s="81">
        <v>30030536</v>
      </c>
      <c r="I88" s="82">
        <v>165828712</v>
      </c>
      <c r="J88" s="82">
        <v>71631657</v>
      </c>
      <c r="K88" s="83">
        <v>33101610</v>
      </c>
      <c r="L88" s="85">
        <v>21572651.809999999</v>
      </c>
      <c r="M88" s="162">
        <v>36120971.75</v>
      </c>
      <c r="N88" s="162">
        <v>140307331.19999999</v>
      </c>
      <c r="O88" s="162">
        <v>97422615.25</v>
      </c>
      <c r="P88" s="174">
        <f t="shared" si="22"/>
        <v>0.71835720181617801</v>
      </c>
      <c r="Q88" s="175">
        <f t="shared" si="22"/>
        <v>0.21782097511557588</v>
      </c>
      <c r="R88" s="173">
        <f t="shared" ref="R88:R91" si="29">IFERROR((N88/J88),"100%")</f>
        <v>1.9587335694328554</v>
      </c>
      <c r="S88" s="173">
        <f t="shared" ref="S88:S91" si="30">IFERROR((O88/K88),"100%")</f>
        <v>2.9431382718242407</v>
      </c>
      <c r="T88" s="174">
        <f t="shared" si="23"/>
        <v>0.71835720181617801</v>
      </c>
      <c r="U88" s="185">
        <f t="shared" si="26"/>
        <v>0.74297999153702987</v>
      </c>
      <c r="V88" s="182">
        <f t="shared" ref="V88:V91" si="31">IFERROR(((N88+O88)/(J88+K88)),"100%")</f>
        <v>2.2698608881359537</v>
      </c>
      <c r="W88" s="182">
        <f t="shared" ref="W88:W91" si="32">IFERROR(((O88+P88)/(K88+L88)),"100%")</f>
        <v>1.7818734582446336</v>
      </c>
      <c r="X88" s="208"/>
    </row>
    <row r="89" spans="6:24" s="183" customFormat="1" ht="61.5" customHeight="1">
      <c r="F89" s="184" t="s">
        <v>303</v>
      </c>
      <c r="G89" s="166">
        <f>9000000+4500000</f>
        <v>13500000</v>
      </c>
      <c r="H89" s="81">
        <v>2199975</v>
      </c>
      <c r="I89" s="82">
        <v>4151725</v>
      </c>
      <c r="J89" s="82">
        <v>3563650</v>
      </c>
      <c r="K89" s="83">
        <v>3584650</v>
      </c>
      <c r="L89" s="85">
        <v>1332527.67</v>
      </c>
      <c r="M89" s="162">
        <v>1251252.8700000001</v>
      </c>
      <c r="N89" s="162">
        <v>2220805.7200000002</v>
      </c>
      <c r="O89" s="162">
        <v>2308822.9</v>
      </c>
      <c r="P89" s="176">
        <f t="shared" si="22"/>
        <v>0.60570127842361843</v>
      </c>
      <c r="Q89" s="173">
        <f t="shared" si="22"/>
        <v>0.30138144265335498</v>
      </c>
      <c r="R89" s="173">
        <f t="shared" si="29"/>
        <v>0.62318289394300797</v>
      </c>
      <c r="S89" s="173">
        <f t="shared" si="30"/>
        <v>0.64408600560724194</v>
      </c>
      <c r="T89" s="177">
        <f t="shared" si="23"/>
        <v>0.60570127842361843</v>
      </c>
      <c r="U89" s="173">
        <f t="shared" si="26"/>
        <v>0.45001812484811177</v>
      </c>
      <c r="V89" s="182">
        <f t="shared" si="31"/>
        <v>0.63366515395268808</v>
      </c>
      <c r="W89" s="182">
        <f t="shared" si="32"/>
        <v>0.46954242060187312</v>
      </c>
      <c r="X89" s="208"/>
    </row>
    <row r="90" spans="6:24" s="183" customFormat="1" ht="61.5" customHeight="1">
      <c r="F90" s="184" t="s">
        <v>304</v>
      </c>
      <c r="G90" s="166">
        <v>18000000</v>
      </c>
      <c r="H90" s="81">
        <v>7125000</v>
      </c>
      <c r="I90" s="82">
        <v>4775000</v>
      </c>
      <c r="J90" s="82">
        <v>4195000</v>
      </c>
      <c r="K90" s="83">
        <v>1185000</v>
      </c>
      <c r="L90" s="85"/>
      <c r="M90" s="162">
        <v>209540.08</v>
      </c>
      <c r="N90" s="162">
        <v>1139159.44</v>
      </c>
      <c r="O90" s="86"/>
      <c r="P90" s="176">
        <f t="shared" si="22"/>
        <v>0</v>
      </c>
      <c r="Q90" s="173">
        <f t="shared" si="22"/>
        <v>4.3882739267015705E-2</v>
      </c>
      <c r="R90" s="173">
        <f t="shared" si="29"/>
        <v>0.2715517139451728</v>
      </c>
      <c r="S90" s="173">
        <f t="shared" si="30"/>
        <v>0</v>
      </c>
      <c r="T90" s="172">
        <f t="shared" si="23"/>
        <v>0</v>
      </c>
      <c r="U90" s="186">
        <f t="shared" si="26"/>
        <v>0.1503566911928651</v>
      </c>
      <c r="V90" s="182">
        <f t="shared" si="31"/>
        <v>0.21173967286245352</v>
      </c>
      <c r="W90" s="182">
        <f t="shared" si="32"/>
        <v>0</v>
      </c>
      <c r="X90" s="208"/>
    </row>
    <row r="91" spans="6:24" s="183" customFormat="1" ht="61.5" customHeight="1" thickBot="1">
      <c r="F91" s="187" t="s">
        <v>305</v>
      </c>
      <c r="G91" s="165">
        <v>500000</v>
      </c>
      <c r="H91" s="87">
        <v>50000</v>
      </c>
      <c r="I91" s="88">
        <v>150000</v>
      </c>
      <c r="J91" s="88">
        <v>150000</v>
      </c>
      <c r="K91" s="89">
        <v>150000</v>
      </c>
      <c r="L91" s="90"/>
      <c r="M91" s="91"/>
      <c r="N91" s="91"/>
      <c r="O91" s="92"/>
      <c r="P91" s="178">
        <f t="shared" si="22"/>
        <v>0</v>
      </c>
      <c r="Q91" s="179">
        <f t="shared" si="22"/>
        <v>0</v>
      </c>
      <c r="R91" s="173">
        <f t="shared" si="29"/>
        <v>0</v>
      </c>
      <c r="S91" s="173">
        <f t="shared" si="30"/>
        <v>0</v>
      </c>
      <c r="T91" s="180">
        <f t="shared" si="23"/>
        <v>0</v>
      </c>
      <c r="U91" s="188">
        <f t="shared" si="26"/>
        <v>0</v>
      </c>
      <c r="V91" s="182">
        <f t="shared" si="31"/>
        <v>0</v>
      </c>
      <c r="W91" s="182">
        <f t="shared" si="32"/>
        <v>0</v>
      </c>
      <c r="X91" s="209"/>
    </row>
    <row r="92" spans="6:24" ht="30" customHeight="1"/>
    <row r="93" spans="6:24" ht="30" customHeight="1"/>
  </sheetData>
  <mergeCells count="26">
    <mergeCell ref="F2:T2"/>
    <mergeCell ref="F3:T3"/>
    <mergeCell ref="F4:T4"/>
    <mergeCell ref="F5:T5"/>
    <mergeCell ref="H10:W10"/>
    <mergeCell ref="F86:G86"/>
    <mergeCell ref="C14:G14"/>
    <mergeCell ref="D79:G79"/>
    <mergeCell ref="M79:R79"/>
    <mergeCell ref="V79:X79"/>
    <mergeCell ref="F83:X83"/>
    <mergeCell ref="C11:C12"/>
    <mergeCell ref="D11:D12"/>
    <mergeCell ref="F84:F85"/>
    <mergeCell ref="G84:G85"/>
    <mergeCell ref="X11:X12"/>
    <mergeCell ref="X84:X85"/>
    <mergeCell ref="H84:K84"/>
    <mergeCell ref="L84:O84"/>
    <mergeCell ref="P84:S84"/>
    <mergeCell ref="T84:W84"/>
    <mergeCell ref="E11:G11"/>
    <mergeCell ref="H11:L11"/>
    <mergeCell ref="M11:P11"/>
    <mergeCell ref="Q11:T11"/>
    <mergeCell ref="U11:W11"/>
  </mergeCells>
  <conditionalFormatting sqref="H86:K91">
    <cfRule type="containsBlanks" dxfId="160" priority="152">
      <formula>LEN(TRIM(H86))=0</formula>
    </cfRule>
  </conditionalFormatting>
  <conditionalFormatting sqref="I14:L75">
    <cfRule type="containsBlanks" dxfId="159" priority="202">
      <formula>LEN(TRIM(I14))=0</formula>
    </cfRule>
  </conditionalFormatting>
  <conditionalFormatting sqref="L86:O91">
    <cfRule type="containsBlanks" dxfId="158" priority="166">
      <formula>LEN(TRIM(L86))=0</formula>
    </cfRule>
  </conditionalFormatting>
  <conditionalFormatting sqref="M15:M26 M28:M29 M31:M42 M51:M55 M61:M65 M67:M68">
    <cfRule type="containsBlanks" dxfId="157" priority="203">
      <formula>LEN(TRIM(M15))=0</formula>
    </cfRule>
  </conditionalFormatting>
  <conditionalFormatting sqref="M74:M75">
    <cfRule type="containsBlanks" dxfId="156" priority="183">
      <formula>LEN(TRIM(M74))=0</formula>
    </cfRule>
  </conditionalFormatting>
  <conditionalFormatting sqref="M50:N50">
    <cfRule type="containsBlanks" dxfId="155" priority="134">
      <formula>LEN(TRIM(M50))=0</formula>
    </cfRule>
  </conditionalFormatting>
  <conditionalFormatting sqref="M56:N56">
    <cfRule type="containsBlanks" dxfId="154" priority="133">
      <formula>LEN(TRIM(M56))=0</formula>
    </cfRule>
  </conditionalFormatting>
  <conditionalFormatting sqref="M60:N60">
    <cfRule type="containsBlanks" dxfId="153" priority="132">
      <formula>LEN(TRIM(M60))=0</formula>
    </cfRule>
  </conditionalFormatting>
  <conditionalFormatting sqref="M66:N66">
    <cfRule type="containsBlanks" dxfId="152" priority="131">
      <formula>LEN(TRIM(M66))=0</formula>
    </cfRule>
  </conditionalFormatting>
  <conditionalFormatting sqref="M69:N69">
    <cfRule type="containsBlanks" dxfId="151" priority="130">
      <formula>LEN(TRIM(M69))=0</formula>
    </cfRule>
  </conditionalFormatting>
  <conditionalFormatting sqref="M73:N73">
    <cfRule type="containsBlanks" dxfId="150" priority="124">
      <formula>LEN(TRIM(M73))=0</formula>
    </cfRule>
  </conditionalFormatting>
  <conditionalFormatting sqref="N15:N26">
    <cfRule type="containsBlanks" dxfId="149" priority="110">
      <formula>LEN(TRIM(N15))=0</formula>
    </cfRule>
  </conditionalFormatting>
  <conditionalFormatting sqref="N28:N29">
    <cfRule type="containsBlanks" dxfId="148" priority="109">
      <formula>LEN(TRIM(N28))=0</formula>
    </cfRule>
  </conditionalFormatting>
  <conditionalFormatting sqref="N31:N35">
    <cfRule type="containsBlanks" dxfId="147" priority="121">
      <formula>LEN(TRIM(N31))=0</formula>
    </cfRule>
  </conditionalFormatting>
  <conditionalFormatting sqref="N39:N42">
    <cfRule type="containsBlanks" dxfId="146" priority="135">
      <formula>LEN(TRIM(N39))=0</formula>
    </cfRule>
  </conditionalFormatting>
  <conditionalFormatting sqref="N44:N45">
    <cfRule type="containsBlanks" dxfId="145" priority="142">
      <formula>LEN(TRIM(N44))=0</formula>
    </cfRule>
  </conditionalFormatting>
  <conditionalFormatting sqref="N46">
    <cfRule type="containsBlanks" dxfId="144" priority="141">
      <formula>LEN(TRIM(N46))=0</formula>
    </cfRule>
  </conditionalFormatting>
  <conditionalFormatting sqref="N48">
    <cfRule type="containsBlanks" dxfId="143" priority="140">
      <formula>LEN(TRIM(N48))=0</formula>
    </cfRule>
  </conditionalFormatting>
  <conditionalFormatting sqref="N51:N55 N57:N58">
    <cfRule type="containsBlanks" dxfId="142" priority="144">
      <formula>LEN(TRIM(N51))=0</formula>
    </cfRule>
  </conditionalFormatting>
  <conditionalFormatting sqref="N61:N63">
    <cfRule type="containsBlanks" dxfId="141" priority="126">
      <formula>LEN(TRIM(N61))=0</formula>
    </cfRule>
  </conditionalFormatting>
  <conditionalFormatting sqref="N65">
    <cfRule type="containsBlanks" dxfId="140" priority="125">
      <formula>LEN(TRIM(N65))=0</formula>
    </cfRule>
  </conditionalFormatting>
  <conditionalFormatting sqref="N67:N68">
    <cfRule type="containsBlanks" dxfId="139" priority="137">
      <formula>LEN(TRIM(N67))=0</formula>
    </cfRule>
  </conditionalFormatting>
  <conditionalFormatting sqref="N70">
    <cfRule type="containsBlanks" dxfId="138" priority="139">
      <formula>LEN(TRIM(N70))=0</formula>
    </cfRule>
  </conditionalFormatting>
  <conditionalFormatting sqref="N72:O72">
    <cfRule type="containsBlanks" dxfId="137" priority="138">
      <formula>LEN(TRIM(N72))=0</formula>
    </cfRule>
  </conditionalFormatting>
  <conditionalFormatting sqref="N74:N75">
    <cfRule type="containsBlanks" dxfId="136" priority="123">
      <formula>LEN(TRIM(N74))=0</formula>
    </cfRule>
  </conditionalFormatting>
  <conditionalFormatting sqref="M14:P14">
    <cfRule type="containsBlanks" dxfId="135" priority="264">
      <formula>LEN(TRIM(M14))=0</formula>
    </cfRule>
  </conditionalFormatting>
  <conditionalFormatting sqref="M27 M30 M43:N43 M44:M49 N47 N49 M57:M59 N59 N64 M70:M72 N71 P75 P27 P46 P49 P43">
    <cfRule type="containsBlanks" dxfId="134" priority="195">
      <formula>LEN(TRIM(M27))=0</formula>
    </cfRule>
  </conditionalFormatting>
  <conditionalFormatting sqref="P87:P91">
    <cfRule type="cellIs" dxfId="133" priority="160" stopIfTrue="1" operator="equal">
      <formula>"100%"</formula>
    </cfRule>
    <cfRule type="cellIs" dxfId="132" priority="161" stopIfTrue="1" operator="lessThan">
      <formula>0.5</formula>
    </cfRule>
    <cfRule type="cellIs" dxfId="131" priority="162" stopIfTrue="1" operator="between">
      <formula>0.5</formula>
      <formula>0.7</formula>
    </cfRule>
    <cfRule type="cellIs" dxfId="130" priority="163" stopIfTrue="1" operator="between">
      <formula>0.7</formula>
      <formula>1.2</formula>
    </cfRule>
    <cfRule type="cellIs" dxfId="129" priority="164" stopIfTrue="1" operator="greaterThanOrEqual">
      <formula>1.2</formula>
    </cfRule>
    <cfRule type="containsBlanks" dxfId="128" priority="165" stopIfTrue="1">
      <formula>LEN(TRIM(P87))=0</formula>
    </cfRule>
  </conditionalFormatting>
  <conditionalFormatting sqref="P86:W86 Q87:S91 U87:W91">
    <cfRule type="cellIs" dxfId="127" priority="169" stopIfTrue="1" operator="equal">
      <formula>"100%"</formula>
    </cfRule>
    <cfRule type="cellIs" dxfId="126" priority="170" stopIfTrue="1" operator="lessThan">
      <formula>0.5</formula>
    </cfRule>
    <cfRule type="cellIs" dxfId="125" priority="171" stopIfTrue="1" operator="between">
      <formula>0.5</formula>
      <formula>0.7</formula>
    </cfRule>
    <cfRule type="cellIs" dxfId="124" priority="172" stopIfTrue="1" operator="between">
      <formula>0.7</formula>
      <formula>1.2</formula>
    </cfRule>
    <cfRule type="cellIs" dxfId="123" priority="173" stopIfTrue="1" operator="greaterThanOrEqual">
      <formula>1.2</formula>
    </cfRule>
    <cfRule type="containsBlanks" dxfId="122" priority="174" stopIfTrue="1">
      <formula>LEN(TRIM(P86))=0</formula>
    </cfRule>
  </conditionalFormatting>
  <conditionalFormatting sqref="Q13">
    <cfRule type="cellIs" dxfId="121" priority="220" stopIfTrue="1" operator="equal">
      <formula>"NO DISPONIBLE"</formula>
    </cfRule>
    <cfRule type="cellIs" dxfId="120" priority="221" operator="greaterThan">
      <formula>0.15</formula>
    </cfRule>
    <cfRule type="cellIs" dxfId="119" priority="222" operator="between">
      <formula>0</formula>
      <formula>0.15</formula>
    </cfRule>
    <cfRule type="cellIs" dxfId="118" priority="223" operator="lessThanOrEqual">
      <formula>0</formula>
    </cfRule>
  </conditionalFormatting>
  <conditionalFormatting sqref="Q14:R14">
    <cfRule type="cellIs" dxfId="117" priority="319" stopIfTrue="1" operator="equal">
      <formula>"100%"</formula>
    </cfRule>
    <cfRule type="cellIs" dxfId="116" priority="320" stopIfTrue="1" operator="lessThan">
      <formula>0.5</formula>
    </cfRule>
    <cfRule type="cellIs" dxfId="115" priority="321" stopIfTrue="1" operator="between">
      <formula>0.5</formula>
      <formula>0.7</formula>
    </cfRule>
    <cfRule type="cellIs" dxfId="114" priority="322" stopIfTrue="1" operator="between">
      <formula>0.7</formula>
      <formula>1.2</formula>
    </cfRule>
    <cfRule type="cellIs" dxfId="113" priority="323" stopIfTrue="1" operator="greaterThanOrEqual">
      <formula>1.2</formula>
    </cfRule>
    <cfRule type="containsBlanks" dxfId="112" priority="324" stopIfTrue="1">
      <formula>LEN(TRIM(Q14))=0</formula>
    </cfRule>
  </conditionalFormatting>
  <conditionalFormatting sqref="T87:T91">
    <cfRule type="containsBlanks" dxfId="111" priority="153">
      <formula>LEN(TRIM(T87))=0</formula>
    </cfRule>
  </conditionalFormatting>
  <conditionalFormatting sqref="R13:U13 S13:T14">
    <cfRule type="containsBlanks" dxfId="110" priority="104">
      <formula>LEN(TRIM(R13))=0</formula>
    </cfRule>
  </conditionalFormatting>
  <conditionalFormatting sqref="U14 U16:U75">
    <cfRule type="containsBlanks" dxfId="109" priority="114">
      <formula>LEN(TRIM(U14))=0</formula>
    </cfRule>
  </conditionalFormatting>
  <conditionalFormatting sqref="T87:T91">
    <cfRule type="cellIs" dxfId="108" priority="154" stopIfTrue="1" operator="equal">
      <formula>"100%"</formula>
    </cfRule>
    <cfRule type="cellIs" dxfId="107" priority="155" stopIfTrue="1" operator="lessThan">
      <formula>0.5</formula>
    </cfRule>
    <cfRule type="cellIs" dxfId="106" priority="156" stopIfTrue="1" operator="between">
      <formula>0.5</formula>
      <formula>0.7</formula>
    </cfRule>
    <cfRule type="cellIs" dxfId="105" priority="157" stopIfTrue="1" operator="between">
      <formula>0.7</formula>
      <formula>1.2</formula>
    </cfRule>
    <cfRule type="cellIs" dxfId="104" priority="158" stopIfTrue="1" operator="greaterThanOrEqual">
      <formula>1.2</formula>
    </cfRule>
    <cfRule type="containsBlanks" dxfId="103" priority="159" stopIfTrue="1">
      <formula>LEN(TRIM(T87))=0</formula>
    </cfRule>
  </conditionalFormatting>
  <conditionalFormatting sqref="T86:W86 U87:W91">
    <cfRule type="containsBlanks" dxfId="102" priority="168">
      <formula>LEN(TRIM(T86))=0</formula>
    </cfRule>
  </conditionalFormatting>
  <conditionalFormatting sqref="U14 U16:U75">
    <cfRule type="cellIs" dxfId="101" priority="115" stopIfTrue="1" operator="equal">
      <formula>"100%"</formula>
    </cfRule>
    <cfRule type="cellIs" dxfId="100" priority="116" stopIfTrue="1" operator="lessThan">
      <formula>0.5</formula>
    </cfRule>
    <cfRule type="cellIs" dxfId="99" priority="117" stopIfTrue="1" operator="between">
      <formula>0.5</formula>
      <formula>0.7</formula>
    </cfRule>
    <cfRule type="cellIs" dxfId="98" priority="118" stopIfTrue="1" operator="between">
      <formula>0.7</formula>
      <formula>1.2</formula>
    </cfRule>
    <cfRule type="cellIs" dxfId="97" priority="119" stopIfTrue="1" operator="greaterThanOrEqual">
      <formula>1.2</formula>
    </cfRule>
    <cfRule type="containsBlanks" dxfId="96" priority="120" stopIfTrue="1">
      <formula>LEN(TRIM(U14))=0</formula>
    </cfRule>
  </conditionalFormatting>
  <conditionalFormatting sqref="V14:W14 W73:W75 W25:W68">
    <cfRule type="containsBlanks" dxfId="95" priority="188">
      <formula>LEN(TRIM(V14))=0</formula>
    </cfRule>
    <cfRule type="cellIs" dxfId="94" priority="189" stopIfTrue="1" operator="equal">
      <formula>"100%"</formula>
    </cfRule>
    <cfRule type="cellIs" dxfId="93" priority="190" stopIfTrue="1" operator="lessThan">
      <formula>0.5</formula>
    </cfRule>
    <cfRule type="cellIs" dxfId="92" priority="191" stopIfTrue="1" operator="between">
      <formula>0.5</formula>
      <formula>0.7</formula>
    </cfRule>
    <cfRule type="cellIs" dxfId="91" priority="192" stopIfTrue="1" operator="between">
      <formula>0.7</formula>
      <formula>1.2</formula>
    </cfRule>
    <cfRule type="cellIs" dxfId="90" priority="193" stopIfTrue="1" operator="greaterThanOrEqual">
      <formula>1.2</formula>
    </cfRule>
    <cfRule type="containsBlanks" dxfId="89" priority="194" stopIfTrue="1">
      <formula>LEN(TRIM(V14))=0</formula>
    </cfRule>
  </conditionalFormatting>
  <conditionalFormatting sqref="Q15:W15">
    <cfRule type="cellIs" dxfId="88" priority="101" operator="lessThanOrEqual">
      <formula>0%</formula>
    </cfRule>
    <cfRule type="cellIs" dxfId="87" priority="102" operator="between">
      <formula>0</formula>
      <formula>0.15</formula>
    </cfRule>
    <cfRule type="cellIs" dxfId="86" priority="103" operator="greaterThanOrEqual">
      <formula>15%</formula>
    </cfRule>
  </conditionalFormatting>
  <conditionalFormatting sqref="N36">
    <cfRule type="containsBlanks" dxfId="85" priority="99">
      <formula>LEN(TRIM(N36))=0</formula>
    </cfRule>
  </conditionalFormatting>
  <conditionalFormatting sqref="N37:N38">
    <cfRule type="containsBlanks" dxfId="84" priority="100">
      <formula>LEN(TRIM(N37))=0</formula>
    </cfRule>
  </conditionalFormatting>
  <conditionalFormatting sqref="O69">
    <cfRule type="containsBlanks" dxfId="83" priority="98">
      <formula>LEN(TRIM(O69))=0</formula>
    </cfRule>
  </conditionalFormatting>
  <conditionalFormatting sqref="O70:O71">
    <cfRule type="containsBlanks" dxfId="82" priority="97">
      <formula>LEN(TRIM(O70))=0</formula>
    </cfRule>
  </conditionalFormatting>
  <conditionalFormatting sqref="O15">
    <cfRule type="containsBlanks" dxfId="81" priority="96">
      <formula>LEN(TRIM(O15))=0</formula>
    </cfRule>
  </conditionalFormatting>
  <conditionalFormatting sqref="O16">
    <cfRule type="containsBlanks" dxfId="80" priority="95">
      <formula>LEN(TRIM(O16))=0</formula>
    </cfRule>
  </conditionalFormatting>
  <conditionalFormatting sqref="O17:O22">
    <cfRule type="containsBlanks" dxfId="79" priority="94">
      <formula>LEN(TRIM(O17))=0</formula>
    </cfRule>
  </conditionalFormatting>
  <conditionalFormatting sqref="V16:W16 W17:W22">
    <cfRule type="containsBlanks" dxfId="78" priority="80">
      <formula>LEN(TRIM(V16))=0</formula>
    </cfRule>
  </conditionalFormatting>
  <conditionalFormatting sqref="V16:W16 W17:W22">
    <cfRule type="cellIs" dxfId="77" priority="81" stopIfTrue="1" operator="equal">
      <formula>"100%"</formula>
    </cfRule>
    <cfRule type="cellIs" dxfId="76" priority="82" stopIfTrue="1" operator="lessThan">
      <formula>0.5</formula>
    </cfRule>
    <cfRule type="cellIs" dxfId="75" priority="83" stopIfTrue="1" operator="between">
      <formula>0.5</formula>
      <formula>0.7</formula>
    </cfRule>
    <cfRule type="cellIs" dxfId="74" priority="84" stopIfTrue="1" operator="between">
      <formula>0.7</formula>
      <formula>1.2</formula>
    </cfRule>
    <cfRule type="cellIs" dxfId="73" priority="85" stopIfTrue="1" operator="greaterThanOrEqual">
      <formula>1.2</formula>
    </cfRule>
    <cfRule type="containsBlanks" dxfId="72" priority="86" stopIfTrue="1">
      <formula>LEN(TRIM(V16))=0</formula>
    </cfRule>
  </conditionalFormatting>
  <conditionalFormatting sqref="W69:W72 W23:W24 V17:V75">
    <cfRule type="containsBlanks" dxfId="71" priority="66">
      <formula>LEN(TRIM(V17))=0</formula>
    </cfRule>
  </conditionalFormatting>
  <conditionalFormatting sqref="W69:W72 W23:W24 V17:V75">
    <cfRule type="cellIs" dxfId="70" priority="67" stopIfTrue="1" operator="equal">
      <formula>"100%"</formula>
    </cfRule>
    <cfRule type="cellIs" dxfId="69" priority="68" stopIfTrue="1" operator="lessThan">
      <formula>0.5</formula>
    </cfRule>
    <cfRule type="cellIs" dxfId="68" priority="69" stopIfTrue="1" operator="between">
      <formula>0.5</formula>
      <formula>0.7</formula>
    </cfRule>
    <cfRule type="cellIs" dxfId="67" priority="70" stopIfTrue="1" operator="between">
      <formula>0.7</formula>
      <formula>1.2</formula>
    </cfRule>
    <cfRule type="cellIs" dxfId="66" priority="71" stopIfTrue="1" operator="greaterThanOrEqual">
      <formula>1.2</formula>
    </cfRule>
    <cfRule type="containsBlanks" dxfId="65" priority="72" stopIfTrue="1">
      <formula>LEN(TRIM(V17))=0</formula>
    </cfRule>
  </conditionalFormatting>
  <conditionalFormatting sqref="P69">
    <cfRule type="containsBlanks" dxfId="64" priority="65">
      <formula>LEN(TRIM(P69))=0</formula>
    </cfRule>
  </conditionalFormatting>
  <conditionalFormatting sqref="P70:P72">
    <cfRule type="containsBlanks" dxfId="63" priority="64">
      <formula>LEN(TRIM(P70))=0</formula>
    </cfRule>
  </conditionalFormatting>
  <conditionalFormatting sqref="O23">
    <cfRule type="containsBlanks" dxfId="62" priority="63">
      <formula>LEN(TRIM(O23))=0</formula>
    </cfRule>
  </conditionalFormatting>
  <conditionalFormatting sqref="P23">
    <cfRule type="containsBlanks" dxfId="61" priority="62">
      <formula>LEN(TRIM(P23))=0</formula>
    </cfRule>
  </conditionalFormatting>
  <conditionalFormatting sqref="P24">
    <cfRule type="containsBlanks" dxfId="60" priority="61">
      <formula>LEN(TRIM(P24))=0</formula>
    </cfRule>
  </conditionalFormatting>
  <conditionalFormatting sqref="O25">
    <cfRule type="containsBlanks" dxfId="59" priority="60">
      <formula>LEN(TRIM(O25))=0</formula>
    </cfRule>
  </conditionalFormatting>
  <conditionalFormatting sqref="O26:O28">
    <cfRule type="containsBlanks" dxfId="58" priority="59">
      <formula>LEN(TRIM(O26))=0</formula>
    </cfRule>
  </conditionalFormatting>
  <conditionalFormatting sqref="O50">
    <cfRule type="containsBlanks" dxfId="57" priority="58">
      <formula>LEN(TRIM(O50))=0</formula>
    </cfRule>
  </conditionalFormatting>
  <conditionalFormatting sqref="O51:O55">
    <cfRule type="containsBlanks" dxfId="56" priority="57">
      <formula>LEN(TRIM(O51))=0</formula>
    </cfRule>
  </conditionalFormatting>
  <conditionalFormatting sqref="O39">
    <cfRule type="containsBlanks" dxfId="55" priority="56">
      <formula>LEN(TRIM(O39))=0</formula>
    </cfRule>
  </conditionalFormatting>
  <conditionalFormatting sqref="O40:O41">
    <cfRule type="containsBlanks" dxfId="54" priority="55">
      <formula>LEN(TRIM(O40))=0</formula>
    </cfRule>
  </conditionalFormatting>
  <conditionalFormatting sqref="O29">
    <cfRule type="containsBlanks" dxfId="53" priority="54">
      <formula>LEN(TRIM(O29))=0</formula>
    </cfRule>
  </conditionalFormatting>
  <conditionalFormatting sqref="O31:O32">
    <cfRule type="containsBlanks" dxfId="52" priority="53">
      <formula>LEN(TRIM(O31))=0</formula>
    </cfRule>
  </conditionalFormatting>
  <conditionalFormatting sqref="O60">
    <cfRule type="containsBlanks" dxfId="51" priority="52">
      <formula>LEN(TRIM(O60))=0</formula>
    </cfRule>
  </conditionalFormatting>
  <conditionalFormatting sqref="O61:O65">
    <cfRule type="containsBlanks" dxfId="50" priority="51">
      <formula>LEN(TRIM(O61))=0</formula>
    </cfRule>
  </conditionalFormatting>
  <conditionalFormatting sqref="O56">
    <cfRule type="containsBlanks" dxfId="49" priority="50">
      <formula>LEN(TRIM(O56))=0</formula>
    </cfRule>
  </conditionalFormatting>
  <conditionalFormatting sqref="O58:O59">
    <cfRule type="containsBlanks" dxfId="48" priority="49">
      <formula>LEN(TRIM(O58))=0</formula>
    </cfRule>
  </conditionalFormatting>
  <conditionalFormatting sqref="O57">
    <cfRule type="containsBlanks" dxfId="47" priority="48">
      <formula>LEN(TRIM(O57))=0</formula>
    </cfRule>
  </conditionalFormatting>
  <conditionalFormatting sqref="O24">
    <cfRule type="containsBlanks" dxfId="46" priority="47">
      <formula>LEN(TRIM(O24))=0</formula>
    </cfRule>
  </conditionalFormatting>
  <conditionalFormatting sqref="O36">
    <cfRule type="containsBlanks" dxfId="45" priority="45">
      <formula>LEN(TRIM(O36))=0</formula>
    </cfRule>
  </conditionalFormatting>
  <conditionalFormatting sqref="O37:O38">
    <cfRule type="containsBlanks" dxfId="44" priority="46">
      <formula>LEN(TRIM(O37))=0</formula>
    </cfRule>
  </conditionalFormatting>
  <conditionalFormatting sqref="O66">
    <cfRule type="containsBlanks" dxfId="43" priority="43">
      <formula>LEN(TRIM(O66))=0</formula>
    </cfRule>
  </conditionalFormatting>
  <conditionalFormatting sqref="O67:O68">
    <cfRule type="containsBlanks" dxfId="42" priority="44">
      <formula>LEN(TRIM(O67))=0</formula>
    </cfRule>
  </conditionalFormatting>
  <conditionalFormatting sqref="O42">
    <cfRule type="containsBlanks" dxfId="41" priority="42">
      <formula>LEN(TRIM(O42))=0</formula>
    </cfRule>
  </conditionalFormatting>
  <conditionalFormatting sqref="O43">
    <cfRule type="containsBlanks" dxfId="40" priority="41">
      <formula>LEN(TRIM(O43))=0</formula>
    </cfRule>
  </conditionalFormatting>
  <conditionalFormatting sqref="O44:O49">
    <cfRule type="containsBlanks" dxfId="39" priority="40">
      <formula>LEN(TRIM(O44))=0</formula>
    </cfRule>
  </conditionalFormatting>
  <conditionalFormatting sqref="O33:O35">
    <cfRule type="containsBlanks" dxfId="38" priority="39">
      <formula>LEN(TRIM(O33))=0</formula>
    </cfRule>
  </conditionalFormatting>
  <conditionalFormatting sqref="O73">
    <cfRule type="containsBlanks" dxfId="37" priority="38">
      <formula>LEN(TRIM(O73))=0</formula>
    </cfRule>
  </conditionalFormatting>
  <conditionalFormatting sqref="O74">
    <cfRule type="containsBlanks" dxfId="36" priority="37">
      <formula>LEN(TRIM(O74))=0</formula>
    </cfRule>
  </conditionalFormatting>
  <conditionalFormatting sqref="O75">
    <cfRule type="containsBlanks" dxfId="35" priority="36">
      <formula>LEN(TRIM(O75))=0</formula>
    </cfRule>
  </conditionalFormatting>
  <conditionalFormatting sqref="P16">
    <cfRule type="containsBlanks" dxfId="34" priority="35">
      <formula>LEN(TRIM(P16))=0</formula>
    </cfRule>
  </conditionalFormatting>
  <conditionalFormatting sqref="P17:P22">
    <cfRule type="containsBlanks" dxfId="33" priority="34">
      <formula>LEN(TRIM(P17))=0</formula>
    </cfRule>
  </conditionalFormatting>
  <conditionalFormatting sqref="P25">
    <cfRule type="containsBlanks" dxfId="32" priority="33">
      <formula>LEN(TRIM(P25))=0</formula>
    </cfRule>
  </conditionalFormatting>
  <conditionalFormatting sqref="P26">
    <cfRule type="containsBlanks" dxfId="31" priority="32">
      <formula>LEN(TRIM(P26))=0</formula>
    </cfRule>
  </conditionalFormatting>
  <conditionalFormatting sqref="P28">
    <cfRule type="containsBlanks" dxfId="30" priority="31">
      <formula>LEN(TRIM(P28))=0</formula>
    </cfRule>
  </conditionalFormatting>
  <conditionalFormatting sqref="N27">
    <cfRule type="containsBlanks" dxfId="29" priority="30">
      <formula>LEN(TRIM(N27))=0</formula>
    </cfRule>
  </conditionalFormatting>
  <conditionalFormatting sqref="N30:O30">
    <cfRule type="containsBlanks" dxfId="28" priority="29">
      <formula>LEN(TRIM(N30))=0</formula>
    </cfRule>
  </conditionalFormatting>
  <conditionalFormatting sqref="P30">
    <cfRule type="containsBlanks" dxfId="27" priority="28">
      <formula>LEN(TRIM(P30))=0</formula>
    </cfRule>
  </conditionalFormatting>
  <conditionalFormatting sqref="P29">
    <cfRule type="containsBlanks" dxfId="26" priority="27">
      <formula>LEN(TRIM(P29))=0</formula>
    </cfRule>
  </conditionalFormatting>
  <conditionalFormatting sqref="P31:P32">
    <cfRule type="containsBlanks" dxfId="25" priority="26">
      <formula>LEN(TRIM(P31))=0</formula>
    </cfRule>
  </conditionalFormatting>
  <conditionalFormatting sqref="P34:P35">
    <cfRule type="containsBlanks" dxfId="24" priority="25">
      <formula>LEN(TRIM(P34))=0</formula>
    </cfRule>
  </conditionalFormatting>
  <conditionalFormatting sqref="P33">
    <cfRule type="containsBlanks" dxfId="23" priority="24">
      <formula>LEN(TRIM(P33))=0</formula>
    </cfRule>
  </conditionalFormatting>
  <conditionalFormatting sqref="P44:P45">
    <cfRule type="containsBlanks" dxfId="22" priority="23">
      <formula>LEN(TRIM(P44))=0</formula>
    </cfRule>
  </conditionalFormatting>
  <conditionalFormatting sqref="P48">
    <cfRule type="containsBlanks" dxfId="21" priority="22">
      <formula>LEN(TRIM(P48))=0</formula>
    </cfRule>
  </conditionalFormatting>
  <conditionalFormatting sqref="P36">
    <cfRule type="containsBlanks" dxfId="20" priority="20">
      <formula>LEN(TRIM(P36))=0</formula>
    </cfRule>
  </conditionalFormatting>
  <conditionalFormatting sqref="P37">
    <cfRule type="containsBlanks" dxfId="19" priority="21">
      <formula>LEN(TRIM(P37))=0</formula>
    </cfRule>
  </conditionalFormatting>
  <conditionalFormatting sqref="P38">
    <cfRule type="containsBlanks" dxfId="18" priority="19">
      <formula>LEN(TRIM(P38))=0</formula>
    </cfRule>
  </conditionalFormatting>
  <conditionalFormatting sqref="P73">
    <cfRule type="containsBlanks" dxfId="17" priority="18">
      <formula>LEN(TRIM(P73))=0</formula>
    </cfRule>
  </conditionalFormatting>
  <conditionalFormatting sqref="P74">
    <cfRule type="containsBlanks" dxfId="16" priority="17">
      <formula>LEN(TRIM(P74))=0</formula>
    </cfRule>
  </conditionalFormatting>
  <conditionalFormatting sqref="P66 P68">
    <cfRule type="containsBlanks" dxfId="15" priority="16">
      <formula>LEN(TRIM(P66))=0</formula>
    </cfRule>
  </conditionalFormatting>
  <conditionalFormatting sqref="P67">
    <cfRule type="containsBlanks" dxfId="14" priority="15">
      <formula>LEN(TRIM(P67))=0</formula>
    </cfRule>
  </conditionalFormatting>
  <conditionalFormatting sqref="P60">
    <cfRule type="containsBlanks" dxfId="13" priority="14">
      <formula>LEN(TRIM(P60))=0</formula>
    </cfRule>
  </conditionalFormatting>
  <conditionalFormatting sqref="P61">
    <cfRule type="containsBlanks" dxfId="12" priority="13">
      <formula>LEN(TRIM(P61))=0</formula>
    </cfRule>
  </conditionalFormatting>
  <conditionalFormatting sqref="P62:P65">
    <cfRule type="containsBlanks" dxfId="11" priority="12">
      <formula>LEN(TRIM(P62))=0</formula>
    </cfRule>
  </conditionalFormatting>
  <conditionalFormatting sqref="P56">
    <cfRule type="containsBlanks" dxfId="10" priority="11">
      <formula>LEN(TRIM(P56))=0</formula>
    </cfRule>
  </conditionalFormatting>
  <conditionalFormatting sqref="P57">
    <cfRule type="containsBlanks" dxfId="9" priority="10">
      <formula>LEN(TRIM(P57))=0</formula>
    </cfRule>
  </conditionalFormatting>
  <conditionalFormatting sqref="P58:P59">
    <cfRule type="containsBlanks" dxfId="8" priority="9">
      <formula>LEN(TRIM(P58))=0</formula>
    </cfRule>
  </conditionalFormatting>
  <conditionalFormatting sqref="P51:P55">
    <cfRule type="containsBlanks" dxfId="7" priority="8">
      <formula>LEN(TRIM(P51))=0</formula>
    </cfRule>
  </conditionalFormatting>
  <conditionalFormatting sqref="P50">
    <cfRule type="containsBlanks" dxfId="6" priority="7">
      <formula>LEN(TRIM(P50))=0</formula>
    </cfRule>
  </conditionalFormatting>
  <conditionalFormatting sqref="P47">
    <cfRule type="containsBlanks" dxfId="5" priority="6">
      <formula>LEN(TRIM(P47))=0</formula>
    </cfRule>
  </conditionalFormatting>
  <conditionalFormatting sqref="P42">
    <cfRule type="containsBlanks" dxfId="4" priority="5">
      <formula>LEN(TRIM(P42))=0</formula>
    </cfRule>
  </conditionalFormatting>
  <conditionalFormatting sqref="P40:P41">
    <cfRule type="containsBlanks" dxfId="3" priority="4">
      <formula>LEN(TRIM(P40))=0</formula>
    </cfRule>
  </conditionalFormatting>
  <conditionalFormatting sqref="P39">
    <cfRule type="containsBlanks" dxfId="2" priority="3">
      <formula>LEN(TRIM(P39))=0</formula>
    </cfRule>
  </conditionalFormatting>
  <conditionalFormatting sqref="P15">
    <cfRule type="containsBlanks" dxfId="1" priority="2">
      <formula>LEN(TRIM(P15))=0</formula>
    </cfRule>
  </conditionalFormatting>
  <conditionalFormatting sqref="V13:W13">
    <cfRule type="containsBlanks" dxfId="0" priority="1">
      <formula>LEN(TRIM(V13))=0</formula>
    </cfRule>
  </conditionalFormatting>
  <printOptions horizontalCentered="1" verticalCentered="1"/>
  <pageMargins left="0.23622047244094491" right="0.23622047244094491" top="0.35433070866141736" bottom="0.35433070866141736" header="0.31496062992125984" footer="0.31496062992125984"/>
  <pageSetup paperSize="5" scale="44" fitToHeight="0" orientation="landscape" r:id="rId1"/>
  <rowBreaks count="4" manualBreakCount="4">
    <brk id="21" min="2" max="24" man="1"/>
    <brk id="35" min="2" max="24" man="1"/>
    <brk id="51" min="2" max="24" man="1"/>
    <brk id="66" min="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C5" sqref="C5"/>
    </sheetView>
  </sheetViews>
  <sheetFormatPr defaultColWidth="11" defaultRowHeight="15"/>
  <cols>
    <col min="1" max="1" width="20.125" customWidth="1"/>
    <col min="2" max="2" width="34.75" customWidth="1"/>
  </cols>
  <sheetData>
    <row r="1" spans="1:2">
      <c r="A1" s="1" t="s">
        <v>306</v>
      </c>
    </row>
    <row r="3" spans="1:2" ht="120" customHeight="1">
      <c r="A3" s="254" t="s">
        <v>307</v>
      </c>
      <c r="B3" s="254"/>
    </row>
    <row r="5" spans="1:2" ht="45">
      <c r="A5" s="2"/>
      <c r="B5" s="3" t="s">
        <v>308</v>
      </c>
    </row>
    <row r="6" spans="1:2" ht="60">
      <c r="A6" s="4"/>
      <c r="B6" s="3" t="s">
        <v>309</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2021-03-11T02:28:00Z</dcterms:created>
  <dcterms:modified xsi:type="dcterms:W3CDTF">2025-01-16T20:57:53Z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1033-11.2.0.11219</vt:lpwstr>
  </property>
  <property fmtid="{D5CDD505-2E9C-101B-9397-08002B2CF9AE}" pid="3" name="ICV">
    <vt:lpwstr>0AFB0A9403054C0D88834C5C27C87E4B</vt:lpwstr>
  </property>
</Properties>
</file>