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HOME\Desktop\2025\PLANEACION\4T\"/>
    </mc:Choice>
  </mc:AlternateContent>
  <xr:revisionPtr revIDLastSave="0" documentId="13_ncr:1_{5FC1F389-E4DF-40A7-88E0-AA67E139E17C}" xr6:coauthVersionLast="47" xr6:coauthVersionMax="47" xr10:uidLastSave="{00000000-0000-0000-0000-000000000000}"/>
  <bookViews>
    <workbookView xWindow="-120" yWindow="-120" windowWidth="29040" windowHeight="15840" xr2:uid="{00000000-000D-0000-FFFF-FFFF00000000}"/>
  </bookViews>
  <sheets>
    <sheet name="SEGUIMIENTO 2025" sheetId="3" r:id="rId1"/>
    <sheet name="SEGUIMIENTO 2026" sheetId="5" r:id="rId2"/>
    <sheet name="SEGUIMIENTO 2027" sheetId="6" r:id="rId3"/>
    <sheet name="Instrucciones" sheetId="4" r:id="rId4"/>
  </sheets>
  <definedNames>
    <definedName name="ADFASDF">#REF!</definedName>
    <definedName name="_xlnm.Print_Area" localSheetId="0">'SEGUIMIENTO 2025'!$B$1:$X$35</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4" i="3" l="1"/>
  <c r="W15" i="3"/>
  <c r="W16" i="3"/>
  <c r="W17" i="3"/>
  <c r="W18" i="3"/>
  <c r="W19" i="3"/>
  <c r="W20" i="3"/>
  <c r="W21" i="3"/>
  <c r="W22" i="3"/>
  <c r="W23" i="3"/>
  <c r="W24" i="3"/>
  <c r="W25" i="3"/>
  <c r="W26" i="3"/>
  <c r="W27" i="3"/>
  <c r="W28" i="3"/>
  <c r="W29" i="3"/>
  <c r="W30" i="3"/>
  <c r="W31" i="3"/>
  <c r="W32" i="3"/>
  <c r="S14" i="3"/>
  <c r="S15" i="3"/>
  <c r="S16" i="3"/>
  <c r="S17" i="3"/>
  <c r="S18" i="3"/>
  <c r="S19" i="3"/>
  <c r="S20" i="3"/>
  <c r="S21" i="3"/>
  <c r="S22" i="3"/>
  <c r="S23" i="3"/>
  <c r="S24" i="3"/>
  <c r="S25" i="3"/>
  <c r="S26" i="3"/>
  <c r="S27" i="3"/>
  <c r="S28" i="3"/>
  <c r="S29" i="3"/>
  <c r="S30" i="3"/>
  <c r="S31" i="3"/>
  <c r="S32" i="3"/>
  <c r="W13" i="3"/>
  <c r="S13" i="3"/>
  <c r="W12" i="3"/>
  <c r="S12" i="3"/>
  <c r="G18" i="3"/>
  <c r="G19" i="3"/>
  <c r="U19" i="3" s="1"/>
  <c r="G20" i="3"/>
  <c r="G21" i="3"/>
  <c r="G22" i="3"/>
  <c r="V22" i="3" s="1"/>
  <c r="G23" i="3"/>
  <c r="U23" i="3" s="1"/>
  <c r="G24" i="3"/>
  <c r="G25" i="3"/>
  <c r="G26" i="3"/>
  <c r="V26" i="3" s="1"/>
  <c r="G27" i="3"/>
  <c r="U27" i="3" s="1"/>
  <c r="G28" i="3"/>
  <c r="V28" i="3" s="1"/>
  <c r="G29" i="3"/>
  <c r="G30" i="3"/>
  <c r="G31" i="3"/>
  <c r="V31" i="3" s="1"/>
  <c r="G32" i="3"/>
  <c r="G17" i="3"/>
  <c r="V17" i="3" s="1"/>
  <c r="G16" i="3"/>
  <c r="V16" i="3" s="1"/>
  <c r="G15" i="3"/>
  <c r="G14" i="3"/>
  <c r="V14" i="3" s="1"/>
  <c r="G13" i="3"/>
  <c r="V13" i="3" s="1"/>
  <c r="V32" i="3"/>
  <c r="U32" i="3"/>
  <c r="T32" i="3"/>
  <c r="R32" i="3"/>
  <c r="Q32" i="3"/>
  <c r="P32" i="3"/>
  <c r="R31" i="3"/>
  <c r="Q31" i="3"/>
  <c r="P31" i="3"/>
  <c r="V30" i="3"/>
  <c r="U30" i="3"/>
  <c r="T30" i="3"/>
  <c r="R30" i="3"/>
  <c r="Q30" i="3"/>
  <c r="P30" i="3"/>
  <c r="P29" i="3"/>
  <c r="Q29" i="3"/>
  <c r="R29" i="3"/>
  <c r="R28" i="3"/>
  <c r="Q28" i="3"/>
  <c r="P28" i="3"/>
  <c r="V27" i="3"/>
  <c r="T27" i="3"/>
  <c r="R27" i="3"/>
  <c r="Q27" i="3"/>
  <c r="P27" i="3"/>
  <c r="R26" i="3"/>
  <c r="Q26" i="3"/>
  <c r="P26" i="3"/>
  <c r="V25" i="3"/>
  <c r="U25" i="3"/>
  <c r="T25" i="3"/>
  <c r="R25" i="3"/>
  <c r="Q25" i="3"/>
  <c r="P25" i="3"/>
  <c r="V24" i="3"/>
  <c r="U24" i="3"/>
  <c r="T24" i="3"/>
  <c r="R24" i="3"/>
  <c r="Q24" i="3"/>
  <c r="P24" i="3"/>
  <c r="V23" i="3"/>
  <c r="T23" i="3"/>
  <c r="R23" i="3"/>
  <c r="Q23" i="3"/>
  <c r="P23" i="3"/>
  <c r="Q21" i="3"/>
  <c r="R22" i="3"/>
  <c r="Q22" i="3"/>
  <c r="P22" i="3"/>
  <c r="V21" i="3"/>
  <c r="U21" i="3"/>
  <c r="T21" i="3"/>
  <c r="R21" i="3"/>
  <c r="P21" i="3"/>
  <c r="V20" i="3"/>
  <c r="U20" i="3"/>
  <c r="T20" i="3"/>
  <c r="R20" i="3"/>
  <c r="Q20" i="3"/>
  <c r="P20" i="3"/>
  <c r="R19" i="3"/>
  <c r="Q19" i="3"/>
  <c r="P19" i="3"/>
  <c r="V18" i="3"/>
  <c r="U18" i="3"/>
  <c r="T18" i="3"/>
  <c r="R18" i="3"/>
  <c r="Q18" i="3"/>
  <c r="P18" i="3"/>
  <c r="R17" i="3"/>
  <c r="Q17" i="3"/>
  <c r="P17" i="3"/>
  <c r="R16" i="3"/>
  <c r="Q16" i="3"/>
  <c r="P16" i="3"/>
  <c r="V15" i="3"/>
  <c r="U15" i="3"/>
  <c r="T15" i="3"/>
  <c r="R15" i="3"/>
  <c r="Q15" i="3"/>
  <c r="P15" i="3"/>
  <c r="T14" i="3"/>
  <c r="R14" i="3"/>
  <c r="Q14" i="3"/>
  <c r="P14" i="3"/>
  <c r="U13" i="3"/>
  <c r="T13" i="3"/>
  <c r="R13" i="3"/>
  <c r="Q13" i="3"/>
  <c r="P13" i="3"/>
  <c r="V12" i="3"/>
  <c r="U12" i="3"/>
  <c r="T12" i="3"/>
  <c r="R12" i="3"/>
  <c r="Q12" i="3"/>
  <c r="P12" i="3"/>
  <c r="U22" i="3" l="1"/>
  <c r="T22" i="3"/>
  <c r="T19" i="3"/>
  <c r="V19" i="3"/>
  <c r="T26" i="3"/>
  <c r="T28" i="3"/>
  <c r="U26" i="3"/>
  <c r="U28" i="3"/>
  <c r="T31" i="3"/>
  <c r="U31" i="3"/>
  <c r="T17" i="3"/>
  <c r="U17" i="3"/>
  <c r="T16" i="3"/>
  <c r="U16" i="3"/>
  <c r="U14" i="3"/>
  <c r="V29" i="3"/>
  <c r="U29" i="3"/>
  <c r="T29" i="3"/>
  <c r="V35" i="6"/>
  <c r="U35" i="6"/>
  <c r="T35" i="6"/>
  <c r="S35" i="6"/>
  <c r="R35" i="6"/>
  <c r="Q35" i="6"/>
  <c r="P35" i="6"/>
  <c r="O35" i="6"/>
  <c r="V34" i="6"/>
  <c r="U34" i="6"/>
  <c r="T34" i="6"/>
  <c r="S34" i="6"/>
  <c r="R34" i="6"/>
  <c r="Q34" i="6"/>
  <c r="P34" i="6"/>
  <c r="O34" i="6"/>
  <c r="V33" i="6"/>
  <c r="U33" i="6"/>
  <c r="T33" i="6"/>
  <c r="S33" i="6"/>
  <c r="R33" i="6"/>
  <c r="Q33" i="6"/>
  <c r="P33" i="6"/>
  <c r="O33" i="6"/>
  <c r="V32" i="6"/>
  <c r="U32" i="6"/>
  <c r="T32" i="6"/>
  <c r="S32" i="6"/>
  <c r="R32" i="6"/>
  <c r="Q32" i="6"/>
  <c r="P32" i="6"/>
  <c r="O32" i="6"/>
  <c r="W14" i="6"/>
  <c r="V14" i="6"/>
  <c r="U14" i="6"/>
  <c r="T14" i="6"/>
  <c r="S14" i="6"/>
  <c r="R14" i="6"/>
  <c r="Q14" i="6"/>
  <c r="P14" i="6"/>
  <c r="V35" i="5"/>
  <c r="U35" i="5"/>
  <c r="T35" i="5"/>
  <c r="S35" i="5"/>
  <c r="R35" i="5"/>
  <c r="Q35" i="5"/>
  <c r="P35" i="5"/>
  <c r="O35" i="5"/>
  <c r="V34" i="5"/>
  <c r="U34" i="5"/>
  <c r="T34" i="5"/>
  <c r="S34" i="5"/>
  <c r="R34" i="5"/>
  <c r="Q34" i="5"/>
  <c r="P34" i="5"/>
  <c r="O34" i="5"/>
  <c r="V33" i="5"/>
  <c r="U33" i="5"/>
  <c r="T33" i="5"/>
  <c r="S33" i="5"/>
  <c r="R33" i="5"/>
  <c r="Q33" i="5"/>
  <c r="P33" i="5"/>
  <c r="O33" i="5"/>
  <c r="V32" i="5"/>
  <c r="U32" i="5"/>
  <c r="T32" i="5"/>
  <c r="S32" i="5"/>
  <c r="R32" i="5"/>
  <c r="Q32" i="5"/>
  <c r="P32" i="5"/>
  <c r="O32" i="5"/>
  <c r="W14" i="5"/>
  <c r="V14" i="5"/>
  <c r="U14" i="5"/>
  <c r="T14" i="5"/>
  <c r="S14" i="5"/>
  <c r="R14" i="5"/>
  <c r="Q14" i="5"/>
  <c r="P14" i="5"/>
  <c r="V44" i="3"/>
  <c r="U44" i="3"/>
  <c r="T44" i="3"/>
  <c r="S44" i="3"/>
  <c r="R44" i="3"/>
  <c r="Q44" i="3"/>
  <c r="P44" i="3"/>
  <c r="O44" i="3"/>
  <c r="V43" i="3"/>
  <c r="U43" i="3"/>
  <c r="T43" i="3"/>
  <c r="S43" i="3"/>
  <c r="R43" i="3"/>
  <c r="Q43" i="3"/>
  <c r="P43" i="3"/>
  <c r="O43" i="3"/>
  <c r="V42" i="3"/>
  <c r="U42" i="3"/>
  <c r="T42" i="3"/>
  <c r="S42" i="3"/>
  <c r="R42" i="3"/>
  <c r="Q42" i="3"/>
  <c r="P42" i="3"/>
  <c r="O42" i="3"/>
  <c r="V41" i="3"/>
  <c r="U41" i="3"/>
  <c r="T41" i="3"/>
  <c r="S41" i="3"/>
  <c r="R41" i="3"/>
  <c r="Q41" i="3"/>
  <c r="P41" i="3"/>
  <c r="O41" i="3"/>
</calcChain>
</file>

<file path=xl/sharedStrings.xml><?xml version="1.0" encoding="utf-8"?>
<sst xmlns="http://schemas.openxmlformats.org/spreadsheetml/2006/main" count="380" uniqueCount="171">
  <si>
    <t>FORMATO PARA LA PROGRAMACIÓN, SEGUIMIENTO Y EVALUACIÓN DEL AVANCE EN CUMPLIMIENTO DE METAS Y OBJETIVOS DEL PROGRAMA PRESUPUESTARIO ANUAL 2025</t>
  </si>
  <si>
    <t xml:space="preserve">EJE 1: GOBIERNO HUMANISTA Y DE RESULTADOS </t>
  </si>
  <si>
    <t>CLAVE Y NOMBRE DEL PPA:</t>
  </si>
  <si>
    <t>NOMBRE DE LA DEPENDENCIA QUE ATIENDE AL PROGRAMA:</t>
  </si>
  <si>
    <t>AVANCE EN CUMPLIMIENTO DE METAS TRIMESTRAL Y ANUAL ACUMULADO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</si>
  <si>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</si>
  <si>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</si>
  <si>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</si>
  <si>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</si>
  <si>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</si>
  <si>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</si>
  <si>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</si>
  <si>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JUSTIFICACION TRIMESTRAL DE AVANCE DE RESULTADOS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</si>
  <si>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</si>
  <si>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</si>
  <si>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</si>
  <si>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</si>
  <si>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</si>
  <si>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</si>
  <si>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</si>
  <si>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</si>
  <si>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(DGPM / DP)</t>
  </si>
  <si>
    <r>
      <t xml:space="preserve">1.1.1 </t>
    </r>
    <r>
      <rPr>
        <sz val="11"/>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</si>
  <si>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1"/>
        <color theme="1"/>
        <rFont val="Arial"/>
        <family val="2"/>
      </rPr>
      <t xml:space="preserve">IGOB_HUM_R: </t>
    </r>
    <r>
      <rPr>
        <sz val="11"/>
        <color theme="1"/>
        <rFont val="Arial"/>
        <family val="2"/>
      </rPr>
      <t>Índice de Gobierno Humanista y de Resultados</t>
    </r>
  </si>
  <si>
    <r>
      <rPr>
        <b/>
        <sz val="11"/>
        <color theme="1"/>
        <rFont val="Arial"/>
        <family val="2"/>
      </rPr>
      <t>Unidad de medida del Indicador:</t>
    </r>
    <r>
      <rPr>
        <sz val="11"/>
        <color theme="1"/>
        <rFont val="Arial"/>
        <family val="2"/>
      </rPr>
      <t xml:space="preserve">
Porcentaje </t>
    </r>
  </si>
  <si>
    <t>No Aplica</t>
  </si>
  <si>
    <t>EJEMPLO</t>
  </si>
  <si>
    <t>Propósito
(             )</t>
  </si>
  <si>
    <t>Justificacion Trimestral:</t>
  </si>
  <si>
    <t>Componente
(                      )</t>
  </si>
  <si>
    <t>Actividad</t>
  </si>
  <si>
    <t>ELABORÓ
(nombre, cargo y firma)</t>
  </si>
  <si>
    <t>REVISÓ
Dr. Enrique E. Encalada Sánchez
Dirección de Planeación de la DGPM</t>
  </si>
  <si>
    <t>AUTORIZÓ
(nombre, cargo y firma)</t>
  </si>
  <si>
    <t>SEGUIMIENTO A LA EJECUCIÓN DEL PRESUPUESTO AUTORIZADO</t>
  </si>
  <si>
    <t>NOMBRE DE LAS UNIDADES ADMINISTRATIVAS</t>
  </si>
  <si>
    <t>PRESUPUESTO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</si>
  <si>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</si>
  <si>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</si>
  <si>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</si>
  <si>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</si>
  <si>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2025</t>
  </si>
  <si>
    <t>TRIMESTRE 1 2025</t>
  </si>
  <si>
    <t>TRIMESTRE 2 2025</t>
  </si>
  <si>
    <t>TRIMESTRE 3 2025</t>
  </si>
  <si>
    <t>TRIMESTRE 4 2025</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</si>
  <si>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</si>
  <si>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</si>
  <si>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</si>
  <si>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</si>
  <si>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t>Trianual</t>
  </si>
  <si>
    <t>FORMATO PARA LA PROGRAMACIÓN, SEGUIMIENTO Y EVALUACIÓN DEL AVANCE EN CUMPLIMIENTO DE METAS Y OBJETIVOS DEL PROGRAMA PRESUPUESTARIO ANUAL 2026</t>
  </si>
  <si>
    <t>AVANCE EN CUMPLIMIENTO DE METAS TRIMESTRAL Y ANUAL ACUMULADO 2026</t>
  </si>
  <si>
    <t>META PROGRAMADA 2026</t>
  </si>
  <si>
    <t>META REALIZADA 2026</t>
  </si>
  <si>
    <t>PORCENTAJE DE AVANCE TRIMESTRAL 2026</t>
  </si>
  <si>
    <t>PORCENTAJE DE AVANCE TRIMESTRAL ACUMULADO 2026</t>
  </si>
  <si>
    <t>JUSTIFICACION TRIMESTRAL DE AVANCE DE RESULTADOS 2026</t>
  </si>
  <si>
    <t xml:space="preserve">Justificación Trimestral: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</si>
  <si>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2026</t>
  </si>
  <si>
    <t>JUSTIFICACION TRIMESTRAL Y ANUAL DE AVANCE DE RESULTADOS 2026</t>
  </si>
  <si>
    <t>TRIMESTRE 1 2026</t>
  </si>
  <si>
    <t>TRIMESTRE 2 2026</t>
  </si>
  <si>
    <t>TRIMESTRE 3 2026</t>
  </si>
  <si>
    <t>TRIMESTRE 4 2026</t>
  </si>
  <si>
    <t>FORMATO PARA LA PROGRAMACIÓN, SEGUIMIENTO Y EVALUACIÓN DEL AVANCE EN CUMPLIMIENTO DE METAS Y OBJETIVOS DEL PROGRAMA PRESUPUESTARIO ANUAL 2027</t>
  </si>
  <si>
    <t>AVANCE EN CUMPLIMIENTO DE METAS TRIMESTRAL Y ANUAL ACUMULADO 2027</t>
  </si>
  <si>
    <t>META PROGRAMADA 2027</t>
  </si>
  <si>
    <t>META REALIZADA 2027</t>
  </si>
  <si>
    <t>PORCENTAJE DE AVANCE TRIMESTRAL 2027</t>
  </si>
  <si>
    <t>PORCENTAJE DE AVANCE TRIMESTRAL ACUMULADO 2027</t>
  </si>
  <si>
    <t>JUSTIFICACION TRIMESTRAL DE AVANCE DE RESULTADOS 2027</t>
  </si>
  <si>
    <t xml:space="preserve">Justificación Trimestral: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</si>
  <si>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AUTORIZADO 2027</t>
  </si>
  <si>
    <t>JUSTIFICACION TRIMESTRAL Y ANUAL DE AVANCE DE RESULTADOS 2027</t>
  </si>
  <si>
    <t>TRIMESTRE 1 2027</t>
  </si>
  <si>
    <t>TRIMESTRE 2 2027</t>
  </si>
  <si>
    <t>TRIMESTRE 3 2027</t>
  </si>
  <si>
    <t>TRIMESTRE 4 2027</t>
  </si>
  <si>
    <t>Unidad de Medida del Indicador:  
Unidad de Medida de la Variable:</t>
  </si>
  <si>
    <t>Trimestral</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</si>
  <si>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Dependencias municipales.</t>
    </r>
  </si>
  <si>
    <t>Componente
(Dirección de Desarrollo Administrativo e Innovación)</t>
  </si>
  <si>
    <r>
      <t xml:space="preserve">UNIDAD DE MEDIDA DEL INDICADOR:
</t>
    </r>
    <r>
      <rPr>
        <sz val="11"/>
        <color theme="0"/>
        <rFont val="Arial"/>
        <family val="2"/>
      </rPr>
      <t>Porcentaje.</t>
    </r>
    <r>
      <rPr>
        <b/>
        <sz val="11"/>
        <color theme="0"/>
        <rFont val="Arial"/>
        <family val="2"/>
      </rPr>
      <t xml:space="preserve">
UNIDAD DE MEDIDA DE LAS VARIABLES: 
</t>
    </r>
    <r>
      <rPr>
        <sz val="11"/>
        <color theme="0"/>
        <rFont val="Arial"/>
        <family val="2"/>
      </rPr>
      <t>Población.</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</si>
  <si>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Trámites y servicios.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</si>
  <si>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 xml:space="preserve">Asesorías </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</si>
  <si>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Asesorías, Trámites y Servicios.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</si>
  <si>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Herramientas de Mejora Regulatoria.</t>
    </r>
    <r>
      <rPr>
        <b/>
        <sz val="11"/>
        <color theme="1"/>
        <rFont val="Arial"/>
        <family val="2"/>
      </rPr>
      <t xml:space="preserve"> </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</si>
  <si>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Trámites y Servicios.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</si>
  <si>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Capacitaciones.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</si>
  <si>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Conferencias y/o foros.</t>
    </r>
    <r>
      <rPr>
        <b/>
        <sz val="11"/>
        <color theme="1"/>
        <rFont val="Arial"/>
        <family val="2"/>
      </rPr>
      <t xml:space="preserve"> </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</si>
  <si>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Regulaciones.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</si>
  <si>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Herramientas Administrativas.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</si>
  <si>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Manuales Administrativos.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</si>
  <si>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Estructuras Orgánicas.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</si>
  <si>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Evaluaciones Ciudadanas de Atención.</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</si>
  <si>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Capacitaciones.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</si>
  <si>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Herramientas.</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</si>
  <si>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Actividades Realizadas.</t>
    </r>
  </si>
  <si>
    <r>
      <t xml:space="preserve">UNIDAD DE MEDIDA DEL INDICADOR:
</t>
    </r>
    <r>
      <rPr>
        <sz val="11"/>
        <color theme="1"/>
        <rFont val="Arial"/>
        <family val="2"/>
      </rPr>
      <t xml:space="preserve">Porcentaje. </t>
    </r>
    <r>
      <rPr>
        <b/>
        <sz val="11"/>
        <color theme="1"/>
        <rFont val="Arial"/>
        <family val="2"/>
      </rPr>
      <t xml:space="preserve">
UNIDAD DE MEDIDA DE LAS VARIABLES: 
</t>
    </r>
    <r>
      <rPr>
        <sz val="11"/>
        <color theme="1"/>
        <rFont val="Arial"/>
        <family val="2"/>
      </rPr>
      <t xml:space="preserve">Actividades Realizadas. </t>
    </r>
  </si>
  <si>
    <r>
      <t xml:space="preserve">UNIDAD DE MEDIDA DEL INDICADOR:
</t>
    </r>
    <r>
      <rPr>
        <sz val="11"/>
        <color theme="1"/>
        <rFont val="Arial"/>
        <family val="2"/>
      </rPr>
      <t>Porcentaje.</t>
    </r>
    <r>
      <rPr>
        <b/>
        <sz val="11"/>
        <color theme="1"/>
        <rFont val="Arial"/>
        <family val="2"/>
      </rPr>
      <t xml:space="preserve"> 
UNIDAD DE MEDIDA DE LAS VARIABLES: 
</t>
    </r>
    <r>
      <rPr>
        <sz val="11"/>
        <color theme="1"/>
        <rFont val="Arial"/>
        <family val="2"/>
      </rPr>
      <t>Actividades Realizadas.</t>
    </r>
  </si>
  <si>
    <t>ELABORÓ
Lic. Samantha Herrera Calderón
Coordinadora Administrativa del IMDAI</t>
  </si>
  <si>
    <t>AUTORIZÓ
Lic. Bárbara Jackeline Iturralde Ortíz
 Directora General del IMDAI</t>
  </si>
  <si>
    <t>CLAVE Y NOMBRE DEL PPA: G-PPA 1.5 PROGRAMA INTEGRAL PARA LA OPTIMIZACIÓN DE PROCESOS ADMINISTRATIVOS Y LA MEJORA REGULATORIA</t>
  </si>
  <si>
    <t>INSTITUTO MUNICIPAL DE DESARROLLO ADMINISTRATIVO E INNOVACIÓN</t>
  </si>
  <si>
    <r>
      <t xml:space="preserve">Justificacion Trimestral: </t>
    </r>
    <r>
      <rPr>
        <sz val="14"/>
        <color theme="1"/>
        <rFont val="Arial"/>
        <family val="2"/>
      </rPr>
      <t>Se logra el 100.00% de la meta trimestral programada gracias a la activa participación de las dependencias municipales.</t>
    </r>
  </si>
  <si>
    <r>
      <rPr>
        <b/>
        <sz val="14"/>
        <color theme="1"/>
        <rFont val="Arial"/>
        <family val="2"/>
      </rPr>
      <t xml:space="preserve">IGOB_HUM_R: </t>
    </r>
    <r>
      <rPr>
        <sz val="14"/>
        <color theme="1"/>
        <rFont val="Arial"/>
        <family val="2"/>
      </rPr>
      <t>Índice de Gobierno Humanista y de Resultados</t>
    </r>
  </si>
  <si>
    <r>
      <t xml:space="preserve">Propósito
</t>
    </r>
    <r>
      <rPr>
        <sz val="14"/>
        <color theme="0"/>
        <rFont val="Arial"/>
        <family val="2"/>
      </rPr>
      <t>(Instituto Municipal de Desarrollo Administrativo e Innovación IMDAI)</t>
    </r>
  </si>
  <si>
    <r>
      <rPr>
        <b/>
        <sz val="14"/>
        <color theme="0"/>
        <rFont val="Arial"/>
        <family val="2"/>
      </rPr>
      <t xml:space="preserve">PPA: </t>
    </r>
    <r>
      <rPr>
        <sz val="14"/>
        <color theme="0"/>
        <rFont val="Arial"/>
        <family val="2"/>
      </rPr>
      <t>Porcentaje de la Población Atendida.</t>
    </r>
  </si>
  <si>
    <r>
      <rPr>
        <b/>
        <sz val="14"/>
        <color theme="0"/>
        <rFont val="Arial"/>
        <family val="2"/>
      </rPr>
      <t xml:space="preserve">PDMA: </t>
    </r>
    <r>
      <rPr>
        <sz val="14"/>
        <color theme="0"/>
        <rFont val="Arial"/>
        <family val="2"/>
      </rPr>
      <t>Porcentaje de Dependencias municipales atendidas.</t>
    </r>
  </si>
  <si>
    <r>
      <t xml:space="preserve">Componente
</t>
    </r>
    <r>
      <rPr>
        <sz val="14"/>
        <color theme="1"/>
        <rFont val="Arial"/>
        <family val="2"/>
      </rPr>
      <t>(Dirección de Ventanilla Única de Trámites y Servicios)</t>
    </r>
  </si>
  <si>
    <r>
      <rPr>
        <b/>
        <sz val="14"/>
        <color theme="1"/>
        <rFont val="Arial"/>
        <family val="2"/>
      </rPr>
      <t>PTSV:</t>
    </r>
    <r>
      <rPr>
        <sz val="14"/>
        <color theme="1"/>
        <rFont val="Arial"/>
        <family val="2"/>
      </rPr>
      <t xml:space="preserve"> Porcentaje de Trámites y Servicios gestionados en Dirección de Ventanilla.</t>
    </r>
  </si>
  <si>
    <r>
      <rPr>
        <b/>
        <sz val="14"/>
        <color theme="1"/>
        <rFont val="Arial"/>
        <family val="2"/>
      </rPr>
      <t>PAB:</t>
    </r>
    <r>
      <rPr>
        <sz val="14"/>
        <color theme="1"/>
        <rFont val="Arial"/>
        <family val="2"/>
      </rPr>
      <t xml:space="preserve"> Porcentaje de asesorÍas brindadas.</t>
    </r>
  </si>
  <si>
    <r>
      <rPr>
        <b/>
        <sz val="14"/>
        <color theme="1"/>
        <rFont val="Arial"/>
        <family val="2"/>
      </rPr>
      <t xml:space="preserve">PATSVI: </t>
    </r>
    <r>
      <rPr>
        <sz val="14"/>
        <color theme="1"/>
        <rFont val="Arial"/>
        <family val="2"/>
      </rPr>
      <t>Porcentaje de Asesorias, Trámites y Servicios desde la Ventanilla Inclusiva.</t>
    </r>
  </si>
  <si>
    <r>
      <t xml:space="preserve">Componente
</t>
    </r>
    <r>
      <rPr>
        <sz val="14"/>
        <color theme="1"/>
        <rFont val="Arial"/>
        <family val="2"/>
      </rPr>
      <t>(Dirección de Mejora Regulatoria)</t>
    </r>
  </si>
  <si>
    <r>
      <rPr>
        <b/>
        <sz val="14"/>
        <color theme="1"/>
        <rFont val="Arial"/>
        <family val="2"/>
      </rPr>
      <t xml:space="preserve">PHMRA: </t>
    </r>
    <r>
      <rPr>
        <sz val="14"/>
        <color theme="1"/>
        <rFont val="Arial"/>
        <family val="2"/>
      </rPr>
      <t>Porcentaje de Herramientas de Mejora Regulatoria aplicadas.</t>
    </r>
  </si>
  <si>
    <r>
      <rPr>
        <b/>
        <sz val="14"/>
        <color theme="1"/>
        <rFont val="Arial"/>
        <family val="2"/>
      </rPr>
      <t xml:space="preserve">PTSS: </t>
    </r>
    <r>
      <rPr>
        <sz val="14"/>
        <color theme="1"/>
        <rFont val="Arial"/>
        <family val="2"/>
      </rPr>
      <t>Porcentaje de Trámites y Servicios Simplificados.</t>
    </r>
  </si>
  <si>
    <r>
      <rPr>
        <b/>
        <sz val="14"/>
        <color theme="1"/>
        <rFont val="Arial"/>
        <family val="2"/>
      </rPr>
      <t xml:space="preserve">PCCI: </t>
    </r>
    <r>
      <rPr>
        <sz val="14"/>
        <color theme="1"/>
        <rFont val="Arial"/>
        <family val="2"/>
      </rPr>
      <t>Porcentaje de  de cursos y capacitaciones implementadas.</t>
    </r>
  </si>
  <si>
    <r>
      <rPr>
        <b/>
        <sz val="14"/>
        <color theme="1"/>
        <rFont val="Arial"/>
        <family val="2"/>
      </rPr>
      <t xml:space="preserve">PCFR: </t>
    </r>
    <r>
      <rPr>
        <sz val="14"/>
        <color theme="1"/>
        <rFont val="Arial"/>
        <family val="2"/>
      </rPr>
      <t>Porcentaje de conferencias y/o foros públicos realizados.</t>
    </r>
  </si>
  <si>
    <r>
      <rPr>
        <b/>
        <sz val="14"/>
        <color theme="1"/>
        <rFont val="Arial"/>
        <family val="2"/>
      </rPr>
      <t xml:space="preserve">PRR: </t>
    </r>
    <r>
      <rPr>
        <sz val="14"/>
        <color theme="1"/>
        <rFont val="Arial"/>
        <family val="2"/>
      </rPr>
      <t>Porcentaje de Regulaciones Registradas.</t>
    </r>
  </si>
  <si>
    <r>
      <rPr>
        <b/>
        <sz val="14"/>
        <color theme="1"/>
        <rFont val="Arial"/>
        <family val="2"/>
      </rPr>
      <t>PHAI:</t>
    </r>
    <r>
      <rPr>
        <sz val="14"/>
        <color theme="1"/>
        <rFont val="Arial"/>
        <family val="2"/>
      </rPr>
      <t xml:space="preserve"> Porcentaje de Herramientas Administrativas Implementadas</t>
    </r>
  </si>
  <si>
    <r>
      <rPr>
        <b/>
        <sz val="14"/>
        <color theme="1"/>
        <rFont val="Arial"/>
        <family val="2"/>
      </rPr>
      <t>PMARV:</t>
    </r>
    <r>
      <rPr>
        <sz val="14"/>
        <color theme="1"/>
        <rFont val="Arial"/>
        <family val="2"/>
      </rPr>
      <t xml:space="preserve"> Porcentaje de Manuales Administrativos Revisados y Validados</t>
    </r>
  </si>
  <si>
    <r>
      <rPr>
        <b/>
        <sz val="14"/>
        <color theme="1"/>
        <rFont val="Arial"/>
        <family val="2"/>
      </rPr>
      <t>PEOAE:</t>
    </r>
    <r>
      <rPr>
        <sz val="14"/>
        <color theme="1"/>
        <rFont val="Arial"/>
        <family val="2"/>
      </rPr>
      <t xml:space="preserve"> Porcentaje de Estructuras Orgánicas Analizadas y Evaluadas.</t>
    </r>
  </si>
  <si>
    <r>
      <rPr>
        <b/>
        <sz val="14"/>
        <color theme="1"/>
        <rFont val="Arial"/>
        <family val="2"/>
      </rPr>
      <t xml:space="preserve">PECAA: </t>
    </r>
    <r>
      <rPr>
        <sz val="14"/>
        <color theme="1"/>
        <rFont val="Arial"/>
        <family val="2"/>
      </rPr>
      <t>Porcentaje de Evaluaciones Ciudadanas de Atención Aplicadas.</t>
    </r>
  </si>
  <si>
    <r>
      <rPr>
        <b/>
        <sz val="14"/>
        <color theme="1"/>
        <rFont val="Arial"/>
        <family val="2"/>
      </rPr>
      <t xml:space="preserve">PCTMDI: </t>
    </r>
    <r>
      <rPr>
        <sz val="14"/>
        <color theme="1"/>
        <rFont val="Arial"/>
        <family val="2"/>
      </rPr>
      <t>Porcentaje de Capacitaciones a las y los Trabajadores Municipales en Desarrollo e Innovación.</t>
    </r>
  </si>
  <si>
    <r>
      <t xml:space="preserve">Componente
</t>
    </r>
    <r>
      <rPr>
        <sz val="14"/>
        <color theme="1"/>
        <rFont val="Arial"/>
        <family val="2"/>
      </rPr>
      <t>(Dirección de Gestión de la Calidad Municipal)</t>
    </r>
  </si>
  <si>
    <r>
      <rPr>
        <b/>
        <sz val="14"/>
        <color theme="1"/>
        <rFont val="Arial"/>
        <family val="2"/>
      </rPr>
      <t xml:space="preserve">PHDRCI: </t>
    </r>
    <r>
      <rPr>
        <sz val="14"/>
        <color theme="1"/>
        <rFont val="Arial"/>
        <family val="2"/>
      </rPr>
      <t>Porcentaje de Herramientas Digitales de Reducción de Costos Implementadas.</t>
    </r>
  </si>
  <si>
    <r>
      <rPr>
        <b/>
        <sz val="14"/>
        <color theme="1"/>
        <rFont val="Arial"/>
        <family val="2"/>
      </rPr>
      <t>PAIRC:</t>
    </r>
    <r>
      <rPr>
        <sz val="14"/>
        <color theme="1"/>
        <rFont val="Arial"/>
        <family val="2"/>
      </rPr>
      <t xml:space="preserve"> Porcentaje de Avance en la Interoperabilidad del Registro Municipal de Trámites y Servicios con el Catalogo Nacional de Regulaciones, Tramites y Servicios a través del interfaz de programación de aplicaciones.</t>
    </r>
  </si>
  <si>
    <r>
      <rPr>
        <b/>
        <sz val="14"/>
        <color theme="1"/>
        <rFont val="Arial"/>
        <family val="2"/>
      </rPr>
      <t>PAISIVUT:</t>
    </r>
    <r>
      <rPr>
        <sz val="14"/>
        <color theme="1"/>
        <rFont val="Arial"/>
        <family val="2"/>
      </rPr>
      <t xml:space="preserve"> Porcentaje de Avance en la Implementación del Sistema Integral de Ventanilla Única y de Turnos.</t>
    </r>
  </si>
  <si>
    <r>
      <rPr>
        <b/>
        <sz val="14"/>
        <color theme="1"/>
        <rFont val="Arial"/>
        <family val="2"/>
      </rPr>
      <t xml:space="preserve">PAISGM: </t>
    </r>
    <r>
      <rPr>
        <sz val="14"/>
        <color theme="1"/>
        <rFont val="Arial"/>
        <family val="2"/>
      </rPr>
      <t>Porcentaje de Avance en la Implementación del Sistema para la Gestión de Manuales digitales de Organización y Procedimientos.</t>
    </r>
  </si>
  <si>
    <r>
      <rPr>
        <b/>
        <sz val="14"/>
        <color theme="1"/>
        <rFont val="Arial"/>
        <family val="2"/>
      </rPr>
      <t>PAICDI:</t>
    </r>
    <r>
      <rPr>
        <sz val="14"/>
        <color theme="1"/>
        <rFont val="Arial"/>
        <family val="2"/>
      </rPr>
      <t xml:space="preserve"> Porcentaje de Avance en la Implementación de la campaña digital del IMDAI.</t>
    </r>
  </si>
  <si>
    <r>
      <t xml:space="preserve">Justificacion Trimestral: </t>
    </r>
    <r>
      <rPr>
        <sz val="14"/>
        <color theme="1"/>
        <rFont val="Arial"/>
        <family val="2"/>
      </rPr>
      <t>Se tiene el 100.00% de la meta trimestral programada gracias a la realización de los foros programados.</t>
    </r>
  </si>
  <si>
    <r>
      <t xml:space="preserve">Justificacion Trimestral: </t>
    </r>
    <r>
      <rPr>
        <sz val="14"/>
        <color theme="1"/>
        <rFont val="Arial"/>
        <family val="2"/>
      </rPr>
      <t>Se cumple la meta trimestral programada al ejecutar las herramientas administrativas durante este periodo, logrando así el 100.00% de cumplimiento.</t>
    </r>
  </si>
  <si>
    <r>
      <t xml:space="preserve">Justificacion Trimestral: </t>
    </r>
    <r>
      <rPr>
        <sz val="14"/>
        <color theme="1"/>
        <rFont val="Arial"/>
        <family val="2"/>
      </rPr>
      <t>Debido a la derogación de la Ley General de Mejora Regulatoria, donde se cambió la ley para eliminar trámites burocráticos y que entró en vigor el 16 de julio del presente año, estamos a la espera de la publicación de los lineamientos sobre la aplicación en los diferentes órdenes de gobierno, por lo cual no se ha podido dar avance a este proceso.</t>
    </r>
  </si>
  <si>
    <t>REVISÓ
Lic. José Fernando Díaz Núñez
Director General de Planeación Municipal</t>
  </si>
  <si>
    <r>
      <t xml:space="preserve">1.5.1 </t>
    </r>
    <r>
      <rPr>
        <sz val="14"/>
        <color theme="1"/>
        <rFont val="Arial"/>
        <family val="2"/>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</si>
  <si>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t xml:space="preserve">1.5.1.1 </t>
    </r>
    <r>
      <rPr>
        <sz val="14"/>
        <color theme="0"/>
        <rFont val="Arial"/>
        <family val="2"/>
      </rPr>
      <t>Analizar y validar la elaboración e implementación de acciones en desarrollo administrativo, innovación y mejora regulatoria para impulsar la eficacia y modernización de los procesos de la administración pública municipal, generando mayores beneficios y reducción de costos en favor de la ciudadanía.</t>
    </r>
  </si>
  <si>
    <r>
      <t xml:space="preserve">1.5.1.1.1 </t>
    </r>
    <r>
      <rPr>
        <sz val="14"/>
        <color theme="1"/>
        <rFont val="Arial"/>
        <family val="2"/>
      </rPr>
      <t>Trámites y Servicios de la Dirección de Ventanilla Única de Trámites y Servicios gestionados.</t>
    </r>
  </si>
  <si>
    <r>
      <t xml:space="preserve">1.5.1.1.1.1 </t>
    </r>
    <r>
      <rPr>
        <sz val="14"/>
        <color theme="1"/>
        <rFont val="Arial"/>
        <family val="2"/>
      </rPr>
      <t>Brindar asesoría personalizada e integral a la ciudadanía Benitojuarense.</t>
    </r>
  </si>
  <si>
    <r>
      <t xml:space="preserve">1.5.1.1.1.2 </t>
    </r>
    <r>
      <rPr>
        <sz val="14"/>
        <color theme="1"/>
        <rFont val="Arial"/>
        <family val="2"/>
      </rPr>
      <t>Asesorías, trámites y servicios brindados desde la Ventanilla Inclusiva a la ciudadanía Benitojuarense.</t>
    </r>
  </si>
  <si>
    <r>
      <t xml:space="preserve">1.5.1.1.2 </t>
    </r>
    <r>
      <rPr>
        <sz val="14"/>
        <color theme="1"/>
        <rFont val="Arial"/>
        <family val="2"/>
      </rPr>
      <t>Herramientas de Mejora Regulatoria para reducir las Cargas Administrativas.</t>
    </r>
  </si>
  <si>
    <r>
      <t xml:space="preserve">1.5.1.1.2.1 </t>
    </r>
    <r>
      <rPr>
        <sz val="14"/>
        <color theme="1"/>
        <rFont val="Arial"/>
        <family val="2"/>
      </rPr>
      <t>Trámites y Servicios en el Registro Municipal simplificados.</t>
    </r>
  </si>
  <si>
    <r>
      <t xml:space="preserve">1.5.1.1.2.2 </t>
    </r>
    <r>
      <rPr>
        <sz val="14"/>
        <color theme="1"/>
        <rFont val="Arial"/>
        <family val="2"/>
      </rPr>
      <t>Capacitaciones en materia de Mejora Regulatoria</t>
    </r>
  </si>
  <si>
    <r>
      <t xml:space="preserve">1.5.1.1.2.3 </t>
    </r>
    <r>
      <rPr>
        <sz val="14"/>
        <color theme="1"/>
        <rFont val="Arial"/>
        <family val="2"/>
      </rPr>
      <t>Difusion de las herramientas de Mejora Regulatoria para la ciudadania.</t>
    </r>
  </si>
  <si>
    <r>
      <t xml:space="preserve">1.5.1.1.2.4 </t>
    </r>
    <r>
      <rPr>
        <sz val="14"/>
        <color theme="1"/>
        <rFont val="Arial"/>
        <family val="2"/>
      </rPr>
      <t>Inscripciones en el Resgistro Municipal de Regulaciones</t>
    </r>
  </si>
  <si>
    <r>
      <t xml:space="preserve">1.5.1.1.3 </t>
    </r>
    <r>
      <rPr>
        <sz val="14"/>
        <color theme="1"/>
        <rFont val="Arial"/>
        <family val="2"/>
      </rPr>
      <t>Herramientas de desarrollo administrativo e innovación que permitan la transparencia, la simplificación de los procesos administrativos, y la calidad de atención de los trámites y servicios.</t>
    </r>
    <r>
      <rPr>
        <b/>
        <sz val="14"/>
        <color theme="1"/>
        <rFont val="Arial"/>
        <family val="2"/>
      </rPr>
      <t xml:space="preserve"> </t>
    </r>
  </si>
  <si>
    <r>
      <t xml:space="preserve">1.5.1.1.3.1 </t>
    </r>
    <r>
      <rPr>
        <sz val="14"/>
        <color theme="1"/>
        <rFont val="Arial"/>
        <family val="2"/>
      </rPr>
      <t>Manuales Administrativos para las unidades y dependencias municipales Revisados y Validados.</t>
    </r>
  </si>
  <si>
    <r>
      <t xml:space="preserve">1.5.1.1.3.2 </t>
    </r>
    <r>
      <rPr>
        <sz val="14"/>
        <color theme="1"/>
        <rFont val="Arial"/>
        <family val="2"/>
      </rPr>
      <t>Análisis y evaluación de las estructuras orgánicas propuestas por las dependencias, unidades y entidades de la administración pública municipal.</t>
    </r>
  </si>
  <si>
    <r>
      <t xml:space="preserve">1.5.1.1.3.3 </t>
    </r>
    <r>
      <rPr>
        <sz val="14"/>
        <color theme="1"/>
        <rFont val="Arial"/>
        <family val="2"/>
      </rPr>
      <t>Evaluaciones ciudadanas de atención de trámites y servicios brindados por las unidades administrativas municipales que se encargan de brindarlos.</t>
    </r>
  </si>
  <si>
    <r>
      <t xml:space="preserve">1.5.1.1.3.4 </t>
    </r>
    <r>
      <rPr>
        <sz val="14"/>
        <color theme="1"/>
        <rFont val="Arial"/>
        <family val="2"/>
      </rPr>
      <t>Capacitaciones a las y los trabajadores de las dependencias y entidades municipales para el desarrollo administrativo e innovación del Municipio.</t>
    </r>
  </si>
  <si>
    <r>
      <t xml:space="preserve">1.5.1.1.4. </t>
    </r>
    <r>
      <rPr>
        <sz val="14"/>
        <color theme="1"/>
        <rFont val="Arial"/>
        <family val="2"/>
      </rPr>
      <t>Herramientas digitales que reduzcan los costos en gestión de trámites municipales y mejoren la calidad de vida de la población implementadas.</t>
    </r>
  </si>
  <si>
    <r>
      <t xml:space="preserve">1.5.1.1.4.1. </t>
    </r>
    <r>
      <rPr>
        <sz val="14"/>
        <color theme="1"/>
        <rFont val="Arial"/>
        <family val="2"/>
      </rPr>
      <t>Interoperabilidad del Registro Municipal de Trámites y Servicios (REMTYS) con el Catálogo Nacional de Regulación de Trámites y Servicios.</t>
    </r>
  </si>
  <si>
    <r>
      <t xml:space="preserve">1.5.1.1.4.2. </t>
    </r>
    <r>
      <rPr>
        <sz val="14"/>
        <color theme="1"/>
        <rFont val="Arial"/>
        <family val="2"/>
      </rPr>
      <t>Proyecto de Implementación del Sistema Integral de Ventanilla Única y el Proyecto de Implementación del Sistema  de Gestión de Turnos en la Ventanilla Única.</t>
    </r>
  </si>
  <si>
    <r>
      <t xml:space="preserve">1.5.1.1.4.3. </t>
    </r>
    <r>
      <rPr>
        <sz val="14"/>
        <color theme="1"/>
        <rFont val="Arial"/>
        <family val="2"/>
      </rPr>
      <t>Proyecto de Implementación del sistema para la gestión de Manuales digitales de Organización y de Procedimientos</t>
    </r>
    <r>
      <rPr>
        <b/>
        <sz val="14"/>
        <color theme="1"/>
        <rFont val="Arial"/>
        <family val="2"/>
      </rPr>
      <t>.</t>
    </r>
  </si>
  <si>
    <r>
      <t>1.5.1.1.4.4.</t>
    </r>
    <r>
      <rPr>
        <sz val="14"/>
        <color theme="1"/>
        <rFont val="Arial"/>
        <family val="2"/>
      </rPr>
      <t xml:space="preserve"> Proyecto de Implementación de la campaña de difusión permanente para el IMDAI</t>
    </r>
    <r>
      <rPr>
        <b/>
        <sz val="14"/>
        <color theme="1"/>
        <rFont val="Arial"/>
        <family val="2"/>
      </rPr>
      <t>.</t>
    </r>
  </si>
  <si>
    <r>
      <rPr>
        <b/>
        <sz val="14"/>
        <color theme="1"/>
        <rFont val="Arial"/>
        <family val="2"/>
      </rPr>
      <t xml:space="preserve">Justificación Trimestral:  </t>
    </r>
    <r>
      <rPr>
        <sz val="14"/>
        <color theme="1"/>
        <rFont val="Arial"/>
        <family val="2"/>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En el cuarto trimestre la meta realizada se consideró igual a la programada debido a que los indicadores no han tenido actualizaciones.</t>
    </r>
  </si>
  <si>
    <r>
      <t xml:space="preserve">Justificacion Trimestral: </t>
    </r>
    <r>
      <rPr>
        <sz val="14"/>
        <color theme="0"/>
        <rFont val="Arial"/>
        <family val="2"/>
      </rPr>
      <t>Durante este trimestre se logró superar la meta fijada, se obtiene el 100.50% de cumplimiento del periodo.</t>
    </r>
  </si>
  <si>
    <r>
      <t xml:space="preserve">Justificacion Trimestral: </t>
    </r>
    <r>
      <rPr>
        <sz val="14"/>
        <color theme="0"/>
        <rFont val="Arial"/>
        <family val="2"/>
      </rPr>
      <t>La Dirección de Mejora Regulatoria realizó asesorías y mesas de trabajo con el Instituto del Deporte, Instituto Contra las Adicciones y Secretaria Municipal de Obras Públicas y Servicios; y la Dirección de Desarrollo Administrativo e Innovación atendió a la Dirección de Inclusión, Bomberos y el Instituto de la Cultura y las Artes, por lo cual se llegó al 100.00% de la meta programada para el periodo.</t>
    </r>
  </si>
  <si>
    <r>
      <t xml:space="preserve">Justificacion Trimestral: </t>
    </r>
    <r>
      <rPr>
        <sz val="14"/>
        <color theme="1"/>
        <rFont val="Arial"/>
        <family val="2"/>
      </rPr>
      <t>Se obtiene el resultado del 106.11% de lo programado para el trimestre.</t>
    </r>
  </si>
  <si>
    <r>
      <t xml:space="preserve">Justificacion Trimestral: </t>
    </r>
    <r>
      <rPr>
        <sz val="14"/>
        <color theme="1"/>
        <rFont val="Arial"/>
        <family val="2"/>
      </rPr>
      <t>A través de los diversos módulos y canales digitales se brinda de asesoría a la ciudadanía, permitiéndonos un cumplimiento de la meta trimestral del 102.51%.</t>
    </r>
  </si>
  <si>
    <r>
      <t xml:space="preserve">Justificacion Trimestral: </t>
    </r>
    <r>
      <rPr>
        <sz val="14"/>
        <color theme="1"/>
        <rFont val="Arial"/>
        <family val="2"/>
      </rPr>
      <t>A través del módulo de ventanilla inclusiva se brindó de asesoría y atención a la ciudadanía con diversas discapacidades, permitiéndonos lograr 116.20% de la meta trimestral.</t>
    </r>
  </si>
  <si>
    <r>
      <t xml:space="preserve">Justificacion Trimestral: </t>
    </r>
    <r>
      <rPr>
        <sz val="14"/>
        <color theme="1"/>
        <rFont val="Arial"/>
        <family val="2"/>
      </rPr>
      <t>Se logra el 118.52% de la meta anual programada derivado a que se implementó el nuevo sistema de la Dirección de Atención Ciudadana.</t>
    </r>
  </si>
  <si>
    <r>
      <t xml:space="preserve">Justificacion Trimestral: </t>
    </r>
    <r>
      <rPr>
        <sz val="14"/>
        <color theme="1"/>
        <rFont val="Arial"/>
        <family val="2"/>
      </rPr>
      <t>Se tiene el 102.00% de las inscripciones programadas gracias a la participación de los enlaces.</t>
    </r>
  </si>
  <si>
    <r>
      <t xml:space="preserve">Justificacion Trimestral: </t>
    </r>
    <r>
      <rPr>
        <sz val="14"/>
        <color theme="1"/>
        <rFont val="Arial"/>
        <family val="2"/>
      </rPr>
      <t>Se supera al realizar 122.22% de la meta programada, validando un total de 11 manuales administrativos.</t>
    </r>
  </si>
  <si>
    <r>
      <t xml:space="preserve">Justificacion Trimestral: </t>
    </r>
    <r>
      <rPr>
        <sz val="14"/>
        <color theme="1"/>
        <rFont val="Arial"/>
        <family val="2"/>
      </rPr>
      <t>Se analizaron, evaluaron y dictaminaron un total de 8 proyectos de estructuras orgánicas, cumpliendo con la meta trimestral al 133.33%.</t>
    </r>
  </si>
  <si>
    <r>
      <t xml:space="preserve">Justificacion Trimestral: </t>
    </r>
    <r>
      <rPr>
        <sz val="14"/>
        <color theme="1"/>
        <rFont val="Arial"/>
        <family val="2"/>
      </rPr>
      <t>Se logra un total de 1,204 evaluaciones ciudadanas gracias a la activa participación ciudadana, llegando a 100.33% de la meta trimestral programada.</t>
    </r>
  </si>
  <si>
    <r>
      <t xml:space="preserve">Justificacion Trimestral: </t>
    </r>
    <r>
      <rPr>
        <sz val="14"/>
        <color theme="1"/>
        <rFont val="Arial"/>
        <family val="2"/>
      </rPr>
      <t>Se atendieron a un total de 26 servidores públicos llegando así a la meta trimestral programada del periodo con 108.33% de cumplimiento.</t>
    </r>
  </si>
  <si>
    <r>
      <t xml:space="preserve">Justificacion Trimestral: </t>
    </r>
    <r>
      <rPr>
        <sz val="14"/>
        <color theme="1"/>
        <rFont val="Arial"/>
        <family val="2"/>
      </rPr>
      <t>Se concluyo la primera fase del sitio web, los módulos del Registro Municipal de Regulaciones (REMURE), de la Agenda Regulatoria, el Programa Anual y la Consulta Pública (herramientas de la Dirección de Mejora Regulatoria). Con ello se logra el avance del 400.00% gracias al apoyo de los becarios con especialidad en desarrollo de sistemas informáticos.</t>
    </r>
  </si>
  <si>
    <r>
      <t xml:space="preserve">Justificacion Trimestral: </t>
    </r>
    <r>
      <rPr>
        <sz val="14"/>
        <color theme="1"/>
        <rFont val="Arial"/>
        <family val="2"/>
      </rPr>
      <t>Gracias al trabajo coordinado de la Dirección de Ventanilla Única y la Dirección de Tecnologías de la Información y Comunicación, se logra cumplir con el 100.00 de la meta trimestral programada con el desarrollo del sistema de turnos para la Ventanilla Única, el cual se operará la fase de pruebas para su puesta en marcha a partir del 5 de enero.</t>
    </r>
  </si>
  <si>
    <r>
      <t xml:space="preserve">Justificacion Trimestral: </t>
    </r>
    <r>
      <rPr>
        <sz val="14"/>
        <color theme="1"/>
        <rFont val="Arial"/>
        <family val="2"/>
      </rPr>
      <t>Hay un avance del 100.00% este trimestre debido a que se ha trabajado con el apoyo de jóvenes que realizan sus prácticas profesionales y con la Dirección de Tecnologías de la Información y Comunicación.</t>
    </r>
  </si>
  <si>
    <r>
      <t xml:space="preserve">Justificacion Trimestral: </t>
    </r>
    <r>
      <rPr>
        <sz val="14"/>
        <color theme="1"/>
        <rFont val="Arial"/>
        <family val="2"/>
      </rPr>
      <t>Se trabaja en el diseño del sitio web, afianzando la mejora continua al alcanzar el 133.33% de la meta trimestral.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</si>
</sst>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2" x14ac:knownFonts="1">
    <font>
      <sz val="11"/>
      <color theme="1"/>
      <name val="Calibri"/>
      <family val="2"/>
      <scheme val="minor"/>
    </font>
    <font>
      <b/>
      <sz val="11"/>
      <color theme="1"/>
      <name val="Arial"/>
      <family val="2"/>
    </font>
    <font>
      <sz val="11"/>
      <color theme="1"/>
      <name val="Arial"/>
      <family val="2"/>
    </font>
    <font>
      <b/>
      <sz val="11"/>
      <color rgb="FF000000"/>
      <name val="Arial"/>
      <family val="2"/>
    </font>
    <font>
      <sz val="11"/>
      <name val="Arial"/>
      <family val="2"/>
    </font>
    <font>
      <b/>
      <sz val="11"/>
      <color theme="0"/>
      <name val="Arial"/>
      <family val="2"/>
    </font>
    <font>
      <sz val="11"/>
      <color theme="1"/>
      <name val="Calibri"/>
      <family val="2"/>
      <scheme val="minor"/>
    </font>
    <font>
      <b/>
      <sz val="11"/>
      <name val="Arial"/>
      <family val="2"/>
    </font>
    <font>
      <b/>
      <sz val="14"/>
      <color rgb="FFFFFFFF"/>
      <name val="Arial"/>
      <family val="2"/>
    </font>
    <font>
      <b/>
      <sz val="14"/>
      <color theme="0"/>
      <name val="Arial"/>
      <family val="2"/>
    </font>
    <font>
      <b/>
      <sz val="22"/>
      <color theme="0"/>
      <name val="Arial"/>
      <family val="2"/>
    </font>
    <font>
      <b/>
      <sz val="12"/>
      <color rgb="FFFFFFFF"/>
      <name val="Arial"/>
      <family val="2"/>
    </font>
    <font>
      <b/>
      <sz val="16"/>
      <color theme="0"/>
      <name val="Arial"/>
      <family val="2"/>
    </font>
    <font>
      <b/>
      <sz val="12"/>
      <color theme="1"/>
      <name val="Calibri"/>
      <family val="2"/>
      <scheme val="minor"/>
    </font>
    <font>
      <b/>
      <sz val="11"/>
      <color theme="1"/>
      <name val="Calibri"/>
      <family val="2"/>
      <scheme val="minor"/>
    </font>
    <font>
      <b/>
      <sz val="20"/>
      <color theme="1"/>
      <name val="Calibri"/>
      <family val="2"/>
      <scheme val="minor"/>
    </font>
    <font>
      <sz val="11"/>
      <color theme="0"/>
      <name val="Arial"/>
      <family val="2"/>
    </font>
    <font>
      <sz val="14"/>
      <color theme="1"/>
      <name val="Arial"/>
      <family val="2"/>
    </font>
    <font>
      <sz val="14"/>
      <name val="Arial"/>
      <family val="2"/>
    </font>
    <font>
      <b/>
      <sz val="14"/>
      <color theme="1"/>
      <name val="Arial"/>
      <family val="2"/>
    </font>
    <font>
      <sz val="14"/>
      <color theme="0"/>
      <name val="Arial"/>
      <family val="2"/>
    </font>
    <font>
      <b/>
      <sz val="14"/>
      <color rgb="FF0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2F2F2"/>
        <bgColor rgb="FFF2F2F2"/>
      </patternFill>
    </fill>
    <fill>
      <patternFill patternType="solid">
        <fgColor theme="0" tint="-4.9989318521683403E-2"/>
        <bgColor indexed="64"/>
      </patternFill>
    </fill>
    <fill>
      <patternFill patternType="solid">
        <fgColor rgb="FFC7EFCE"/>
        <bgColor indexed="64"/>
      </patternFill>
    </fill>
    <fill>
      <patternFill patternType="solid">
        <fgColor rgb="FFFFEB9C"/>
        <bgColor indexed="64"/>
      </patternFill>
    </fill>
    <fill>
      <patternFill patternType="solid">
        <fgColor rgb="FFFFEB9C"/>
        <bgColor rgb="FFF2F2F2"/>
      </patternFill>
    </fill>
    <fill>
      <patternFill patternType="solid">
        <fgColor rgb="FFB42158"/>
        <bgColor indexed="64"/>
      </patternFill>
    </fill>
    <fill>
      <patternFill patternType="solid">
        <fgColor rgb="FFB42158"/>
        <bgColor rgb="FF000000"/>
      </patternFill>
    </fill>
    <fill>
      <patternFill patternType="solid">
        <fgColor rgb="FFD990AB"/>
        <bgColor indexed="64"/>
      </patternFill>
    </fill>
  </fills>
  <borders count="129">
    <border>
      <left/>
      <right/>
      <top/>
      <bottom/>
      <diagonal/>
    </border>
    <border>
      <left style="dashed">
        <color theme="1"/>
      </left>
      <right style="dashed">
        <color theme="1"/>
      </right>
      <top style="dashed">
        <color theme="1"/>
      </top>
      <bottom style="dashed">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dashed">
        <color theme="1"/>
      </left>
      <right/>
      <top style="dashed">
        <color theme="1"/>
      </top>
      <bottom style="dashed">
        <color theme="1"/>
      </bottom>
      <diagonal/>
    </border>
    <border>
      <left style="dashed">
        <color theme="1"/>
      </left>
      <right/>
      <top style="dashed">
        <color theme="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ed">
        <color theme="1"/>
      </left>
      <right style="dashed">
        <color theme="1"/>
      </right>
      <top/>
      <bottom/>
      <diagonal/>
    </border>
    <border>
      <left style="dashed">
        <color theme="1"/>
      </left>
      <right style="dashed">
        <color theme="1"/>
      </right>
      <top style="dotted">
        <color theme="1"/>
      </top>
      <bottom style="dotted">
        <color theme="1"/>
      </bottom>
      <diagonal/>
    </border>
    <border>
      <left style="medium">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style="dotted">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dashed">
        <color theme="1"/>
      </top>
      <bottom style="dashed">
        <color theme="1"/>
      </bottom>
      <diagonal/>
    </border>
    <border>
      <left/>
      <right/>
      <top style="dashed">
        <color theme="1"/>
      </top>
      <bottom style="dashed">
        <color theme="1"/>
      </bottom>
      <diagonal/>
    </border>
    <border>
      <left style="dashed">
        <color theme="1"/>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thin">
        <color indexed="64"/>
      </left>
      <right style="thin">
        <color indexed="64"/>
      </right>
      <top style="thin">
        <color indexed="64"/>
      </top>
      <bottom style="medium">
        <color indexed="64"/>
      </bottom>
      <diagonal/>
    </border>
    <border>
      <left style="medium">
        <color theme="1"/>
      </left>
      <right style="dashed">
        <color theme="1"/>
      </right>
      <top style="dashed">
        <color theme="1"/>
      </top>
      <bottom style="dashed">
        <color theme="1"/>
      </bottom>
      <diagonal/>
    </border>
    <border>
      <left style="medium">
        <color theme="1"/>
      </left>
      <right style="dashed">
        <color theme="1"/>
      </right>
      <top style="dashed">
        <color theme="1"/>
      </top>
      <bottom style="medium">
        <color indexed="64"/>
      </bottom>
      <diagonal/>
    </border>
    <border>
      <left style="dotted">
        <color theme="1"/>
      </left>
      <right style="dotted">
        <color theme="1"/>
      </right>
      <top style="dashed">
        <color theme="1"/>
      </top>
      <bottom style="dashed">
        <color theme="1"/>
      </bottom>
      <diagonal/>
    </border>
    <border>
      <left style="thin">
        <color indexed="64"/>
      </left>
      <right style="medium">
        <color indexed="64"/>
      </right>
      <top style="thin">
        <color indexed="64"/>
      </top>
      <bottom style="thin">
        <color indexed="64"/>
      </bottom>
      <diagonal/>
    </border>
    <border>
      <left style="dashed">
        <color theme="1"/>
      </left>
      <right style="medium">
        <color indexed="64"/>
      </right>
      <top style="dotted">
        <color theme="1"/>
      </top>
      <bottom style="dotted">
        <color theme="1"/>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style="thin">
        <color indexed="64"/>
      </top>
      <bottom style="thin">
        <color indexed="64"/>
      </bottom>
      <diagonal/>
    </border>
    <border>
      <left style="dotted">
        <color indexed="64"/>
      </left>
      <right style="dotted">
        <color indexed="64"/>
      </right>
      <top style="dashed">
        <color theme="1"/>
      </top>
      <bottom style="dashed">
        <color theme="1"/>
      </bottom>
      <diagonal/>
    </border>
    <border>
      <left/>
      <right style="dashed">
        <color theme="1"/>
      </right>
      <top style="dashed">
        <color theme="1"/>
      </top>
      <bottom style="dashed">
        <color theme="1"/>
      </bottom>
      <diagonal/>
    </border>
    <border>
      <left style="medium">
        <color indexed="64"/>
      </left>
      <right style="medium">
        <color indexed="64"/>
      </right>
      <top style="medium">
        <color indexed="64"/>
      </top>
      <bottom style="medium">
        <color indexed="64"/>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ashed">
        <color theme="1"/>
      </left>
      <right/>
      <top/>
      <bottom style="dotted">
        <color theme="1"/>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dotted">
        <color indexed="64"/>
      </top>
      <bottom style="dashed">
        <color theme="1"/>
      </bottom>
      <diagonal/>
    </border>
    <border>
      <left style="dashed">
        <color theme="1"/>
      </left>
      <right style="dashed">
        <color theme="1"/>
      </right>
      <top style="dashed">
        <color theme="1"/>
      </top>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theme="1"/>
      </left>
      <right style="dashed">
        <color theme="1"/>
      </right>
      <top/>
      <bottom style="dashed">
        <color theme="1"/>
      </bottom>
      <diagonal/>
    </border>
    <border>
      <left style="dashed">
        <color theme="1"/>
      </left>
      <right/>
      <top/>
      <bottom style="dashed">
        <color theme="1"/>
      </bottom>
      <diagonal/>
    </border>
    <border>
      <left/>
      <right style="dashed">
        <color theme="1"/>
      </right>
      <top style="dashed">
        <color theme="1"/>
      </top>
      <bottom/>
      <diagonal/>
    </border>
    <border>
      <left style="medium">
        <color indexed="64"/>
      </left>
      <right style="dotted">
        <color indexed="64"/>
      </right>
      <top style="medium">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theme="1"/>
      </left>
      <right style="medium">
        <color indexed="64"/>
      </right>
      <top style="medium">
        <color indexed="64"/>
      </top>
      <bottom style="thin">
        <color indexed="64"/>
      </bottom>
      <diagonal/>
    </border>
    <border>
      <left style="dashed">
        <color theme="1"/>
      </left>
      <right style="dashed">
        <color theme="1"/>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medium">
        <color indexed="64"/>
      </left>
      <right/>
      <top style="dashed">
        <color theme="1"/>
      </top>
      <bottom/>
      <diagonal/>
    </border>
    <border>
      <left style="medium">
        <color indexed="64"/>
      </left>
      <right/>
      <top/>
      <bottom style="dashed">
        <color theme="1"/>
      </bottom>
      <diagonal/>
    </border>
    <border>
      <left/>
      <right/>
      <top style="dashed">
        <color theme="1"/>
      </top>
      <bottom/>
      <diagonal/>
    </border>
    <border>
      <left/>
      <right/>
      <top/>
      <bottom style="dashed">
        <color theme="1"/>
      </bottom>
      <diagonal/>
    </border>
    <border>
      <left style="dashed">
        <color indexed="64"/>
      </left>
      <right style="dashed">
        <color indexed="64"/>
      </right>
      <top style="dashed">
        <color indexed="64"/>
      </top>
      <bottom style="dashed">
        <color indexed="64"/>
      </bottom>
      <diagonal/>
    </border>
    <border>
      <left style="dashed">
        <color theme="1"/>
      </left>
      <right style="dashed">
        <color indexed="64"/>
      </right>
      <top style="dashed">
        <color indexed="64"/>
      </top>
      <bottom style="dashed">
        <color indexed="64"/>
      </bottom>
      <diagonal/>
    </border>
    <border>
      <left style="dashed">
        <color indexed="64"/>
      </left>
      <right style="dashed">
        <color indexed="64"/>
      </right>
      <top style="dashed">
        <color theme="1"/>
      </top>
      <bottom/>
      <diagonal/>
    </border>
    <border>
      <left style="dashed">
        <color indexed="64"/>
      </left>
      <right style="dashed">
        <color indexed="64"/>
      </right>
      <top style="dashed">
        <color theme="1"/>
      </top>
      <bottom style="dashed">
        <color indexed="64"/>
      </bottom>
      <diagonal/>
    </border>
    <border>
      <left style="dashed">
        <color theme="1"/>
      </left>
      <right/>
      <top style="dashed">
        <color theme="1"/>
      </top>
      <bottom/>
      <diagonal/>
    </border>
    <border>
      <left style="medium">
        <color theme="1"/>
      </left>
      <right style="dashed">
        <color theme="1"/>
      </right>
      <top style="dashed">
        <color theme="1"/>
      </top>
      <bottom/>
      <diagonal/>
    </border>
    <border>
      <left style="dashed">
        <color theme="1"/>
      </left>
      <right style="medium">
        <color indexed="64"/>
      </right>
      <top style="dashed">
        <color theme="1"/>
      </top>
      <bottom/>
      <diagonal/>
    </border>
    <border>
      <left/>
      <right style="dashed">
        <color theme="1"/>
      </right>
      <top/>
      <bottom style="dashed">
        <color theme="1"/>
      </bottom>
      <diagonal/>
    </border>
    <border>
      <left style="medium">
        <color indexed="64"/>
      </left>
      <right/>
      <top style="dotted">
        <color indexed="64"/>
      </top>
      <bottom style="dashed">
        <color indexed="64"/>
      </bottom>
      <diagonal/>
    </border>
    <border>
      <left style="dashed">
        <color indexed="64"/>
      </left>
      <right style="dotted">
        <color indexed="64"/>
      </right>
      <top style="dotted">
        <color indexed="64"/>
      </top>
      <bottom style="dashed">
        <color theme="1"/>
      </bottom>
      <diagonal/>
    </border>
    <border>
      <left style="medium">
        <color indexed="64"/>
      </left>
      <right style="dashed">
        <color theme="1"/>
      </right>
      <top/>
      <bottom style="dashed">
        <color theme="1"/>
      </bottom>
      <diagonal/>
    </border>
    <border>
      <left style="medium">
        <color indexed="64"/>
      </left>
      <right style="dotted">
        <color indexed="64"/>
      </right>
      <top style="dotted">
        <color indexed="64"/>
      </top>
      <bottom style="dashed">
        <color theme="1"/>
      </bottom>
      <diagonal/>
    </border>
    <border>
      <left style="medium">
        <color indexed="64"/>
      </left>
      <right style="dashed">
        <color indexed="64"/>
      </right>
      <top style="dashed">
        <color theme="1"/>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medium">
        <color indexed="64"/>
      </left>
      <right/>
      <top/>
      <bottom style="dashed">
        <color indexed="64"/>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ashed">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ashed">
        <color indexed="64"/>
      </right>
      <top style="dotted">
        <color indexed="64"/>
      </top>
      <bottom style="medium">
        <color indexed="64"/>
      </bottom>
      <diagonal/>
    </border>
    <border>
      <left style="dashed">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dashed">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theme="1"/>
      </left>
      <right/>
      <top style="dashed">
        <color theme="1"/>
      </top>
      <bottom style="dashed">
        <color theme="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275">
    <xf numFmtId="0" fontId="0" fillId="0" borderId="0" xfId="0"/>
    <xf numFmtId="3" fontId="2" fillId="2" borderId="1"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wrapText="1"/>
    </xf>
    <xf numFmtId="0" fontId="1" fillId="5" borderId="10" xfId="0" applyFont="1" applyFill="1" applyBorder="1" applyAlignment="1">
      <alignment horizontal="left"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justify" vertical="center" wrapText="1"/>
    </xf>
    <xf numFmtId="0" fontId="2" fillId="5" borderId="8" xfId="0" applyFont="1" applyFill="1" applyBorder="1" applyAlignment="1">
      <alignment horizontal="justify" vertical="center" wrapText="1"/>
    </xf>
    <xf numFmtId="0" fontId="2" fillId="5" borderId="8" xfId="0" applyFont="1" applyFill="1" applyBorder="1" applyAlignment="1">
      <alignment horizontal="center" vertical="center" wrapText="1"/>
    </xf>
    <xf numFmtId="0" fontId="1" fillId="5" borderId="11" xfId="0" applyFont="1" applyFill="1" applyBorder="1" applyAlignment="1">
      <alignment horizontal="left"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3" fillId="0" borderId="31" xfId="0" applyFont="1" applyBorder="1" applyAlignment="1">
      <alignment vertical="center"/>
    </xf>
    <xf numFmtId="0" fontId="1" fillId="5" borderId="15" xfId="0" applyFont="1" applyFill="1" applyBorder="1" applyAlignment="1">
      <alignment horizontal="center" vertical="center" wrapText="1"/>
    </xf>
    <xf numFmtId="0" fontId="0" fillId="6" borderId="0" xfId="0" applyFill="1"/>
    <xf numFmtId="0" fontId="0" fillId="7" borderId="0" xfId="0" applyFill="1"/>
    <xf numFmtId="3" fontId="2" fillId="2" borderId="10" xfId="0" applyNumberFormat="1" applyFont="1" applyFill="1" applyBorder="1" applyAlignment="1">
      <alignment horizontal="center" vertical="center" wrapText="1"/>
    </xf>
    <xf numFmtId="0" fontId="0" fillId="0" borderId="0" xfId="0" applyAlignment="1">
      <alignment horizontal="center" vertical="center"/>
    </xf>
    <xf numFmtId="3" fontId="2" fillId="2" borderId="8" xfId="0" applyNumberFormat="1" applyFont="1" applyFill="1" applyBorder="1" applyAlignment="1">
      <alignment horizontal="center" vertical="center" wrapText="1"/>
    </xf>
    <xf numFmtId="3" fontId="2" fillId="2" borderId="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0" fontId="0" fillId="0" borderId="0" xfId="0" applyAlignment="1">
      <alignment wrapText="1"/>
    </xf>
    <xf numFmtId="0" fontId="14" fillId="0" borderId="0" xfId="0" applyFont="1"/>
    <xf numFmtId="3" fontId="2" fillId="2" borderId="41" xfId="0" applyNumberFormat="1" applyFont="1" applyFill="1" applyBorder="1" applyAlignment="1">
      <alignment horizontal="center" vertical="center" wrapText="1"/>
    </xf>
    <xf numFmtId="3" fontId="2" fillId="2" borderId="11" xfId="0" applyNumberFormat="1" applyFont="1" applyFill="1" applyBorder="1" applyAlignment="1">
      <alignment horizontal="center" vertical="center" wrapText="1"/>
    </xf>
    <xf numFmtId="44" fontId="2" fillId="2" borderId="5" xfId="1" applyFont="1" applyFill="1" applyBorder="1" applyAlignment="1">
      <alignment horizontal="center" vertical="center" wrapText="1"/>
    </xf>
    <xf numFmtId="44" fontId="2" fillId="2" borderId="1" xfId="1" applyFont="1" applyFill="1" applyBorder="1" applyAlignment="1">
      <alignment horizontal="center" vertical="center" wrapText="1"/>
    </xf>
    <xf numFmtId="44" fontId="2" fillId="2" borderId="6" xfId="1" applyFont="1" applyFill="1" applyBorder="1" applyAlignment="1">
      <alignment horizontal="center" vertical="center" wrapText="1"/>
    </xf>
    <xf numFmtId="44" fontId="2" fillId="2" borderId="20" xfId="1" applyFont="1" applyFill="1" applyBorder="1" applyAlignment="1">
      <alignment horizontal="center" vertical="center" wrapText="1"/>
    </xf>
    <xf numFmtId="44" fontId="2" fillId="2" borderId="44" xfId="1" applyFont="1" applyFill="1" applyBorder="1" applyAlignment="1">
      <alignment horizontal="center" vertical="center" wrapText="1"/>
    </xf>
    <xf numFmtId="44" fontId="2" fillId="2" borderId="7" xfId="1" applyFont="1" applyFill="1" applyBorder="1" applyAlignment="1">
      <alignment horizontal="center" vertical="center" wrapText="1"/>
    </xf>
    <xf numFmtId="44" fontId="2" fillId="2" borderId="8" xfId="1" applyFont="1" applyFill="1" applyBorder="1" applyAlignment="1">
      <alignment horizontal="center" vertical="center" wrapText="1"/>
    </xf>
    <xf numFmtId="44" fontId="2" fillId="2" borderId="9" xfId="1" applyFont="1" applyFill="1" applyBorder="1" applyAlignment="1">
      <alignment horizontal="center" vertical="center" wrapText="1"/>
    </xf>
    <xf numFmtId="44" fontId="2" fillId="2" borderId="45" xfId="1" applyFont="1" applyFill="1" applyBorder="1" applyAlignment="1">
      <alignment horizontal="center" vertical="center" wrapText="1"/>
    </xf>
    <xf numFmtId="44" fontId="2" fillId="2" borderId="46" xfId="1" applyFont="1" applyFill="1" applyBorder="1" applyAlignment="1">
      <alignment horizontal="center" vertical="center" wrapText="1"/>
    </xf>
    <xf numFmtId="10" fontId="0" fillId="4" borderId="47" xfId="0" applyNumberForma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wrapText="1"/>
    </xf>
    <xf numFmtId="10" fontId="0" fillId="8" borderId="47" xfId="0" applyNumberFormat="1" applyFill="1" applyBorder="1" applyAlignment="1">
      <alignment horizontal="center" vertical="center" wrapText="1"/>
    </xf>
    <xf numFmtId="10" fontId="0" fillId="8" borderId="34" xfId="0" applyNumberFormat="1" applyFill="1" applyBorder="1" applyAlignment="1">
      <alignment horizontal="center" vertical="center" wrapText="1"/>
    </xf>
    <xf numFmtId="0" fontId="13" fillId="0" borderId="0" xfId="0" applyFont="1" applyAlignment="1">
      <alignment vertical="center"/>
    </xf>
    <xf numFmtId="3" fontId="2" fillId="3" borderId="49" xfId="0" applyNumberFormat="1" applyFont="1" applyFill="1" applyBorder="1" applyAlignment="1">
      <alignment horizontal="center" vertical="center" wrapText="1"/>
    </xf>
    <xf numFmtId="3" fontId="2" fillId="2" borderId="49" xfId="0" applyNumberFormat="1" applyFont="1" applyFill="1" applyBorder="1" applyAlignment="1">
      <alignment horizontal="center" vertical="center" wrapText="1"/>
    </xf>
    <xf numFmtId="3" fontId="2" fillId="2" borderId="51" xfId="0" applyNumberFormat="1" applyFont="1" applyFill="1" applyBorder="1" applyAlignment="1">
      <alignment horizontal="center" vertical="center" wrapText="1"/>
    </xf>
    <xf numFmtId="0" fontId="1" fillId="5" borderId="52" xfId="0" applyFont="1" applyFill="1" applyBorder="1" applyAlignment="1">
      <alignment horizontal="left" vertical="center" wrapText="1"/>
    </xf>
    <xf numFmtId="0" fontId="7" fillId="5" borderId="63"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 fillId="5" borderId="64" xfId="0" applyFont="1" applyFill="1" applyBorder="1" applyAlignment="1">
      <alignment horizontal="left" vertical="center" wrapText="1"/>
    </xf>
    <xf numFmtId="0" fontId="3" fillId="0" borderId="53" xfId="0" applyFont="1" applyBorder="1" applyAlignment="1">
      <alignment vertical="center" wrapText="1"/>
    </xf>
    <xf numFmtId="0" fontId="1" fillId="0" borderId="19" xfId="0" applyFont="1" applyBorder="1" applyAlignment="1">
      <alignment vertical="center" wrapText="1"/>
    </xf>
    <xf numFmtId="0" fontId="2" fillId="0" borderId="65" xfId="0" applyFont="1" applyBorder="1" applyAlignment="1">
      <alignment horizontal="justify" vertical="center" wrapText="1"/>
    </xf>
    <xf numFmtId="0" fontId="2" fillId="0" borderId="54" xfId="0" applyFont="1" applyBorder="1" applyAlignment="1">
      <alignment horizontal="center" vertical="center" wrapText="1"/>
    </xf>
    <xf numFmtId="0" fontId="2" fillId="0" borderId="55" xfId="0" applyFont="1" applyBorder="1" applyAlignment="1">
      <alignment vertical="center" wrapText="1"/>
    </xf>
    <xf numFmtId="9" fontId="2" fillId="0" borderId="21" xfId="0" applyNumberFormat="1" applyFont="1" applyBorder="1" applyAlignment="1">
      <alignment horizontal="center" vertical="center" wrapText="1"/>
    </xf>
    <xf numFmtId="0" fontId="11" fillId="10" borderId="50" xfId="0" applyFont="1" applyFill="1" applyBorder="1" applyAlignment="1">
      <alignment horizontal="center" vertical="center" wrapText="1"/>
    </xf>
    <xf numFmtId="0" fontId="5" fillId="9" borderId="35"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1" fillId="11" borderId="42" xfId="0" applyFont="1" applyFill="1" applyBorder="1" applyAlignment="1">
      <alignment vertical="center" wrapText="1"/>
    </xf>
    <xf numFmtId="0" fontId="1" fillId="11" borderId="36" xfId="0" applyFont="1" applyFill="1" applyBorder="1" applyAlignment="1">
      <alignment vertical="center" wrapText="1"/>
    </xf>
    <xf numFmtId="0" fontId="1" fillId="11" borderId="1" xfId="0" applyFont="1" applyFill="1" applyBorder="1" applyAlignment="1">
      <alignment vertical="center" wrapText="1"/>
    </xf>
    <xf numFmtId="0" fontId="1" fillId="11" borderId="15" xfId="0" applyFont="1" applyFill="1" applyBorder="1" applyAlignment="1">
      <alignment vertical="center" wrapText="1"/>
    </xf>
    <xf numFmtId="0" fontId="10" fillId="9" borderId="0" xfId="0" applyFont="1" applyFill="1" applyAlignment="1">
      <alignment horizontal="center" vertical="center" wrapText="1"/>
    </xf>
    <xf numFmtId="0" fontId="8" fillId="10" borderId="12" xfId="0" applyFont="1" applyFill="1" applyBorder="1" applyAlignment="1">
      <alignment horizontal="center" vertical="center" wrapText="1"/>
    </xf>
    <xf numFmtId="10" fontId="0" fillId="8" borderId="67" xfId="0" applyNumberFormat="1" applyFill="1" applyBorder="1" applyAlignment="1">
      <alignment horizontal="center" vertical="center" wrapText="1"/>
    </xf>
    <xf numFmtId="10" fontId="0" fillId="8" borderId="68" xfId="0" applyNumberFormat="1" applyFill="1" applyBorder="1" applyAlignment="1">
      <alignment horizontal="center" vertical="center" wrapText="1"/>
    </xf>
    <xf numFmtId="0" fontId="1" fillId="11" borderId="22" xfId="0" applyFont="1" applyFill="1" applyBorder="1" applyAlignment="1">
      <alignment horizontal="center" vertical="center" wrapText="1"/>
    </xf>
    <xf numFmtId="0" fontId="1" fillId="11" borderId="23"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1" fontId="4" fillId="0" borderId="53" xfId="0" applyNumberFormat="1" applyFont="1" applyBorder="1" applyAlignment="1">
      <alignment horizontal="center" vertical="center" wrapText="1"/>
    </xf>
    <xf numFmtId="3" fontId="2" fillId="3" borderId="71" xfId="0" applyNumberFormat="1" applyFont="1" applyFill="1" applyBorder="1" applyAlignment="1">
      <alignment horizontal="center" vertical="center" wrapText="1"/>
    </xf>
    <xf numFmtId="3" fontId="2" fillId="3" borderId="72" xfId="0" applyNumberFormat="1" applyFont="1" applyFill="1" applyBorder="1" applyAlignment="1">
      <alignment horizontal="center" vertical="center" wrapText="1"/>
    </xf>
    <xf numFmtId="0" fontId="2" fillId="5" borderId="73" xfId="0" applyFont="1" applyFill="1" applyBorder="1" applyAlignment="1">
      <alignment horizontal="justify" vertical="center" wrapText="1"/>
    </xf>
    <xf numFmtId="10" fontId="0" fillId="4" borderId="66" xfId="0" applyNumberFormat="1" applyFill="1" applyBorder="1" applyAlignment="1">
      <alignment horizontal="center" vertical="center" wrapText="1"/>
    </xf>
    <xf numFmtId="1" fontId="4" fillId="0" borderId="74" xfId="0" applyNumberFormat="1" applyFont="1" applyBorder="1" applyAlignment="1">
      <alignment horizontal="center" vertical="center" wrapText="1"/>
    </xf>
    <xf numFmtId="3" fontId="2" fillId="3" borderId="37" xfId="0" applyNumberFormat="1" applyFont="1" applyFill="1" applyBorder="1" applyAlignment="1">
      <alignment horizontal="center" vertical="center" wrapText="1"/>
    </xf>
    <xf numFmtId="3" fontId="2" fillId="3" borderId="38" xfId="0" applyNumberFormat="1" applyFont="1" applyFill="1" applyBorder="1" applyAlignment="1">
      <alignment horizontal="center" vertical="center" wrapText="1"/>
    </xf>
    <xf numFmtId="10" fontId="0" fillId="8" borderId="75" xfId="0" applyNumberFormat="1" applyFill="1" applyBorder="1" applyAlignment="1">
      <alignment horizontal="center" vertical="center" wrapText="1"/>
    </xf>
    <xf numFmtId="10" fontId="0" fillId="8" borderId="76" xfId="0" applyNumberFormat="1" applyFill="1" applyBorder="1" applyAlignment="1">
      <alignment horizontal="center" vertical="center" wrapText="1"/>
    </xf>
    <xf numFmtId="10" fontId="0" fillId="8" borderId="69" xfId="0" applyNumberFormat="1" applyFill="1" applyBorder="1" applyAlignment="1">
      <alignment horizontal="center" vertical="center" wrapText="1"/>
    </xf>
    <xf numFmtId="10" fontId="0" fillId="8" borderId="39" xfId="0" applyNumberFormat="1" applyFill="1" applyBorder="1" applyAlignment="1">
      <alignment horizontal="center" vertical="center" wrapText="1"/>
    </xf>
    <xf numFmtId="10" fontId="0" fillId="8" borderId="70" xfId="0" applyNumberFormat="1" applyFill="1" applyBorder="1" applyAlignment="1">
      <alignment horizontal="center" vertical="center" wrapText="1"/>
    </xf>
    <xf numFmtId="0" fontId="5" fillId="3" borderId="32" xfId="0" applyFont="1" applyFill="1" applyBorder="1" applyAlignment="1">
      <alignment horizontal="left" vertical="center" wrapText="1"/>
    </xf>
    <xf numFmtId="0" fontId="5" fillId="9" borderId="32" xfId="0" applyFont="1" applyFill="1" applyBorder="1" applyAlignment="1">
      <alignment horizontal="left" vertical="center" wrapText="1"/>
    </xf>
    <xf numFmtId="0" fontId="1" fillId="11" borderId="32"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5" borderId="33" xfId="0" applyFont="1" applyFill="1" applyBorder="1" applyAlignment="1">
      <alignment horizontal="left" vertical="center" wrapText="1"/>
    </xf>
    <xf numFmtId="3" fontId="2" fillId="3" borderId="77" xfId="0" applyNumberFormat="1" applyFont="1" applyFill="1" applyBorder="1" applyAlignment="1">
      <alignment horizontal="center" vertical="center" wrapText="1"/>
    </xf>
    <xf numFmtId="3" fontId="2" fillId="3" borderId="78" xfId="0" applyNumberFormat="1" applyFont="1" applyFill="1" applyBorder="1" applyAlignment="1">
      <alignment horizontal="center" vertical="center" wrapText="1"/>
    </xf>
    <xf numFmtId="10" fontId="0" fillId="4" borderId="34" xfId="0" applyNumberFormat="1" applyFill="1" applyBorder="1" applyAlignment="1">
      <alignment horizontal="center" vertical="center" wrapText="1"/>
    </xf>
    <xf numFmtId="10" fontId="0" fillId="4" borderId="43" xfId="0" applyNumberFormat="1" applyFill="1" applyBorder="1" applyAlignment="1">
      <alignment horizontal="center" vertical="center" wrapText="1"/>
    </xf>
    <xf numFmtId="10" fontId="0" fillId="4" borderId="76" xfId="0" applyNumberFormat="1" applyFill="1" applyBorder="1" applyAlignment="1">
      <alignment horizontal="center" vertical="center" wrapText="1"/>
    </xf>
    <xf numFmtId="0" fontId="2" fillId="11" borderId="23" xfId="0" applyFont="1" applyFill="1" applyBorder="1" applyAlignment="1">
      <alignment horizontal="center" vertical="center" wrapText="1"/>
    </xf>
    <xf numFmtId="0" fontId="2" fillId="11" borderId="24" xfId="0" applyFont="1" applyFill="1" applyBorder="1" applyAlignment="1">
      <alignment horizontal="center" vertical="center" wrapText="1"/>
    </xf>
    <xf numFmtId="0" fontId="2" fillId="11" borderId="25"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5" fillId="3" borderId="21" xfId="0" applyFont="1" applyFill="1" applyBorder="1" applyAlignment="1">
      <alignment vertical="center" wrapText="1"/>
    </xf>
    <xf numFmtId="0" fontId="5" fillId="3" borderId="80" xfId="0" applyFont="1" applyFill="1" applyBorder="1" applyAlignment="1">
      <alignment vertical="center" wrapText="1"/>
    </xf>
    <xf numFmtId="10" fontId="0" fillId="4" borderId="81" xfId="0" applyNumberFormat="1" applyFill="1" applyBorder="1" applyAlignment="1">
      <alignment horizontal="center" vertical="center" wrapText="1"/>
    </xf>
    <xf numFmtId="10" fontId="0" fillId="4" borderId="82" xfId="0" applyNumberFormat="1" applyFill="1" applyBorder="1" applyAlignment="1">
      <alignment horizontal="center" vertical="center" wrapText="1"/>
    </xf>
    <xf numFmtId="10" fontId="0" fillId="4" borderId="83" xfId="0" applyNumberFormat="1" applyFill="1" applyBorder="1" applyAlignment="1">
      <alignment horizontal="center" vertical="center" wrapText="1"/>
    </xf>
    <xf numFmtId="164" fontId="1" fillId="5" borderId="32" xfId="0" applyNumberFormat="1" applyFont="1" applyFill="1" applyBorder="1" applyAlignment="1">
      <alignment horizontal="center" vertical="center" wrapText="1"/>
    </xf>
    <xf numFmtId="10" fontId="0" fillId="4" borderId="84" xfId="0" applyNumberFormat="1" applyFill="1" applyBorder="1" applyAlignment="1">
      <alignment horizontal="center" vertical="center" wrapText="1"/>
    </xf>
    <xf numFmtId="164" fontId="4" fillId="5" borderId="16" xfId="1" applyNumberFormat="1" applyFont="1" applyFill="1" applyBorder="1" applyAlignment="1">
      <alignment horizontal="center" vertical="center" wrapText="1"/>
    </xf>
    <xf numFmtId="164" fontId="1" fillId="5" borderId="33" xfId="0" applyNumberFormat="1" applyFont="1" applyFill="1" applyBorder="1" applyAlignment="1">
      <alignment horizontal="center" vertical="center" wrapText="1"/>
    </xf>
    <xf numFmtId="10" fontId="0" fillId="4" borderId="85" xfId="0" applyNumberFormat="1" applyFill="1" applyBorder="1" applyAlignment="1">
      <alignment horizontal="center" vertical="center" wrapText="1"/>
    </xf>
    <xf numFmtId="10" fontId="0" fillId="4" borderId="86" xfId="0" applyNumberFormat="1" applyFill="1" applyBorder="1" applyAlignment="1">
      <alignment horizontal="center" vertical="center" wrapText="1"/>
    </xf>
    <xf numFmtId="10" fontId="0" fillId="4" borderId="87" xfId="0" applyNumberFormat="1" applyFill="1" applyBorder="1" applyAlignment="1">
      <alignment horizontal="center" vertical="center" wrapText="1"/>
    </xf>
    <xf numFmtId="0" fontId="5" fillId="9" borderId="36" xfId="0" applyFont="1" applyFill="1" applyBorder="1" applyAlignment="1">
      <alignment horizontal="left" vertical="center" wrapText="1"/>
    </xf>
    <xf numFmtId="0" fontId="1" fillId="11" borderId="36"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98" xfId="0" applyFont="1" applyFill="1" applyBorder="1" applyAlignment="1">
      <alignment horizontal="left" vertical="center" wrapText="1"/>
    </xf>
    <xf numFmtId="0" fontId="1" fillId="11" borderId="54" xfId="0" applyFont="1" applyFill="1" applyBorder="1" applyAlignment="1">
      <alignment horizontal="justify" vertical="center" wrapText="1"/>
    </xf>
    <xf numFmtId="0" fontId="1" fillId="5" borderId="82" xfId="0" applyFont="1" applyFill="1" applyBorder="1" applyAlignment="1">
      <alignment horizontal="justify" vertical="center" wrapText="1"/>
    </xf>
    <xf numFmtId="0" fontId="1" fillId="11" borderId="82" xfId="0" applyFont="1" applyFill="1" applyBorder="1" applyAlignment="1">
      <alignment horizontal="justify" vertical="center" wrapText="1"/>
    </xf>
    <xf numFmtId="0" fontId="1" fillId="5" borderId="109" xfId="0" applyFont="1" applyFill="1" applyBorder="1" applyAlignment="1">
      <alignment horizontal="justify" vertical="center" wrapText="1"/>
    </xf>
    <xf numFmtId="0" fontId="1" fillId="5" borderId="112" xfId="0" applyFont="1" applyFill="1" applyBorder="1" applyAlignment="1">
      <alignment horizontal="justify" vertical="center" wrapText="1"/>
    </xf>
    <xf numFmtId="0" fontId="1" fillId="5" borderId="54" xfId="0" applyFont="1" applyFill="1" applyBorder="1" applyAlignment="1">
      <alignment horizontal="justify" vertical="center" wrapText="1"/>
    </xf>
    <xf numFmtId="0" fontId="1" fillId="5" borderId="118" xfId="0" applyFont="1" applyFill="1" applyBorder="1" applyAlignment="1">
      <alignment horizontal="justify" vertical="center" wrapText="1"/>
    </xf>
    <xf numFmtId="3" fontId="9" fillId="9" borderId="15" xfId="0" applyNumberFormat="1" applyFont="1" applyFill="1" applyBorder="1" applyAlignment="1">
      <alignment horizontal="center" vertical="center" wrapText="1"/>
    </xf>
    <xf numFmtId="10" fontId="17" fillId="4" borderId="47" xfId="0" applyNumberFormat="1" applyFont="1" applyFill="1" applyBorder="1" applyAlignment="1">
      <alignment horizontal="center" vertical="center" wrapText="1"/>
    </xf>
    <xf numFmtId="3" fontId="19" fillId="11" borderId="15" xfId="0" applyNumberFormat="1" applyFont="1" applyFill="1" applyBorder="1" applyAlignment="1">
      <alignment horizontal="center" vertical="center" wrapText="1"/>
    </xf>
    <xf numFmtId="3" fontId="17" fillId="2" borderId="49"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3" fontId="17" fillId="2" borderId="10" xfId="0" applyNumberFormat="1" applyFont="1" applyFill="1" applyBorder="1" applyAlignment="1">
      <alignment horizontal="center" vertical="center" wrapText="1"/>
    </xf>
    <xf numFmtId="3" fontId="17" fillId="2" borderId="40" xfId="0" applyNumberFormat="1" applyFont="1" applyFill="1" applyBorder="1" applyAlignment="1">
      <alignment horizontal="center" vertical="center" wrapText="1"/>
    </xf>
    <xf numFmtId="3" fontId="17" fillId="2" borderId="6" xfId="0" applyNumberFormat="1" applyFont="1" applyFill="1" applyBorder="1" applyAlignment="1">
      <alignment horizontal="center" vertical="center" wrapText="1"/>
    </xf>
    <xf numFmtId="3" fontId="19" fillId="5" borderId="64" xfId="0" applyNumberFormat="1" applyFont="1" applyFill="1" applyBorder="1" applyAlignment="1">
      <alignment horizontal="center" vertical="center" wrapText="1"/>
    </xf>
    <xf numFmtId="3" fontId="17" fillId="2" borderId="73" xfId="0" applyNumberFormat="1" applyFont="1" applyFill="1" applyBorder="1" applyAlignment="1">
      <alignment horizontal="center" vertical="center" wrapText="1"/>
    </xf>
    <xf numFmtId="3" fontId="17" fillId="2" borderId="65" xfId="0" applyNumberFormat="1" applyFont="1" applyFill="1" applyBorder="1" applyAlignment="1">
      <alignment horizontal="center" vertical="center" wrapText="1"/>
    </xf>
    <xf numFmtId="3" fontId="17" fillId="2" borderId="99" xfId="0" applyNumberFormat="1" applyFont="1" applyFill="1" applyBorder="1" applyAlignment="1">
      <alignment horizontal="center" vertical="center" wrapText="1"/>
    </xf>
    <xf numFmtId="3" fontId="17" fillId="2" borderId="100" xfId="0" applyNumberFormat="1" applyFont="1" applyFill="1" applyBorder="1" applyAlignment="1">
      <alignment horizontal="center" vertical="center" wrapText="1"/>
    </xf>
    <xf numFmtId="3" fontId="17" fillId="2" borderId="101" xfId="0" applyNumberFormat="1" applyFont="1" applyFill="1" applyBorder="1" applyAlignment="1">
      <alignment horizontal="center" vertical="center" wrapText="1"/>
    </xf>
    <xf numFmtId="4" fontId="17" fillId="2" borderId="100" xfId="0" applyNumberFormat="1" applyFont="1" applyFill="1" applyBorder="1" applyAlignment="1">
      <alignment horizontal="center" vertical="center" wrapText="1"/>
    </xf>
    <xf numFmtId="3" fontId="17" fillId="2" borderId="51" xfId="0" applyNumberFormat="1" applyFont="1" applyFill="1" applyBorder="1" applyAlignment="1">
      <alignment horizontal="center" vertical="center" wrapText="1"/>
    </xf>
    <xf numFmtId="3" fontId="17" fillId="2" borderId="8" xfId="0" applyNumberFormat="1" applyFont="1" applyFill="1" applyBorder="1" applyAlignment="1">
      <alignment horizontal="center" vertical="center" wrapText="1"/>
    </xf>
    <xf numFmtId="3" fontId="17" fillId="2" borderId="11" xfId="0" applyNumberFormat="1" applyFont="1" applyFill="1" applyBorder="1" applyAlignment="1">
      <alignment horizontal="center" vertical="center" wrapText="1"/>
    </xf>
    <xf numFmtId="3" fontId="17" fillId="2" borderId="41" xfId="0" applyNumberFormat="1" applyFont="1" applyFill="1" applyBorder="1" applyAlignment="1">
      <alignment horizontal="center" vertical="center" wrapText="1"/>
    </xf>
    <xf numFmtId="3" fontId="17" fillId="2" borderId="9" xfId="0" applyNumberFormat="1" applyFont="1" applyFill="1" applyBorder="1" applyAlignment="1">
      <alignment horizontal="center" vertical="center" wrapText="1"/>
    </xf>
    <xf numFmtId="10" fontId="17" fillId="4" borderId="120" xfId="0" applyNumberFormat="1" applyFont="1" applyFill="1" applyBorder="1" applyAlignment="1">
      <alignment horizontal="center" vertical="center" wrapText="1"/>
    </xf>
    <xf numFmtId="0" fontId="17" fillId="5" borderId="73" xfId="0" applyFont="1" applyFill="1" applyBorder="1" applyAlignment="1">
      <alignment horizontal="justify" vertical="center" wrapText="1"/>
    </xf>
    <xf numFmtId="0" fontId="9" fillId="9" borderId="32" xfId="0" applyFont="1" applyFill="1" applyBorder="1" applyAlignment="1">
      <alignment horizontal="left" vertical="center" wrapText="1"/>
    </xf>
    <xf numFmtId="0" fontId="19" fillId="11" borderId="32" xfId="0" applyFont="1" applyFill="1" applyBorder="1" applyAlignment="1">
      <alignment horizontal="left" vertical="center" wrapText="1"/>
    </xf>
    <xf numFmtId="0" fontId="19" fillId="5" borderId="32" xfId="0" applyFont="1" applyFill="1" applyBorder="1" applyAlignment="1">
      <alignment horizontal="left" vertical="center" wrapText="1"/>
    </xf>
    <xf numFmtId="0" fontId="19" fillId="5" borderId="33" xfId="0" applyFont="1" applyFill="1" applyBorder="1" applyAlignment="1">
      <alignment horizontal="left" vertical="center" wrapText="1"/>
    </xf>
    <xf numFmtId="0" fontId="21" fillId="0" borderId="53" xfId="0" applyFont="1" applyBorder="1" applyAlignment="1">
      <alignment vertical="center" wrapText="1"/>
    </xf>
    <xf numFmtId="0" fontId="17" fillId="0" borderId="65" xfId="0" applyFont="1" applyBorder="1" applyAlignment="1">
      <alignment horizontal="justify" vertical="center" wrapText="1"/>
    </xf>
    <xf numFmtId="0" fontId="17" fillId="0" borderId="54" xfId="0" applyFont="1" applyBorder="1" applyAlignment="1">
      <alignment horizontal="center" vertical="center" wrapText="1"/>
    </xf>
    <xf numFmtId="0" fontId="20" fillId="9" borderId="95" xfId="0" applyFont="1" applyFill="1" applyBorder="1" applyAlignment="1">
      <alignment horizontal="left" vertical="center" wrapText="1"/>
    </xf>
    <xf numFmtId="0" fontId="20" fillId="9" borderId="1" xfId="0" applyFont="1" applyFill="1" applyBorder="1" applyAlignment="1">
      <alignment horizontal="center" vertical="center" wrapText="1"/>
    </xf>
    <xf numFmtId="0" fontId="20" fillId="9" borderId="96" xfId="0" applyFont="1" applyFill="1" applyBorder="1" applyAlignment="1">
      <alignment horizontal="left" vertical="center" wrapText="1"/>
    </xf>
    <xf numFmtId="0" fontId="20" fillId="9" borderId="97"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7" fillId="11" borderId="54" xfId="0" applyFont="1" applyFill="1" applyBorder="1" applyAlignment="1">
      <alignment horizontal="left" vertical="center" wrapText="1"/>
    </xf>
    <xf numFmtId="0" fontId="17" fillId="11" borderId="119" xfId="0" applyFont="1" applyFill="1" applyBorder="1" applyAlignment="1">
      <alignment horizontal="center" vertical="center" wrapText="1"/>
    </xf>
    <xf numFmtId="0" fontId="19" fillId="5" borderId="81" xfId="0" applyFont="1" applyFill="1" applyBorder="1" applyAlignment="1">
      <alignment horizontal="center" vertical="center" wrapText="1"/>
    </xf>
    <xf numFmtId="0" fontId="17" fillId="5" borderId="82" xfId="0" applyFont="1" applyFill="1" applyBorder="1" applyAlignment="1">
      <alignment horizontal="left" vertical="center" wrapText="1"/>
    </xf>
    <xf numFmtId="0" fontId="17" fillId="5" borderId="82" xfId="0" applyFont="1" applyFill="1" applyBorder="1" applyAlignment="1">
      <alignment horizontal="center" vertical="center" wrapText="1"/>
    </xf>
    <xf numFmtId="0" fontId="19" fillId="5" borderId="103" xfId="0" applyFont="1" applyFill="1" applyBorder="1" applyAlignment="1">
      <alignment horizontal="center" vertical="center" wrapText="1"/>
    </xf>
    <xf numFmtId="0" fontId="19" fillId="11" borderId="105" xfId="0" applyFont="1" applyFill="1" applyBorder="1" applyAlignment="1">
      <alignment horizontal="center" vertical="center" wrapText="1"/>
    </xf>
    <xf numFmtId="0" fontId="19" fillId="11" borderId="1" xfId="0" applyFont="1" applyFill="1" applyBorder="1" applyAlignment="1">
      <alignment horizontal="justify" vertical="center" wrapText="1"/>
    </xf>
    <xf numFmtId="0" fontId="17" fillId="11" borderId="82" xfId="0" applyFont="1" applyFill="1" applyBorder="1" applyAlignment="1">
      <alignment horizontal="left" vertical="center" wrapText="1"/>
    </xf>
    <xf numFmtId="0" fontId="17" fillId="11" borderId="82" xfId="0" applyFont="1" applyFill="1" applyBorder="1" applyAlignment="1">
      <alignment horizontal="center" vertical="center" wrapText="1"/>
    </xf>
    <xf numFmtId="0" fontId="19" fillId="5" borderId="28"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07" xfId="0" applyFont="1" applyFill="1" applyBorder="1" applyAlignment="1">
      <alignment horizontal="center" vertical="center" wrapText="1"/>
    </xf>
    <xf numFmtId="0" fontId="17" fillId="5" borderId="109" xfId="0" applyFont="1" applyFill="1" applyBorder="1" applyAlignment="1">
      <alignment horizontal="left" vertical="center" wrapText="1"/>
    </xf>
    <xf numFmtId="0" fontId="17" fillId="5" borderId="109" xfId="0" applyFont="1" applyFill="1" applyBorder="1" applyAlignment="1">
      <alignment horizontal="center" vertical="center" wrapText="1"/>
    </xf>
    <xf numFmtId="0" fontId="19" fillId="5" borderId="110" xfId="0" applyFont="1" applyFill="1" applyBorder="1" applyAlignment="1">
      <alignment horizontal="center" vertical="center" wrapText="1"/>
    </xf>
    <xf numFmtId="0" fontId="17" fillId="5" borderId="112" xfId="0" applyFont="1" applyFill="1" applyBorder="1" applyAlignment="1">
      <alignment horizontal="left" vertical="center" wrapText="1"/>
    </xf>
    <xf numFmtId="0" fontId="17" fillId="5" borderId="112" xfId="0" applyFont="1" applyFill="1" applyBorder="1" applyAlignment="1">
      <alignment horizontal="center" vertical="center" wrapText="1"/>
    </xf>
    <xf numFmtId="0" fontId="17" fillId="5" borderId="114" xfId="0" applyFont="1" applyFill="1" applyBorder="1" applyAlignment="1">
      <alignment horizontal="left" vertical="center" wrapText="1"/>
    </xf>
    <xf numFmtId="0" fontId="17" fillId="5" borderId="54" xfId="0" applyFont="1" applyFill="1" applyBorder="1" applyAlignment="1">
      <alignment horizontal="center" vertical="center" wrapText="1"/>
    </xf>
    <xf numFmtId="0" fontId="19" fillId="5" borderId="115" xfId="0" applyFont="1" applyFill="1" applyBorder="1" applyAlignment="1">
      <alignment horizontal="center" vertical="center" wrapText="1"/>
    </xf>
    <xf numFmtId="0" fontId="17" fillId="5" borderId="54" xfId="0" applyFont="1" applyFill="1" applyBorder="1" applyAlignment="1">
      <alignment horizontal="left" vertical="center" wrapText="1"/>
    </xf>
    <xf numFmtId="0" fontId="19" fillId="5" borderId="116" xfId="0" applyFont="1" applyFill="1" applyBorder="1" applyAlignment="1">
      <alignment horizontal="center" vertical="center" wrapText="1"/>
    </xf>
    <xf numFmtId="0" fontId="17" fillId="5" borderId="118" xfId="0" applyFont="1" applyFill="1" applyBorder="1" applyAlignment="1">
      <alignment horizontal="left" vertical="center" wrapText="1"/>
    </xf>
    <xf numFmtId="0" fontId="17" fillId="5" borderId="118" xfId="0" applyFont="1" applyFill="1" applyBorder="1" applyAlignment="1">
      <alignment horizontal="center" vertical="center" wrapText="1"/>
    </xf>
    <xf numFmtId="10" fontId="17" fillId="0" borderId="21" xfId="0" applyNumberFormat="1" applyFont="1" applyBorder="1" applyAlignment="1">
      <alignment horizontal="center" vertical="center" wrapText="1"/>
    </xf>
    <xf numFmtId="10" fontId="18" fillId="0" borderId="53" xfId="2" applyNumberFormat="1" applyFont="1" applyBorder="1" applyAlignment="1">
      <alignment horizontal="center" vertical="center" wrapText="1"/>
    </xf>
    <xf numFmtId="10" fontId="17" fillId="3" borderId="71" xfId="2" applyNumberFormat="1" applyFont="1" applyFill="1" applyBorder="1" applyAlignment="1">
      <alignment horizontal="center" vertical="center" wrapText="1"/>
    </xf>
    <xf numFmtId="10" fontId="17" fillId="3" borderId="72" xfId="2" applyNumberFormat="1" applyFont="1" applyFill="1" applyBorder="1" applyAlignment="1">
      <alignment horizontal="center" vertical="center" wrapText="1"/>
    </xf>
    <xf numFmtId="10" fontId="17" fillId="3" borderId="1" xfId="2" applyNumberFormat="1" applyFont="1" applyFill="1" applyBorder="1" applyAlignment="1">
      <alignment horizontal="center" vertical="center" wrapText="1"/>
    </xf>
    <xf numFmtId="3" fontId="17" fillId="2" borderId="121" xfId="0" applyNumberFormat="1" applyFont="1" applyFill="1" applyBorder="1" applyAlignment="1">
      <alignment horizontal="center" vertical="center" wrapText="1"/>
    </xf>
    <xf numFmtId="3" fontId="17" fillId="2" borderId="71" xfId="0" applyNumberFormat="1" applyFont="1" applyFill="1" applyBorder="1" applyAlignment="1">
      <alignment horizontal="center" vertical="center" wrapText="1"/>
    </xf>
    <xf numFmtId="10" fontId="17" fillId="4" borderId="122" xfId="0" applyNumberFormat="1" applyFont="1" applyFill="1" applyBorder="1" applyAlignment="1">
      <alignment horizontal="center" vertical="center" wrapText="1"/>
    </xf>
    <xf numFmtId="10" fontId="17" fillId="4" borderId="123" xfId="0" applyNumberFormat="1" applyFont="1" applyFill="1" applyBorder="1" applyAlignment="1">
      <alignment horizontal="center" vertical="center" wrapText="1"/>
    </xf>
    <xf numFmtId="10" fontId="17" fillId="4" borderId="34" xfId="0" applyNumberFormat="1" applyFont="1" applyFill="1" applyBorder="1" applyAlignment="1">
      <alignment horizontal="center" vertical="center" wrapText="1"/>
    </xf>
    <xf numFmtId="10" fontId="17" fillId="4" borderId="68" xfId="0" applyNumberFormat="1" applyFont="1" applyFill="1" applyBorder="1" applyAlignment="1">
      <alignment horizontal="center" vertical="center" wrapText="1"/>
    </xf>
    <xf numFmtId="0" fontId="7" fillId="5" borderId="122" xfId="0" applyFont="1" applyFill="1" applyBorder="1" applyAlignment="1">
      <alignment horizontal="center" vertical="center" wrapText="1"/>
    </xf>
    <xf numFmtId="0" fontId="7" fillId="11" borderId="122" xfId="0" applyFont="1" applyFill="1" applyBorder="1" applyAlignment="1">
      <alignment horizontal="center" vertical="center" wrapText="1"/>
    </xf>
    <xf numFmtId="0" fontId="7" fillId="11" borderId="124" xfId="0" applyFont="1" applyFill="1" applyBorder="1" applyAlignment="1">
      <alignment horizontal="center" vertical="center" wrapText="1"/>
    </xf>
    <xf numFmtId="10" fontId="17" fillId="4" borderId="125" xfId="0" applyNumberFormat="1" applyFont="1" applyFill="1" applyBorder="1" applyAlignment="1">
      <alignment horizontal="center" vertical="center" wrapText="1"/>
    </xf>
    <xf numFmtId="10" fontId="17" fillId="4" borderId="126" xfId="0" applyNumberFormat="1" applyFont="1" applyFill="1" applyBorder="1" applyAlignment="1">
      <alignment horizontal="center" vertical="center" wrapText="1"/>
    </xf>
    <xf numFmtId="10" fontId="17" fillId="4" borderId="39" xfId="0" applyNumberFormat="1" applyFont="1" applyFill="1" applyBorder="1" applyAlignment="1">
      <alignment horizontal="center" vertical="center" wrapText="1"/>
    </xf>
    <xf numFmtId="0" fontId="19" fillId="0" borderId="19" xfId="0" applyFont="1" applyBorder="1" applyAlignment="1">
      <alignment horizontal="justify" vertical="center" wrapText="1"/>
    </xf>
    <xf numFmtId="0" fontId="19" fillId="11" borderId="102" xfId="0" applyFont="1" applyFill="1" applyBorder="1" applyAlignment="1">
      <alignment horizontal="justify" vertical="center" wrapText="1"/>
    </xf>
    <xf numFmtId="0" fontId="19" fillId="5" borderId="82" xfId="0" applyFont="1" applyFill="1" applyBorder="1" applyAlignment="1">
      <alignment horizontal="justify" vertical="center" wrapText="1"/>
    </xf>
    <xf numFmtId="0" fontId="19" fillId="5" borderId="104" xfId="0" applyFont="1" applyFill="1" applyBorder="1" applyAlignment="1">
      <alignment horizontal="justify" vertical="center" wrapText="1"/>
    </xf>
    <xf numFmtId="0" fontId="19" fillId="11" borderId="82" xfId="0" applyFont="1" applyFill="1" applyBorder="1" applyAlignment="1">
      <alignment horizontal="justify" vertical="center" wrapText="1"/>
    </xf>
    <xf numFmtId="0" fontId="19" fillId="5" borderId="108" xfId="0" applyFont="1" applyFill="1" applyBorder="1" applyAlignment="1">
      <alignment horizontal="justify" vertical="center" wrapText="1"/>
    </xf>
    <xf numFmtId="0" fontId="19" fillId="5" borderId="111" xfId="0" applyFont="1" applyFill="1" applyBorder="1" applyAlignment="1">
      <alignment horizontal="justify" vertical="center" wrapText="1"/>
    </xf>
    <xf numFmtId="0" fontId="19" fillId="5" borderId="113" xfId="0" applyFont="1" applyFill="1" applyBorder="1" applyAlignment="1">
      <alignment horizontal="justify" vertical="center" wrapText="1"/>
    </xf>
    <xf numFmtId="0" fontId="19" fillId="5" borderId="54" xfId="0" applyFont="1" applyFill="1" applyBorder="1" applyAlignment="1">
      <alignment horizontal="justify" vertical="center" wrapText="1"/>
    </xf>
    <xf numFmtId="0" fontId="19" fillId="5" borderId="117" xfId="0" applyFont="1" applyFill="1" applyBorder="1" applyAlignment="1">
      <alignment horizontal="justify" vertical="center" wrapText="1"/>
    </xf>
    <xf numFmtId="3" fontId="19" fillId="5" borderId="16" xfId="0" applyNumberFormat="1" applyFont="1" applyFill="1" applyBorder="1" applyAlignment="1">
      <alignment horizontal="center" vertical="center" wrapText="1"/>
    </xf>
    <xf numFmtId="3" fontId="19" fillId="11" borderId="64" xfId="0" applyNumberFormat="1" applyFont="1" applyFill="1" applyBorder="1" applyAlignment="1">
      <alignment horizontal="center" vertical="center" wrapText="1"/>
    </xf>
    <xf numFmtId="10" fontId="17" fillId="3" borderId="6" xfId="2" applyNumberFormat="1" applyFont="1" applyFill="1" applyBorder="1" applyAlignment="1">
      <alignment horizontal="center" vertical="center" wrapText="1"/>
    </xf>
    <xf numFmtId="10" fontId="17" fillId="4" borderId="127" xfId="0" applyNumberFormat="1" applyFont="1" applyFill="1" applyBorder="1" applyAlignment="1">
      <alignment horizontal="center" vertical="center" wrapText="1"/>
    </xf>
    <xf numFmtId="10" fontId="17" fillId="4" borderId="128" xfId="0" applyNumberFormat="1" applyFont="1" applyFill="1" applyBorder="1" applyAlignment="1">
      <alignment horizontal="center" vertical="center" wrapText="1"/>
    </xf>
    <xf numFmtId="0" fontId="15" fillId="0" borderId="30" xfId="0" applyFont="1" applyBorder="1" applyAlignment="1">
      <alignment horizontal="center" vertical="top" wrapText="1"/>
    </xf>
    <xf numFmtId="0" fontId="15" fillId="0" borderId="30" xfId="0" applyFont="1" applyBorder="1" applyAlignment="1">
      <alignment horizontal="center" vertical="top"/>
    </xf>
    <xf numFmtId="0" fontId="15" fillId="0" borderId="30" xfId="0" applyFont="1" applyBorder="1" applyAlignment="1">
      <alignment horizontal="center" vertical="center" wrapText="1"/>
    </xf>
    <xf numFmtId="0" fontId="15" fillId="0" borderId="30" xfId="0" applyFont="1" applyBorder="1" applyAlignment="1">
      <alignment horizontal="center" vertical="center"/>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16" xfId="0" applyFont="1" applyFill="1" applyBorder="1" applyAlignment="1">
      <alignment horizontal="center" vertical="center" wrapText="1"/>
    </xf>
    <xf numFmtId="0" fontId="9" fillId="9" borderId="91" xfId="0" applyFont="1" applyFill="1" applyBorder="1" applyAlignment="1">
      <alignment horizontal="center" vertical="center" wrapText="1"/>
    </xf>
    <xf numFmtId="0" fontId="9" fillId="9" borderId="92" xfId="0" applyFont="1" applyFill="1" applyBorder="1" applyAlignment="1">
      <alignment horizontal="center" vertical="center" wrapText="1"/>
    </xf>
    <xf numFmtId="0" fontId="9" fillId="9" borderId="93" xfId="0" applyFont="1" applyFill="1" applyBorder="1" applyAlignment="1">
      <alignment horizontal="justify" vertical="center" wrapText="1"/>
    </xf>
    <xf numFmtId="0" fontId="9" fillId="9" borderId="94" xfId="0" applyFont="1" applyFill="1" applyBorder="1" applyAlignment="1">
      <alignment horizontal="justify" vertical="center" wrapText="1"/>
    </xf>
    <xf numFmtId="0" fontId="8" fillId="10" borderId="14"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28"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29" xfId="0" applyFont="1" applyFill="1" applyBorder="1" applyAlignment="1">
      <alignment horizontal="center" vertical="center" wrapText="1"/>
    </xf>
    <xf numFmtId="0" fontId="10" fillId="9" borderId="27" xfId="0" applyFont="1" applyFill="1" applyBorder="1" applyAlignment="1">
      <alignment horizontal="center" vertical="center" wrapText="1"/>
    </xf>
    <xf numFmtId="0" fontId="12" fillId="9" borderId="14" xfId="0" applyFont="1" applyFill="1" applyBorder="1" applyAlignment="1">
      <alignment horizontal="center" vertical="center"/>
    </xf>
    <xf numFmtId="0" fontId="12" fillId="9" borderId="12" xfId="0" applyFont="1" applyFill="1" applyBorder="1" applyAlignment="1">
      <alignment horizontal="center" vertical="center"/>
    </xf>
    <xf numFmtId="0" fontId="12" fillId="9" borderId="13" xfId="0" applyFont="1" applyFill="1" applyBorder="1" applyAlignment="1">
      <alignment horizontal="center" vertical="center"/>
    </xf>
    <xf numFmtId="0" fontId="5" fillId="3" borderId="9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1" fillId="10" borderId="56" xfId="0" applyFont="1" applyFill="1" applyBorder="1" applyAlignment="1">
      <alignment horizontal="center" vertical="center" wrapText="1"/>
    </xf>
    <xf numFmtId="0" fontId="11" fillId="10" borderId="57" xfId="0" applyFont="1" applyFill="1" applyBorder="1" applyAlignment="1">
      <alignment horizontal="center" vertical="center" wrapText="1"/>
    </xf>
    <xf numFmtId="0" fontId="11" fillId="10" borderId="58" xfId="0" applyFont="1" applyFill="1" applyBorder="1" applyAlignment="1">
      <alignment horizontal="center" vertical="center" wrapText="1"/>
    </xf>
    <xf numFmtId="0" fontId="11" fillId="10" borderId="62" xfId="0" applyFont="1" applyFill="1" applyBorder="1" applyAlignment="1">
      <alignment horizontal="center" vertical="center" wrapText="1"/>
    </xf>
    <xf numFmtId="0" fontId="11" fillId="10" borderId="59" xfId="0" applyFont="1" applyFill="1" applyBorder="1" applyAlignment="1">
      <alignment horizontal="center" vertical="center" wrapText="1"/>
    </xf>
    <xf numFmtId="0" fontId="11" fillId="10" borderId="60" xfId="0" applyFont="1" applyFill="1" applyBorder="1" applyAlignment="1">
      <alignment horizontal="center" vertical="center" wrapText="1"/>
    </xf>
    <xf numFmtId="0" fontId="11" fillId="10" borderId="61" xfId="0" applyFont="1" applyFill="1" applyBorder="1" applyAlignment="1">
      <alignment horizontal="center" vertical="center" wrapText="1"/>
    </xf>
    <xf numFmtId="0" fontId="8" fillId="10" borderId="12" xfId="0" applyFont="1" applyFill="1" applyBorder="1" applyAlignment="1">
      <alignment horizontal="center" vertical="center"/>
    </xf>
    <xf numFmtId="0" fontId="8" fillId="10" borderId="13" xfId="0" applyFont="1" applyFill="1" applyBorder="1" applyAlignment="1">
      <alignment horizontal="center" vertical="center"/>
    </xf>
    <xf numFmtId="0" fontId="1" fillId="9" borderId="14"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79"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5" fillId="3" borderId="8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0" fillId="0" borderId="0" xfId="0" applyAlignment="1">
      <alignment horizontal="justify" vertical="center" wrapText="1"/>
    </xf>
  </cellXfs>
  <cellStyles count="3">
    <cellStyle name="Moneda" xfId="1" builtinId="4"/>
    <cellStyle name="Normal" xfId="0" builtinId="0"/>
    <cellStyle name="Porcentaje" xfId="2" builtinId="5"/>
  </cellStyles>
  <dxfs count="67">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5700"/>
      </font>
      <fill>
        <patternFill>
          <bgColor rgb="FFFFEB9C"/>
        </patternFill>
      </fill>
    </dxf>
    <dxf>
      <fill>
        <patternFill patternType="none">
          <bgColor auto="1"/>
        </patternFill>
      </fill>
    </dxf>
    <dxf>
      <fill>
        <patternFill patternType="none">
          <bgColor auto="1"/>
        </patternFill>
      </fill>
    </dxf>
    <dxf>
      <font>
        <color rgb="FF9C5700"/>
      </font>
      <fill>
        <patternFill>
          <bgColor rgb="FFFFEB9C"/>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patternType="none">
          <bgColor auto="1"/>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0"/>
        </patternFill>
      </fill>
    </dxf>
    <dxf>
      <font>
        <color rgb="FF9C5700"/>
      </font>
      <fill>
        <patternFill>
          <bgColor rgb="FFFFEB9C"/>
        </patternFill>
      </fill>
    </dxf>
    <dxf>
      <font>
        <color rgb="FF9C5700"/>
      </font>
      <fill>
        <patternFill>
          <bgColor rgb="FFFFEB9C"/>
        </patternFill>
      </fill>
    </dxf>
    <dxf>
      <fill>
        <patternFill patternType="none">
          <bgColor auto="1"/>
        </patternFill>
      </fill>
    </dxf>
    <dxf>
      <font>
        <color rgb="FF006100"/>
      </font>
      <fill>
        <patternFill>
          <bgColor rgb="FFC6EFCE"/>
        </patternFill>
      </fill>
    </dxf>
  </dxfs>
  <tableStyles count="0" defaultTableStyle="TableStyleMedium2" defaultPivotStyle="PivotStyleLight16"/>
  <colors>
    <mruColors>
      <color rgb="FFD990AB"/>
      <color rgb="FFFFFF00"/>
      <color rgb="FFFF5353"/>
      <color rgb="FFA9D08E"/>
      <color rgb="FFB42158"/>
      <color rgb="FFFFEB9C"/>
      <color rgb="FFC7EFCE"/>
      <color rgb="FF942C2C"/>
      <color rgb="FFC84043"/>
      <color rgb="FFD56D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252820</xdr:colOff>
      <xdr:row>0</xdr:row>
      <xdr:rowOff>39189</xdr:rowOff>
    </xdr:from>
    <xdr:to>
      <xdr:col>2</xdr:col>
      <xdr:colOff>548640</xdr:colOff>
      <xdr:row>5</xdr:row>
      <xdr:rowOff>180914</xdr:rowOff>
    </xdr:to>
    <xdr:pic>
      <xdr:nvPicPr>
        <xdr:cNvPr id="2" name="Imagen 1">
          <a:extLst>
            <a:ext uri="{FF2B5EF4-FFF2-40B4-BE49-F238E27FC236}">
              <a16:creationId xmlns:a16="http://schemas.microsoft.com/office/drawing/2014/main" id="{D4FFA956-8642-422E-8493-65B601D78440}"/>
            </a:ext>
          </a:extLst>
        </xdr:cNvPr>
        <xdr:cNvPicPr>
          <a:picLocks noChangeAspect="1"/>
        </xdr:cNvPicPr>
      </xdr:nvPicPr>
      <xdr:blipFill>
        <a:blip xmlns:r="http://schemas.openxmlformats.org/officeDocument/2006/relationships" r:embed="rId1"/>
        <a:stretch>
          <a:fillRect/>
        </a:stretch>
      </xdr:blipFill>
      <xdr:spPr>
        <a:xfrm>
          <a:off x="1045300" y="39189"/>
          <a:ext cx="1697900" cy="2488685"/>
        </a:xfrm>
        <a:prstGeom prst="rect">
          <a:avLst/>
        </a:prstGeom>
      </xdr:spPr>
    </xdr:pic>
    <xdr:clientData/>
  </xdr:twoCellAnchor>
  <xdr:twoCellAnchor editAs="oneCell">
    <xdr:from>
      <xdr:col>2</xdr:col>
      <xdr:colOff>962025</xdr:colOff>
      <xdr:row>1</xdr:row>
      <xdr:rowOff>0</xdr:rowOff>
    </xdr:from>
    <xdr:to>
      <xdr:col>3</xdr:col>
      <xdr:colOff>647700</xdr:colOff>
      <xdr:row>5</xdr:row>
      <xdr:rowOff>19050</xdr:rowOff>
    </xdr:to>
    <xdr:pic>
      <xdr:nvPicPr>
        <xdr:cNvPr id="3" name="Imagen 2">
          <a:extLst>
            <a:ext uri="{FF2B5EF4-FFF2-40B4-BE49-F238E27FC236}">
              <a16:creationId xmlns:a16="http://schemas.microsoft.com/office/drawing/2014/main" id="{7C9EBCFD-3110-4E0B-9B30-CE614BE926B8}"/>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2"/>
        <a:srcRect l="5984" t="2830" r="4724" b="3150"/>
        <a:stretch/>
      </xdr:blipFill>
      <xdr:spPr>
        <a:xfrm>
          <a:off x="3086100" y="190500"/>
          <a:ext cx="2076450" cy="2152650"/>
        </a:xfrm>
        <a:prstGeom prst="rect">
          <a:avLst/>
        </a:prstGeom>
      </xdr:spPr>
    </xdr:pic>
    <xdr:clientData/>
  </xdr:twoCellAnchor>
  <xdr:twoCellAnchor editAs="oneCell">
    <xdr:from>
      <xdr:col>23</xdr:col>
      <xdr:colOff>357187</xdr:colOff>
      <xdr:row>1</xdr:row>
      <xdr:rowOff>83344</xdr:rowOff>
    </xdr:from>
    <xdr:to>
      <xdr:col>23</xdr:col>
      <xdr:colOff>3536154</xdr:colOff>
      <xdr:row>3</xdr:row>
      <xdr:rowOff>416718</xdr:rowOff>
    </xdr:to>
    <xdr:pic>
      <xdr:nvPicPr>
        <xdr:cNvPr id="4" name="Gráfico 5">
          <a:extLst>
            <a:ext uri="{FF2B5EF4-FFF2-40B4-BE49-F238E27FC236}">
              <a16:creationId xmlns:a16="http://schemas.microsoft.com/office/drawing/2014/main" id="{441BC18D-8F7F-49F4-8802-12EF0139B3FD}"/>
            </a:ext>
          </a:extLst>
        </xdr:cNvPr>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0646687" y="285750"/>
          <a:ext cx="3178967" cy="1345406"/>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1209674</xdr:colOff>
      <xdr:row>0</xdr:row>
      <xdr:rowOff>119063</xdr:rowOff>
    </xdr:from>
    <xdr:to>
      <xdr:col>23</xdr:col>
      <xdr:colOff>3499667</xdr:colOff>
      <xdr:row>6</xdr:row>
      <xdr:rowOff>40482</xdr:rowOff>
    </xdr:to>
    <xdr:pic>
      <xdr:nvPicPr>
        <xdr:cNvPr id="2" name="Imagen 1">
          <a:extLst>
            <a:ext uri="{FF2B5EF4-FFF2-40B4-BE49-F238E27FC236}">
              <a16:creationId xmlns:a16="http://schemas.microsoft.com/office/drawing/2014/main" id="{EE9EC4AF-F103-4513-8321-ADA90BEEBC6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stretch>
          <a:fillRect/>
        </a:stretch>
      </xdr:blipFill>
      <xdr:spPr>
        <a:xfrm>
          <a:off x="30089474" y="119063"/>
          <a:ext cx="5284653" cy="2047399"/>
        </a:xfrm>
        <a:prstGeom prst="rect">
          <a:avLst/>
        </a:prstGeom>
      </xdr:spPr>
    </xdr:pic>
    <xdr:clientData/>
  </xdr:twoCellAnchor>
  <xdr:twoCellAnchor editAs="oneCell">
    <xdr:from>
      <xdr:col>1</xdr:col>
      <xdr:colOff>252820</xdr:colOff>
      <xdr:row>0</xdr:row>
      <xdr:rowOff>39189</xdr:rowOff>
    </xdr:from>
    <xdr:to>
      <xdr:col>2</xdr:col>
      <xdr:colOff>548640</xdr:colOff>
      <xdr:row>8</xdr:row>
      <xdr:rowOff>17084</xdr:rowOff>
    </xdr:to>
    <xdr:pic>
      <xdr:nvPicPr>
        <xdr:cNvPr id="3" name="Imagen 2">
          <a:extLst>
            <a:ext uri="{FF2B5EF4-FFF2-40B4-BE49-F238E27FC236}">
              <a16:creationId xmlns:a16="http://schemas.microsoft.com/office/drawing/2014/main" id="{4245556A-31C2-4158-B51D-47174F0AAF85}"/>
            </a:ext>
          </a:extLst>
        </xdr:cNvPr>
        <xdr:cNvPicPr>
          <a:picLocks noChangeAspect="1"/>
        </xdr:cNvPicPr>
      </xdr:nvPicPr>
      <xdr:blipFill>
        <a:blip xmlns:r="http://schemas.openxmlformats.org/officeDocument/2006/relationships" r:embed="rId2"/>
        <a:stretch>
          <a:fillRect/>
        </a:stretch>
      </xdr:blipFill>
      <xdr:spPr>
        <a:xfrm>
          <a:off x="1037680" y="39189"/>
          <a:ext cx="1697900" cy="2469635"/>
        </a:xfrm>
        <a:prstGeom prst="rect">
          <a:avLst/>
        </a:prstGeom>
      </xdr:spPr>
    </xdr:pic>
    <xdr:clientData/>
  </xdr:twoCellAnchor>
  <xdr:twoCellAnchor editAs="oneCell">
    <xdr:from>
      <xdr:col>2</xdr:col>
      <xdr:colOff>962025</xdr:colOff>
      <xdr:row>1</xdr:row>
      <xdr:rowOff>0</xdr:rowOff>
    </xdr:from>
    <xdr:to>
      <xdr:col>3</xdr:col>
      <xdr:colOff>647700</xdr:colOff>
      <xdr:row>7</xdr:row>
      <xdr:rowOff>38100</xdr:rowOff>
    </xdr:to>
    <xdr:pic>
      <xdr:nvPicPr>
        <xdr:cNvPr id="4" name="Imagen 3">
          <a:extLst>
            <a:ext uri="{FF2B5EF4-FFF2-40B4-BE49-F238E27FC236}">
              <a16:creationId xmlns:a16="http://schemas.microsoft.com/office/drawing/2014/main" id="{BC8AAB41-9A52-463A-B0AA-73A43904D37D}"/>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148965" y="190500"/>
          <a:ext cx="2146935" cy="215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1209674</xdr:colOff>
      <xdr:row>0</xdr:row>
      <xdr:rowOff>119063</xdr:rowOff>
    </xdr:from>
    <xdr:to>
      <xdr:col>23</xdr:col>
      <xdr:colOff>3499667</xdr:colOff>
      <xdr:row>6</xdr:row>
      <xdr:rowOff>40482</xdr:rowOff>
    </xdr:to>
    <xdr:pic>
      <xdr:nvPicPr>
        <xdr:cNvPr id="2" name="Imagen 1">
          <a:extLst>
            <a:ext uri="{FF2B5EF4-FFF2-40B4-BE49-F238E27FC236}">
              <a16:creationId xmlns:a16="http://schemas.microsoft.com/office/drawing/2014/main" id="{E5952D4D-9E5A-4EA7-8DC5-1A1D41D29C39}"/>
            </a:ext>
            <a:ext uri="{147F2762-F138-4A5C-976F-8EAC2B608ADB}">
              <a16:predDERef xmlns:a16="http://schemas.microsoft.com/office/drawing/2014/main" pred="{3583FE28-1A59-4BE0-97AE-7D51A8F41DD1}"/>
            </a:ext>
          </a:extLst>
        </xdr:cNvPr>
        <xdr:cNvPicPr>
          <a:picLocks noChangeAspect="1"/>
        </xdr:cNvPicPr>
      </xdr:nvPicPr>
      <xdr:blipFill>
        <a:blip xmlns:r="http://schemas.openxmlformats.org/officeDocument/2006/relationships" r:embed="rId1"/>
        <a:stretch>
          <a:fillRect/>
        </a:stretch>
      </xdr:blipFill>
      <xdr:spPr>
        <a:xfrm>
          <a:off x="30089474" y="119063"/>
          <a:ext cx="5284653" cy="2047399"/>
        </a:xfrm>
        <a:prstGeom prst="rect">
          <a:avLst/>
        </a:prstGeom>
      </xdr:spPr>
    </xdr:pic>
    <xdr:clientData/>
  </xdr:twoCellAnchor>
  <xdr:twoCellAnchor editAs="oneCell">
    <xdr:from>
      <xdr:col>1</xdr:col>
      <xdr:colOff>252820</xdr:colOff>
      <xdr:row>0</xdr:row>
      <xdr:rowOff>39189</xdr:rowOff>
    </xdr:from>
    <xdr:to>
      <xdr:col>2</xdr:col>
      <xdr:colOff>548640</xdr:colOff>
      <xdr:row>8</xdr:row>
      <xdr:rowOff>17084</xdr:rowOff>
    </xdr:to>
    <xdr:pic>
      <xdr:nvPicPr>
        <xdr:cNvPr id="3" name="Imagen 2">
          <a:extLst>
            <a:ext uri="{FF2B5EF4-FFF2-40B4-BE49-F238E27FC236}">
              <a16:creationId xmlns:a16="http://schemas.microsoft.com/office/drawing/2014/main" id="{50B20E84-EA3E-427B-92CA-48A9E3BF2754}"/>
            </a:ext>
          </a:extLst>
        </xdr:cNvPr>
        <xdr:cNvPicPr>
          <a:picLocks noChangeAspect="1"/>
        </xdr:cNvPicPr>
      </xdr:nvPicPr>
      <xdr:blipFill>
        <a:blip xmlns:r="http://schemas.openxmlformats.org/officeDocument/2006/relationships" r:embed="rId2"/>
        <a:stretch>
          <a:fillRect/>
        </a:stretch>
      </xdr:blipFill>
      <xdr:spPr>
        <a:xfrm>
          <a:off x="1037680" y="39189"/>
          <a:ext cx="1697900" cy="2469635"/>
        </a:xfrm>
        <a:prstGeom prst="rect">
          <a:avLst/>
        </a:prstGeom>
      </xdr:spPr>
    </xdr:pic>
    <xdr:clientData/>
  </xdr:twoCellAnchor>
  <xdr:twoCellAnchor editAs="oneCell">
    <xdr:from>
      <xdr:col>2</xdr:col>
      <xdr:colOff>962025</xdr:colOff>
      <xdr:row>1</xdr:row>
      <xdr:rowOff>0</xdr:rowOff>
    </xdr:from>
    <xdr:to>
      <xdr:col>3</xdr:col>
      <xdr:colOff>647700</xdr:colOff>
      <xdr:row>7</xdr:row>
      <xdr:rowOff>38100</xdr:rowOff>
    </xdr:to>
    <xdr:pic>
      <xdr:nvPicPr>
        <xdr:cNvPr id="4" name="Imagen 3">
          <a:extLst>
            <a:ext uri="{FF2B5EF4-FFF2-40B4-BE49-F238E27FC236}">
              <a16:creationId xmlns:a16="http://schemas.microsoft.com/office/drawing/2014/main" id="{70E5A7D1-A54E-4291-8C40-AE7F10ECA3E2}"/>
            </a:ext>
            <a:ext uri="{147F2762-F138-4A5C-976F-8EAC2B608ADB}">
              <a16:predDERef xmlns:a16="http://schemas.microsoft.com/office/drawing/2014/main" pred="{D4FFA956-8642-422E-8493-65B601D78440}"/>
            </a:ext>
          </a:extLst>
        </xdr:cNvPr>
        <xdr:cNvPicPr>
          <a:picLocks noChangeAspect="1"/>
        </xdr:cNvPicPr>
      </xdr:nvPicPr>
      <xdr:blipFill>
        <a:blip xmlns:r="http://schemas.openxmlformats.org/officeDocument/2006/relationships" r:embed="rId3"/>
        <a:srcRect l="5984" t="2830" r="4724" b="3150"/>
        <a:stretch/>
      </xdr:blipFill>
      <xdr:spPr>
        <a:xfrm>
          <a:off x="3148965" y="190500"/>
          <a:ext cx="2146935" cy="21564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44"/>
  <sheetViews>
    <sheetView tabSelected="1" zoomScale="85" zoomScaleNormal="85" workbookViewId="0">
      <selection activeCell="C1" sqref="C1"/>
    </sheetView>
  </sheetViews>
  <sheetFormatPr baseColWidth="10" defaultColWidth="11.42578125" defaultRowHeight="15" x14ac:dyDescent="0.25"/>
  <cols>
    <col min="1" max="1" width="1.7109375" customWidth="1"/>
    <col min="2" max="2" width="20.42578125" customWidth="1"/>
    <col min="3" max="3" width="35.85546875" customWidth="1"/>
    <col min="4" max="4" width="31.42578125" customWidth="1"/>
    <col min="5" max="5" width="29.85546875" customWidth="1"/>
    <col min="6" max="6" width="39.140625" customWidth="1"/>
    <col min="7" max="23" width="16.7109375" customWidth="1"/>
    <col min="24" max="24" width="58.5703125" customWidth="1"/>
  </cols>
  <sheetData>
    <row r="1" spans="2:24" ht="15.75" thickBot="1" x14ac:dyDescent="0.3"/>
    <row r="2" spans="2:24" ht="49.5" customHeight="1" x14ac:dyDescent="0.25">
      <c r="E2" s="238" t="s">
        <v>0</v>
      </c>
      <c r="F2" s="239"/>
      <c r="G2" s="239"/>
      <c r="H2" s="239"/>
      <c r="I2" s="239"/>
      <c r="J2" s="239"/>
      <c r="K2" s="239"/>
      <c r="L2" s="239"/>
      <c r="M2" s="239"/>
      <c r="N2" s="239"/>
      <c r="O2" s="239"/>
      <c r="P2" s="239"/>
      <c r="Q2" s="239"/>
      <c r="R2" s="239"/>
      <c r="S2" s="239"/>
      <c r="T2" s="72"/>
    </row>
    <row r="3" spans="2:24" ht="30" customHeight="1" x14ac:dyDescent="0.25">
      <c r="E3" s="240" t="s">
        <v>1</v>
      </c>
      <c r="F3" s="241"/>
      <c r="G3" s="241"/>
      <c r="H3" s="241"/>
      <c r="I3" s="241"/>
      <c r="J3" s="241"/>
      <c r="K3" s="241"/>
      <c r="L3" s="241"/>
      <c r="M3" s="241"/>
      <c r="N3" s="241"/>
      <c r="O3" s="241"/>
      <c r="P3" s="241"/>
      <c r="Q3" s="241"/>
      <c r="R3" s="241"/>
      <c r="S3" s="241"/>
      <c r="T3" s="72"/>
    </row>
    <row r="4" spans="2:24" ht="61.5" customHeight="1" x14ac:dyDescent="0.25">
      <c r="E4" s="240" t="s">
        <v>103</v>
      </c>
      <c r="F4" s="241"/>
      <c r="G4" s="241"/>
      <c r="H4" s="241"/>
      <c r="I4" s="241"/>
      <c r="J4" s="241"/>
      <c r="K4" s="241"/>
      <c r="L4" s="241"/>
      <c r="M4" s="241"/>
      <c r="N4" s="241"/>
      <c r="O4" s="241"/>
      <c r="P4" s="241"/>
      <c r="Q4" s="241"/>
      <c r="R4" s="241"/>
      <c r="S4" s="241"/>
      <c r="T4" s="72"/>
    </row>
    <row r="5" spans="2:24" ht="28.5" thickBot="1" x14ac:dyDescent="0.3">
      <c r="E5" s="242" t="s">
        <v>104</v>
      </c>
      <c r="F5" s="243"/>
      <c r="G5" s="243"/>
      <c r="H5" s="243"/>
      <c r="I5" s="243"/>
      <c r="J5" s="243"/>
      <c r="K5" s="243"/>
      <c r="L5" s="243"/>
      <c r="M5" s="243"/>
      <c r="N5" s="243"/>
      <c r="O5" s="243"/>
      <c r="P5" s="243"/>
      <c r="Q5" s="243"/>
      <c r="R5" s="243"/>
      <c r="S5" s="243"/>
      <c r="T5" s="72"/>
    </row>
    <row r="8" spans="2:24" ht="15.75" thickBot="1" x14ac:dyDescent="0.3"/>
    <row r="9" spans="2:24" ht="33.6" customHeight="1" thickBot="1" x14ac:dyDescent="0.3">
      <c r="G9" s="244" t="s">
        <v>4</v>
      </c>
      <c r="H9" s="245"/>
      <c r="I9" s="245"/>
      <c r="J9" s="245"/>
      <c r="K9" s="245"/>
      <c r="L9" s="245"/>
      <c r="M9" s="245"/>
      <c r="N9" s="245"/>
      <c r="O9" s="245"/>
      <c r="P9" s="245"/>
      <c r="Q9" s="245"/>
      <c r="R9" s="245"/>
      <c r="S9" s="245"/>
      <c r="T9" s="245"/>
      <c r="U9" s="245"/>
      <c r="V9" s="245"/>
      <c r="W9" s="246"/>
    </row>
    <row r="10" spans="2:24" ht="43.35" customHeight="1" thickBot="1" x14ac:dyDescent="0.3">
      <c r="B10" s="249" t="s">
        <v>5</v>
      </c>
      <c r="C10" s="251" t="s">
        <v>6</v>
      </c>
      <c r="D10" s="253" t="s">
        <v>7</v>
      </c>
      <c r="E10" s="254"/>
      <c r="F10" s="255"/>
      <c r="G10" s="256" t="s">
        <v>8</v>
      </c>
      <c r="H10" s="256"/>
      <c r="I10" s="256"/>
      <c r="J10" s="256"/>
      <c r="K10" s="257"/>
      <c r="L10" s="236" t="s">
        <v>9</v>
      </c>
      <c r="M10" s="236"/>
      <c r="N10" s="236"/>
      <c r="O10" s="237"/>
      <c r="P10" s="236" t="s">
        <v>10</v>
      </c>
      <c r="Q10" s="236"/>
      <c r="R10" s="236"/>
      <c r="S10" s="237"/>
      <c r="T10" s="235" t="s">
        <v>11</v>
      </c>
      <c r="U10" s="236"/>
      <c r="V10" s="236"/>
      <c r="W10" s="237"/>
      <c r="X10" s="229" t="s">
        <v>12</v>
      </c>
    </row>
    <row r="11" spans="2:24" ht="95.25" thickBot="1" x14ac:dyDescent="0.3">
      <c r="B11" s="250"/>
      <c r="C11" s="252"/>
      <c r="D11" s="63" t="s">
        <v>13</v>
      </c>
      <c r="E11" s="63" t="s">
        <v>14</v>
      </c>
      <c r="F11" s="63" t="s">
        <v>15</v>
      </c>
      <c r="G11" s="76" t="s">
        <v>16</v>
      </c>
      <c r="H11" s="52" t="s">
        <v>17</v>
      </c>
      <c r="I11" s="77" t="s">
        <v>18</v>
      </c>
      <c r="J11" s="53" t="s">
        <v>19</v>
      </c>
      <c r="K11" s="78" t="s">
        <v>20</v>
      </c>
      <c r="L11" s="54" t="s">
        <v>17</v>
      </c>
      <c r="M11" s="77" t="s">
        <v>18</v>
      </c>
      <c r="N11" s="53" t="s">
        <v>19</v>
      </c>
      <c r="O11" s="78" t="s">
        <v>20</v>
      </c>
      <c r="P11" s="54" t="s">
        <v>17</v>
      </c>
      <c r="Q11" s="79" t="s">
        <v>18</v>
      </c>
      <c r="R11" s="53" t="s">
        <v>19</v>
      </c>
      <c r="S11" s="80" t="s">
        <v>20</v>
      </c>
      <c r="T11" s="201" t="s">
        <v>17</v>
      </c>
      <c r="U11" s="202" t="s">
        <v>18</v>
      </c>
      <c r="V11" s="201" t="s">
        <v>19</v>
      </c>
      <c r="W11" s="203" t="s">
        <v>20</v>
      </c>
      <c r="X11" s="230"/>
    </row>
    <row r="12" spans="2:24" ht="216" x14ac:dyDescent="0.25">
      <c r="B12" s="157" t="s">
        <v>21</v>
      </c>
      <c r="C12" s="207" t="s">
        <v>135</v>
      </c>
      <c r="D12" s="158" t="s">
        <v>106</v>
      </c>
      <c r="E12" s="159" t="s">
        <v>50</v>
      </c>
      <c r="F12" s="61" t="s">
        <v>24</v>
      </c>
      <c r="G12" s="190">
        <v>0.80469999999999997</v>
      </c>
      <c r="H12" s="191">
        <v>0.20117499999999999</v>
      </c>
      <c r="I12" s="192">
        <v>0.20117499999999999</v>
      </c>
      <c r="J12" s="192">
        <v>0.20117499999999999</v>
      </c>
      <c r="K12" s="193">
        <v>0.20117499999999999</v>
      </c>
      <c r="L12" s="191">
        <v>0.20117499999999999</v>
      </c>
      <c r="M12" s="194">
        <v>0.20117499999999999</v>
      </c>
      <c r="N12" s="194">
        <v>0.20117499999999999</v>
      </c>
      <c r="O12" s="219">
        <v>0.20117499999999999</v>
      </c>
      <c r="P12" s="204">
        <f t="shared" ref="P12:P20" si="0">IFERROR((L12/H12),"100%")</f>
        <v>1</v>
      </c>
      <c r="Q12" s="197">
        <f t="shared" ref="Q12:Q20" si="1">IFERROR((M12/I12),"100%")</f>
        <v>1</v>
      </c>
      <c r="R12" s="197">
        <f t="shared" ref="R12:S27" si="2">IFERROR((N12/J12),"100%")</f>
        <v>1</v>
      </c>
      <c r="S12" s="220">
        <f t="shared" si="2"/>
        <v>1</v>
      </c>
      <c r="T12" s="204">
        <f t="shared" ref="T12:T28" si="3">IFERROR((L12/G12),"No Programado")</f>
        <v>0.25</v>
      </c>
      <c r="U12" s="197">
        <f t="shared" ref="U12:U28" si="4">IFERROR(((L12+M12)/G12),"No Programado")</f>
        <v>0.5</v>
      </c>
      <c r="V12" s="205">
        <f t="shared" ref="V12:V28" si="5">IFERROR(((L12+M12+N12)/G12),"No Programado")</f>
        <v>0.75</v>
      </c>
      <c r="W12" s="205">
        <f>IFERROR(((L12+M12+N12+O12)/G12),"No Programado")</f>
        <v>1</v>
      </c>
      <c r="X12" s="152" t="s">
        <v>155</v>
      </c>
    </row>
    <row r="13" spans="2:24" ht="104.25" x14ac:dyDescent="0.25">
      <c r="B13" s="231" t="s">
        <v>107</v>
      </c>
      <c r="C13" s="233" t="s">
        <v>136</v>
      </c>
      <c r="D13" s="160" t="s">
        <v>108</v>
      </c>
      <c r="E13" s="161" t="s">
        <v>80</v>
      </c>
      <c r="F13" s="122" t="s">
        <v>83</v>
      </c>
      <c r="G13" s="131">
        <f>K13+J13+I13+H13</f>
        <v>56500</v>
      </c>
      <c r="H13" s="134">
        <v>18000</v>
      </c>
      <c r="I13" s="135">
        <v>14000</v>
      </c>
      <c r="J13" s="135">
        <v>12250</v>
      </c>
      <c r="K13" s="136">
        <v>12250</v>
      </c>
      <c r="L13" s="137">
        <v>18050</v>
      </c>
      <c r="M13" s="196">
        <v>14053</v>
      </c>
      <c r="N13" s="135">
        <v>12356</v>
      </c>
      <c r="O13" s="135">
        <v>12311</v>
      </c>
      <c r="P13" s="132">
        <f t="shared" si="0"/>
        <v>1.0027777777777778</v>
      </c>
      <c r="Q13" s="199">
        <f t="shared" si="1"/>
        <v>1.0037857142857143</v>
      </c>
      <c r="R13" s="199">
        <f t="shared" si="2"/>
        <v>1.0086530612244897</v>
      </c>
      <c r="S13" s="199">
        <f t="shared" si="2"/>
        <v>1.0049795918367348</v>
      </c>
      <c r="T13" s="132">
        <f t="shared" si="3"/>
        <v>0.31946902654867254</v>
      </c>
      <c r="U13" s="199">
        <f t="shared" si="4"/>
        <v>0.56819469026548675</v>
      </c>
      <c r="V13" s="199">
        <f t="shared" si="5"/>
        <v>0.7868849557522124</v>
      </c>
      <c r="W13" s="199">
        <f>IFERROR(((L13+M13+N13+O13)/G13),"No Programado")</f>
        <v>1.004778761061947</v>
      </c>
      <c r="X13" s="153" t="s">
        <v>156</v>
      </c>
    </row>
    <row r="14" spans="2:24" ht="180" x14ac:dyDescent="0.25">
      <c r="B14" s="232"/>
      <c r="C14" s="234"/>
      <c r="D14" s="162" t="s">
        <v>109</v>
      </c>
      <c r="E14" s="163" t="s">
        <v>80</v>
      </c>
      <c r="F14" s="123" t="s">
        <v>81</v>
      </c>
      <c r="G14" s="131">
        <f>K14+J14+I14+H14</f>
        <v>24</v>
      </c>
      <c r="H14" s="134">
        <v>6</v>
      </c>
      <c r="I14" s="135">
        <v>6</v>
      </c>
      <c r="J14" s="135">
        <v>6</v>
      </c>
      <c r="K14" s="136">
        <v>6</v>
      </c>
      <c r="L14" s="195">
        <v>6</v>
      </c>
      <c r="M14" s="196">
        <v>6</v>
      </c>
      <c r="N14" s="134">
        <v>6</v>
      </c>
      <c r="O14" s="134">
        <v>6</v>
      </c>
      <c r="P14" s="132">
        <f t="shared" si="0"/>
        <v>1</v>
      </c>
      <c r="Q14" s="200">
        <f t="shared" si="1"/>
        <v>1</v>
      </c>
      <c r="R14" s="199">
        <f t="shared" si="2"/>
        <v>1</v>
      </c>
      <c r="S14" s="199">
        <f t="shared" si="2"/>
        <v>1</v>
      </c>
      <c r="T14" s="132">
        <f t="shared" si="3"/>
        <v>0.25</v>
      </c>
      <c r="U14" s="199">
        <f t="shared" si="4"/>
        <v>0.5</v>
      </c>
      <c r="V14" s="199">
        <f t="shared" si="5"/>
        <v>0.75</v>
      </c>
      <c r="W14" s="199">
        <f t="shared" ref="W14:W32" si="6">IFERROR(((L14+M14+N14+O14)/G14),"No Programado")</f>
        <v>1</v>
      </c>
      <c r="X14" s="153" t="s">
        <v>157</v>
      </c>
    </row>
    <row r="15" spans="2:24" ht="108" x14ac:dyDescent="0.25">
      <c r="B15" s="164" t="s">
        <v>110</v>
      </c>
      <c r="C15" s="208" t="s">
        <v>137</v>
      </c>
      <c r="D15" s="165" t="s">
        <v>111</v>
      </c>
      <c r="E15" s="166" t="s">
        <v>80</v>
      </c>
      <c r="F15" s="124" t="s">
        <v>84</v>
      </c>
      <c r="G15" s="133">
        <f>+H15+I15+J15+K15</f>
        <v>87000</v>
      </c>
      <c r="H15" s="134">
        <v>23500</v>
      </c>
      <c r="I15" s="135">
        <v>22000</v>
      </c>
      <c r="J15" s="135">
        <v>21500</v>
      </c>
      <c r="K15" s="136">
        <v>20000</v>
      </c>
      <c r="L15" s="137">
        <v>23515</v>
      </c>
      <c r="M15" s="196">
        <v>22155</v>
      </c>
      <c r="N15" s="135">
        <v>21527</v>
      </c>
      <c r="O15" s="138">
        <v>21222</v>
      </c>
      <c r="P15" s="132">
        <f t="shared" si="0"/>
        <v>1.0006382978723405</v>
      </c>
      <c r="Q15" s="200">
        <f t="shared" si="1"/>
        <v>1.0070454545454546</v>
      </c>
      <c r="R15" s="199">
        <f t="shared" si="2"/>
        <v>1.0012558139534884</v>
      </c>
      <c r="S15" s="199">
        <f t="shared" si="2"/>
        <v>1.0610999999999999</v>
      </c>
      <c r="T15" s="132">
        <f t="shared" si="3"/>
        <v>0.27028735632183909</v>
      </c>
      <c r="U15" s="199">
        <f t="shared" si="4"/>
        <v>0.52494252873563219</v>
      </c>
      <c r="V15" s="199">
        <f t="shared" si="5"/>
        <v>0.77237931034482754</v>
      </c>
      <c r="W15" s="199">
        <f t="shared" si="6"/>
        <v>1.0163103448275863</v>
      </c>
      <c r="X15" s="154" t="s">
        <v>158</v>
      </c>
    </row>
    <row r="16" spans="2:24" ht="104.25" x14ac:dyDescent="0.25">
      <c r="B16" s="167" t="s">
        <v>30</v>
      </c>
      <c r="C16" s="209" t="s">
        <v>138</v>
      </c>
      <c r="D16" s="168" t="s">
        <v>112</v>
      </c>
      <c r="E16" s="169" t="s">
        <v>80</v>
      </c>
      <c r="F16" s="125" t="s">
        <v>85</v>
      </c>
      <c r="G16" s="139">
        <f>+H16+I16+J16+K16</f>
        <v>20000</v>
      </c>
      <c r="H16" s="134">
        <v>5500</v>
      </c>
      <c r="I16" s="135">
        <v>5500</v>
      </c>
      <c r="J16" s="135">
        <v>4500</v>
      </c>
      <c r="K16" s="136">
        <v>4500</v>
      </c>
      <c r="L16" s="137">
        <v>5530</v>
      </c>
      <c r="M16" s="135">
        <v>5510</v>
      </c>
      <c r="N16" s="135">
        <v>4503</v>
      </c>
      <c r="O16" s="138">
        <v>4613</v>
      </c>
      <c r="P16" s="132">
        <f t="shared" si="0"/>
        <v>1.0054545454545454</v>
      </c>
      <c r="Q16" s="200">
        <f t="shared" si="1"/>
        <v>1.0018181818181817</v>
      </c>
      <c r="R16" s="199">
        <f t="shared" si="2"/>
        <v>1.0006666666666666</v>
      </c>
      <c r="S16" s="199">
        <f t="shared" si="2"/>
        <v>1.0251111111111111</v>
      </c>
      <c r="T16" s="132">
        <f t="shared" si="3"/>
        <v>0.27650000000000002</v>
      </c>
      <c r="U16" s="199">
        <f t="shared" si="4"/>
        <v>0.55200000000000005</v>
      </c>
      <c r="V16" s="199">
        <f t="shared" si="5"/>
        <v>0.77715000000000001</v>
      </c>
      <c r="W16" s="199">
        <f t="shared" si="6"/>
        <v>1.0078</v>
      </c>
      <c r="X16" s="155" t="s">
        <v>159</v>
      </c>
    </row>
    <row r="17" spans="2:24" ht="104.25" x14ac:dyDescent="0.25">
      <c r="B17" s="170" t="s">
        <v>30</v>
      </c>
      <c r="C17" s="210" t="s">
        <v>139</v>
      </c>
      <c r="D17" s="168" t="s">
        <v>113</v>
      </c>
      <c r="E17" s="169" t="s">
        <v>80</v>
      </c>
      <c r="F17" s="125" t="s">
        <v>86</v>
      </c>
      <c r="G17" s="139">
        <f>+H17+I17+J17+K17</f>
        <v>9000</v>
      </c>
      <c r="H17" s="140">
        <v>2500</v>
      </c>
      <c r="I17" s="141">
        <v>2500</v>
      </c>
      <c r="J17" s="141">
        <v>2000</v>
      </c>
      <c r="K17" s="142">
        <v>2000</v>
      </c>
      <c r="L17" s="143">
        <v>2505</v>
      </c>
      <c r="M17" s="141">
        <v>2523</v>
      </c>
      <c r="N17" s="141">
        <v>2037</v>
      </c>
      <c r="O17" s="144">
        <v>2324</v>
      </c>
      <c r="P17" s="132">
        <f t="shared" si="0"/>
        <v>1.002</v>
      </c>
      <c r="Q17" s="200">
        <f t="shared" si="1"/>
        <v>1.0092000000000001</v>
      </c>
      <c r="R17" s="199">
        <f t="shared" si="2"/>
        <v>1.0185</v>
      </c>
      <c r="S17" s="199">
        <f t="shared" si="2"/>
        <v>1.1619999999999999</v>
      </c>
      <c r="T17" s="132">
        <f t="shared" si="3"/>
        <v>0.27833333333333332</v>
      </c>
      <c r="U17" s="199">
        <f t="shared" si="4"/>
        <v>0.55866666666666664</v>
      </c>
      <c r="V17" s="199">
        <f t="shared" si="5"/>
        <v>0.78500000000000003</v>
      </c>
      <c r="W17" s="199">
        <f t="shared" si="6"/>
        <v>1.0432222222222223</v>
      </c>
      <c r="X17" s="155" t="s">
        <v>160</v>
      </c>
    </row>
    <row r="18" spans="2:24" ht="104.25" x14ac:dyDescent="0.25">
      <c r="B18" s="171" t="s">
        <v>114</v>
      </c>
      <c r="C18" s="172" t="s">
        <v>140</v>
      </c>
      <c r="D18" s="173" t="s">
        <v>115</v>
      </c>
      <c r="E18" s="174" t="s">
        <v>80</v>
      </c>
      <c r="F18" s="126" t="s">
        <v>87</v>
      </c>
      <c r="G18" s="218">
        <f t="shared" ref="G18:G32" si="7">+H18+I18+J18+K18</f>
        <v>16</v>
      </c>
      <c r="H18" s="134">
        <v>4</v>
      </c>
      <c r="I18" s="135">
        <v>4</v>
      </c>
      <c r="J18" s="135">
        <v>4</v>
      </c>
      <c r="K18" s="136">
        <v>4</v>
      </c>
      <c r="L18" s="137">
        <v>4</v>
      </c>
      <c r="M18" s="135">
        <v>4</v>
      </c>
      <c r="N18" s="135">
        <v>4</v>
      </c>
      <c r="O18" s="138">
        <v>4</v>
      </c>
      <c r="P18" s="132">
        <f t="shared" si="0"/>
        <v>1</v>
      </c>
      <c r="Q18" s="200">
        <f t="shared" si="1"/>
        <v>1</v>
      </c>
      <c r="R18" s="199">
        <f t="shared" si="2"/>
        <v>1</v>
      </c>
      <c r="S18" s="199">
        <f t="shared" si="2"/>
        <v>1</v>
      </c>
      <c r="T18" s="132">
        <f t="shared" si="3"/>
        <v>0.25</v>
      </c>
      <c r="U18" s="199">
        <f t="shared" si="4"/>
        <v>0.5</v>
      </c>
      <c r="V18" s="199">
        <f t="shared" si="5"/>
        <v>0.75</v>
      </c>
      <c r="W18" s="199">
        <f t="shared" si="6"/>
        <v>1</v>
      </c>
      <c r="X18" s="154" t="s">
        <v>105</v>
      </c>
    </row>
    <row r="19" spans="2:24" ht="103.5" x14ac:dyDescent="0.25">
      <c r="B19" s="167" t="s">
        <v>30</v>
      </c>
      <c r="C19" s="209" t="s">
        <v>141</v>
      </c>
      <c r="D19" s="168" t="s">
        <v>116</v>
      </c>
      <c r="E19" s="169" t="s">
        <v>80</v>
      </c>
      <c r="F19" s="125" t="s">
        <v>88</v>
      </c>
      <c r="G19" s="139">
        <f t="shared" si="7"/>
        <v>217</v>
      </c>
      <c r="H19" s="140">
        <v>35</v>
      </c>
      <c r="I19" s="141">
        <v>35</v>
      </c>
      <c r="J19" s="141">
        <v>93</v>
      </c>
      <c r="K19" s="142">
        <v>54</v>
      </c>
      <c r="L19" s="143">
        <v>35</v>
      </c>
      <c r="M19" s="141">
        <v>107</v>
      </c>
      <c r="N19" s="141">
        <v>93</v>
      </c>
      <c r="O19" s="144">
        <v>64</v>
      </c>
      <c r="P19" s="132">
        <f t="shared" si="0"/>
        <v>1</v>
      </c>
      <c r="Q19" s="200">
        <f t="shared" si="1"/>
        <v>3.0571428571428569</v>
      </c>
      <c r="R19" s="199">
        <f t="shared" si="2"/>
        <v>1</v>
      </c>
      <c r="S19" s="199">
        <f t="shared" si="2"/>
        <v>1.1851851851851851</v>
      </c>
      <c r="T19" s="132">
        <f t="shared" si="3"/>
        <v>0.16129032258064516</v>
      </c>
      <c r="U19" s="199">
        <f t="shared" si="4"/>
        <v>0.65437788018433185</v>
      </c>
      <c r="V19" s="199">
        <f t="shared" si="5"/>
        <v>1.0829493087557605</v>
      </c>
      <c r="W19" s="199">
        <f t="shared" si="6"/>
        <v>1.3778801843317972</v>
      </c>
      <c r="X19" s="155" t="s">
        <v>161</v>
      </c>
    </row>
    <row r="20" spans="2:24" ht="103.5" x14ac:dyDescent="0.25">
      <c r="B20" s="167" t="s">
        <v>30</v>
      </c>
      <c r="C20" s="209" t="s">
        <v>142</v>
      </c>
      <c r="D20" s="168" t="s">
        <v>117</v>
      </c>
      <c r="E20" s="169" t="s">
        <v>80</v>
      </c>
      <c r="F20" s="125" t="s">
        <v>89</v>
      </c>
      <c r="G20" s="139">
        <f t="shared" si="7"/>
        <v>29</v>
      </c>
      <c r="H20" s="140">
        <v>16</v>
      </c>
      <c r="I20" s="141">
        <v>8</v>
      </c>
      <c r="J20" s="141">
        <v>4</v>
      </c>
      <c r="K20" s="142">
        <v>1</v>
      </c>
      <c r="L20" s="143">
        <v>16</v>
      </c>
      <c r="M20" s="141">
        <v>8</v>
      </c>
      <c r="N20" s="141">
        <v>4</v>
      </c>
      <c r="O20" s="144">
        <v>1</v>
      </c>
      <c r="P20" s="132">
        <f t="shared" si="0"/>
        <v>1</v>
      </c>
      <c r="Q20" s="200">
        <f t="shared" si="1"/>
        <v>1</v>
      </c>
      <c r="R20" s="199">
        <f t="shared" si="2"/>
        <v>1</v>
      </c>
      <c r="S20" s="199">
        <f t="shared" si="2"/>
        <v>1</v>
      </c>
      <c r="T20" s="132">
        <f t="shared" si="3"/>
        <v>0.55172413793103448</v>
      </c>
      <c r="U20" s="199">
        <f t="shared" si="4"/>
        <v>0.82758620689655171</v>
      </c>
      <c r="V20" s="199">
        <f t="shared" si="5"/>
        <v>0.96551724137931039</v>
      </c>
      <c r="W20" s="199">
        <f t="shared" si="6"/>
        <v>1</v>
      </c>
      <c r="X20" s="155" t="s">
        <v>105</v>
      </c>
    </row>
    <row r="21" spans="2:24" ht="104.25" x14ac:dyDescent="0.25">
      <c r="B21" s="175" t="s">
        <v>30</v>
      </c>
      <c r="C21" s="209" t="s">
        <v>143</v>
      </c>
      <c r="D21" s="168" t="s">
        <v>118</v>
      </c>
      <c r="E21" s="169" t="s">
        <v>80</v>
      </c>
      <c r="F21" s="125" t="s">
        <v>90</v>
      </c>
      <c r="G21" s="139">
        <f t="shared" si="7"/>
        <v>4</v>
      </c>
      <c r="H21" s="140">
        <v>2</v>
      </c>
      <c r="I21" s="141"/>
      <c r="J21" s="141">
        <v>1</v>
      </c>
      <c r="K21" s="142">
        <v>1</v>
      </c>
      <c r="L21" s="143">
        <v>2</v>
      </c>
      <c r="M21" s="141"/>
      <c r="N21" s="141">
        <v>1</v>
      </c>
      <c r="O21" s="144">
        <v>1</v>
      </c>
      <c r="P21" s="132">
        <f t="shared" ref="P21:P32" si="8">IFERROR((L21/H21),"100%")</f>
        <v>1</v>
      </c>
      <c r="Q21" s="200" t="str">
        <f>IFERROR((M21/I21),"100.00%")</f>
        <v>100.00%</v>
      </c>
      <c r="R21" s="199">
        <f t="shared" ref="R21:S32" si="9">IFERROR((N21/J21),"100%")</f>
        <v>1</v>
      </c>
      <c r="S21" s="199">
        <f t="shared" si="2"/>
        <v>1</v>
      </c>
      <c r="T21" s="132">
        <f t="shared" si="3"/>
        <v>0.5</v>
      </c>
      <c r="U21" s="199">
        <f t="shared" si="4"/>
        <v>0.5</v>
      </c>
      <c r="V21" s="199">
        <f t="shared" si="5"/>
        <v>0.75</v>
      </c>
      <c r="W21" s="199">
        <f t="shared" si="6"/>
        <v>1</v>
      </c>
      <c r="X21" s="155" t="s">
        <v>131</v>
      </c>
    </row>
    <row r="22" spans="2:24" ht="103.5" x14ac:dyDescent="0.25">
      <c r="B22" s="176" t="s">
        <v>30</v>
      </c>
      <c r="C22" s="209" t="s">
        <v>144</v>
      </c>
      <c r="D22" s="168" t="s">
        <v>119</v>
      </c>
      <c r="E22" s="169" t="s">
        <v>80</v>
      </c>
      <c r="F22" s="125" t="s">
        <v>91</v>
      </c>
      <c r="G22" s="139">
        <f t="shared" si="7"/>
        <v>117</v>
      </c>
      <c r="H22" s="140">
        <v>6</v>
      </c>
      <c r="I22" s="141">
        <v>12</v>
      </c>
      <c r="J22" s="141">
        <v>49</v>
      </c>
      <c r="K22" s="142">
        <v>50</v>
      </c>
      <c r="L22" s="143">
        <v>6</v>
      </c>
      <c r="M22" s="141">
        <v>31</v>
      </c>
      <c r="N22" s="141">
        <v>49</v>
      </c>
      <c r="O22" s="144">
        <v>51</v>
      </c>
      <c r="P22" s="132">
        <f t="shared" si="8"/>
        <v>1</v>
      </c>
      <c r="Q22" s="200">
        <f t="shared" ref="Q22:Q32" si="10">IFERROR((M22/I22),"100%")</f>
        <v>2.5833333333333335</v>
      </c>
      <c r="R22" s="199">
        <f t="shared" si="9"/>
        <v>1</v>
      </c>
      <c r="S22" s="199">
        <f t="shared" si="2"/>
        <v>1.02</v>
      </c>
      <c r="T22" s="132">
        <f t="shared" si="3"/>
        <v>5.128205128205128E-2</v>
      </c>
      <c r="U22" s="199">
        <f t="shared" si="4"/>
        <v>0.31623931623931623</v>
      </c>
      <c r="V22" s="199">
        <f t="shared" si="5"/>
        <v>0.7350427350427351</v>
      </c>
      <c r="W22" s="199">
        <f t="shared" si="6"/>
        <v>1.170940170940171</v>
      </c>
      <c r="X22" s="155" t="s">
        <v>162</v>
      </c>
    </row>
    <row r="23" spans="2:24" ht="144" x14ac:dyDescent="0.25">
      <c r="B23" s="164" t="s">
        <v>82</v>
      </c>
      <c r="C23" s="211" t="s">
        <v>145</v>
      </c>
      <c r="D23" s="173" t="s">
        <v>120</v>
      </c>
      <c r="E23" s="174" t="s">
        <v>80</v>
      </c>
      <c r="F23" s="126" t="s">
        <v>92</v>
      </c>
      <c r="G23" s="218">
        <f t="shared" si="7"/>
        <v>16</v>
      </c>
      <c r="H23" s="140">
        <v>4</v>
      </c>
      <c r="I23" s="141">
        <v>4</v>
      </c>
      <c r="J23" s="141">
        <v>4</v>
      </c>
      <c r="K23" s="142">
        <v>4</v>
      </c>
      <c r="L23" s="143">
        <v>4</v>
      </c>
      <c r="M23" s="141">
        <v>4</v>
      </c>
      <c r="N23" s="141">
        <v>4</v>
      </c>
      <c r="O23" s="144">
        <v>4</v>
      </c>
      <c r="P23" s="132">
        <f t="shared" si="8"/>
        <v>1</v>
      </c>
      <c r="Q23" s="200">
        <f t="shared" si="10"/>
        <v>1</v>
      </c>
      <c r="R23" s="199">
        <f t="shared" si="9"/>
        <v>1</v>
      </c>
      <c r="S23" s="199">
        <f t="shared" si="2"/>
        <v>1</v>
      </c>
      <c r="T23" s="132">
        <f t="shared" si="3"/>
        <v>0.25</v>
      </c>
      <c r="U23" s="199">
        <f t="shared" si="4"/>
        <v>0.5</v>
      </c>
      <c r="V23" s="199">
        <f t="shared" si="5"/>
        <v>0.75</v>
      </c>
      <c r="W23" s="199">
        <f t="shared" si="6"/>
        <v>1</v>
      </c>
      <c r="X23" s="154" t="s">
        <v>132</v>
      </c>
    </row>
    <row r="24" spans="2:24" ht="104.25" x14ac:dyDescent="0.25">
      <c r="B24" s="177" t="s">
        <v>30</v>
      </c>
      <c r="C24" s="212" t="s">
        <v>146</v>
      </c>
      <c r="D24" s="178" t="s">
        <v>121</v>
      </c>
      <c r="E24" s="179" t="s">
        <v>80</v>
      </c>
      <c r="F24" s="127" t="s">
        <v>93</v>
      </c>
      <c r="G24" s="139">
        <f t="shared" si="7"/>
        <v>50</v>
      </c>
      <c r="H24" s="140">
        <v>15</v>
      </c>
      <c r="I24" s="141">
        <v>14</v>
      </c>
      <c r="J24" s="141">
        <v>12</v>
      </c>
      <c r="K24" s="142">
        <v>9</v>
      </c>
      <c r="L24" s="143">
        <v>15</v>
      </c>
      <c r="M24" s="141">
        <v>14</v>
      </c>
      <c r="N24" s="141">
        <v>19</v>
      </c>
      <c r="O24" s="144">
        <v>11</v>
      </c>
      <c r="P24" s="132">
        <f t="shared" si="8"/>
        <v>1</v>
      </c>
      <c r="Q24" s="200">
        <f t="shared" si="10"/>
        <v>1</v>
      </c>
      <c r="R24" s="199">
        <f t="shared" si="9"/>
        <v>1.5833333333333333</v>
      </c>
      <c r="S24" s="199">
        <f t="shared" si="2"/>
        <v>1.2222222222222223</v>
      </c>
      <c r="T24" s="132">
        <f t="shared" si="3"/>
        <v>0.3</v>
      </c>
      <c r="U24" s="199">
        <f t="shared" si="4"/>
        <v>0.57999999999999996</v>
      </c>
      <c r="V24" s="199">
        <f t="shared" si="5"/>
        <v>0.96</v>
      </c>
      <c r="W24" s="199">
        <f t="shared" si="6"/>
        <v>1.18</v>
      </c>
      <c r="X24" s="155" t="s">
        <v>163</v>
      </c>
    </row>
    <row r="25" spans="2:24" ht="144" x14ac:dyDescent="0.25">
      <c r="B25" s="180" t="s">
        <v>30</v>
      </c>
      <c r="C25" s="213" t="s">
        <v>147</v>
      </c>
      <c r="D25" s="181" t="s">
        <v>122</v>
      </c>
      <c r="E25" s="182" t="s">
        <v>80</v>
      </c>
      <c r="F25" s="128" t="s">
        <v>94</v>
      </c>
      <c r="G25" s="139">
        <f t="shared" si="7"/>
        <v>30</v>
      </c>
      <c r="H25" s="140">
        <v>10</v>
      </c>
      <c r="I25" s="141">
        <v>7</v>
      </c>
      <c r="J25" s="141">
        <v>7</v>
      </c>
      <c r="K25" s="142">
        <v>6</v>
      </c>
      <c r="L25" s="143">
        <v>10</v>
      </c>
      <c r="M25" s="141">
        <v>7</v>
      </c>
      <c r="N25" s="141">
        <v>14</v>
      </c>
      <c r="O25" s="144">
        <v>8</v>
      </c>
      <c r="P25" s="132">
        <f t="shared" si="8"/>
        <v>1</v>
      </c>
      <c r="Q25" s="200">
        <f t="shared" si="10"/>
        <v>1</v>
      </c>
      <c r="R25" s="199">
        <f t="shared" si="9"/>
        <v>2</v>
      </c>
      <c r="S25" s="199">
        <f t="shared" si="2"/>
        <v>1.3333333333333333</v>
      </c>
      <c r="T25" s="132">
        <f t="shared" si="3"/>
        <v>0.33333333333333331</v>
      </c>
      <c r="U25" s="199">
        <f t="shared" si="4"/>
        <v>0.56666666666666665</v>
      </c>
      <c r="V25" s="199">
        <f t="shared" si="5"/>
        <v>1.0333333333333334</v>
      </c>
      <c r="W25" s="199">
        <f t="shared" si="6"/>
        <v>1.3</v>
      </c>
      <c r="X25" s="155" t="s">
        <v>164</v>
      </c>
    </row>
    <row r="26" spans="2:24" ht="126" x14ac:dyDescent="0.25">
      <c r="B26" s="180" t="s">
        <v>30</v>
      </c>
      <c r="C26" s="213" t="s">
        <v>148</v>
      </c>
      <c r="D26" s="181" t="s">
        <v>123</v>
      </c>
      <c r="E26" s="182" t="s">
        <v>80</v>
      </c>
      <c r="F26" s="128" t="s">
        <v>95</v>
      </c>
      <c r="G26" s="139">
        <f t="shared" si="7"/>
        <v>5500</v>
      </c>
      <c r="H26" s="140">
        <v>1500</v>
      </c>
      <c r="I26" s="141">
        <v>1500</v>
      </c>
      <c r="J26" s="141">
        <v>1300</v>
      </c>
      <c r="K26" s="142">
        <v>1200</v>
      </c>
      <c r="L26" s="143">
        <v>1551</v>
      </c>
      <c r="M26" s="141">
        <v>1561</v>
      </c>
      <c r="N26" s="141">
        <v>1365</v>
      </c>
      <c r="O26" s="144">
        <v>1204</v>
      </c>
      <c r="P26" s="132">
        <f t="shared" si="8"/>
        <v>1.034</v>
      </c>
      <c r="Q26" s="200">
        <f t="shared" si="10"/>
        <v>1.0406666666666666</v>
      </c>
      <c r="R26" s="199">
        <f t="shared" si="9"/>
        <v>1.05</v>
      </c>
      <c r="S26" s="199">
        <f t="shared" si="2"/>
        <v>1.0033333333333334</v>
      </c>
      <c r="T26" s="132">
        <f t="shared" si="3"/>
        <v>0.28199999999999997</v>
      </c>
      <c r="U26" s="199">
        <f t="shared" si="4"/>
        <v>0.56581818181818178</v>
      </c>
      <c r="V26" s="199">
        <f t="shared" si="5"/>
        <v>0.81399999999999995</v>
      </c>
      <c r="W26" s="199">
        <f t="shared" si="6"/>
        <v>1.032909090909091</v>
      </c>
      <c r="X26" s="155" t="s">
        <v>165</v>
      </c>
    </row>
    <row r="27" spans="2:24" ht="108" x14ac:dyDescent="0.25">
      <c r="B27" s="175" t="s">
        <v>30</v>
      </c>
      <c r="C27" s="209" t="s">
        <v>149</v>
      </c>
      <c r="D27" s="168" t="s">
        <v>124</v>
      </c>
      <c r="E27" s="169" t="s">
        <v>80</v>
      </c>
      <c r="F27" s="125" t="s">
        <v>96</v>
      </c>
      <c r="G27" s="139">
        <f t="shared" si="7"/>
        <v>144</v>
      </c>
      <c r="H27" s="140">
        <v>48</v>
      </c>
      <c r="I27" s="141">
        <v>36</v>
      </c>
      <c r="J27" s="141">
        <v>36</v>
      </c>
      <c r="K27" s="142">
        <v>24</v>
      </c>
      <c r="L27" s="143">
        <v>48</v>
      </c>
      <c r="M27" s="141">
        <v>36</v>
      </c>
      <c r="N27" s="141">
        <v>36</v>
      </c>
      <c r="O27" s="144">
        <v>26</v>
      </c>
      <c r="P27" s="132">
        <f t="shared" si="8"/>
        <v>1</v>
      </c>
      <c r="Q27" s="200">
        <f t="shared" si="10"/>
        <v>1</v>
      </c>
      <c r="R27" s="199">
        <f t="shared" si="9"/>
        <v>1</v>
      </c>
      <c r="S27" s="199">
        <f t="shared" si="2"/>
        <v>1.0833333333333333</v>
      </c>
      <c r="T27" s="132">
        <f t="shared" si="3"/>
        <v>0.33333333333333331</v>
      </c>
      <c r="U27" s="199">
        <f t="shared" si="4"/>
        <v>0.58333333333333337</v>
      </c>
      <c r="V27" s="199">
        <f t="shared" si="5"/>
        <v>0.83333333333333337</v>
      </c>
      <c r="W27" s="199">
        <f t="shared" si="6"/>
        <v>1.0138888888888888</v>
      </c>
      <c r="X27" s="155" t="s">
        <v>166</v>
      </c>
    </row>
    <row r="28" spans="2:24" ht="180" x14ac:dyDescent="0.25">
      <c r="B28" s="164" t="s">
        <v>125</v>
      </c>
      <c r="C28" s="211" t="s">
        <v>150</v>
      </c>
      <c r="D28" s="173" t="s">
        <v>126</v>
      </c>
      <c r="E28" s="174" t="s">
        <v>80</v>
      </c>
      <c r="F28" s="126" t="s">
        <v>97</v>
      </c>
      <c r="G28" s="218">
        <f t="shared" si="7"/>
        <v>6</v>
      </c>
      <c r="H28" s="140">
        <v>1</v>
      </c>
      <c r="I28" s="141">
        <v>2</v>
      </c>
      <c r="J28" s="141">
        <v>2</v>
      </c>
      <c r="K28" s="142">
        <v>1</v>
      </c>
      <c r="L28" s="145">
        <v>0.3</v>
      </c>
      <c r="M28" s="141">
        <v>1</v>
      </c>
      <c r="N28" s="141">
        <v>1</v>
      </c>
      <c r="O28" s="144">
        <v>4</v>
      </c>
      <c r="P28" s="132">
        <f t="shared" si="8"/>
        <v>0.3</v>
      </c>
      <c r="Q28" s="200">
        <f t="shared" si="10"/>
        <v>0.5</v>
      </c>
      <c r="R28" s="199">
        <f t="shared" si="9"/>
        <v>0.5</v>
      </c>
      <c r="S28" s="199">
        <f t="shared" si="9"/>
        <v>4</v>
      </c>
      <c r="T28" s="132">
        <f t="shared" si="3"/>
        <v>4.9999999999999996E-2</v>
      </c>
      <c r="U28" s="199">
        <f t="shared" si="4"/>
        <v>0.21666666666666667</v>
      </c>
      <c r="V28" s="199">
        <f t="shared" si="5"/>
        <v>0.3833333333333333</v>
      </c>
      <c r="W28" s="199">
        <f t="shared" si="6"/>
        <v>1.05</v>
      </c>
      <c r="X28" s="154" t="s">
        <v>167</v>
      </c>
    </row>
    <row r="29" spans="2:24" ht="198" x14ac:dyDescent="0.25">
      <c r="B29" s="177" t="s">
        <v>30</v>
      </c>
      <c r="C29" s="214" t="s">
        <v>151</v>
      </c>
      <c r="D29" s="183" t="s">
        <v>127</v>
      </c>
      <c r="E29" s="179" t="s">
        <v>80</v>
      </c>
      <c r="F29" s="127" t="s">
        <v>98</v>
      </c>
      <c r="G29" s="139">
        <f t="shared" si="7"/>
        <v>6</v>
      </c>
      <c r="H29" s="140"/>
      <c r="I29" s="141"/>
      <c r="J29" s="141">
        <v>3</v>
      </c>
      <c r="K29" s="142">
        <v>3</v>
      </c>
      <c r="L29" s="143"/>
      <c r="M29" s="141"/>
      <c r="N29" s="141">
        <v>0</v>
      </c>
      <c r="O29" s="144">
        <v>0</v>
      </c>
      <c r="P29" s="132" t="str">
        <f t="shared" si="8"/>
        <v>100%</v>
      </c>
      <c r="Q29" s="200" t="str">
        <f t="shared" si="10"/>
        <v>100%</v>
      </c>
      <c r="R29" s="199">
        <f t="shared" si="9"/>
        <v>0</v>
      </c>
      <c r="S29" s="199">
        <f t="shared" si="9"/>
        <v>0</v>
      </c>
      <c r="T29" s="132">
        <f t="shared" ref="T29" si="11">IFERROR((L29/G29),"No Programado")</f>
        <v>0</v>
      </c>
      <c r="U29" s="199">
        <f t="shared" ref="U29" si="12">IFERROR(((L29+M29)/G29),"No Programado")</f>
        <v>0</v>
      </c>
      <c r="V29" s="199">
        <f t="shared" ref="V29" si="13">IFERROR(((L29+M29+N29)/G29),"No Programado")</f>
        <v>0</v>
      </c>
      <c r="W29" s="199">
        <f t="shared" si="6"/>
        <v>0</v>
      </c>
      <c r="X29" s="155" t="s">
        <v>133</v>
      </c>
    </row>
    <row r="30" spans="2:24" ht="162" x14ac:dyDescent="0.25">
      <c r="B30" s="175" t="s">
        <v>30</v>
      </c>
      <c r="C30" s="209" t="s">
        <v>152</v>
      </c>
      <c r="D30" s="168" t="s">
        <v>128</v>
      </c>
      <c r="E30" s="184" t="s">
        <v>80</v>
      </c>
      <c r="F30" s="129" t="s">
        <v>98</v>
      </c>
      <c r="G30" s="139">
        <f t="shared" si="7"/>
        <v>28</v>
      </c>
      <c r="H30" s="140">
        <v>7</v>
      </c>
      <c r="I30" s="141">
        <v>7</v>
      </c>
      <c r="J30" s="141">
        <v>7</v>
      </c>
      <c r="K30" s="142">
        <v>7</v>
      </c>
      <c r="L30" s="143">
        <v>6</v>
      </c>
      <c r="M30" s="141">
        <v>5</v>
      </c>
      <c r="N30" s="141">
        <v>4</v>
      </c>
      <c r="O30" s="144">
        <v>7</v>
      </c>
      <c r="P30" s="132">
        <f t="shared" si="8"/>
        <v>0.8571428571428571</v>
      </c>
      <c r="Q30" s="200">
        <f t="shared" si="10"/>
        <v>0.7142857142857143</v>
      </c>
      <c r="R30" s="199">
        <f t="shared" si="9"/>
        <v>0.5714285714285714</v>
      </c>
      <c r="S30" s="199">
        <f t="shared" si="9"/>
        <v>1</v>
      </c>
      <c r="T30" s="132">
        <f>IFERROR((L30/G30),"No Programado")</f>
        <v>0.21428571428571427</v>
      </c>
      <c r="U30" s="199">
        <f>IFERROR(((L30+M30)/G30),"No Programado")</f>
        <v>0.39285714285714285</v>
      </c>
      <c r="V30" s="199">
        <f>IFERROR(((L30+M30+N30)/G30),"No Programado")</f>
        <v>0.5357142857142857</v>
      </c>
      <c r="W30" s="199">
        <f t="shared" si="6"/>
        <v>0.7857142857142857</v>
      </c>
      <c r="X30" s="155" t="s">
        <v>168</v>
      </c>
    </row>
    <row r="31" spans="2:24" ht="126" x14ac:dyDescent="0.25">
      <c r="B31" s="185" t="s">
        <v>30</v>
      </c>
      <c r="C31" s="215" t="s">
        <v>153</v>
      </c>
      <c r="D31" s="186" t="s">
        <v>129</v>
      </c>
      <c r="E31" s="184" t="s">
        <v>80</v>
      </c>
      <c r="F31" s="129" t="s">
        <v>99</v>
      </c>
      <c r="G31" s="139">
        <f t="shared" si="7"/>
        <v>12</v>
      </c>
      <c r="H31" s="140">
        <v>3</v>
      </c>
      <c r="I31" s="141">
        <v>3</v>
      </c>
      <c r="J31" s="141">
        <v>3</v>
      </c>
      <c r="K31" s="142">
        <v>3</v>
      </c>
      <c r="L31" s="143">
        <v>1</v>
      </c>
      <c r="M31" s="141">
        <v>2</v>
      </c>
      <c r="N31" s="141">
        <v>3</v>
      </c>
      <c r="O31" s="144">
        <v>3</v>
      </c>
      <c r="P31" s="132">
        <f t="shared" si="8"/>
        <v>0.33333333333333331</v>
      </c>
      <c r="Q31" s="200">
        <f t="shared" si="10"/>
        <v>0.66666666666666663</v>
      </c>
      <c r="R31" s="199">
        <f t="shared" si="9"/>
        <v>1</v>
      </c>
      <c r="S31" s="199">
        <f t="shared" si="9"/>
        <v>1</v>
      </c>
      <c r="T31" s="132">
        <f>IFERROR((L31/G31),"No Programado")</f>
        <v>8.3333333333333329E-2</v>
      </c>
      <c r="U31" s="199">
        <f>IFERROR(((L31+M31)/G31),"No Programado")</f>
        <v>0.25</v>
      </c>
      <c r="V31" s="199">
        <f>IFERROR(((L31+M31+N31)/G31),"No Programado")</f>
        <v>0.5</v>
      </c>
      <c r="W31" s="199">
        <f t="shared" si="6"/>
        <v>0.75</v>
      </c>
      <c r="X31" s="155" t="s">
        <v>169</v>
      </c>
    </row>
    <row r="32" spans="2:24" ht="105" thickBot="1" x14ac:dyDescent="0.3">
      <c r="B32" s="187" t="s">
        <v>30</v>
      </c>
      <c r="C32" s="216" t="s">
        <v>154</v>
      </c>
      <c r="D32" s="188" t="s">
        <v>130</v>
      </c>
      <c r="E32" s="189" t="s">
        <v>80</v>
      </c>
      <c r="F32" s="130" t="s">
        <v>100</v>
      </c>
      <c r="G32" s="217">
        <f t="shared" si="7"/>
        <v>12</v>
      </c>
      <c r="H32" s="146">
        <v>3</v>
      </c>
      <c r="I32" s="147">
        <v>3</v>
      </c>
      <c r="J32" s="147">
        <v>3</v>
      </c>
      <c r="K32" s="148">
        <v>3</v>
      </c>
      <c r="L32" s="149">
        <v>3</v>
      </c>
      <c r="M32" s="147">
        <v>2</v>
      </c>
      <c r="N32" s="147">
        <v>3</v>
      </c>
      <c r="O32" s="150">
        <v>4</v>
      </c>
      <c r="P32" s="151">
        <f t="shared" si="8"/>
        <v>1</v>
      </c>
      <c r="Q32" s="198">
        <f t="shared" si="10"/>
        <v>0.66666666666666663</v>
      </c>
      <c r="R32" s="206">
        <f t="shared" si="9"/>
        <v>1</v>
      </c>
      <c r="S32" s="221">
        <f t="shared" si="9"/>
        <v>1.3333333333333333</v>
      </c>
      <c r="T32" s="151">
        <f>IFERROR((L32/G32),"No Programado")</f>
        <v>0.25</v>
      </c>
      <c r="U32" s="198">
        <f>IFERROR(((L32+M32)/G32),"No Programado")</f>
        <v>0.41666666666666669</v>
      </c>
      <c r="V32" s="206">
        <f>IFERROR(((L32+M32+N32)/G32),"No Programado")</f>
        <v>0.66666666666666663</v>
      </c>
      <c r="W32" s="206">
        <f t="shared" si="6"/>
        <v>1</v>
      </c>
      <c r="X32" s="156" t="s">
        <v>170</v>
      </c>
    </row>
    <row r="33" spans="3:24" ht="15.75" customHeight="1" x14ac:dyDescent="0.25"/>
    <row r="34" spans="3:24" ht="33" customHeight="1" x14ac:dyDescent="0.25">
      <c r="F34" s="22"/>
      <c r="G34" s="22"/>
    </row>
    <row r="35" spans="3:24" ht="102" customHeight="1" x14ac:dyDescent="0.25">
      <c r="C35" s="224" t="s">
        <v>101</v>
      </c>
      <c r="D35" s="225"/>
      <c r="E35" s="225"/>
      <c r="F35" s="17"/>
      <c r="G35" s="47"/>
      <c r="L35" s="222" t="s">
        <v>134</v>
      </c>
      <c r="M35" s="223"/>
      <c r="N35" s="223"/>
      <c r="O35" s="223"/>
      <c r="P35" s="223"/>
      <c r="Q35" s="223"/>
      <c r="V35" s="224" t="s">
        <v>102</v>
      </c>
      <c r="W35" s="225"/>
      <c r="X35" s="225"/>
    </row>
    <row r="37" spans="3:24" ht="15.75" hidden="1" thickBot="1" x14ac:dyDescent="0.3"/>
    <row r="38" spans="3:24" ht="15.75" hidden="1" thickBot="1" x14ac:dyDescent="0.3">
      <c r="E38" s="261" t="s">
        <v>34</v>
      </c>
      <c r="F38" s="262"/>
      <c r="G38" s="262"/>
      <c r="H38" s="262"/>
      <c r="I38" s="262"/>
      <c r="J38" s="262"/>
      <c r="K38" s="262"/>
      <c r="L38" s="262"/>
      <c r="M38" s="262"/>
      <c r="N38" s="262"/>
      <c r="O38" s="262"/>
      <c r="P38" s="262"/>
      <c r="Q38" s="262"/>
      <c r="R38" s="262"/>
      <c r="S38" s="262"/>
      <c r="T38" s="262"/>
      <c r="U38" s="262"/>
      <c r="V38" s="262"/>
      <c r="W38" s="262"/>
      <c r="X38" s="263"/>
    </row>
    <row r="39" spans="3:24" ht="15" hidden="1" customHeight="1" thickBot="1" x14ac:dyDescent="0.3">
      <c r="E39" s="264" t="s">
        <v>35</v>
      </c>
      <c r="F39" s="264" t="s">
        <v>36</v>
      </c>
      <c r="G39" s="226" t="s">
        <v>37</v>
      </c>
      <c r="H39" s="227"/>
      <c r="I39" s="227"/>
      <c r="J39" s="228"/>
      <c r="K39" s="226" t="s">
        <v>38</v>
      </c>
      <c r="L39" s="227"/>
      <c r="M39" s="227"/>
      <c r="N39" s="228"/>
      <c r="O39" s="258" t="s">
        <v>39</v>
      </c>
      <c r="P39" s="259"/>
      <c r="Q39" s="259"/>
      <c r="R39" s="260"/>
      <c r="S39" s="258" t="s">
        <v>40</v>
      </c>
      <c r="T39" s="259"/>
      <c r="U39" s="259"/>
      <c r="V39" s="259"/>
      <c r="W39" s="226" t="s">
        <v>41</v>
      </c>
      <c r="X39" s="228"/>
    </row>
    <row r="40" spans="3:24" ht="29.25" hidden="1" thickBot="1" x14ac:dyDescent="0.3">
      <c r="E40" s="265"/>
      <c r="F40" s="265"/>
      <c r="G40" s="13" t="s">
        <v>42</v>
      </c>
      <c r="H40" s="104" t="s">
        <v>43</v>
      </c>
      <c r="I40" s="14" t="s">
        <v>44</v>
      </c>
      <c r="J40" s="105" t="s">
        <v>45</v>
      </c>
      <c r="K40" s="13" t="s">
        <v>42</v>
      </c>
      <c r="L40" s="104" t="s">
        <v>43</v>
      </c>
      <c r="M40" s="14" t="s">
        <v>44</v>
      </c>
      <c r="N40" s="105" t="s">
        <v>45</v>
      </c>
      <c r="O40" s="13" t="s">
        <v>42</v>
      </c>
      <c r="P40" s="106" t="s">
        <v>43</v>
      </c>
      <c r="Q40" s="15" t="s">
        <v>44</v>
      </c>
      <c r="R40" s="107" t="s">
        <v>45</v>
      </c>
      <c r="S40" s="16" t="s">
        <v>42</v>
      </c>
      <c r="T40" s="106" t="s">
        <v>43</v>
      </c>
      <c r="U40" s="15" t="s">
        <v>44</v>
      </c>
      <c r="V40" s="107" t="s">
        <v>45</v>
      </c>
      <c r="W40" s="266"/>
      <c r="X40" s="267"/>
    </row>
    <row r="41" spans="3:24" hidden="1" x14ac:dyDescent="0.25">
      <c r="E41" s="108"/>
      <c r="F41" s="109"/>
      <c r="G41" s="30"/>
      <c r="H41" s="42"/>
      <c r="I41" s="42"/>
      <c r="J41" s="43"/>
      <c r="K41" s="41"/>
      <c r="L41" s="42"/>
      <c r="M41" s="42"/>
      <c r="N41" s="44"/>
      <c r="O41" s="110" t="str">
        <f>IFERROR((K41/G41),"NO APLICA")</f>
        <v>NO APLICA</v>
      </c>
      <c r="P41" s="111" t="str">
        <f>IFERROR((L41/H41),"NO APLICA")</f>
        <v>NO APLICA</v>
      </c>
      <c r="Q41" s="111" t="str">
        <f t="shared" ref="Q41:R44" si="14">IFERROR((M41/I41),"NO APLICA")</f>
        <v>NO APLICA</v>
      </c>
      <c r="R41" s="112" t="str">
        <f t="shared" si="14"/>
        <v>NO APLICA</v>
      </c>
      <c r="S41" s="110" t="str">
        <f>IFERROR(((K41)/(G41)),"NO APLICA")</f>
        <v>NO APLICA</v>
      </c>
      <c r="T41" s="111" t="str">
        <f>IFERROR(((K41+L41)/(G41+H41)),"NO APLICA")</f>
        <v>NO APLICA</v>
      </c>
      <c r="U41" s="111" t="str">
        <f>IFERROR(((K41+L41+M41)/(G41+H41+I41)),"NO APLICA")</f>
        <v>NO APLICA</v>
      </c>
      <c r="V41" s="112" t="str">
        <f>IFERROR(((K41+L41+M41+N41)/(G41+H41+I41+J41)),"NO APLICA")</f>
        <v>NO APLICA</v>
      </c>
      <c r="W41" s="268"/>
      <c r="X41" s="269"/>
    </row>
    <row r="42" spans="3:24" hidden="1" x14ac:dyDescent="0.25">
      <c r="E42" s="18"/>
      <c r="F42" s="113">
        <v>0</v>
      </c>
      <c r="G42" s="30"/>
      <c r="H42" s="31"/>
      <c r="I42" s="31"/>
      <c r="J42" s="32"/>
      <c r="K42" s="30"/>
      <c r="L42" s="33"/>
      <c r="M42" s="33"/>
      <c r="N42" s="34"/>
      <c r="O42" s="110" t="str">
        <f t="shared" ref="O42:P44" si="15">IFERROR((K42/G42),"NO APLICA")</f>
        <v>NO APLICA</v>
      </c>
      <c r="P42" s="111" t="str">
        <f t="shared" si="15"/>
        <v>NO APLICA</v>
      </c>
      <c r="Q42" s="111" t="str">
        <f t="shared" si="14"/>
        <v>NO APLICA</v>
      </c>
      <c r="R42" s="114" t="str">
        <f t="shared" si="14"/>
        <v>NO APLICA</v>
      </c>
      <c r="S42" s="110" t="str">
        <f t="shared" ref="S42:S44" si="16">IFERROR(((K42)/(G42)),"NO APLICA")</f>
        <v>NO APLICA</v>
      </c>
      <c r="T42" s="111" t="str">
        <f t="shared" ref="T42:T44" si="17">IFERROR(((K42+L42)/(G42+H42)),"NO APLICA")</f>
        <v>NO APLICA</v>
      </c>
      <c r="U42" s="111" t="str">
        <f t="shared" ref="U42:U44" si="18">IFERROR(((K42+L42+M42)/(G42+H42+I42)),"NO APLICA")</f>
        <v>NO APLICA</v>
      </c>
      <c r="V42" s="114" t="str">
        <f t="shared" ref="V42:V44" si="19">IFERROR(((K42+L42+M42+N42)/(G42+H42+I42+J42)),"NO APLICA")</f>
        <v>NO APLICA</v>
      </c>
      <c r="W42" s="270"/>
      <c r="X42" s="271"/>
    </row>
    <row r="43" spans="3:24" hidden="1" x14ac:dyDescent="0.25">
      <c r="E43" s="18"/>
      <c r="F43" s="113">
        <v>0</v>
      </c>
      <c r="G43" s="30"/>
      <c r="H43" s="31"/>
      <c r="I43" s="31"/>
      <c r="J43" s="32"/>
      <c r="K43" s="30"/>
      <c r="L43" s="33"/>
      <c r="M43" s="33"/>
      <c r="N43" s="34"/>
      <c r="O43" s="110" t="str">
        <f t="shared" si="15"/>
        <v>NO APLICA</v>
      </c>
      <c r="P43" s="111" t="str">
        <f t="shared" si="15"/>
        <v>NO APLICA</v>
      </c>
      <c r="Q43" s="111" t="str">
        <f t="shared" si="14"/>
        <v>NO APLICA</v>
      </c>
      <c r="R43" s="114" t="str">
        <f t="shared" si="14"/>
        <v>NO APLICA</v>
      </c>
      <c r="S43" s="110" t="str">
        <f t="shared" si="16"/>
        <v>NO APLICA</v>
      </c>
      <c r="T43" s="111" t="str">
        <f t="shared" si="17"/>
        <v>NO APLICA</v>
      </c>
      <c r="U43" s="111" t="str">
        <f t="shared" si="18"/>
        <v>NO APLICA</v>
      </c>
      <c r="V43" s="114" t="str">
        <f t="shared" si="19"/>
        <v>NO APLICA</v>
      </c>
      <c r="W43" s="270"/>
      <c r="X43" s="271"/>
    </row>
    <row r="44" spans="3:24" ht="15.75" hidden="1" thickBot="1" x14ac:dyDescent="0.3">
      <c r="E44" s="115"/>
      <c r="F44" s="116"/>
      <c r="G44" s="35"/>
      <c r="H44" s="36"/>
      <c r="I44" s="36"/>
      <c r="J44" s="37"/>
      <c r="K44" s="35"/>
      <c r="L44" s="38"/>
      <c r="M44" s="38"/>
      <c r="N44" s="39"/>
      <c r="O44" s="117" t="str">
        <f t="shared" si="15"/>
        <v>NO APLICA</v>
      </c>
      <c r="P44" s="118" t="str">
        <f t="shared" si="15"/>
        <v>NO APLICA</v>
      </c>
      <c r="Q44" s="118" t="str">
        <f t="shared" si="14"/>
        <v>NO APLICA</v>
      </c>
      <c r="R44" s="119" t="str">
        <f t="shared" si="14"/>
        <v>NO APLICA</v>
      </c>
      <c r="S44" s="117" t="str">
        <f t="shared" si="16"/>
        <v>NO APLICA</v>
      </c>
      <c r="T44" s="118" t="str">
        <f t="shared" si="17"/>
        <v>NO APLICA</v>
      </c>
      <c r="U44" s="118" t="str">
        <f t="shared" si="18"/>
        <v>NO APLICA</v>
      </c>
      <c r="V44" s="119" t="str">
        <f t="shared" si="19"/>
        <v>NO APLICA</v>
      </c>
      <c r="W44" s="247"/>
      <c r="X44" s="248"/>
    </row>
  </sheetData>
  <mergeCells count="30">
    <mergeCell ref="W44:X44"/>
    <mergeCell ref="B10:B11"/>
    <mergeCell ref="C10:C11"/>
    <mergeCell ref="D10:F10"/>
    <mergeCell ref="G10:K10"/>
    <mergeCell ref="C35:E35"/>
    <mergeCell ref="O39:R39"/>
    <mergeCell ref="E38:X38"/>
    <mergeCell ref="E39:E40"/>
    <mergeCell ref="F39:F40"/>
    <mergeCell ref="G39:J39"/>
    <mergeCell ref="S39:V39"/>
    <mergeCell ref="W39:X40"/>
    <mergeCell ref="W41:X41"/>
    <mergeCell ref="W42:X42"/>
    <mergeCell ref="W43:X43"/>
    <mergeCell ref="E2:S2"/>
    <mergeCell ref="E3:S3"/>
    <mergeCell ref="E4:S4"/>
    <mergeCell ref="L10:O10"/>
    <mergeCell ref="E5:S5"/>
    <mergeCell ref="G9:W9"/>
    <mergeCell ref="P10:S10"/>
    <mergeCell ref="L35:Q35"/>
    <mergeCell ref="V35:X35"/>
    <mergeCell ref="K39:N39"/>
    <mergeCell ref="X10:X11"/>
    <mergeCell ref="B13:B14"/>
    <mergeCell ref="C13:C14"/>
    <mergeCell ref="T10:W10"/>
  </mergeCells>
  <conditionalFormatting sqref="H12">
    <cfRule type="cellIs" priority="35" operator="equal">
      <formula>"NO DISPONIBLE"</formula>
    </cfRule>
  </conditionalFormatting>
  <conditionalFormatting sqref="H13:K32 G41:J44">
    <cfRule type="containsBlanks" dxfId="66" priority="27">
      <formula>LEN(TRIM(G13))=0</formula>
    </cfRule>
  </conditionalFormatting>
  <conditionalFormatting sqref="I12:K12">
    <cfRule type="cellIs" dxfId="65" priority="34" operator="equal">
      <formula>"NO DISPONIBLE"</formula>
    </cfRule>
  </conditionalFormatting>
  <conditionalFormatting sqref="L12">
    <cfRule type="cellIs" priority="33" operator="equal">
      <formula>"NO DISPONIBLE"</formula>
    </cfRule>
  </conditionalFormatting>
  <conditionalFormatting sqref="L13:O32 K41:N44">
    <cfRule type="containsBlanks" dxfId="64" priority="26">
      <formula>LEN(TRIM(K13))=0</formula>
    </cfRule>
  </conditionalFormatting>
  <conditionalFormatting sqref="M12:O12">
    <cfRule type="containsBlanks" dxfId="63" priority="14">
      <formula>LEN(TRIM(M12))=0</formula>
    </cfRule>
  </conditionalFormatting>
  <conditionalFormatting sqref="O41:V44">
    <cfRule type="cellIs" dxfId="62" priority="21" operator="equal">
      <formula>"NO APLICA"</formula>
    </cfRule>
    <cfRule type="cellIs" dxfId="61" priority="22" operator="between">
      <formula>0.7</formula>
      <formula>1.2</formula>
    </cfRule>
    <cfRule type="cellIs" dxfId="60" priority="23" operator="between">
      <formula>0.5</formula>
      <formula>0.7</formula>
    </cfRule>
    <cfRule type="cellIs" dxfId="59" priority="24" operator="lessThan">
      <formula>0.5</formula>
    </cfRule>
    <cfRule type="cellIs" dxfId="58" priority="25" operator="greaterThan">
      <formula>1.2</formula>
    </cfRule>
  </conditionalFormatting>
  <conditionalFormatting sqref="P12:S32">
    <cfRule type="cellIs" dxfId="57" priority="1" stopIfTrue="1" operator="equal">
      <formula>"100%"</formula>
    </cfRule>
    <cfRule type="cellIs" dxfId="56" priority="2" stopIfTrue="1" operator="lessThan">
      <formula>0.5</formula>
    </cfRule>
    <cfRule type="cellIs" dxfId="55" priority="3" stopIfTrue="1" operator="between">
      <formula>0.5</formula>
      <formula>0.7</formula>
    </cfRule>
    <cfRule type="cellIs" dxfId="54" priority="4" stopIfTrue="1" operator="between">
      <formula>0.7</formula>
      <formula>1.2</formula>
    </cfRule>
    <cfRule type="cellIs" dxfId="53" priority="5" stopIfTrue="1" operator="greaterThanOrEqual">
      <formula>1.2</formula>
    </cfRule>
    <cfRule type="containsBlanks" dxfId="52" priority="6" stopIfTrue="1">
      <formula>LEN(TRIM(P12))=0</formula>
    </cfRule>
  </conditionalFormatting>
  <pageMargins left="0.23622047244094491" right="0.23622047244094491" top="0.47244094488188981" bottom="0.47244094488188981" header="0" footer="0.31496062992125984"/>
  <pageSetup paperSize="5"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35"/>
  <sheetViews>
    <sheetView topLeftCell="B1" zoomScale="60" zoomScaleNormal="60" workbookViewId="0">
      <selection activeCell="L11" sqref="L11:O11"/>
    </sheetView>
  </sheetViews>
  <sheetFormatPr baseColWidth="10" defaultColWidth="11.42578125" defaultRowHeight="15" x14ac:dyDescent="0.25"/>
  <cols>
    <col min="2" max="2" width="20.42578125" customWidth="1"/>
    <col min="3" max="3" width="35.85546875" customWidth="1"/>
    <col min="4" max="4" width="31.42578125" customWidth="1"/>
    <col min="5" max="5" width="29.85546875" customWidth="1"/>
    <col min="6" max="6" width="33.28515625" customWidth="1"/>
    <col min="7" max="8" width="17.7109375" customWidth="1"/>
    <col min="9" max="20" width="17" customWidth="1"/>
    <col min="21" max="21" width="19.28515625" customWidth="1"/>
    <col min="22" max="22" width="24.28515625" customWidth="1"/>
    <col min="23" max="23" width="19.28515625" customWidth="1"/>
    <col min="24" max="24" width="56.28515625" customWidth="1"/>
  </cols>
  <sheetData>
    <row r="1" spans="2:24" ht="15.75" thickBot="1" x14ac:dyDescent="0.3"/>
    <row r="2" spans="2:24" ht="49.5" customHeight="1" x14ac:dyDescent="0.25">
      <c r="E2" s="238" t="s">
        <v>51</v>
      </c>
      <c r="F2" s="239"/>
      <c r="G2" s="239"/>
      <c r="H2" s="239"/>
      <c r="I2" s="239"/>
      <c r="J2" s="239"/>
      <c r="K2" s="239"/>
      <c r="L2" s="239"/>
      <c r="M2" s="239"/>
      <c r="N2" s="239"/>
      <c r="O2" s="239"/>
      <c r="P2" s="239"/>
      <c r="Q2" s="239"/>
      <c r="R2" s="239"/>
      <c r="S2" s="239"/>
      <c r="T2" s="72"/>
    </row>
    <row r="3" spans="2:24" ht="30" customHeight="1" x14ac:dyDescent="0.25">
      <c r="E3" s="240" t="s">
        <v>1</v>
      </c>
      <c r="F3" s="241"/>
      <c r="G3" s="241"/>
      <c r="H3" s="241"/>
      <c r="I3" s="241"/>
      <c r="J3" s="241"/>
      <c r="K3" s="241"/>
      <c r="L3" s="241"/>
      <c r="M3" s="241"/>
      <c r="N3" s="241"/>
      <c r="O3" s="241"/>
      <c r="P3" s="241"/>
      <c r="Q3" s="241"/>
      <c r="R3" s="241"/>
      <c r="S3" s="241"/>
      <c r="T3" s="72"/>
    </row>
    <row r="4" spans="2:24" ht="30" customHeight="1" x14ac:dyDescent="0.25">
      <c r="E4" s="240" t="s">
        <v>2</v>
      </c>
      <c r="F4" s="241"/>
      <c r="G4" s="241"/>
      <c r="H4" s="241"/>
      <c r="I4" s="241"/>
      <c r="J4" s="241"/>
      <c r="K4" s="241"/>
      <c r="L4" s="241"/>
      <c r="M4" s="241"/>
      <c r="N4" s="241"/>
      <c r="O4" s="241"/>
      <c r="P4" s="241"/>
      <c r="Q4" s="241"/>
      <c r="R4" s="241"/>
      <c r="S4" s="241"/>
      <c r="T4" s="72"/>
    </row>
    <row r="5" spans="2:24" ht="28.5" thickBot="1" x14ac:dyDescent="0.3">
      <c r="E5" s="242" t="s">
        <v>3</v>
      </c>
      <c r="F5" s="243"/>
      <c r="G5" s="243"/>
      <c r="H5" s="243"/>
      <c r="I5" s="243"/>
      <c r="J5" s="243"/>
      <c r="K5" s="243"/>
      <c r="L5" s="243"/>
      <c r="M5" s="243"/>
      <c r="N5" s="243"/>
      <c r="O5" s="243"/>
      <c r="P5" s="243"/>
      <c r="Q5" s="243"/>
      <c r="R5" s="243"/>
      <c r="S5" s="243"/>
      <c r="T5" s="72"/>
    </row>
    <row r="9" spans="2:24" ht="15.75" thickBot="1" x14ac:dyDescent="0.3"/>
    <row r="10" spans="2:24" ht="33.6" customHeight="1" thickBot="1" x14ac:dyDescent="0.3">
      <c r="G10" s="244" t="s">
        <v>52</v>
      </c>
      <c r="H10" s="245"/>
      <c r="I10" s="245"/>
      <c r="J10" s="245"/>
      <c r="K10" s="245"/>
      <c r="L10" s="245"/>
      <c r="M10" s="245"/>
      <c r="N10" s="245"/>
      <c r="O10" s="245"/>
      <c r="P10" s="245"/>
      <c r="Q10" s="245"/>
      <c r="R10" s="245"/>
      <c r="S10" s="245"/>
      <c r="T10" s="245"/>
      <c r="U10" s="245"/>
      <c r="V10" s="245"/>
      <c r="W10" s="246"/>
    </row>
    <row r="11" spans="2:24" ht="43.35" customHeight="1" thickBot="1" x14ac:dyDescent="0.3">
      <c r="B11" s="249" t="s">
        <v>5</v>
      </c>
      <c r="C11" s="251" t="s">
        <v>6</v>
      </c>
      <c r="D11" s="253" t="s">
        <v>7</v>
      </c>
      <c r="E11" s="254"/>
      <c r="F11" s="255"/>
      <c r="G11" s="256" t="s">
        <v>53</v>
      </c>
      <c r="H11" s="256"/>
      <c r="I11" s="256"/>
      <c r="J11" s="256"/>
      <c r="K11" s="257"/>
      <c r="L11" s="236" t="s">
        <v>54</v>
      </c>
      <c r="M11" s="236"/>
      <c r="N11" s="236"/>
      <c r="O11" s="237"/>
      <c r="P11" s="236" t="s">
        <v>55</v>
      </c>
      <c r="Q11" s="236"/>
      <c r="R11" s="236"/>
      <c r="S11" s="237"/>
      <c r="T11" s="73"/>
      <c r="U11" s="236" t="s">
        <v>56</v>
      </c>
      <c r="V11" s="236"/>
      <c r="W11" s="236"/>
      <c r="X11" s="229" t="s">
        <v>57</v>
      </c>
    </row>
    <row r="12" spans="2:24" ht="122.45" customHeight="1" thickBot="1" x14ac:dyDescent="0.3">
      <c r="B12" s="250"/>
      <c r="C12" s="252"/>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230"/>
    </row>
    <row r="13" spans="2:24" ht="281.45" customHeight="1" x14ac:dyDescent="0.25">
      <c r="B13" s="57" t="s">
        <v>21</v>
      </c>
      <c r="C13" s="58" t="s">
        <v>22</v>
      </c>
      <c r="D13" s="59" t="s">
        <v>23</v>
      </c>
      <c r="E13" s="60" t="s">
        <v>50</v>
      </c>
      <c r="F13" s="61" t="s">
        <v>24</v>
      </c>
      <c r="G13" s="62" t="s">
        <v>25</v>
      </c>
      <c r="H13" s="81" t="s">
        <v>25</v>
      </c>
      <c r="I13" s="82" t="s">
        <v>25</v>
      </c>
      <c r="J13" s="82" t="s">
        <v>25</v>
      </c>
      <c r="K13" s="83" t="s">
        <v>25</v>
      </c>
      <c r="L13" s="81" t="s">
        <v>25</v>
      </c>
      <c r="M13" s="82" t="s">
        <v>25</v>
      </c>
      <c r="N13" s="82" t="s">
        <v>25</v>
      </c>
      <c r="O13" s="83" t="s">
        <v>25</v>
      </c>
      <c r="P13" s="86" t="s">
        <v>25</v>
      </c>
      <c r="Q13" s="87" t="s">
        <v>25</v>
      </c>
      <c r="R13" s="87" t="s">
        <v>25</v>
      </c>
      <c r="S13" s="88" t="s">
        <v>25</v>
      </c>
      <c r="T13" s="86" t="s">
        <v>25</v>
      </c>
      <c r="U13" s="100" t="s">
        <v>25</v>
      </c>
      <c r="V13" s="87" t="s">
        <v>25</v>
      </c>
      <c r="W13" s="99" t="s">
        <v>25</v>
      </c>
      <c r="X13" s="84" t="s">
        <v>58</v>
      </c>
    </row>
    <row r="14" spans="2:24" ht="54.75" customHeight="1" x14ac:dyDescent="0.25">
      <c r="B14" s="272" t="s">
        <v>26</v>
      </c>
      <c r="C14" s="273"/>
      <c r="D14" s="273"/>
      <c r="E14" s="273"/>
      <c r="F14" s="273"/>
      <c r="G14" s="55">
        <v>100</v>
      </c>
      <c r="H14" s="48">
        <v>25</v>
      </c>
      <c r="I14" s="42">
        <v>25</v>
      </c>
      <c r="J14" s="42">
        <v>25</v>
      </c>
      <c r="K14" s="43">
        <v>25</v>
      </c>
      <c r="L14" s="41">
        <v>20</v>
      </c>
      <c r="M14" s="42">
        <v>30</v>
      </c>
      <c r="N14" s="42">
        <v>25</v>
      </c>
      <c r="O14" s="44">
        <v>23</v>
      </c>
      <c r="P14" s="40">
        <f>IFERROR((L14/H14),"100%")</f>
        <v>0.8</v>
      </c>
      <c r="Q14" s="101">
        <f>IFERROR((M14/I14),"100%")</f>
        <v>1.2</v>
      </c>
      <c r="R14" s="101">
        <f t="shared" ref="R14" si="0">IFERROR((N14/J14),"100%")</f>
        <v>1</v>
      </c>
      <c r="S14" s="103">
        <f>IFERROR((O14/K14),"100%")</f>
        <v>0.92</v>
      </c>
      <c r="T14" s="40">
        <f>IFERROR((L14/$G$14),"No Programado")</f>
        <v>0.2</v>
      </c>
      <c r="U14" s="101">
        <f>IFERROR((L14+M14)/$G$14, "No Programado")</f>
        <v>0.5</v>
      </c>
      <c r="V14" s="85">
        <f>IFERROR((M14+N14+L14)/$G$14, "No Programado")</f>
        <v>0.75</v>
      </c>
      <c r="W14" s="102">
        <f>IFERROR((N14+O14+M14+L14)/$G$14, "No Programado")</f>
        <v>0.98</v>
      </c>
      <c r="X14" s="94"/>
    </row>
    <row r="15" spans="2:24" ht="54.75" customHeight="1" x14ac:dyDescent="0.25">
      <c r="B15" s="64" t="s">
        <v>27</v>
      </c>
      <c r="C15" s="65"/>
      <c r="D15" s="65"/>
      <c r="E15" s="65"/>
      <c r="F15" s="120" t="s">
        <v>79</v>
      </c>
      <c r="G15" s="66"/>
      <c r="H15" s="48"/>
      <c r="I15" s="42"/>
      <c r="J15" s="42"/>
      <c r="K15" s="43"/>
      <c r="L15" s="41"/>
      <c r="M15" s="42"/>
      <c r="N15" s="42"/>
      <c r="O15" s="44"/>
      <c r="P15" s="74"/>
      <c r="Q15" s="75"/>
      <c r="R15" s="75"/>
      <c r="S15" s="89"/>
      <c r="T15" s="45"/>
      <c r="U15" s="75"/>
      <c r="V15" s="46"/>
      <c r="W15" s="90"/>
      <c r="X15" s="95" t="s">
        <v>28</v>
      </c>
    </row>
    <row r="16" spans="2:24" ht="53.25" customHeight="1" x14ac:dyDescent="0.25">
      <c r="B16" s="67" t="s">
        <v>29</v>
      </c>
      <c r="C16" s="68"/>
      <c r="D16" s="69"/>
      <c r="E16" s="70"/>
      <c r="F16" s="121" t="s">
        <v>79</v>
      </c>
      <c r="G16" s="71"/>
      <c r="H16" s="49"/>
      <c r="I16" s="1"/>
      <c r="J16" s="1"/>
      <c r="K16" s="21"/>
      <c r="L16" s="25"/>
      <c r="M16" s="1"/>
      <c r="N16" s="1"/>
      <c r="O16" s="2"/>
      <c r="P16" s="45"/>
      <c r="Q16" s="46"/>
      <c r="R16" s="46"/>
      <c r="S16" s="90"/>
      <c r="T16" s="45"/>
      <c r="U16" s="46"/>
      <c r="V16" s="46"/>
      <c r="W16" s="90"/>
      <c r="X16" s="96" t="s">
        <v>28</v>
      </c>
    </row>
    <row r="17" spans="2:24" ht="53.25" customHeight="1" x14ac:dyDescent="0.25">
      <c r="B17" s="3" t="s">
        <v>30</v>
      </c>
      <c r="C17" s="4"/>
      <c r="D17" s="5"/>
      <c r="E17" s="6"/>
      <c r="F17" s="7" t="s">
        <v>79</v>
      </c>
      <c r="G17" s="56"/>
      <c r="H17" s="49"/>
      <c r="I17" s="1"/>
      <c r="J17" s="1"/>
      <c r="K17" s="21"/>
      <c r="L17" s="25"/>
      <c r="M17" s="1"/>
      <c r="N17" s="1"/>
      <c r="O17" s="2"/>
      <c r="P17" s="45"/>
      <c r="Q17" s="46"/>
      <c r="R17" s="46"/>
      <c r="S17" s="90"/>
      <c r="T17" s="45"/>
      <c r="U17" s="46"/>
      <c r="V17" s="46"/>
      <c r="W17" s="90"/>
      <c r="X17" s="97" t="s">
        <v>28</v>
      </c>
    </row>
    <row r="18" spans="2:24" ht="53.25" customHeight="1" thickBot="1" x14ac:dyDescent="0.3">
      <c r="B18" s="8" t="s">
        <v>30</v>
      </c>
      <c r="C18" s="9"/>
      <c r="D18" s="10"/>
      <c r="E18" s="11"/>
      <c r="F18" s="12" t="s">
        <v>79</v>
      </c>
      <c r="G18" s="51"/>
      <c r="H18" s="50"/>
      <c r="I18" s="23"/>
      <c r="J18" s="23"/>
      <c r="K18" s="29"/>
      <c r="L18" s="28"/>
      <c r="M18" s="23"/>
      <c r="N18" s="23"/>
      <c r="O18" s="24"/>
      <c r="P18" s="91"/>
      <c r="Q18" s="92"/>
      <c r="R18" s="92"/>
      <c r="S18" s="93"/>
      <c r="T18" s="91"/>
      <c r="U18" s="92"/>
      <c r="V18" s="92"/>
      <c r="W18" s="93"/>
      <c r="X18" s="98" t="s">
        <v>28</v>
      </c>
    </row>
    <row r="19" spans="2:24" ht="15.75" customHeight="1" x14ac:dyDescent="0.25"/>
    <row r="20" spans="2:24" ht="15.75" customHeight="1" x14ac:dyDescent="0.25"/>
    <row r="21" spans="2:24" ht="15.75" customHeight="1" x14ac:dyDescent="0.25"/>
    <row r="22" spans="2:24" ht="15.75" customHeight="1" x14ac:dyDescent="0.25"/>
    <row r="23" spans="2:24" ht="15.75" customHeight="1" x14ac:dyDescent="0.25"/>
    <row r="24" spans="2:24" ht="15.75" customHeight="1" x14ac:dyDescent="0.25"/>
    <row r="25" spans="2:24" x14ac:dyDescent="0.25">
      <c r="F25" s="22"/>
      <c r="G25" s="22"/>
    </row>
    <row r="26" spans="2:24" ht="89.45" customHeight="1" x14ac:dyDescent="0.25">
      <c r="C26" s="224" t="s">
        <v>31</v>
      </c>
      <c r="D26" s="225"/>
      <c r="E26" s="225"/>
      <c r="F26" s="17"/>
      <c r="G26" s="47"/>
      <c r="L26" s="222" t="s">
        <v>32</v>
      </c>
      <c r="M26" s="223"/>
      <c r="N26" s="223"/>
      <c r="O26" s="223"/>
      <c r="P26" s="223"/>
      <c r="Q26" s="223"/>
      <c r="V26" s="224" t="s">
        <v>33</v>
      </c>
      <c r="W26" s="225"/>
      <c r="X26" s="225"/>
    </row>
    <row r="28" spans="2:24" ht="15.75" thickBot="1" x14ac:dyDescent="0.3"/>
    <row r="29" spans="2:24" ht="15.75" thickBot="1" x14ac:dyDescent="0.3">
      <c r="E29" s="261" t="s">
        <v>34</v>
      </c>
      <c r="F29" s="262"/>
      <c r="G29" s="262"/>
      <c r="H29" s="262"/>
      <c r="I29" s="262"/>
      <c r="J29" s="262"/>
      <c r="K29" s="262"/>
      <c r="L29" s="262"/>
      <c r="M29" s="262"/>
      <c r="N29" s="262"/>
      <c r="O29" s="262"/>
      <c r="P29" s="262"/>
      <c r="Q29" s="262"/>
      <c r="R29" s="262"/>
      <c r="S29" s="262"/>
      <c r="T29" s="262"/>
      <c r="U29" s="262"/>
      <c r="V29" s="262"/>
      <c r="W29" s="262"/>
      <c r="X29" s="263"/>
    </row>
    <row r="30" spans="2:24" ht="15" customHeight="1" thickBot="1" x14ac:dyDescent="0.3">
      <c r="E30" s="264" t="s">
        <v>35</v>
      </c>
      <c r="F30" s="264" t="s">
        <v>59</v>
      </c>
      <c r="G30" s="226" t="s">
        <v>37</v>
      </c>
      <c r="H30" s="227"/>
      <c r="I30" s="227"/>
      <c r="J30" s="228"/>
      <c r="K30" s="226" t="s">
        <v>38</v>
      </c>
      <c r="L30" s="227"/>
      <c r="M30" s="227"/>
      <c r="N30" s="228"/>
      <c r="O30" s="258" t="s">
        <v>39</v>
      </c>
      <c r="P30" s="259"/>
      <c r="Q30" s="259"/>
      <c r="R30" s="260"/>
      <c r="S30" s="258" t="s">
        <v>40</v>
      </c>
      <c r="T30" s="259"/>
      <c r="U30" s="259"/>
      <c r="V30" s="259"/>
      <c r="W30" s="226" t="s">
        <v>60</v>
      </c>
      <c r="X30" s="228"/>
    </row>
    <row r="31" spans="2:24" ht="29.25" thickBot="1" x14ac:dyDescent="0.3">
      <c r="E31" s="265"/>
      <c r="F31" s="265"/>
      <c r="G31" s="13" t="s">
        <v>61</v>
      </c>
      <c r="H31" s="104" t="s">
        <v>62</v>
      </c>
      <c r="I31" s="14" t="s">
        <v>63</v>
      </c>
      <c r="J31" s="105" t="s">
        <v>64</v>
      </c>
      <c r="K31" s="13" t="s">
        <v>61</v>
      </c>
      <c r="L31" s="104" t="s">
        <v>62</v>
      </c>
      <c r="M31" s="14" t="s">
        <v>63</v>
      </c>
      <c r="N31" s="105" t="s">
        <v>64</v>
      </c>
      <c r="O31" s="13" t="s">
        <v>61</v>
      </c>
      <c r="P31" s="106" t="s">
        <v>62</v>
      </c>
      <c r="Q31" s="15" t="s">
        <v>63</v>
      </c>
      <c r="R31" s="107" t="s">
        <v>64</v>
      </c>
      <c r="S31" s="16" t="s">
        <v>61</v>
      </c>
      <c r="T31" s="106" t="s">
        <v>62</v>
      </c>
      <c r="U31" s="15" t="s">
        <v>63</v>
      </c>
      <c r="V31" s="107" t="s">
        <v>64</v>
      </c>
      <c r="W31" s="266"/>
      <c r="X31" s="267"/>
    </row>
    <row r="32" spans="2:24" x14ac:dyDescent="0.25">
      <c r="E32" s="108"/>
      <c r="F32" s="109"/>
      <c r="G32" s="30"/>
      <c r="H32" s="42"/>
      <c r="I32" s="42"/>
      <c r="J32" s="43"/>
      <c r="K32" s="41"/>
      <c r="L32" s="42"/>
      <c r="M32" s="42"/>
      <c r="N32" s="44"/>
      <c r="O32" s="110" t="str">
        <f>IFERROR((K32/G32),"NO APLICA")</f>
        <v>NO APLICA</v>
      </c>
      <c r="P32" s="111" t="str">
        <f>IFERROR((L32/H32),"NO APLICA")</f>
        <v>NO APLICA</v>
      </c>
      <c r="Q32" s="111" t="str">
        <f t="shared" ref="Q32:R35" si="1">IFERROR((M32/I32),"NO APLICA")</f>
        <v>NO APLICA</v>
      </c>
      <c r="R32" s="112" t="str">
        <f t="shared" si="1"/>
        <v>NO APLICA</v>
      </c>
      <c r="S32" s="110" t="str">
        <f>IFERROR(((K32)/(G32)),"NO APLICA")</f>
        <v>NO APLICA</v>
      </c>
      <c r="T32" s="111" t="str">
        <f>IFERROR(((K32+L32)/(G32+H32)),"NO APLICA")</f>
        <v>NO APLICA</v>
      </c>
      <c r="U32" s="111" t="str">
        <f>IFERROR(((K32+L32+M32)/(G32+H32+I32)),"NO APLICA")</f>
        <v>NO APLICA</v>
      </c>
      <c r="V32" s="112" t="str">
        <f>IFERROR(((K32+L32+M32+N32)/(G32+H32+I32+J32)),"NO APLICA")</f>
        <v>NO APLICA</v>
      </c>
      <c r="W32" s="268"/>
      <c r="X32" s="269"/>
    </row>
    <row r="33" spans="5:24" x14ac:dyDescent="0.25">
      <c r="E33" s="18"/>
      <c r="F33" s="113">
        <v>0</v>
      </c>
      <c r="G33" s="30"/>
      <c r="H33" s="31"/>
      <c r="I33" s="31"/>
      <c r="J33" s="32"/>
      <c r="K33" s="30"/>
      <c r="L33" s="33"/>
      <c r="M33" s="33"/>
      <c r="N33" s="34"/>
      <c r="O33" s="110" t="str">
        <f t="shared" ref="O33:P35" si="2">IFERROR((K33/G33),"NO APLICA")</f>
        <v>NO APLICA</v>
      </c>
      <c r="P33" s="111" t="str">
        <f t="shared" si="2"/>
        <v>NO APLICA</v>
      </c>
      <c r="Q33" s="111" t="str">
        <f t="shared" si="1"/>
        <v>NO APLICA</v>
      </c>
      <c r="R33" s="114" t="str">
        <f t="shared" si="1"/>
        <v>NO APLICA</v>
      </c>
      <c r="S33" s="110" t="str">
        <f t="shared" ref="S33:S35" si="3">IFERROR(((K33)/(G33)),"NO APLICA")</f>
        <v>NO APLICA</v>
      </c>
      <c r="T33" s="111" t="str">
        <f t="shared" ref="T33:T35" si="4">IFERROR(((K33+L33)/(G33+H33)),"NO APLICA")</f>
        <v>NO APLICA</v>
      </c>
      <c r="U33" s="111" t="str">
        <f t="shared" ref="U33:U35" si="5">IFERROR(((K33+L33+M33)/(G33+H33+I33)),"NO APLICA")</f>
        <v>NO APLICA</v>
      </c>
      <c r="V33" s="114" t="str">
        <f t="shared" ref="V33:V35" si="6">IFERROR(((K33+L33+M33+N33)/(G33+H33+I33+J33)),"NO APLICA")</f>
        <v>NO APLICA</v>
      </c>
      <c r="W33" s="270"/>
      <c r="X33" s="271"/>
    </row>
    <row r="34" spans="5:24" x14ac:dyDescent="0.25">
      <c r="E34" s="18"/>
      <c r="F34" s="113">
        <v>0</v>
      </c>
      <c r="G34" s="30"/>
      <c r="H34" s="31"/>
      <c r="I34" s="31"/>
      <c r="J34" s="32"/>
      <c r="K34" s="30"/>
      <c r="L34" s="33"/>
      <c r="M34" s="33"/>
      <c r="N34" s="34"/>
      <c r="O34" s="110" t="str">
        <f t="shared" si="2"/>
        <v>NO APLICA</v>
      </c>
      <c r="P34" s="111" t="str">
        <f t="shared" si="2"/>
        <v>NO APLICA</v>
      </c>
      <c r="Q34" s="111" t="str">
        <f t="shared" si="1"/>
        <v>NO APLICA</v>
      </c>
      <c r="R34" s="114" t="str">
        <f t="shared" si="1"/>
        <v>NO APLICA</v>
      </c>
      <c r="S34" s="110" t="str">
        <f t="shared" si="3"/>
        <v>NO APLICA</v>
      </c>
      <c r="T34" s="111" t="str">
        <f t="shared" si="4"/>
        <v>NO APLICA</v>
      </c>
      <c r="U34" s="111" t="str">
        <f t="shared" si="5"/>
        <v>NO APLICA</v>
      </c>
      <c r="V34" s="114" t="str">
        <f t="shared" si="6"/>
        <v>NO APLICA</v>
      </c>
      <c r="W34" s="270"/>
      <c r="X34" s="271"/>
    </row>
    <row r="35" spans="5:24" ht="15.75" thickBot="1" x14ac:dyDescent="0.3">
      <c r="E35" s="115"/>
      <c r="F35" s="116"/>
      <c r="G35" s="35"/>
      <c r="H35" s="36"/>
      <c r="I35" s="36"/>
      <c r="J35" s="37"/>
      <c r="K35" s="35"/>
      <c r="L35" s="38"/>
      <c r="M35" s="38"/>
      <c r="N35" s="39"/>
      <c r="O35" s="117" t="str">
        <f t="shared" si="2"/>
        <v>NO APLICA</v>
      </c>
      <c r="P35" s="118" t="str">
        <f t="shared" si="2"/>
        <v>NO APLICA</v>
      </c>
      <c r="Q35" s="118" t="str">
        <f t="shared" si="1"/>
        <v>NO APLICA</v>
      </c>
      <c r="R35" s="119" t="str">
        <f t="shared" si="1"/>
        <v>NO APLICA</v>
      </c>
      <c r="S35" s="117" t="str">
        <f t="shared" si="3"/>
        <v>NO APLICA</v>
      </c>
      <c r="T35" s="118" t="str">
        <f t="shared" si="4"/>
        <v>NO APLICA</v>
      </c>
      <c r="U35" s="118" t="str">
        <f t="shared" si="5"/>
        <v>NO APLICA</v>
      </c>
      <c r="V35" s="119" t="str">
        <f t="shared" si="6"/>
        <v>NO APLICA</v>
      </c>
      <c r="W35" s="247"/>
      <c r="X35" s="248"/>
    </row>
  </sheetData>
  <mergeCells count="29">
    <mergeCell ref="E2:S2"/>
    <mergeCell ref="E3:S3"/>
    <mergeCell ref="E4:S4"/>
    <mergeCell ref="E5:S5"/>
    <mergeCell ref="G10:W10"/>
    <mergeCell ref="P11:S11"/>
    <mergeCell ref="U11:W11"/>
    <mergeCell ref="X11:X12"/>
    <mergeCell ref="B14:F14"/>
    <mergeCell ref="C26:E26"/>
    <mergeCell ref="L26:Q26"/>
    <mergeCell ref="V26:X26"/>
    <mergeCell ref="B11:B12"/>
    <mergeCell ref="C11:C12"/>
    <mergeCell ref="D11:F11"/>
    <mergeCell ref="G11:K11"/>
    <mergeCell ref="L11:O11"/>
    <mergeCell ref="W32:X32"/>
    <mergeCell ref="W33:X33"/>
    <mergeCell ref="W34:X34"/>
    <mergeCell ref="W35:X35"/>
    <mergeCell ref="E29:X29"/>
    <mergeCell ref="E30:E31"/>
    <mergeCell ref="F30:F31"/>
    <mergeCell ref="G30:J30"/>
    <mergeCell ref="K30:N30"/>
    <mergeCell ref="O30:R30"/>
    <mergeCell ref="S30:V30"/>
    <mergeCell ref="W30:X31"/>
  </mergeCells>
  <conditionalFormatting sqref="G32:J35">
    <cfRule type="containsBlanks" dxfId="51" priority="7">
      <formula>LEN(TRIM(G32))=0</formula>
    </cfRule>
  </conditionalFormatting>
  <conditionalFormatting sqref="H13">
    <cfRule type="cellIs" priority="15" operator="equal">
      <formula>"NO DISPONIBLE"</formula>
    </cfRule>
  </conditionalFormatting>
  <conditionalFormatting sqref="H14:K18">
    <cfRule type="containsBlanks" dxfId="50" priority="23">
      <formula>LEN(TRIM(H14))=0</formula>
    </cfRule>
  </conditionalFormatting>
  <conditionalFormatting sqref="I13:K13">
    <cfRule type="cellIs" dxfId="49" priority="14" operator="equal">
      <formula>"NO DISPONIBLE"</formula>
    </cfRule>
  </conditionalFormatting>
  <conditionalFormatting sqref="K32:N35">
    <cfRule type="containsBlanks" dxfId="48" priority="6">
      <formula>LEN(TRIM(K32))=0</formula>
    </cfRule>
  </conditionalFormatting>
  <conditionalFormatting sqref="L13">
    <cfRule type="cellIs" priority="13" operator="equal">
      <formula>"NO DISPONIBLE"</formula>
    </cfRule>
  </conditionalFormatting>
  <conditionalFormatting sqref="L14:O18">
    <cfRule type="containsBlanks" dxfId="47" priority="24">
      <formula>LEN(TRIM(L14))=0</formula>
    </cfRule>
  </conditionalFormatting>
  <conditionalFormatting sqref="M13:O13">
    <cfRule type="cellIs" dxfId="46" priority="12" operator="equal">
      <formula>"NO DISPONIBLE"</formula>
    </cfRule>
  </conditionalFormatting>
  <conditionalFormatting sqref="O32:V35">
    <cfRule type="cellIs" dxfId="45" priority="1" operator="equal">
      <formula>"NO APLICA"</formula>
    </cfRule>
    <cfRule type="cellIs" dxfId="44" priority="2" operator="between">
      <formula>0.7</formula>
      <formula>1.2</formula>
    </cfRule>
    <cfRule type="cellIs" dxfId="43" priority="3" operator="between">
      <formula>0.5</formula>
      <formula>0.7</formula>
    </cfRule>
    <cfRule type="cellIs" dxfId="42" priority="4" operator="lessThan">
      <formula>0.5</formula>
    </cfRule>
    <cfRule type="cellIs" dxfId="41" priority="5" operator="greaterThan">
      <formula>1.2</formula>
    </cfRule>
  </conditionalFormatting>
  <conditionalFormatting sqref="P13">
    <cfRule type="cellIs" priority="11" operator="equal">
      <formula>"NO DISPONIBLE"</formula>
    </cfRule>
  </conditionalFormatting>
  <conditionalFormatting sqref="P14:S14 W14">
    <cfRule type="cellIs" dxfId="40" priority="25" stopIfTrue="1" operator="equal">
      <formula>"100%"</formula>
    </cfRule>
    <cfRule type="cellIs" dxfId="39" priority="26" stopIfTrue="1" operator="lessThan">
      <formula>0.5</formula>
    </cfRule>
    <cfRule type="cellIs" dxfId="38" priority="27" stopIfTrue="1" operator="between">
      <formula>0.5</formula>
      <formula>0.7</formula>
    </cfRule>
    <cfRule type="cellIs" dxfId="37" priority="28" stopIfTrue="1" operator="between">
      <formula>0.7</formula>
      <formula>1.2</formula>
    </cfRule>
    <cfRule type="cellIs" dxfId="36" priority="29" stopIfTrue="1" operator="greaterThanOrEqual">
      <formula>1.2</formula>
    </cfRule>
    <cfRule type="containsBlanks" dxfId="35" priority="30" stopIfTrue="1">
      <formula>LEN(TRIM(P14))=0</formula>
    </cfRule>
  </conditionalFormatting>
  <conditionalFormatting sqref="Q13:S13">
    <cfRule type="cellIs" dxfId="34" priority="10" operator="equal">
      <formula>"NO DISPONIBLE"</formula>
    </cfRule>
  </conditionalFormatting>
  <conditionalFormatting sqref="T13">
    <cfRule type="cellIs" priority="9" operator="equal">
      <formula>"NO DISPONIBLE"</formula>
    </cfRule>
  </conditionalFormatting>
  <conditionalFormatting sqref="U13:W13">
    <cfRule type="cellIs" dxfId="33" priority="8" operator="equal">
      <formula>"NO DISPONIBLE"</formula>
    </cfRule>
  </conditionalFormatting>
  <conditionalFormatting sqref="U15:W18">
    <cfRule type="containsBlanks" dxfId="32" priority="16">
      <formula>LEN(TRIM(U15))=0</formula>
    </cfRule>
    <cfRule type="cellIs" dxfId="31" priority="17" stopIfTrue="1" operator="equal">
      <formula>"100%"</formula>
    </cfRule>
    <cfRule type="cellIs" dxfId="30" priority="18" stopIfTrue="1" operator="lessThan">
      <formula>0.5</formula>
    </cfRule>
    <cfRule type="cellIs" dxfId="29" priority="19" stopIfTrue="1" operator="between">
      <formula>0.5</formula>
      <formula>0.7</formula>
    </cfRule>
    <cfRule type="cellIs" dxfId="28" priority="20" stopIfTrue="1" operator="between">
      <formula>0.7</formula>
      <formula>1.2</formula>
    </cfRule>
    <cfRule type="cellIs" dxfId="27" priority="21" stopIfTrue="1" operator="greaterThanOrEqual">
      <formula>1.2</formula>
    </cfRule>
    <cfRule type="containsBlanks" dxfId="26" priority="22" stopIfTrue="1">
      <formula>LEN(TRIM(U15))=0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35"/>
  <sheetViews>
    <sheetView topLeftCell="A12" zoomScale="60" zoomScaleNormal="60" workbookViewId="0">
      <selection activeCell="E24" sqref="E24"/>
    </sheetView>
  </sheetViews>
  <sheetFormatPr baseColWidth="10" defaultColWidth="11.42578125" defaultRowHeight="15" x14ac:dyDescent="0.25"/>
  <cols>
    <col min="2" max="2" width="20.42578125" customWidth="1"/>
    <col min="3" max="3" width="35.85546875" customWidth="1"/>
    <col min="4" max="4" width="31.42578125" customWidth="1"/>
    <col min="5" max="5" width="29.85546875" customWidth="1"/>
    <col min="6" max="6" width="33.28515625" customWidth="1"/>
    <col min="7" max="8" width="17.7109375" customWidth="1"/>
    <col min="9" max="20" width="17" customWidth="1"/>
    <col min="21" max="21" width="19.28515625" customWidth="1"/>
    <col min="22" max="22" width="24.28515625" customWidth="1"/>
    <col min="23" max="23" width="19.28515625" customWidth="1"/>
    <col min="24" max="24" width="56.28515625" customWidth="1"/>
  </cols>
  <sheetData>
    <row r="1" spans="2:24" ht="15.75" thickBot="1" x14ac:dyDescent="0.3"/>
    <row r="2" spans="2:24" ht="49.5" customHeight="1" x14ac:dyDescent="0.25">
      <c r="E2" s="238" t="s">
        <v>65</v>
      </c>
      <c r="F2" s="239"/>
      <c r="G2" s="239"/>
      <c r="H2" s="239"/>
      <c r="I2" s="239"/>
      <c r="J2" s="239"/>
      <c r="K2" s="239"/>
      <c r="L2" s="239"/>
      <c r="M2" s="239"/>
      <c r="N2" s="239"/>
      <c r="O2" s="239"/>
      <c r="P2" s="239"/>
      <c r="Q2" s="239"/>
      <c r="R2" s="239"/>
      <c r="S2" s="239"/>
      <c r="T2" s="72"/>
    </row>
    <row r="3" spans="2:24" ht="30" customHeight="1" x14ac:dyDescent="0.25">
      <c r="E3" s="240" t="s">
        <v>1</v>
      </c>
      <c r="F3" s="241"/>
      <c r="G3" s="241"/>
      <c r="H3" s="241"/>
      <c r="I3" s="241"/>
      <c r="J3" s="241"/>
      <c r="K3" s="241"/>
      <c r="L3" s="241"/>
      <c r="M3" s="241"/>
      <c r="N3" s="241"/>
      <c r="O3" s="241"/>
      <c r="P3" s="241"/>
      <c r="Q3" s="241"/>
      <c r="R3" s="241"/>
      <c r="S3" s="241"/>
      <c r="T3" s="72"/>
    </row>
    <row r="4" spans="2:24" ht="30" customHeight="1" x14ac:dyDescent="0.25">
      <c r="E4" s="240" t="s">
        <v>2</v>
      </c>
      <c r="F4" s="241"/>
      <c r="G4" s="241"/>
      <c r="H4" s="241"/>
      <c r="I4" s="241"/>
      <c r="J4" s="241"/>
      <c r="K4" s="241"/>
      <c r="L4" s="241"/>
      <c r="M4" s="241"/>
      <c r="N4" s="241"/>
      <c r="O4" s="241"/>
      <c r="P4" s="241"/>
      <c r="Q4" s="241"/>
      <c r="R4" s="241"/>
      <c r="S4" s="241"/>
      <c r="T4" s="72"/>
    </row>
    <row r="5" spans="2:24" ht="28.5" thickBot="1" x14ac:dyDescent="0.3">
      <c r="E5" s="242" t="s">
        <v>3</v>
      </c>
      <c r="F5" s="243"/>
      <c r="G5" s="243"/>
      <c r="H5" s="243"/>
      <c r="I5" s="243"/>
      <c r="J5" s="243"/>
      <c r="K5" s="243"/>
      <c r="L5" s="243"/>
      <c r="M5" s="243"/>
      <c r="N5" s="243"/>
      <c r="O5" s="243"/>
      <c r="P5" s="243"/>
      <c r="Q5" s="243"/>
      <c r="R5" s="243"/>
      <c r="S5" s="243"/>
      <c r="T5" s="72"/>
    </row>
    <row r="9" spans="2:24" ht="15.75" thickBot="1" x14ac:dyDescent="0.3"/>
    <row r="10" spans="2:24" ht="33.6" customHeight="1" thickBot="1" x14ac:dyDescent="0.3">
      <c r="G10" s="244" t="s">
        <v>66</v>
      </c>
      <c r="H10" s="245"/>
      <c r="I10" s="245"/>
      <c r="J10" s="245"/>
      <c r="K10" s="245"/>
      <c r="L10" s="245"/>
      <c r="M10" s="245"/>
      <c r="N10" s="245"/>
      <c r="O10" s="245"/>
      <c r="P10" s="245"/>
      <c r="Q10" s="245"/>
      <c r="R10" s="245"/>
      <c r="S10" s="245"/>
      <c r="T10" s="245"/>
      <c r="U10" s="245"/>
      <c r="V10" s="245"/>
      <c r="W10" s="246"/>
    </row>
    <row r="11" spans="2:24" ht="43.35" customHeight="1" thickBot="1" x14ac:dyDescent="0.3">
      <c r="B11" s="249" t="s">
        <v>5</v>
      </c>
      <c r="C11" s="251" t="s">
        <v>6</v>
      </c>
      <c r="D11" s="253" t="s">
        <v>7</v>
      </c>
      <c r="E11" s="254"/>
      <c r="F11" s="255"/>
      <c r="G11" s="256" t="s">
        <v>67</v>
      </c>
      <c r="H11" s="256"/>
      <c r="I11" s="256"/>
      <c r="J11" s="256"/>
      <c r="K11" s="257"/>
      <c r="L11" s="236" t="s">
        <v>68</v>
      </c>
      <c r="M11" s="236"/>
      <c r="N11" s="236"/>
      <c r="O11" s="237"/>
      <c r="P11" s="236" t="s">
        <v>69</v>
      </c>
      <c r="Q11" s="236"/>
      <c r="R11" s="236"/>
      <c r="S11" s="237"/>
      <c r="T11" s="73"/>
      <c r="U11" s="236" t="s">
        <v>70</v>
      </c>
      <c r="V11" s="236"/>
      <c r="W11" s="236"/>
      <c r="X11" s="229" t="s">
        <v>71</v>
      </c>
    </row>
    <row r="12" spans="2:24" ht="122.45" customHeight="1" thickBot="1" x14ac:dyDescent="0.3">
      <c r="B12" s="250"/>
      <c r="C12" s="252"/>
      <c r="D12" s="63" t="s">
        <v>13</v>
      </c>
      <c r="E12" s="63" t="s">
        <v>14</v>
      </c>
      <c r="F12" s="63" t="s">
        <v>15</v>
      </c>
      <c r="G12" s="76" t="s">
        <v>16</v>
      </c>
      <c r="H12" s="52" t="s">
        <v>17</v>
      </c>
      <c r="I12" s="77" t="s">
        <v>18</v>
      </c>
      <c r="J12" s="53" t="s">
        <v>19</v>
      </c>
      <c r="K12" s="78" t="s">
        <v>20</v>
      </c>
      <c r="L12" s="54" t="s">
        <v>17</v>
      </c>
      <c r="M12" s="77" t="s">
        <v>18</v>
      </c>
      <c r="N12" s="53" t="s">
        <v>19</v>
      </c>
      <c r="O12" s="78" t="s">
        <v>20</v>
      </c>
      <c r="P12" s="54" t="s">
        <v>17</v>
      </c>
      <c r="Q12" s="79" t="s">
        <v>18</v>
      </c>
      <c r="R12" s="53" t="s">
        <v>19</v>
      </c>
      <c r="S12" s="80" t="s">
        <v>20</v>
      </c>
      <c r="T12" s="53" t="s">
        <v>17</v>
      </c>
      <c r="U12" s="79" t="s">
        <v>18</v>
      </c>
      <c r="V12" s="53" t="s">
        <v>19</v>
      </c>
      <c r="W12" s="80" t="s">
        <v>20</v>
      </c>
      <c r="X12" s="230"/>
    </row>
    <row r="13" spans="2:24" ht="281.45" customHeight="1" x14ac:dyDescent="0.25">
      <c r="B13" s="57" t="s">
        <v>21</v>
      </c>
      <c r="C13" s="58" t="s">
        <v>22</v>
      </c>
      <c r="D13" s="59" t="s">
        <v>23</v>
      </c>
      <c r="E13" s="60" t="s">
        <v>50</v>
      </c>
      <c r="F13" s="61" t="s">
        <v>24</v>
      </c>
      <c r="G13" s="62" t="s">
        <v>25</v>
      </c>
      <c r="H13" s="81" t="s">
        <v>25</v>
      </c>
      <c r="I13" s="82" t="s">
        <v>25</v>
      </c>
      <c r="J13" s="82" t="s">
        <v>25</v>
      </c>
      <c r="K13" s="83" t="s">
        <v>25</v>
      </c>
      <c r="L13" s="81" t="s">
        <v>25</v>
      </c>
      <c r="M13" s="82" t="s">
        <v>25</v>
      </c>
      <c r="N13" s="82" t="s">
        <v>25</v>
      </c>
      <c r="O13" s="83" t="s">
        <v>25</v>
      </c>
      <c r="P13" s="86" t="s">
        <v>25</v>
      </c>
      <c r="Q13" s="87" t="s">
        <v>25</v>
      </c>
      <c r="R13" s="87" t="s">
        <v>25</v>
      </c>
      <c r="S13" s="88" t="s">
        <v>25</v>
      </c>
      <c r="T13" s="86" t="s">
        <v>25</v>
      </c>
      <c r="U13" s="100" t="s">
        <v>25</v>
      </c>
      <c r="V13" s="87" t="s">
        <v>25</v>
      </c>
      <c r="W13" s="99" t="s">
        <v>25</v>
      </c>
      <c r="X13" s="84" t="s">
        <v>72</v>
      </c>
    </row>
    <row r="14" spans="2:24" ht="54.75" customHeight="1" x14ac:dyDescent="0.25">
      <c r="B14" s="272" t="s">
        <v>26</v>
      </c>
      <c r="C14" s="273"/>
      <c r="D14" s="273"/>
      <c r="E14" s="273"/>
      <c r="F14" s="273"/>
      <c r="G14" s="55">
        <v>100</v>
      </c>
      <c r="H14" s="48">
        <v>25</v>
      </c>
      <c r="I14" s="42">
        <v>25</v>
      </c>
      <c r="J14" s="42">
        <v>25</v>
      </c>
      <c r="K14" s="43">
        <v>25</v>
      </c>
      <c r="L14" s="41">
        <v>20</v>
      </c>
      <c r="M14" s="42">
        <v>30</v>
      </c>
      <c r="N14" s="42">
        <v>25</v>
      </c>
      <c r="O14" s="44">
        <v>23</v>
      </c>
      <c r="P14" s="40">
        <f>IFERROR((L14/H14),"100%")</f>
        <v>0.8</v>
      </c>
      <c r="Q14" s="101">
        <f>IFERROR((M14/I14),"100%")</f>
        <v>1.2</v>
      </c>
      <c r="R14" s="101">
        <f t="shared" ref="R14" si="0">IFERROR((N14/J14),"100%")</f>
        <v>1</v>
      </c>
      <c r="S14" s="103">
        <f>IFERROR((O14/K14),"100%")</f>
        <v>0.92</v>
      </c>
      <c r="T14" s="40">
        <f>IFERROR((L14/$G$14),"No Programado")</f>
        <v>0.2</v>
      </c>
      <c r="U14" s="101">
        <f>IFERROR((L14+M14)/$G$14, "No Programado")</f>
        <v>0.5</v>
      </c>
      <c r="V14" s="85">
        <f>IFERROR((M14+N14+L14)/$G$14, "No Programado")</f>
        <v>0.75</v>
      </c>
      <c r="W14" s="102">
        <f>IFERROR((N14+O14+M14+L14)/$G$14, "No Programado")</f>
        <v>0.98</v>
      </c>
      <c r="X14" s="94"/>
    </row>
    <row r="15" spans="2:24" ht="54.75" customHeight="1" x14ac:dyDescent="0.25">
      <c r="B15" s="64" t="s">
        <v>27</v>
      </c>
      <c r="C15" s="65"/>
      <c r="D15" s="65"/>
      <c r="E15" s="65"/>
      <c r="F15" s="120" t="s">
        <v>79</v>
      </c>
      <c r="G15" s="66"/>
      <c r="H15" s="48"/>
      <c r="I15" s="42"/>
      <c r="J15" s="42"/>
      <c r="K15" s="43"/>
      <c r="L15" s="41"/>
      <c r="M15" s="42"/>
      <c r="N15" s="42"/>
      <c r="O15" s="44"/>
      <c r="P15" s="74"/>
      <c r="Q15" s="75"/>
      <c r="R15" s="75"/>
      <c r="S15" s="89"/>
      <c r="T15" s="45"/>
      <c r="U15" s="75"/>
      <c r="V15" s="46"/>
      <c r="W15" s="90"/>
      <c r="X15" s="95" t="s">
        <v>28</v>
      </c>
    </row>
    <row r="16" spans="2:24" ht="53.25" customHeight="1" x14ac:dyDescent="0.25">
      <c r="B16" s="67" t="s">
        <v>29</v>
      </c>
      <c r="C16" s="68"/>
      <c r="D16" s="69"/>
      <c r="E16" s="70"/>
      <c r="F16" s="121" t="s">
        <v>79</v>
      </c>
      <c r="G16" s="71"/>
      <c r="H16" s="49"/>
      <c r="I16" s="1"/>
      <c r="J16" s="1"/>
      <c r="K16" s="21"/>
      <c r="L16" s="25"/>
      <c r="M16" s="1"/>
      <c r="N16" s="1"/>
      <c r="O16" s="2"/>
      <c r="P16" s="45"/>
      <c r="Q16" s="46"/>
      <c r="R16" s="46"/>
      <c r="S16" s="90"/>
      <c r="T16" s="45"/>
      <c r="U16" s="46"/>
      <c r="V16" s="46"/>
      <c r="W16" s="90"/>
      <c r="X16" s="96" t="s">
        <v>28</v>
      </c>
    </row>
    <row r="17" spans="2:24" ht="53.25" customHeight="1" x14ac:dyDescent="0.25">
      <c r="B17" s="3" t="s">
        <v>30</v>
      </c>
      <c r="C17" s="4"/>
      <c r="D17" s="5"/>
      <c r="E17" s="6"/>
      <c r="F17" s="7" t="s">
        <v>79</v>
      </c>
      <c r="G17" s="56"/>
      <c r="H17" s="49"/>
      <c r="I17" s="1"/>
      <c r="J17" s="1"/>
      <c r="K17" s="21"/>
      <c r="L17" s="25"/>
      <c r="M17" s="1"/>
      <c r="N17" s="1"/>
      <c r="O17" s="2"/>
      <c r="P17" s="45"/>
      <c r="Q17" s="46"/>
      <c r="R17" s="46"/>
      <c r="S17" s="90"/>
      <c r="T17" s="45"/>
      <c r="U17" s="46"/>
      <c r="V17" s="46"/>
      <c r="W17" s="90"/>
      <c r="X17" s="97" t="s">
        <v>28</v>
      </c>
    </row>
    <row r="18" spans="2:24" ht="53.25" customHeight="1" thickBot="1" x14ac:dyDescent="0.3">
      <c r="B18" s="8" t="s">
        <v>30</v>
      </c>
      <c r="C18" s="9"/>
      <c r="D18" s="10"/>
      <c r="E18" s="11"/>
      <c r="F18" s="12" t="s">
        <v>79</v>
      </c>
      <c r="G18" s="51"/>
      <c r="H18" s="50"/>
      <c r="I18" s="23"/>
      <c r="J18" s="23"/>
      <c r="K18" s="29"/>
      <c r="L18" s="28"/>
      <c r="M18" s="23"/>
      <c r="N18" s="23"/>
      <c r="O18" s="24"/>
      <c r="P18" s="91"/>
      <c r="Q18" s="92"/>
      <c r="R18" s="92"/>
      <c r="S18" s="93"/>
      <c r="T18" s="91"/>
      <c r="U18" s="92"/>
      <c r="V18" s="92"/>
      <c r="W18" s="93"/>
      <c r="X18" s="98" t="s">
        <v>28</v>
      </c>
    </row>
    <row r="19" spans="2:24" ht="15.75" customHeight="1" x14ac:dyDescent="0.25"/>
    <row r="20" spans="2:24" ht="15.75" customHeight="1" x14ac:dyDescent="0.25"/>
    <row r="21" spans="2:24" ht="15.75" customHeight="1" x14ac:dyDescent="0.25"/>
    <row r="22" spans="2:24" ht="15.75" customHeight="1" x14ac:dyDescent="0.25"/>
    <row r="23" spans="2:24" ht="15.75" customHeight="1" x14ac:dyDescent="0.25"/>
    <row r="24" spans="2:24" ht="15.75" customHeight="1" x14ac:dyDescent="0.25"/>
    <row r="25" spans="2:24" x14ac:dyDescent="0.25">
      <c r="F25" s="22"/>
      <c r="G25" s="22"/>
    </row>
    <row r="26" spans="2:24" ht="89.45" customHeight="1" x14ac:dyDescent="0.25">
      <c r="C26" s="224" t="s">
        <v>31</v>
      </c>
      <c r="D26" s="225"/>
      <c r="E26" s="225"/>
      <c r="F26" s="17"/>
      <c r="G26" s="47"/>
      <c r="L26" s="222" t="s">
        <v>32</v>
      </c>
      <c r="M26" s="223"/>
      <c r="N26" s="223"/>
      <c r="O26" s="223"/>
      <c r="P26" s="223"/>
      <c r="Q26" s="223"/>
      <c r="V26" s="224" t="s">
        <v>33</v>
      </c>
      <c r="W26" s="225"/>
      <c r="X26" s="225"/>
    </row>
    <row r="28" spans="2:24" ht="15.75" thickBot="1" x14ac:dyDescent="0.3"/>
    <row r="29" spans="2:24" ht="15.75" thickBot="1" x14ac:dyDescent="0.3">
      <c r="E29" s="261" t="s">
        <v>34</v>
      </c>
      <c r="F29" s="262"/>
      <c r="G29" s="262"/>
      <c r="H29" s="262"/>
      <c r="I29" s="262"/>
      <c r="J29" s="262"/>
      <c r="K29" s="262"/>
      <c r="L29" s="262"/>
      <c r="M29" s="262"/>
      <c r="N29" s="262"/>
      <c r="O29" s="262"/>
      <c r="P29" s="262"/>
      <c r="Q29" s="262"/>
      <c r="R29" s="262"/>
      <c r="S29" s="262"/>
      <c r="T29" s="262"/>
      <c r="U29" s="262"/>
      <c r="V29" s="262"/>
      <c r="W29" s="262"/>
      <c r="X29" s="263"/>
    </row>
    <row r="30" spans="2:24" ht="15" customHeight="1" thickBot="1" x14ac:dyDescent="0.3">
      <c r="E30" s="264" t="s">
        <v>35</v>
      </c>
      <c r="F30" s="264" t="s">
        <v>73</v>
      </c>
      <c r="G30" s="226" t="s">
        <v>37</v>
      </c>
      <c r="H30" s="227"/>
      <c r="I30" s="227"/>
      <c r="J30" s="228"/>
      <c r="K30" s="226" t="s">
        <v>38</v>
      </c>
      <c r="L30" s="227"/>
      <c r="M30" s="227"/>
      <c r="N30" s="228"/>
      <c r="O30" s="258" t="s">
        <v>39</v>
      </c>
      <c r="P30" s="259"/>
      <c r="Q30" s="259"/>
      <c r="R30" s="260"/>
      <c r="S30" s="258" t="s">
        <v>40</v>
      </c>
      <c r="T30" s="259"/>
      <c r="U30" s="259"/>
      <c r="V30" s="259"/>
      <c r="W30" s="226" t="s">
        <v>74</v>
      </c>
      <c r="X30" s="228"/>
    </row>
    <row r="31" spans="2:24" ht="29.25" thickBot="1" x14ac:dyDescent="0.3">
      <c r="E31" s="265"/>
      <c r="F31" s="265"/>
      <c r="G31" s="13" t="s">
        <v>75</v>
      </c>
      <c r="H31" s="104" t="s">
        <v>76</v>
      </c>
      <c r="I31" s="14" t="s">
        <v>77</v>
      </c>
      <c r="J31" s="105" t="s">
        <v>78</v>
      </c>
      <c r="K31" s="13" t="s">
        <v>75</v>
      </c>
      <c r="L31" s="104" t="s">
        <v>76</v>
      </c>
      <c r="M31" s="14" t="s">
        <v>77</v>
      </c>
      <c r="N31" s="105" t="s">
        <v>78</v>
      </c>
      <c r="O31" s="13" t="s">
        <v>75</v>
      </c>
      <c r="P31" s="106" t="s">
        <v>76</v>
      </c>
      <c r="Q31" s="15" t="s">
        <v>77</v>
      </c>
      <c r="R31" s="107" t="s">
        <v>78</v>
      </c>
      <c r="S31" s="16" t="s">
        <v>75</v>
      </c>
      <c r="T31" s="106" t="s">
        <v>76</v>
      </c>
      <c r="U31" s="15" t="s">
        <v>77</v>
      </c>
      <c r="V31" s="107" t="s">
        <v>78</v>
      </c>
      <c r="W31" s="266"/>
      <c r="X31" s="267"/>
    </row>
    <row r="32" spans="2:24" x14ac:dyDescent="0.25">
      <c r="E32" s="108"/>
      <c r="F32" s="109"/>
      <c r="G32" s="30"/>
      <c r="H32" s="42"/>
      <c r="I32" s="42"/>
      <c r="J32" s="43"/>
      <c r="K32" s="41"/>
      <c r="L32" s="42"/>
      <c r="M32" s="42"/>
      <c r="N32" s="44"/>
      <c r="O32" s="110" t="str">
        <f>IFERROR((K32/G32),"NO APLICA")</f>
        <v>NO APLICA</v>
      </c>
      <c r="P32" s="111" t="str">
        <f>IFERROR((L32/H32),"NO APLICA")</f>
        <v>NO APLICA</v>
      </c>
      <c r="Q32" s="111" t="str">
        <f t="shared" ref="Q32:R35" si="1">IFERROR((M32/I32),"NO APLICA")</f>
        <v>NO APLICA</v>
      </c>
      <c r="R32" s="112" t="str">
        <f t="shared" si="1"/>
        <v>NO APLICA</v>
      </c>
      <c r="S32" s="110" t="str">
        <f>IFERROR(((K32)/(G32)),"NO APLICA")</f>
        <v>NO APLICA</v>
      </c>
      <c r="T32" s="111" t="str">
        <f>IFERROR(((K32+L32)/(G32+H32)),"NO APLICA")</f>
        <v>NO APLICA</v>
      </c>
      <c r="U32" s="111" t="str">
        <f>IFERROR(((K32+L32+M32)/(G32+H32+I32)),"NO APLICA")</f>
        <v>NO APLICA</v>
      </c>
      <c r="V32" s="112" t="str">
        <f>IFERROR(((K32+L32+M32+N32)/(G32+H32+I32+J32)),"NO APLICA")</f>
        <v>NO APLICA</v>
      </c>
      <c r="W32" s="268"/>
      <c r="X32" s="269"/>
    </row>
    <row r="33" spans="5:24" x14ac:dyDescent="0.25">
      <c r="E33" s="18"/>
      <c r="F33" s="113">
        <v>0</v>
      </c>
      <c r="G33" s="30"/>
      <c r="H33" s="31"/>
      <c r="I33" s="31"/>
      <c r="J33" s="32"/>
      <c r="K33" s="30"/>
      <c r="L33" s="33"/>
      <c r="M33" s="33"/>
      <c r="N33" s="34"/>
      <c r="O33" s="110" t="str">
        <f t="shared" ref="O33:P35" si="2">IFERROR((K33/G33),"NO APLICA")</f>
        <v>NO APLICA</v>
      </c>
      <c r="P33" s="111" t="str">
        <f t="shared" si="2"/>
        <v>NO APLICA</v>
      </c>
      <c r="Q33" s="111" t="str">
        <f t="shared" si="1"/>
        <v>NO APLICA</v>
      </c>
      <c r="R33" s="114" t="str">
        <f t="shared" si="1"/>
        <v>NO APLICA</v>
      </c>
      <c r="S33" s="110" t="str">
        <f t="shared" ref="S33:S35" si="3">IFERROR(((K33)/(G33)),"NO APLICA")</f>
        <v>NO APLICA</v>
      </c>
      <c r="T33" s="111" t="str">
        <f t="shared" ref="T33:T35" si="4">IFERROR(((K33+L33)/(G33+H33)),"NO APLICA")</f>
        <v>NO APLICA</v>
      </c>
      <c r="U33" s="111" t="str">
        <f t="shared" ref="U33:U35" si="5">IFERROR(((K33+L33+M33)/(G33+H33+I33)),"NO APLICA")</f>
        <v>NO APLICA</v>
      </c>
      <c r="V33" s="114" t="str">
        <f t="shared" ref="V33:V35" si="6">IFERROR(((K33+L33+M33+N33)/(G33+H33+I33+J33)),"NO APLICA")</f>
        <v>NO APLICA</v>
      </c>
      <c r="W33" s="270"/>
      <c r="X33" s="271"/>
    </row>
    <row r="34" spans="5:24" x14ac:dyDescent="0.25">
      <c r="E34" s="18"/>
      <c r="F34" s="113">
        <v>0</v>
      </c>
      <c r="G34" s="30"/>
      <c r="H34" s="31"/>
      <c r="I34" s="31"/>
      <c r="J34" s="32"/>
      <c r="K34" s="30"/>
      <c r="L34" s="33"/>
      <c r="M34" s="33"/>
      <c r="N34" s="34"/>
      <c r="O34" s="110" t="str">
        <f t="shared" si="2"/>
        <v>NO APLICA</v>
      </c>
      <c r="P34" s="111" t="str">
        <f t="shared" si="2"/>
        <v>NO APLICA</v>
      </c>
      <c r="Q34" s="111" t="str">
        <f t="shared" si="1"/>
        <v>NO APLICA</v>
      </c>
      <c r="R34" s="114" t="str">
        <f t="shared" si="1"/>
        <v>NO APLICA</v>
      </c>
      <c r="S34" s="110" t="str">
        <f t="shared" si="3"/>
        <v>NO APLICA</v>
      </c>
      <c r="T34" s="111" t="str">
        <f t="shared" si="4"/>
        <v>NO APLICA</v>
      </c>
      <c r="U34" s="111" t="str">
        <f t="shared" si="5"/>
        <v>NO APLICA</v>
      </c>
      <c r="V34" s="114" t="str">
        <f t="shared" si="6"/>
        <v>NO APLICA</v>
      </c>
      <c r="W34" s="270"/>
      <c r="X34" s="271"/>
    </row>
    <row r="35" spans="5:24" ht="15.75" thickBot="1" x14ac:dyDescent="0.3">
      <c r="E35" s="115"/>
      <c r="F35" s="116"/>
      <c r="G35" s="35"/>
      <c r="H35" s="36"/>
      <c r="I35" s="36"/>
      <c r="J35" s="37"/>
      <c r="K35" s="35"/>
      <c r="L35" s="38"/>
      <c r="M35" s="38"/>
      <c r="N35" s="39"/>
      <c r="O35" s="117" t="str">
        <f t="shared" si="2"/>
        <v>NO APLICA</v>
      </c>
      <c r="P35" s="118" t="str">
        <f t="shared" si="2"/>
        <v>NO APLICA</v>
      </c>
      <c r="Q35" s="118" t="str">
        <f t="shared" si="1"/>
        <v>NO APLICA</v>
      </c>
      <c r="R35" s="119" t="str">
        <f t="shared" si="1"/>
        <v>NO APLICA</v>
      </c>
      <c r="S35" s="117" t="str">
        <f t="shared" si="3"/>
        <v>NO APLICA</v>
      </c>
      <c r="T35" s="118" t="str">
        <f t="shared" si="4"/>
        <v>NO APLICA</v>
      </c>
      <c r="U35" s="118" t="str">
        <f t="shared" si="5"/>
        <v>NO APLICA</v>
      </c>
      <c r="V35" s="119" t="str">
        <f t="shared" si="6"/>
        <v>NO APLICA</v>
      </c>
      <c r="W35" s="247"/>
      <c r="X35" s="248"/>
    </row>
  </sheetData>
  <mergeCells count="29">
    <mergeCell ref="E2:S2"/>
    <mergeCell ref="E3:S3"/>
    <mergeCell ref="E4:S4"/>
    <mergeCell ref="E5:S5"/>
    <mergeCell ref="G10:W10"/>
    <mergeCell ref="P11:S11"/>
    <mergeCell ref="U11:W11"/>
    <mergeCell ref="X11:X12"/>
    <mergeCell ref="B14:F14"/>
    <mergeCell ref="C26:E26"/>
    <mergeCell ref="L26:Q26"/>
    <mergeCell ref="V26:X26"/>
    <mergeCell ref="B11:B12"/>
    <mergeCell ref="C11:C12"/>
    <mergeCell ref="D11:F11"/>
    <mergeCell ref="G11:K11"/>
    <mergeCell ref="L11:O11"/>
    <mergeCell ref="W32:X32"/>
    <mergeCell ref="W33:X33"/>
    <mergeCell ref="W34:X34"/>
    <mergeCell ref="W35:X35"/>
    <mergeCell ref="E29:X29"/>
    <mergeCell ref="E30:E31"/>
    <mergeCell ref="F30:F31"/>
    <mergeCell ref="G30:J30"/>
    <mergeCell ref="K30:N30"/>
    <mergeCell ref="O30:R30"/>
    <mergeCell ref="S30:V30"/>
    <mergeCell ref="W30:X31"/>
  </mergeCells>
  <conditionalFormatting sqref="G32:J35">
    <cfRule type="containsBlanks" dxfId="25" priority="7">
      <formula>LEN(TRIM(G32))=0</formula>
    </cfRule>
  </conditionalFormatting>
  <conditionalFormatting sqref="H13">
    <cfRule type="cellIs" priority="15" operator="equal">
      <formula>"NO DISPONIBLE"</formula>
    </cfRule>
  </conditionalFormatting>
  <conditionalFormatting sqref="H14:K18">
    <cfRule type="containsBlanks" dxfId="24" priority="23">
      <formula>LEN(TRIM(H14))=0</formula>
    </cfRule>
  </conditionalFormatting>
  <conditionalFormatting sqref="I13:K13">
    <cfRule type="cellIs" dxfId="23" priority="14" operator="equal">
      <formula>"NO DISPONIBLE"</formula>
    </cfRule>
  </conditionalFormatting>
  <conditionalFormatting sqref="K32:N35">
    <cfRule type="containsBlanks" dxfId="22" priority="6">
      <formula>LEN(TRIM(K32))=0</formula>
    </cfRule>
  </conditionalFormatting>
  <conditionalFormatting sqref="L13">
    <cfRule type="cellIs" priority="13" operator="equal">
      <formula>"NO DISPONIBLE"</formula>
    </cfRule>
  </conditionalFormatting>
  <conditionalFormatting sqref="L14:O18">
    <cfRule type="containsBlanks" dxfId="21" priority="24">
      <formula>LEN(TRIM(L14))=0</formula>
    </cfRule>
  </conditionalFormatting>
  <conditionalFormatting sqref="M13:O13">
    <cfRule type="cellIs" dxfId="20" priority="12" operator="equal">
      <formula>"NO DISPONIBLE"</formula>
    </cfRule>
  </conditionalFormatting>
  <conditionalFormatting sqref="O32:V35">
    <cfRule type="cellIs" dxfId="19" priority="1" operator="equal">
      <formula>"NO APLICA"</formula>
    </cfRule>
    <cfRule type="cellIs" dxfId="18" priority="2" operator="between">
      <formula>0.7</formula>
      <formula>1.2</formula>
    </cfRule>
    <cfRule type="cellIs" dxfId="17" priority="3" operator="between">
      <formula>0.5</formula>
      <formula>0.7</formula>
    </cfRule>
    <cfRule type="cellIs" dxfId="16" priority="4" operator="lessThan">
      <formula>0.5</formula>
    </cfRule>
    <cfRule type="cellIs" dxfId="15" priority="5" operator="greaterThan">
      <formula>1.2</formula>
    </cfRule>
  </conditionalFormatting>
  <conditionalFormatting sqref="P13">
    <cfRule type="cellIs" priority="11" operator="equal">
      <formula>"NO DISPONIBLE"</formula>
    </cfRule>
  </conditionalFormatting>
  <conditionalFormatting sqref="P14:S14 W14">
    <cfRule type="cellIs" dxfId="14" priority="25" stopIfTrue="1" operator="equal">
      <formula>"100%"</formula>
    </cfRule>
    <cfRule type="cellIs" dxfId="13" priority="26" stopIfTrue="1" operator="lessThan">
      <formula>0.5</formula>
    </cfRule>
    <cfRule type="cellIs" dxfId="12" priority="27" stopIfTrue="1" operator="between">
      <formula>0.5</formula>
      <formula>0.7</formula>
    </cfRule>
    <cfRule type="cellIs" dxfId="11" priority="28" stopIfTrue="1" operator="between">
      <formula>0.7</formula>
      <formula>1.2</formula>
    </cfRule>
    <cfRule type="cellIs" dxfId="10" priority="29" stopIfTrue="1" operator="greaterThanOrEqual">
      <formula>1.2</formula>
    </cfRule>
    <cfRule type="containsBlanks" dxfId="9" priority="30" stopIfTrue="1">
      <formula>LEN(TRIM(P14))=0</formula>
    </cfRule>
  </conditionalFormatting>
  <conditionalFormatting sqref="Q13:S13">
    <cfRule type="cellIs" dxfId="8" priority="10" operator="equal">
      <formula>"NO DISPONIBLE"</formula>
    </cfRule>
  </conditionalFormatting>
  <conditionalFormatting sqref="T13">
    <cfRule type="cellIs" priority="9" operator="equal">
      <formula>"NO DISPONIBLE"</formula>
    </cfRule>
  </conditionalFormatting>
  <conditionalFormatting sqref="U13:W13">
    <cfRule type="cellIs" dxfId="7" priority="8" operator="equal">
      <formula>"NO DISPONIBLE"</formula>
    </cfRule>
  </conditionalFormatting>
  <conditionalFormatting sqref="U15:W18">
    <cfRule type="containsBlanks" dxfId="6" priority="16">
      <formula>LEN(TRIM(U15))=0</formula>
    </cfRule>
    <cfRule type="cellIs" dxfId="5" priority="17" stopIfTrue="1" operator="equal">
      <formula>"100%"</formula>
    </cfRule>
    <cfRule type="cellIs" dxfId="4" priority="18" stopIfTrue="1" operator="lessThan">
      <formula>0.5</formula>
    </cfRule>
    <cfRule type="cellIs" dxfId="3" priority="19" stopIfTrue="1" operator="between">
      <formula>0.5</formula>
      <formula>0.7</formula>
    </cfRule>
    <cfRule type="cellIs" dxfId="2" priority="20" stopIfTrue="1" operator="between">
      <formula>0.7</formula>
      <formula>1.2</formula>
    </cfRule>
    <cfRule type="cellIs" dxfId="1" priority="21" stopIfTrue="1" operator="greaterThanOrEqual">
      <formula>1.2</formula>
    </cfRule>
    <cfRule type="containsBlanks" dxfId="0" priority="22" stopIfTrue="1">
      <formula>LEN(TRIM(U15))=0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B17" sqref="B17"/>
    </sheetView>
  </sheetViews>
  <sheetFormatPr baseColWidth="10" defaultColWidth="10.7109375" defaultRowHeight="15" x14ac:dyDescent="0.25"/>
  <cols>
    <col min="1" max="1" width="20.28515625" customWidth="1"/>
    <col min="2" max="2" width="34.7109375" customWidth="1"/>
  </cols>
  <sheetData>
    <row r="1" spans="1:2" x14ac:dyDescent="0.25">
      <c r="A1" s="27" t="s">
        <v>46</v>
      </c>
    </row>
    <row r="3" spans="1:2" ht="120" customHeight="1" x14ac:dyDescent="0.25">
      <c r="A3" s="274" t="s">
        <v>47</v>
      </c>
      <c r="B3" s="274"/>
    </row>
    <row r="5" spans="1:2" ht="45" x14ac:dyDescent="0.25">
      <c r="A5" s="19"/>
      <c r="B5" s="26" t="s">
        <v>48</v>
      </c>
    </row>
    <row r="6" spans="1:2" ht="60" x14ac:dyDescent="0.25">
      <c r="A6" s="20"/>
      <c r="B6" s="26" t="s">
        <v>49</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SEGUIMIENTO 2025</vt:lpstr>
      <vt:lpstr>SEGUIMIENTO 2026</vt:lpstr>
      <vt:lpstr>SEGUIMIENTO 2027</vt:lpstr>
      <vt:lpstr>Instrucciones</vt:lpstr>
      <vt:lpstr>'SEGUIMIENTO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Usuario de Windows</cp:lastModifiedBy>
  <cp:revision/>
  <cp:lastPrinted>2025-04-15T14:47:32Z</cp:lastPrinted>
  <dcterms:created xsi:type="dcterms:W3CDTF">2020-03-29T15:30:51Z</dcterms:created>
  <dcterms:modified xsi:type="dcterms:W3CDTF">2026-01-08T14:52:51Z</dcterms:modified>
  <cp:category/>
  <cp:contentStatus/>
</cp:coreProperties>
</file>