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lluvi\OneDrive\Escritorio\FORMATO DE SEGUIMIENTO\"/>
    </mc:Choice>
  </mc:AlternateContent>
  <xr:revisionPtr revIDLastSave="0" documentId="13_ncr:1_{2440E298-E0BF-47C3-B07F-44FE1E8A133B}" xr6:coauthVersionLast="47" xr6:coauthVersionMax="47" xr10:uidLastSave="{00000000-0000-0000-0000-000000000000}"/>
  <bookViews>
    <workbookView xWindow="-110" yWindow="-110" windowWidth="19420" windowHeight="11500" xr2:uid="{00000000-000D-0000-FFFF-FFFF00000000}"/>
  </bookViews>
  <sheets>
    <sheet name="Ok Seguimiento " sheetId="5" r:id="rId1"/>
    <sheet name="Hoja1" sheetId="6" r:id="rId2"/>
  </sheets>
  <definedNames>
    <definedName name="ADFASDF">#REF!</definedName>
    <definedName name="_xlnm.Print_Area" localSheetId="0">'Ok Seguimiento '!$B$1:$X$122</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'Ok Seguimiento '!$1:$12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16" i="5" l="1"/>
  <c r="W115" i="5"/>
  <c r="W114" i="5"/>
  <c r="W65" i="5"/>
  <c r="W28" i="5"/>
  <c r="W27" i="5"/>
  <c r="W17" i="5"/>
  <c r="W16" i="5"/>
  <c r="W13" i="5"/>
  <c r="V13" i="5"/>
  <c r="R13" i="5"/>
  <c r="S13" i="5"/>
  <c r="Q13" i="5"/>
  <c r="V16" i="5"/>
  <c r="C35" i="6"/>
  <c r="S46" i="5" l="1"/>
  <c r="S91" i="5"/>
  <c r="W113" i="5"/>
  <c r="W112" i="5"/>
  <c r="W111" i="5"/>
  <c r="W110" i="5"/>
  <c r="W109" i="5"/>
  <c r="W108" i="5"/>
  <c r="W107" i="5"/>
  <c r="W106" i="5"/>
  <c r="W105" i="5"/>
  <c r="W104" i="5"/>
  <c r="W103" i="5"/>
  <c r="W102" i="5"/>
  <c r="W101" i="5"/>
  <c r="W100" i="5"/>
  <c r="W99" i="5"/>
  <c r="W98" i="5"/>
  <c r="W97" i="5"/>
  <c r="W96" i="5"/>
  <c r="W95" i="5"/>
  <c r="W94" i="5"/>
  <c r="W93" i="5"/>
  <c r="W92" i="5"/>
  <c r="W91" i="5"/>
  <c r="W90" i="5"/>
  <c r="W89" i="5"/>
  <c r="W88" i="5"/>
  <c r="W87" i="5"/>
  <c r="W86" i="5"/>
  <c r="W85" i="5"/>
  <c r="W84" i="5"/>
  <c r="W83" i="5"/>
  <c r="W82" i="5"/>
  <c r="W81" i="5"/>
  <c r="W80" i="5"/>
  <c r="W79" i="5"/>
  <c r="W78" i="5"/>
  <c r="W77" i="5"/>
  <c r="W76" i="5"/>
  <c r="W75" i="5"/>
  <c r="W74" i="5"/>
  <c r="W73" i="5"/>
  <c r="W72" i="5"/>
  <c r="W71" i="5"/>
  <c r="W70" i="5"/>
  <c r="W69" i="5"/>
  <c r="W68" i="5"/>
  <c r="W67" i="5"/>
  <c r="W66" i="5"/>
  <c r="W64" i="5"/>
  <c r="W63" i="5"/>
  <c r="W62" i="5"/>
  <c r="W61" i="5"/>
  <c r="W60" i="5"/>
  <c r="W59" i="5"/>
  <c r="W58" i="5"/>
  <c r="W57" i="5"/>
  <c r="W56" i="5"/>
  <c r="W55" i="5"/>
  <c r="W54" i="5"/>
  <c r="W53" i="5"/>
  <c r="W52" i="5"/>
  <c r="W51" i="5"/>
  <c r="W50" i="5"/>
  <c r="W49" i="5"/>
  <c r="W48" i="5"/>
  <c r="W47" i="5"/>
  <c r="W46" i="5"/>
  <c r="W45" i="5"/>
  <c r="W44" i="5"/>
  <c r="W43" i="5"/>
  <c r="W42" i="5"/>
  <c r="W41" i="5"/>
  <c r="W40" i="5"/>
  <c r="W39" i="5"/>
  <c r="W38" i="5"/>
  <c r="W37" i="5"/>
  <c r="W36" i="5"/>
  <c r="W35" i="5"/>
  <c r="W34" i="5"/>
  <c r="W33" i="5"/>
  <c r="W32" i="5"/>
  <c r="W31" i="5"/>
  <c r="W30" i="5"/>
  <c r="W29" i="5"/>
  <c r="W26" i="5"/>
  <c r="W25" i="5"/>
  <c r="W24" i="5"/>
  <c r="W23" i="5"/>
  <c r="W22" i="5"/>
  <c r="W21" i="5"/>
  <c r="W20" i="5"/>
  <c r="W19" i="5"/>
  <c r="W18" i="5"/>
  <c r="S18" i="5" l="1"/>
  <c r="S19" i="5"/>
  <c r="S20" i="5"/>
  <c r="S21" i="5"/>
  <c r="S22" i="5"/>
  <c r="S23" i="5"/>
  <c r="S24" i="5"/>
  <c r="S25" i="5"/>
  <c r="S26" i="5"/>
  <c r="S27" i="5"/>
  <c r="S28" i="5"/>
  <c r="S29" i="5"/>
  <c r="S30" i="5"/>
  <c r="S31" i="5"/>
  <c r="S32" i="5"/>
  <c r="S33" i="5"/>
  <c r="S34" i="5"/>
  <c r="S35" i="5"/>
  <c r="S36" i="5"/>
  <c r="S37" i="5"/>
  <c r="S38" i="5"/>
  <c r="S39" i="5"/>
  <c r="S40" i="5"/>
  <c r="S41" i="5"/>
  <c r="S42" i="5"/>
  <c r="S43" i="5"/>
  <c r="S44" i="5"/>
  <c r="S45"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2" i="5"/>
  <c r="S93" i="5"/>
  <c r="S94" i="5"/>
  <c r="S95" i="5"/>
  <c r="S96" i="5"/>
  <c r="S97" i="5"/>
  <c r="S98" i="5"/>
  <c r="S99" i="5"/>
  <c r="S100" i="5"/>
  <c r="S101" i="5"/>
  <c r="S102" i="5"/>
  <c r="S103" i="5"/>
  <c r="S104" i="5"/>
  <c r="S105" i="5"/>
  <c r="S106" i="5"/>
  <c r="S107" i="5"/>
  <c r="S108" i="5"/>
  <c r="S109" i="5"/>
  <c r="S110" i="5"/>
  <c r="S111" i="5"/>
  <c r="S112" i="5"/>
  <c r="S113" i="5"/>
  <c r="S114" i="5"/>
  <c r="S115" i="5"/>
  <c r="W15" i="5" l="1"/>
  <c r="V15" i="5"/>
  <c r="V17" i="5"/>
  <c r="U17" i="5"/>
  <c r="T17" i="5"/>
  <c r="S17" i="5"/>
  <c r="U15" i="5"/>
  <c r="T15" i="5"/>
  <c r="S15" i="5"/>
  <c r="R15" i="5"/>
  <c r="Q15" i="5"/>
  <c r="P15" i="5"/>
  <c r="V57" i="5"/>
  <c r="U13" i="5"/>
  <c r="R16" i="5"/>
  <c r="V21" i="5"/>
  <c r="V115" i="5"/>
  <c r="V114" i="5"/>
  <c r="V113" i="5"/>
  <c r="V112" i="5"/>
  <c r="V111" i="5"/>
  <c r="V110" i="5"/>
  <c r="V109" i="5"/>
  <c r="V108" i="5"/>
  <c r="V107" i="5"/>
  <c r="V105" i="5"/>
  <c r="V106" i="5"/>
  <c r="V104" i="5"/>
  <c r="V103" i="5"/>
  <c r="V102" i="5"/>
  <c r="V101" i="5"/>
  <c r="V100" i="5"/>
  <c r="V99" i="5"/>
  <c r="V98" i="5"/>
  <c r="V97" i="5"/>
  <c r="V96" i="5"/>
  <c r="V95" i="5"/>
  <c r="V94" i="5"/>
  <c r="V93" i="5"/>
  <c r="V92" i="5"/>
  <c r="V91" i="5"/>
  <c r="V90" i="5"/>
  <c r="V89" i="5"/>
  <c r="V88" i="5"/>
  <c r="V87" i="5"/>
  <c r="V86" i="5"/>
  <c r="V85" i="5"/>
  <c r="V84" i="5"/>
  <c r="V83" i="5"/>
  <c r="V82" i="5"/>
  <c r="V81" i="5"/>
  <c r="V80" i="5"/>
  <c r="V79" i="5"/>
  <c r="V77" i="5"/>
  <c r="V78" i="5"/>
  <c r="V76" i="5"/>
  <c r="V75" i="5"/>
  <c r="V74" i="5"/>
  <c r="V73" i="5"/>
  <c r="V72" i="5"/>
  <c r="V71" i="5"/>
  <c r="V70" i="5"/>
  <c r="V69" i="5"/>
  <c r="V68" i="5"/>
  <c r="V67" i="5"/>
  <c r="V66" i="5"/>
  <c r="V65" i="5"/>
  <c r="V64" i="5"/>
  <c r="V63" i="5"/>
  <c r="V62" i="5"/>
  <c r="V61" i="5"/>
  <c r="V60" i="5"/>
  <c r="V59" i="5"/>
  <c r="V58" i="5"/>
  <c r="V56" i="5"/>
  <c r="V55" i="5"/>
  <c r="V54" i="5"/>
  <c r="V53" i="5"/>
  <c r="V52" i="5"/>
  <c r="V51" i="5"/>
  <c r="V50" i="5"/>
  <c r="V49" i="5"/>
  <c r="V48" i="5"/>
  <c r="V47" i="5"/>
  <c r="V46" i="5"/>
  <c r="V45" i="5"/>
  <c r="V44" i="5"/>
  <c r="V43" i="5"/>
  <c r="V42" i="5"/>
  <c r="V41" i="5"/>
  <c r="V40" i="5"/>
  <c r="V39" i="5"/>
  <c r="V38" i="5"/>
  <c r="V37" i="5"/>
  <c r="V36" i="5"/>
  <c r="V35" i="5"/>
  <c r="V34" i="5"/>
  <c r="V33" i="5"/>
  <c r="V32" i="5"/>
  <c r="V31" i="5"/>
  <c r="V30" i="5"/>
  <c r="V29" i="5"/>
  <c r="V28" i="5"/>
  <c r="V27" i="5"/>
  <c r="V26" i="5"/>
  <c r="V25" i="5"/>
  <c r="V24" i="5"/>
  <c r="V23" i="5"/>
  <c r="V22" i="5"/>
  <c r="V20" i="5"/>
  <c r="V19" i="5"/>
  <c r="V18" i="5"/>
  <c r="R85" i="5" l="1"/>
  <c r="R74" i="5" l="1"/>
  <c r="R17" i="5" l="1"/>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5" i="5"/>
  <c r="R76" i="5"/>
  <c r="R77" i="5"/>
  <c r="R78" i="5"/>
  <c r="R79" i="5"/>
  <c r="R80" i="5"/>
  <c r="R81" i="5"/>
  <c r="R82" i="5"/>
  <c r="R83" i="5"/>
  <c r="R84"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P16" i="5"/>
  <c r="P17" i="5"/>
  <c r="U68" i="5" l="1"/>
  <c r="U67" i="5"/>
  <c r="U27" i="5" l="1"/>
  <c r="U26" i="5"/>
  <c r="U115" i="5" l="1"/>
  <c r="U114" i="5"/>
  <c r="U113" i="5"/>
  <c r="U112" i="5"/>
  <c r="U111" i="5"/>
  <c r="U110" i="5"/>
  <c r="U109" i="5"/>
  <c r="U108" i="5"/>
  <c r="U107" i="5"/>
  <c r="U106" i="5"/>
  <c r="U105" i="5"/>
  <c r="U104" i="5"/>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6" i="5"/>
  <c r="U65" i="5"/>
  <c r="U64" i="5"/>
  <c r="U63" i="5"/>
  <c r="U62" i="5"/>
  <c r="U61" i="5"/>
  <c r="U60" i="5"/>
  <c r="U59" i="5"/>
  <c r="U58" i="5"/>
  <c r="U57" i="5"/>
  <c r="U56" i="5"/>
  <c r="U55" i="5"/>
  <c r="U54" i="5"/>
  <c r="U53" i="5"/>
  <c r="U52" i="5"/>
  <c r="U51" i="5"/>
  <c r="U50" i="5"/>
  <c r="U49" i="5"/>
  <c r="U48" i="5"/>
  <c r="U47" i="5"/>
  <c r="U46" i="5"/>
  <c r="U45" i="5"/>
  <c r="U44" i="5"/>
  <c r="U43" i="5"/>
  <c r="U42" i="5"/>
  <c r="U41" i="5"/>
  <c r="U40" i="5"/>
  <c r="U39" i="5"/>
  <c r="U38" i="5"/>
  <c r="U37" i="5"/>
  <c r="U36" i="5"/>
  <c r="U35" i="5"/>
  <c r="U34" i="5"/>
  <c r="U33" i="5"/>
  <c r="U32" i="5"/>
  <c r="U31" i="5"/>
  <c r="U30" i="5"/>
  <c r="U29" i="5"/>
  <c r="U28" i="5"/>
  <c r="U25" i="5"/>
  <c r="U24" i="5"/>
  <c r="U23" i="5"/>
  <c r="U22" i="5"/>
  <c r="U21" i="5"/>
  <c r="U20" i="5"/>
  <c r="U19" i="5"/>
  <c r="U18" i="5"/>
  <c r="U16" i="5"/>
  <c r="U14" i="5"/>
  <c r="T14" i="5"/>
  <c r="V14" i="5"/>
  <c r="T16" i="5"/>
  <c r="T54" i="5"/>
  <c r="Q54" i="5"/>
  <c r="Q55" i="5"/>
  <c r="P55" i="5"/>
  <c r="T5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T13" i="5" l="1"/>
  <c r="P13" i="5"/>
  <c r="T115" i="5"/>
  <c r="P115" i="5"/>
  <c r="T114" i="5"/>
  <c r="P114" i="5"/>
  <c r="T113" i="5"/>
  <c r="P113" i="5"/>
  <c r="T112" i="5"/>
  <c r="P112" i="5"/>
  <c r="T111" i="5"/>
  <c r="P111" i="5"/>
  <c r="T110" i="5"/>
  <c r="P110" i="5"/>
  <c r="T109" i="5"/>
  <c r="P109" i="5"/>
  <c r="T108" i="5"/>
  <c r="P108" i="5"/>
  <c r="T107" i="5"/>
  <c r="P107" i="5"/>
  <c r="T106" i="5"/>
  <c r="P106" i="5"/>
  <c r="T105" i="5"/>
  <c r="P105" i="5"/>
  <c r="T104" i="5"/>
  <c r="P104" i="5"/>
  <c r="T103" i="5"/>
  <c r="P103" i="5"/>
  <c r="T102" i="5"/>
  <c r="P102" i="5"/>
  <c r="T101" i="5"/>
  <c r="P101" i="5"/>
  <c r="T100" i="5"/>
  <c r="P100" i="5"/>
  <c r="T99" i="5"/>
  <c r="P99" i="5"/>
  <c r="T98" i="5"/>
  <c r="P98" i="5"/>
  <c r="T97" i="5"/>
  <c r="P97" i="5"/>
  <c r="T96" i="5"/>
  <c r="P96" i="5"/>
  <c r="T95" i="5"/>
  <c r="P95" i="5"/>
  <c r="T94" i="5"/>
  <c r="P94" i="5"/>
  <c r="T93" i="5"/>
  <c r="P93" i="5"/>
  <c r="T92" i="5"/>
  <c r="P92" i="5"/>
  <c r="T91" i="5"/>
  <c r="P91" i="5"/>
  <c r="T90" i="5"/>
  <c r="P90" i="5"/>
  <c r="T89" i="5"/>
  <c r="P89" i="5"/>
  <c r="T88" i="5"/>
  <c r="P88" i="5"/>
  <c r="T87" i="5"/>
  <c r="P87" i="5"/>
  <c r="T86" i="5"/>
  <c r="P86" i="5"/>
  <c r="T85" i="5"/>
  <c r="P85" i="5"/>
  <c r="T84" i="5"/>
  <c r="P84" i="5"/>
  <c r="T83" i="5"/>
  <c r="P83" i="5"/>
  <c r="T82" i="5"/>
  <c r="P82" i="5"/>
  <c r="T81" i="5"/>
  <c r="P81" i="5"/>
  <c r="T80" i="5"/>
  <c r="P80" i="5"/>
  <c r="T79" i="5"/>
  <c r="P79" i="5"/>
  <c r="T78" i="5"/>
  <c r="P78" i="5"/>
  <c r="T77" i="5"/>
  <c r="P77" i="5"/>
  <c r="T76" i="5"/>
  <c r="P76" i="5"/>
  <c r="T75" i="5"/>
  <c r="P75" i="5"/>
  <c r="T74" i="5"/>
  <c r="P74" i="5"/>
  <c r="T73" i="5"/>
  <c r="P73" i="5"/>
  <c r="T72" i="5"/>
  <c r="P72" i="5"/>
  <c r="T71" i="5"/>
  <c r="P71" i="5"/>
  <c r="T70" i="5"/>
  <c r="P70" i="5"/>
  <c r="T69" i="5"/>
  <c r="P69" i="5"/>
  <c r="T68" i="5"/>
  <c r="P68" i="5"/>
  <c r="T67" i="5"/>
  <c r="P67" i="5"/>
  <c r="T66" i="5"/>
  <c r="P66" i="5"/>
  <c r="T65" i="5"/>
  <c r="P65" i="5"/>
  <c r="T64" i="5"/>
  <c r="P64" i="5"/>
  <c r="T63" i="5"/>
  <c r="P63" i="5"/>
  <c r="T62" i="5"/>
  <c r="P62" i="5"/>
  <c r="T61" i="5"/>
  <c r="P61" i="5"/>
  <c r="T60" i="5"/>
  <c r="P60" i="5"/>
  <c r="T59" i="5"/>
  <c r="P59" i="5"/>
  <c r="T58" i="5"/>
  <c r="P58" i="5"/>
  <c r="T57" i="5"/>
  <c r="P57" i="5"/>
  <c r="T56" i="5"/>
  <c r="P56" i="5"/>
  <c r="P54" i="5"/>
  <c r="T53" i="5"/>
  <c r="P53" i="5"/>
  <c r="T52" i="5"/>
  <c r="P52" i="5"/>
  <c r="T51" i="5"/>
  <c r="P51" i="5"/>
  <c r="T50" i="5"/>
  <c r="P50" i="5"/>
  <c r="T49" i="5"/>
  <c r="P49" i="5"/>
  <c r="T48" i="5"/>
  <c r="P48" i="5"/>
  <c r="T47" i="5"/>
  <c r="P47" i="5"/>
  <c r="T46" i="5"/>
  <c r="P46" i="5"/>
  <c r="T45" i="5"/>
  <c r="P45" i="5"/>
  <c r="T44" i="5"/>
  <c r="P44" i="5"/>
  <c r="T43" i="5"/>
  <c r="P43" i="5"/>
  <c r="T42" i="5"/>
  <c r="P42" i="5"/>
  <c r="T41" i="5"/>
  <c r="P41" i="5"/>
  <c r="T40" i="5"/>
  <c r="P40" i="5"/>
  <c r="T39" i="5"/>
  <c r="P39" i="5"/>
  <c r="T38" i="5"/>
  <c r="P38" i="5"/>
  <c r="T37" i="5"/>
  <c r="P37" i="5"/>
  <c r="T36" i="5"/>
  <c r="P36" i="5"/>
  <c r="T35" i="5"/>
  <c r="P35" i="5"/>
  <c r="T34" i="5"/>
  <c r="P34" i="5"/>
  <c r="T33" i="5"/>
  <c r="P33" i="5"/>
  <c r="T32" i="5"/>
  <c r="P32" i="5"/>
  <c r="T31" i="5"/>
  <c r="P31" i="5"/>
  <c r="T30" i="5"/>
  <c r="P30" i="5"/>
  <c r="T29" i="5"/>
  <c r="P29" i="5"/>
  <c r="T28" i="5"/>
  <c r="P28" i="5"/>
  <c r="T27" i="5"/>
  <c r="P27" i="5"/>
  <c r="T26" i="5"/>
  <c r="P26" i="5"/>
  <c r="T25" i="5"/>
  <c r="P25" i="5"/>
  <c r="T24" i="5"/>
  <c r="P24" i="5"/>
  <c r="T23" i="5"/>
  <c r="P23" i="5"/>
  <c r="T22" i="5"/>
  <c r="P22" i="5"/>
  <c r="T21" i="5"/>
  <c r="P21" i="5"/>
  <c r="T20" i="5"/>
  <c r="P20" i="5"/>
  <c r="T19" i="5"/>
  <c r="P19" i="5"/>
  <c r="T18" i="5"/>
  <c r="P18" i="5"/>
  <c r="W14" i="5"/>
  <c r="S14" i="5"/>
  <c r="R14" i="5"/>
  <c r="Q14" i="5"/>
  <c r="P14" i="5"/>
  <c r="U144" i="5"/>
  <c r="T144" i="5"/>
  <c r="S144" i="5"/>
  <c r="R144" i="5"/>
  <c r="Q144" i="5"/>
  <c r="P144" i="5"/>
  <c r="O144" i="5"/>
  <c r="U143" i="5"/>
  <c r="T143" i="5"/>
  <c r="S143" i="5"/>
  <c r="R143" i="5"/>
  <c r="Q143" i="5"/>
  <c r="P143" i="5"/>
  <c r="O143" i="5"/>
  <c r="U142" i="5"/>
  <c r="T142" i="5"/>
  <c r="S142" i="5"/>
  <c r="R142" i="5"/>
  <c r="Q142" i="5"/>
  <c r="P142" i="5"/>
  <c r="O142" i="5"/>
  <c r="U141" i="5"/>
  <c r="T141" i="5"/>
  <c r="S141" i="5"/>
  <c r="R141" i="5"/>
  <c r="Q141" i="5"/>
  <c r="P141" i="5"/>
  <c r="O141" i="5"/>
  <c r="U140" i="5"/>
  <c r="T140" i="5"/>
  <c r="S140" i="5"/>
  <c r="R140" i="5"/>
  <c r="Q140" i="5"/>
  <c r="P140" i="5"/>
  <c r="O140" i="5"/>
  <c r="U139" i="5"/>
  <c r="T139" i="5"/>
  <c r="S139" i="5"/>
  <c r="R139" i="5"/>
  <c r="Q139" i="5"/>
  <c r="P139" i="5"/>
  <c r="O139" i="5"/>
  <c r="U138" i="5"/>
  <c r="T138" i="5"/>
  <c r="S138" i="5"/>
  <c r="R138" i="5"/>
  <c r="Q138" i="5"/>
  <c r="P138" i="5"/>
  <c r="O138" i="5"/>
  <c r="U137" i="5"/>
  <c r="T137" i="5"/>
  <c r="S137" i="5"/>
  <c r="R137" i="5"/>
  <c r="Q137" i="5"/>
  <c r="P137" i="5"/>
  <c r="O137" i="5"/>
  <c r="U136" i="5"/>
  <c r="T136" i="5"/>
  <c r="S136" i="5"/>
  <c r="R136" i="5"/>
  <c r="Q136" i="5"/>
  <c r="P136" i="5"/>
  <c r="O136" i="5"/>
  <c r="U135" i="5"/>
  <c r="T135" i="5"/>
  <c r="S135" i="5"/>
  <c r="R135" i="5"/>
  <c r="Q135" i="5"/>
  <c r="P135" i="5"/>
  <c r="O135" i="5"/>
  <c r="U134" i="5"/>
  <c r="T134" i="5"/>
  <c r="S134" i="5"/>
  <c r="R134" i="5"/>
  <c r="Q134" i="5"/>
  <c r="P134" i="5"/>
  <c r="O134" i="5"/>
  <c r="U133" i="5"/>
  <c r="T133" i="5"/>
  <c r="S133" i="5"/>
  <c r="R133" i="5"/>
  <c r="Q133" i="5"/>
  <c r="P133" i="5"/>
  <c r="O133" i="5"/>
  <c r="U132" i="5"/>
  <c r="T132" i="5"/>
  <c r="S132" i="5"/>
  <c r="R132" i="5"/>
  <c r="Q132" i="5"/>
  <c r="P132" i="5"/>
  <c r="O132" i="5"/>
  <c r="U131" i="5"/>
  <c r="T131" i="5"/>
  <c r="S131" i="5"/>
  <c r="R131" i="5"/>
  <c r="Q131" i="5"/>
  <c r="P131" i="5"/>
  <c r="O131" i="5"/>
  <c r="S128" i="5"/>
  <c r="O128" i="5"/>
  <c r="S127" i="5"/>
  <c r="O127" i="5"/>
  <c r="V126" i="5"/>
  <c r="U126" i="5"/>
  <c r="T126" i="5"/>
  <c r="S126" i="5"/>
  <c r="R126" i="5"/>
  <c r="Q126" i="5"/>
  <c r="P126" i="5"/>
  <c r="O126" i="5"/>
  <c r="W126" i="5" s="1"/>
</calcChain>
</file>

<file path=xl/sharedStrings.xml><?xml version="1.0" encoding="utf-8"?>
<sst xmlns="http://schemas.openxmlformats.org/spreadsheetml/2006/main" count="698" uniqueCount="453">
  <si>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</si>
  <si>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</si>
  <si>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</si>
  <si>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</si>
  <si>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</si>
  <si>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</si>
  <si>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</si>
  <si>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</si>
  <si>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</si>
  <si>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</si>
  <si>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PRESUPUESTO ANUAL AUTORIZADO</t>
  </si>
  <si>
    <t>PLANEACIÓN TRIMESTRAL DE EJECUCIÓN DEL PRESUPUESTO</t>
  </si>
  <si>
    <t>EJECUCIÓN  DEL PRESUPUESTO AUTORIZADO</t>
  </si>
  <si>
    <t>AVANCE TRIMESTRAL EN LA EJECUCIÓN DEL PRESUPUESTO</t>
  </si>
  <si>
    <t>AVANCE ACUMULADO ANUAL DE LA  EJECUCIÓN DEL PRESUPUESTO</t>
  </si>
  <si>
    <t>Actividad</t>
  </si>
  <si>
    <t>SEGUIMIENTO A LA EJECUCIÓN DEL PRESUPUESTO AUTORIZADO</t>
  </si>
  <si>
    <t>UNIDAD ADMINISTRATIVA</t>
  </si>
  <si>
    <t>EJEMPLO</t>
  </si>
  <si>
    <t>Anual</t>
  </si>
  <si>
    <t>Trimestral</t>
  </si>
  <si>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Reuniones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</si>
  <si>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Acciones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</si>
  <si>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Brigadas </t>
    </r>
  </si>
  <si>
    <t>Componente
(Coordinación de Becas)</t>
  </si>
  <si>
    <t>Componente
(Dirección General de Salud)</t>
  </si>
  <si>
    <t>Componente
(Dirección General de Desarrollo Económico)</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</si>
  <si>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Actividades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</si>
  <si>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Mecanismos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</si>
  <si>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Comités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</si>
  <si>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Anuencias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</si>
  <si>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Comités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</si>
  <si>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Cursos y Talleres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</si>
  <si>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</si>
  <si>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Capacitaciones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</si>
  <si>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Cursos y Talleres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</si>
  <si>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Actividades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</si>
  <si>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</si>
  <si>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Actividades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</si>
  <si>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Acciones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</si>
  <si>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Becas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</si>
  <si>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Eventos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</si>
  <si>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Brigadas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</si>
  <si>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Eventos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</si>
  <si>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Atenciones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</si>
  <si>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Consultas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</si>
  <si>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Pláticas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</si>
  <si>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Atenciones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</si>
  <si>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Atenciones </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</si>
  <si>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 xml:space="preserve">Acciones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</si>
  <si>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</si>
  <si>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 </t>
    </r>
  </si>
  <si>
    <t>v</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</si>
  <si>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Asesoramientos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</si>
  <si>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Recolección</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</si>
  <si>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Servicios de  Traslados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</si>
  <si>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Consultas nutricionales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</si>
  <si>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Consultas dentales</t>
    </r>
  </si>
  <si>
    <r>
      <t>UNIDAD DE MEDIDA DEL INDICADOR:</t>
    </r>
    <r>
      <rPr>
        <sz val="11"/>
        <color theme="1"/>
        <rFont val="Arial"/>
        <family val="2"/>
      </rPr>
      <t xml:space="preserve"> Porcentaje</t>
    </r>
    <r>
      <rPr>
        <b/>
        <sz val="11"/>
        <color theme="1"/>
        <rFont val="Arial"/>
        <family val="2"/>
      </rPr>
      <t xml:space="preserve">
UNIDAD DE MEDIDA DE LAS VARIABLES: </t>
    </r>
    <r>
      <rPr>
        <sz val="11"/>
        <color theme="1"/>
        <rFont val="Arial"/>
        <family val="2"/>
      </rPr>
      <t>Instalaciones mejoradas</t>
    </r>
  </si>
  <si>
    <r>
      <t>UNIDAD DE MEDIDA DEL INDICADOR:</t>
    </r>
    <r>
      <rPr>
        <sz val="11"/>
        <color theme="1"/>
        <rFont val="Arial"/>
        <family val="2"/>
      </rPr>
      <t xml:space="preserve"> Porcentaje</t>
    </r>
    <r>
      <rPr>
        <b/>
        <sz val="11"/>
        <color theme="1"/>
        <rFont val="Arial"/>
        <family val="2"/>
      </rPr>
      <t xml:space="preserve">
UNIDAD DE MEDIDA DE LAS VARIABLES: </t>
    </r>
    <r>
      <rPr>
        <sz val="11"/>
        <color theme="1"/>
        <rFont val="Arial"/>
        <family val="2"/>
      </rPr>
      <t>Acciones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</si>
  <si>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Actividades</t>
    </r>
  </si>
  <si>
    <t>Componente
(Coordinación de Bibliotecas Públicas)</t>
  </si>
  <si>
    <t>SECRETARÍA MUNICIPAL DE BIENESTAR</t>
  </si>
  <si>
    <t>Justificación Trimestral: Este indicador tiene como meta anual realizar 24 reuniones. En este trimestre se realizaron 6 de las 6 programadas. El porcentaje alcanzado de 100%, con la finalidad de seguir fortaleciendo las acciones a implementar a favor de los ciudadanos del municipio.</t>
  </si>
  <si>
    <t>FORMATO PARA LA PROGRAMACIÓN, SEGUIMIENTO Y EVALUACIÓN DEL AVANCE EN CUMPLIMIENTO DE METAS Y OBJETIVOS DEL PROGRAMA PRESUPUESTARIO ANUAL 2025</t>
  </si>
  <si>
    <t xml:space="preserve">EJE 4: PROSPERIDAD COMPARTIDA Y JUSTICIA SOCIAL												</t>
  </si>
  <si>
    <t>E-PPA 4.1 IMPULSO AL BIENESTAR SOCIAL</t>
  </si>
  <si>
    <t>AVANCE EN CUMPLIMIENTO DE OBJETIVOS Y METAS TRIMESTRAL Y ACUMULADO RESPECTO A LOS TRIMESTRES 2025</t>
  </si>
  <si>
    <t>JUSTIFICACION TRIMESTRAL Y ANUAL DE AVANCE DE RESULTADOS 2025</t>
  </si>
  <si>
    <t>META PROGRAMADA ANUAL Y TRIMESTRAL2025</t>
  </si>
  <si>
    <t>META LOGRADA 2025</t>
  </si>
  <si>
    <t>PORCENTAJE DE AVANCE TRIMESTRAL 2025</t>
  </si>
  <si>
    <t>PORCENTAJE DE AVANCE ACUMULADO TRIMESTRALMENTE 2025</t>
  </si>
  <si>
    <t>ANUAL
PMD 2021-2024 ACTUALIZADO</t>
  </si>
  <si>
    <t>Fin
(DGPM / DP)</t>
  </si>
  <si>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</si>
  <si>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</si>
  <si>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</si>
  <si>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Propósito
(Secretaría Municipal del Bienestar)</t>
  </si>
  <si>
    <r>
      <rPr>
        <b/>
        <sz val="11"/>
        <color theme="0"/>
        <rFont val="Arial"/>
        <family val="2"/>
      </rPr>
      <t>4.1.1.1</t>
    </r>
    <r>
      <rPr>
        <sz val="11"/>
        <color theme="0"/>
        <rFont val="Arial"/>
        <family val="2"/>
      </rPr>
      <t xml:space="preserve"> La población que habita en el municipio recibe una educación de calidad, libre de violencia, acceso a la  salud, igualdad entre hombres y mujeres, mejorando su economía, dignificación laboral y bienestar social.</t>
    </r>
  </si>
  <si>
    <r>
      <rPr>
        <b/>
        <sz val="11"/>
        <color theme="0"/>
        <rFont val="Arial"/>
        <family val="2"/>
      </rPr>
      <t>PAESEB:</t>
    </r>
    <r>
      <rPr>
        <sz val="11"/>
        <color theme="0"/>
        <rFont val="Arial"/>
        <family val="2"/>
      </rPr>
      <t xml:space="preserve"> Porcentaje de Acciones Educativas, salud, económicas, y de bienestar implementadas.</t>
    </r>
  </si>
  <si>
    <r>
      <rPr>
        <b/>
        <sz val="11"/>
        <color theme="0"/>
        <rFont val="Arial"/>
        <family val="2"/>
      </rPr>
      <t>UNIDAD DE MEDIDA DEL INDICADOR:</t>
    </r>
    <r>
      <rPr>
        <sz val="11"/>
        <color theme="0"/>
        <rFont val="Arial"/>
        <family val="2"/>
      </rPr>
      <t xml:space="preserve"> Porcentaje
</t>
    </r>
    <r>
      <rPr>
        <b/>
        <sz val="11"/>
        <color theme="0"/>
        <rFont val="Arial"/>
        <family val="2"/>
      </rPr>
      <t xml:space="preserve">UNIDAD DE MEDIDA DE LAS VARIABLES: </t>
    </r>
    <r>
      <rPr>
        <sz val="11"/>
        <color theme="0"/>
        <rFont val="Arial"/>
        <family val="2"/>
      </rPr>
      <t xml:space="preserve">
Acciones</t>
    </r>
  </si>
  <si>
    <t>Componente  
(Secretaría Municipal del Bienestar)</t>
  </si>
  <si>
    <r>
      <rPr>
        <b/>
        <sz val="11"/>
        <rFont val="Arial"/>
        <family val="2"/>
      </rPr>
      <t>4.1.1.1.1</t>
    </r>
    <r>
      <rPr>
        <sz val="11"/>
        <rFont val="Arial"/>
        <family val="2"/>
      </rPr>
      <t xml:space="preserve"> Reuniones de coordinación administrativa y económica con las Direcciones Generales de la Secretaría Municipal de Bienestar realizadas.</t>
    </r>
  </si>
  <si>
    <r>
      <rPr>
        <b/>
        <sz val="11"/>
        <rFont val="Arial"/>
        <family val="2"/>
      </rPr>
      <t xml:space="preserve">PRCAEI: </t>
    </r>
    <r>
      <rPr>
        <sz val="11"/>
        <rFont val="Arial"/>
        <family val="2"/>
      </rPr>
      <t>Porcentaje de Reuniones de Coordinación administrativa y económica  implementadas.</t>
    </r>
  </si>
  <si>
    <r>
      <rPr>
        <b/>
        <sz val="11"/>
        <color theme="1"/>
        <rFont val="Arial"/>
        <family val="2"/>
      </rPr>
      <t>4.1.1.1.1.1</t>
    </r>
    <r>
      <rPr>
        <sz val="11"/>
        <color theme="1"/>
        <rFont val="Arial"/>
        <family val="2"/>
      </rPr>
      <t xml:space="preserve"> Realización de reuniones de coordinación con enfoque administrativo y económico con las Direcciones Generales de la SMDB.</t>
    </r>
  </si>
  <si>
    <r>
      <rPr>
        <b/>
        <sz val="11"/>
        <rFont val="Arial"/>
        <family val="2"/>
      </rPr>
      <t>PRD:</t>
    </r>
    <r>
      <rPr>
        <sz val="11"/>
        <rFont val="Arial"/>
        <family val="2"/>
      </rPr>
      <t xml:space="preserve"> Porcentaje de Reuniones con las Direcciones </t>
    </r>
  </si>
  <si>
    <t>Componente  
(Dirección General de Bienestar)</t>
  </si>
  <si>
    <r>
      <rPr>
        <b/>
        <sz val="11"/>
        <color theme="1"/>
        <rFont val="Arial"/>
        <family val="2"/>
      </rPr>
      <t>4.1.1.1.2</t>
    </r>
    <r>
      <rPr>
        <sz val="11"/>
        <color theme="1"/>
        <rFont val="Arial"/>
        <family val="2"/>
      </rPr>
      <t xml:space="preserve"> Acciones de derechos sociales, con humanismo, desarrollo social y bienestar realizadas. </t>
    </r>
  </si>
  <si>
    <r>
      <rPr>
        <b/>
        <sz val="11"/>
        <color theme="1"/>
        <rFont val="Arial"/>
        <family val="2"/>
      </rPr>
      <t>PADSDB:</t>
    </r>
    <r>
      <rPr>
        <sz val="11"/>
        <color theme="1"/>
        <rFont val="Arial"/>
        <family val="2"/>
      </rPr>
      <t xml:space="preserve"> Porcentaje de Acciones de Derechos Sociales, Desarrollo Social y Bienestar</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</si>
  <si>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t>
    </r>
  </si>
  <si>
    <r>
      <rPr>
        <b/>
        <sz val="11"/>
        <color theme="1"/>
        <rFont val="Arial"/>
        <family val="2"/>
      </rPr>
      <t xml:space="preserve">4.1.1.1.2.1 </t>
    </r>
    <r>
      <rPr>
        <sz val="11"/>
        <color theme="1"/>
        <rFont val="Arial"/>
        <family val="2"/>
      </rPr>
      <t>Realización de acciones en materia de desarrollo del bienestar social, en coordinación con dependencias gubernamentales y la sociedad civil, fortaleciendo la cohesión social, de la ciudadanía en atención prioritaria.</t>
    </r>
  </si>
  <si>
    <r>
      <rPr>
        <b/>
        <sz val="11"/>
        <color theme="1"/>
        <rFont val="Arial"/>
        <family val="2"/>
      </rPr>
      <t>PADBS:</t>
    </r>
    <r>
      <rPr>
        <sz val="11"/>
        <color theme="1"/>
        <rFont val="Arial"/>
        <family val="2"/>
      </rPr>
      <t xml:space="preserve"> Porcentaje de acciones de desarrollo del bienestar social</t>
    </r>
  </si>
  <si>
    <r>
      <rPr>
        <b/>
        <sz val="11"/>
        <color theme="1"/>
        <rFont val="Arial"/>
        <family val="2"/>
      </rPr>
      <t>4.1.1.1.2.2</t>
    </r>
    <r>
      <rPr>
        <sz val="11"/>
        <color theme="1"/>
        <rFont val="Arial"/>
        <family val="2"/>
      </rPr>
      <t xml:space="preserve"> Realización de brigadas de asistencia social para acercar a la ciudadanía a los diversos servicios que ofrecen las instituciones del municipio de Benito Juárez.</t>
    </r>
  </si>
  <si>
    <r>
      <rPr>
        <b/>
        <sz val="11"/>
        <color theme="1"/>
        <rFont val="Arial"/>
        <family val="2"/>
      </rPr>
      <t xml:space="preserve">PBSR: </t>
    </r>
    <r>
      <rPr>
        <sz val="11"/>
        <color theme="1"/>
        <rFont val="Arial"/>
        <family val="2"/>
      </rPr>
      <t>Porcentaje de Brigadas Sociales realizadas</t>
    </r>
  </si>
  <si>
    <r>
      <rPr>
        <b/>
        <sz val="11"/>
        <color theme="1"/>
        <rFont val="Arial"/>
        <family val="2"/>
      </rPr>
      <t>4.1.1.1.2.3</t>
    </r>
    <r>
      <rPr>
        <sz val="11"/>
        <color theme="1"/>
        <rFont val="Arial"/>
        <family val="2"/>
      </rPr>
      <t xml:space="preserve">  Realización del Presupuesto Participativo, donde la ciudadanía decida sobre el destino de un porcentaje del presupuesto del Municipio, para financiar proyectos que mejoren nuestra comunidad y resolver los problemas del municipio de Benito Juárez.</t>
    </r>
  </si>
  <si>
    <r>
      <rPr>
        <b/>
        <sz val="11"/>
        <color theme="1"/>
        <rFont val="Arial"/>
        <family val="2"/>
      </rPr>
      <t>PTCCVP:</t>
    </r>
    <r>
      <rPr>
        <sz val="11"/>
        <color theme="1"/>
        <rFont val="Arial"/>
        <family val="2"/>
      </rPr>
      <t xml:space="preserve"> Porcentaje de Talleres de Co Creación por zona para que  la ciudadanía proponga proyectos y votación presencial</t>
    </r>
  </si>
  <si>
    <r>
      <t xml:space="preserve">UNIDAD DE MEDIDA DEL INDICADOR: Porcentaje
UNIDAD DE MEDIDA DE LAS VARIABLES: </t>
    </r>
    <r>
      <rPr>
        <sz val="11"/>
        <color theme="1"/>
        <rFont val="Arial"/>
        <family val="2"/>
      </rPr>
      <t>Talleres de Co Creación y Votación Presencial</t>
    </r>
  </si>
  <si>
    <t>Componente  
(Dirección de Organización Comunitaria, Cohesión Social y Participación Ciudadana)</t>
  </si>
  <si>
    <r>
      <t xml:space="preserve">4.1.1.1.3 </t>
    </r>
    <r>
      <rPr>
        <sz val="11"/>
        <color theme="1"/>
        <rFont val="Arial"/>
        <family val="2"/>
      </rPr>
      <t>Acciones que garanticen los derechos sociales encaminados al impulso de la cohesión social ejercidas</t>
    </r>
  </si>
  <si>
    <r>
      <rPr>
        <b/>
        <sz val="11"/>
        <color theme="1"/>
        <rFont val="Arial"/>
        <family val="2"/>
      </rPr>
      <t xml:space="preserve">PADS: </t>
    </r>
    <r>
      <rPr>
        <sz val="11"/>
        <color theme="1"/>
        <rFont val="Arial"/>
        <family val="2"/>
      </rPr>
      <t>Porcentaje de acciones de derechos sociales</t>
    </r>
  </si>
  <si>
    <r>
      <rPr>
        <b/>
        <sz val="11"/>
        <color theme="1"/>
        <rFont val="Arial"/>
        <family val="2"/>
      </rPr>
      <t xml:space="preserve">4.1.1.1.3.1 </t>
    </r>
    <r>
      <rPr>
        <sz val="11"/>
        <color theme="1"/>
        <rFont val="Arial"/>
        <family val="2"/>
      </rPr>
      <t>Realización de promoción de convenios para generar estrategias e impulsar el bienestar social con organismos públicos de los tres niveles de gobierno o instituciones privadas, que coadyuven a garantizar el beneficio social.</t>
    </r>
  </si>
  <si>
    <r>
      <rPr>
        <b/>
        <sz val="11"/>
        <color theme="1"/>
        <rFont val="Arial"/>
        <family val="2"/>
      </rPr>
      <t>PCBS</t>
    </r>
    <r>
      <rPr>
        <sz val="11"/>
        <color theme="1"/>
        <rFont val="Arial"/>
        <family val="2"/>
      </rPr>
      <t>: Porcentaje de convenios para el bienestar social.</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</si>
  <si>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Convenios</t>
    </r>
  </si>
  <si>
    <t>Componente  
(Coordinación de Promoción Social del Bienestar)</t>
  </si>
  <si>
    <r>
      <t xml:space="preserve">4.1.1.1.4 </t>
    </r>
    <r>
      <rPr>
        <sz val="11"/>
        <color theme="1"/>
        <rFont val="Arial"/>
        <family val="2"/>
      </rPr>
      <t>Acciones de difusión, comunicación, en materia de promoción social, de las diversas actividades realizadas.</t>
    </r>
  </si>
  <si>
    <r>
      <rPr>
        <b/>
        <sz val="11"/>
        <color theme="1"/>
        <rFont val="Arial"/>
        <family val="2"/>
      </rPr>
      <t xml:space="preserve">PAPS: </t>
    </r>
    <r>
      <rPr>
        <sz val="11"/>
        <color theme="1"/>
        <rFont val="Arial"/>
        <family val="2"/>
      </rPr>
      <t>Porcentaje de acciones de promoción social</t>
    </r>
  </si>
  <si>
    <r>
      <rPr>
        <b/>
        <sz val="11"/>
        <color theme="1"/>
        <rFont val="Arial"/>
        <family val="2"/>
      </rPr>
      <t xml:space="preserve">4.1.1.1.4.1 </t>
    </r>
    <r>
      <rPr>
        <sz val="11"/>
        <color theme="1"/>
        <rFont val="Arial"/>
        <family val="2"/>
      </rPr>
      <t>Realización de difusión, a través de volanteo, perifoneo y redes sociales de la Secretaria de Bienestar, de las diversas actividades que se realicen.</t>
    </r>
  </si>
  <si>
    <r>
      <rPr>
        <b/>
        <sz val="11"/>
        <color theme="1"/>
        <rFont val="Arial"/>
        <family val="2"/>
      </rPr>
      <t>PDDA</t>
    </r>
    <r>
      <rPr>
        <sz val="11"/>
        <color theme="1"/>
        <rFont val="Arial"/>
        <family val="2"/>
      </rPr>
      <t>: Porcentaje de difuciones de las diversas actividades</t>
    </r>
  </si>
  <si>
    <t>Componente
(Coordinación de Comités Vecinales)</t>
  </si>
  <si>
    <r>
      <t xml:space="preserve">4.1.1.1.5 </t>
    </r>
    <r>
      <rPr>
        <sz val="11"/>
        <color theme="1"/>
        <rFont val="Arial"/>
        <family val="2"/>
      </rPr>
      <t>Mecanismos de participación a través de comités vecinales para el mejoramiento de la calidad de vida de la población de Benito Juárez ejercidos.</t>
    </r>
  </si>
  <si>
    <r>
      <rPr>
        <b/>
        <sz val="11"/>
        <color theme="1"/>
        <rFont val="Arial"/>
        <family val="2"/>
      </rPr>
      <t>PPCCAV:</t>
    </r>
    <r>
      <rPr>
        <sz val="11"/>
        <color theme="1"/>
        <rFont val="Arial"/>
        <family val="2"/>
      </rPr>
      <t xml:space="preserve"> Porcentaje de participación ciudadana a través de los comités y anuencias vecinales. </t>
    </r>
  </si>
  <si>
    <r>
      <rPr>
        <b/>
        <sz val="11"/>
        <color theme="1"/>
        <rFont val="Arial"/>
        <family val="2"/>
      </rPr>
      <t>4.1.1.1.5.1</t>
    </r>
    <r>
      <rPr>
        <sz val="11"/>
        <color theme="1"/>
        <rFont val="Arial"/>
        <family val="2"/>
      </rPr>
      <t xml:space="preserve"> Integración seguimiento y participación de Comités Vecinales a través de la participación ciudadana, para lograr la comunicación bilateral entre la ciudadanía y el municipio para poder atender sus demandas.</t>
    </r>
  </si>
  <si>
    <r>
      <rPr>
        <b/>
        <sz val="11"/>
        <color theme="1"/>
        <rFont val="Arial"/>
        <family val="2"/>
      </rPr>
      <t xml:space="preserve">PCVISP: </t>
    </r>
    <r>
      <rPr>
        <sz val="11"/>
        <color theme="1"/>
        <rFont val="Arial"/>
        <family val="2"/>
      </rPr>
      <t>Porcentaje de Comités Vecinales Integrados en seguimiento y participación</t>
    </r>
  </si>
  <si>
    <r>
      <rPr>
        <b/>
        <sz val="11"/>
        <color theme="1"/>
        <rFont val="Arial"/>
        <family val="2"/>
      </rPr>
      <t>4.1.1.1.5.2</t>
    </r>
    <r>
      <rPr>
        <sz val="11"/>
        <color theme="1"/>
        <rFont val="Arial"/>
        <family val="2"/>
      </rPr>
      <t xml:space="preserve"> Gestión de  anuencias vecinales para realizar las aperturas de negocios.</t>
    </r>
  </si>
  <si>
    <r>
      <rPr>
        <b/>
        <sz val="11"/>
        <color theme="1"/>
        <rFont val="Arial"/>
        <family val="2"/>
      </rPr>
      <t xml:space="preserve">PAVS: </t>
    </r>
    <r>
      <rPr>
        <sz val="11"/>
        <color theme="1"/>
        <rFont val="Arial"/>
        <family val="2"/>
      </rPr>
      <t>Porcentaje de  Anuencias Vecinales Solicitadas.</t>
    </r>
  </si>
  <si>
    <t>Componente
(Coordinación de Centros de Oportunidad, Bienestar y Unidad Social)</t>
  </si>
  <si>
    <r>
      <rPr>
        <b/>
        <sz val="11"/>
        <color theme="1"/>
        <rFont val="Arial"/>
        <family val="2"/>
      </rPr>
      <t xml:space="preserve">4.1.1.1.6 </t>
    </r>
    <r>
      <rPr>
        <sz val="11"/>
        <color theme="1"/>
        <rFont val="Arial"/>
        <family val="2"/>
      </rPr>
      <t>Acciones en pleno derecho social, de acceso a toda la población a la reconstrucción del tejido, desarrollo y beneficio social, realizadas</t>
    </r>
  </si>
  <si>
    <r>
      <rPr>
        <b/>
        <sz val="11"/>
        <color theme="1"/>
        <rFont val="Arial"/>
        <family val="2"/>
      </rPr>
      <t xml:space="preserve">PADSR: </t>
    </r>
    <r>
      <rPr>
        <sz val="11"/>
        <color theme="1"/>
        <rFont val="Arial"/>
        <family val="2"/>
      </rPr>
      <t>Porcentaje de acciones de derecho y beneficio social realizadas.</t>
    </r>
  </si>
  <si>
    <r>
      <rPr>
        <b/>
        <sz val="11"/>
        <color theme="1"/>
        <rFont val="Arial"/>
        <family val="2"/>
      </rPr>
      <t>4.1.1.1.6.1</t>
    </r>
    <r>
      <rPr>
        <sz val="11"/>
        <color theme="1"/>
        <rFont val="Arial"/>
        <family val="2"/>
      </rPr>
      <t xml:space="preserve"> Realización de cursos y talleres en los Módulos y Centros de Oportunidad, Bienestar y Unidad Social  para el mejoramiento de la calidad de vida de la población del municipio de Benito Juárez.</t>
    </r>
  </si>
  <si>
    <r>
      <rPr>
        <b/>
        <sz val="11"/>
        <color theme="1"/>
        <rFont val="Arial"/>
        <family val="2"/>
      </rPr>
      <t xml:space="preserve">PCTR: </t>
    </r>
    <r>
      <rPr>
        <sz val="11"/>
        <color theme="1"/>
        <rFont val="Arial"/>
        <family val="2"/>
      </rPr>
      <t>Porcentaje de Cursos y Talleres realizados</t>
    </r>
  </si>
  <si>
    <r>
      <rPr>
        <b/>
        <sz val="11"/>
        <color theme="1"/>
        <rFont val="Arial"/>
        <family val="2"/>
      </rPr>
      <t>4.1.1.1.6.2</t>
    </r>
    <r>
      <rPr>
        <sz val="11"/>
        <color theme="1"/>
        <rFont val="Arial"/>
        <family val="2"/>
      </rPr>
      <t xml:space="preserve">  Realización de actividades de concientización en coordinación con dependencias gubernamentales y la sociedad civil, para fomentar el arte, la cultura, y el desarrollo social</t>
    </r>
  </si>
  <si>
    <r>
      <rPr>
        <b/>
        <sz val="11"/>
        <color theme="1"/>
        <rFont val="Arial"/>
        <family val="2"/>
      </rPr>
      <t>PASR:</t>
    </r>
    <r>
      <rPr>
        <sz val="11"/>
        <color theme="1"/>
        <rFont val="Arial"/>
        <family val="2"/>
      </rPr>
      <t xml:space="preserve"> Porcentaje de actividades sociales realizadas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</si>
  <si>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Actividades </t>
    </r>
  </si>
  <si>
    <r>
      <rPr>
        <b/>
        <sz val="11"/>
        <color theme="1"/>
        <rFont val="Arial"/>
        <family val="2"/>
      </rPr>
      <t>4.1.1.1.6.3</t>
    </r>
    <r>
      <rPr>
        <sz val="11"/>
        <color theme="1"/>
        <rFont val="Arial"/>
        <family val="2"/>
      </rPr>
      <t xml:space="preserve">  Mejora de las instalaciones de los Centros de Oportunidad, Bienestar y Unidad Social.</t>
    </r>
  </si>
  <si>
    <r>
      <rPr>
        <b/>
        <sz val="11"/>
        <color theme="1"/>
        <rFont val="Arial"/>
        <family val="2"/>
      </rPr>
      <t>PIM</t>
    </r>
    <r>
      <rPr>
        <sz val="11"/>
        <color theme="1"/>
        <rFont val="Arial"/>
        <family val="2"/>
      </rPr>
      <t>: Porcentaje de instalaciones mejoradas</t>
    </r>
  </si>
  <si>
    <t>Componente
(Coordinación de Atención a Grupos Prioritarios)</t>
  </si>
  <si>
    <r>
      <rPr>
        <b/>
        <sz val="11"/>
        <color theme="1"/>
        <rFont val="Arial"/>
        <family val="2"/>
      </rPr>
      <t>4.1.1.1.7</t>
    </r>
    <r>
      <rPr>
        <sz val="11"/>
        <color theme="1"/>
        <rFont val="Arial"/>
        <family val="2"/>
      </rPr>
      <t xml:space="preserve"> Acciones para garantizar las condiciones para un acceso equitativo al bienestar y todos sus derechos de las personas en situación prioritaria realizadas</t>
    </r>
  </si>
  <si>
    <r>
      <rPr>
        <b/>
        <sz val="11"/>
        <color theme="1"/>
        <rFont val="Arial"/>
        <family val="2"/>
      </rPr>
      <t>PAAEB:</t>
    </r>
    <r>
      <rPr>
        <sz val="11"/>
        <color theme="1"/>
        <rFont val="Arial"/>
        <family val="2"/>
      </rPr>
      <t xml:space="preserve"> Porcentaje de acciones para un acceso equitativo al bienestar</t>
    </r>
  </si>
  <si>
    <r>
      <rPr>
        <b/>
        <sz val="11"/>
        <color theme="1"/>
        <rFont val="Arial"/>
        <family val="2"/>
      </rPr>
      <t>4.1.1.1.7.1</t>
    </r>
    <r>
      <rPr>
        <sz val="11"/>
        <color theme="1"/>
        <rFont val="Arial"/>
        <family val="2"/>
      </rPr>
      <t xml:space="preserve">  Realización de actividades, para la  prevención, atención y erradicación de la violencia contra las mujeres.</t>
    </r>
  </si>
  <si>
    <r>
      <rPr>
        <b/>
        <sz val="11"/>
        <color theme="1"/>
        <rFont val="Arial"/>
        <family val="2"/>
      </rPr>
      <t xml:space="preserve">PAVMR: </t>
    </r>
    <r>
      <rPr>
        <sz val="11"/>
        <color theme="1"/>
        <rFont val="Arial"/>
        <family val="2"/>
      </rPr>
      <t>Porcentaje de Actividades contra  la violencia a las mujeres realizadas</t>
    </r>
  </si>
  <si>
    <r>
      <rPr>
        <b/>
        <sz val="11"/>
        <color theme="1"/>
        <rFont val="Arial"/>
        <family val="2"/>
      </rPr>
      <t>4.1.1.1.7.2</t>
    </r>
    <r>
      <rPr>
        <sz val="11"/>
        <color theme="1"/>
        <rFont val="Arial"/>
        <family val="2"/>
      </rPr>
      <t xml:space="preserve">   Realización de acciones para la protección de los derechos de niñas, niños, adolescentes y personas en atención prioritaria del municipio de Benito Juárez.</t>
    </r>
  </si>
  <si>
    <r>
      <rPr>
        <b/>
        <sz val="11"/>
        <color theme="1"/>
        <rFont val="Arial"/>
        <family val="2"/>
      </rPr>
      <t xml:space="preserve">PAPDNA: </t>
    </r>
    <r>
      <rPr>
        <sz val="11"/>
        <color theme="1"/>
        <rFont val="Arial"/>
        <family val="2"/>
      </rPr>
      <t xml:space="preserve"> Porcentaje de acciones para la protección de los derechos de niñas, niños y adolescentes</t>
    </r>
  </si>
  <si>
    <t>Componente
(Dirección de Programas para el Bienestar)</t>
  </si>
  <si>
    <r>
      <t xml:space="preserve">4.1.1.1.8 </t>
    </r>
    <r>
      <rPr>
        <sz val="11"/>
        <color theme="1"/>
        <rFont val="Arial"/>
        <family val="2"/>
      </rPr>
      <t>Acciones a favor de acortar las brechas de desigualdad ejercidas</t>
    </r>
  </si>
  <si>
    <r>
      <rPr>
        <b/>
        <sz val="11"/>
        <color theme="1"/>
        <rFont val="Arial"/>
        <family val="2"/>
      </rPr>
      <t>PAABD:</t>
    </r>
    <r>
      <rPr>
        <sz val="11"/>
        <color theme="1"/>
        <rFont val="Arial"/>
        <family val="2"/>
      </rPr>
      <t xml:space="preserve"> Porcentaje de acciones para acortar las brechas de desigualdad</t>
    </r>
  </si>
  <si>
    <r>
      <rPr>
        <b/>
        <sz val="11"/>
        <color theme="1"/>
        <rFont val="Arial"/>
        <family val="2"/>
      </rPr>
      <t>4.1.1.1.8.1</t>
    </r>
    <r>
      <rPr>
        <sz val="11"/>
        <color theme="1"/>
        <rFont val="Arial"/>
        <family val="2"/>
      </rPr>
      <t xml:space="preserve"> Realización de actividades para el bienestar social, acortando las brechas de desigualdad.</t>
    </r>
  </si>
  <si>
    <r>
      <rPr>
        <b/>
        <sz val="11"/>
        <color theme="1"/>
        <rFont val="Arial"/>
        <family val="2"/>
      </rPr>
      <t>PABS:</t>
    </r>
    <r>
      <rPr>
        <sz val="11"/>
        <color theme="1"/>
        <rFont val="Arial"/>
        <family val="2"/>
      </rPr>
      <t xml:space="preserve"> Porcentaje de Actividades para el bienestar social</t>
    </r>
  </si>
  <si>
    <t>Componente
(Coordinación de Programas Sociales)</t>
  </si>
  <si>
    <r>
      <t xml:space="preserve">4.1.1.1.9 </t>
    </r>
    <r>
      <rPr>
        <sz val="11"/>
        <color theme="1"/>
        <rFont val="Arial"/>
        <family val="2"/>
      </rPr>
      <t>Política social del municipio basada en la vinculación con las instituciones gubernamentales y particulares  para llevar a cabo programas de desarrollo social y bienestar ejecutadas.</t>
    </r>
  </si>
  <si>
    <r>
      <rPr>
        <b/>
        <sz val="11"/>
        <color theme="1"/>
        <rFont val="Arial"/>
        <family val="2"/>
      </rPr>
      <t>PAPSE:</t>
    </r>
    <r>
      <rPr>
        <sz val="11"/>
        <color theme="1"/>
        <rFont val="Arial"/>
        <family val="2"/>
      </rPr>
      <t xml:space="preserve"> Porcentaje de Acciones de Política social ejecutada</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</si>
  <si>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 de Política Social </t>
    </r>
  </si>
  <si>
    <r>
      <rPr>
        <b/>
        <sz val="11"/>
        <color theme="1"/>
        <rFont val="Arial"/>
        <family val="2"/>
      </rPr>
      <t>4.1.1.1.9.1</t>
    </r>
    <r>
      <rPr>
        <sz val="11"/>
        <color theme="1"/>
        <rFont val="Arial"/>
        <family val="2"/>
      </rPr>
      <t xml:space="preserve"> Realización de actividades de vinculación con los programas de los tres niveles de gobierno y la sociedad civil, para el bienestar social.</t>
    </r>
  </si>
  <si>
    <r>
      <rPr>
        <b/>
        <sz val="11"/>
        <color theme="1"/>
        <rFont val="Arial"/>
        <family val="2"/>
      </rPr>
      <t>PAVBS:</t>
    </r>
    <r>
      <rPr>
        <sz val="11"/>
        <color theme="1"/>
        <rFont val="Arial"/>
        <family val="2"/>
      </rPr>
      <t xml:space="preserve"> Porcentaje de Actividades de Vinculación para el bienestar social </t>
    </r>
  </si>
  <si>
    <r>
      <rPr>
        <b/>
        <sz val="11"/>
        <color theme="1"/>
        <rFont val="Arial"/>
        <family val="2"/>
      </rPr>
      <t>4.1.1.1.9.2</t>
    </r>
    <r>
      <rPr>
        <sz val="11"/>
        <color theme="1"/>
        <rFont val="Arial"/>
        <family val="2"/>
      </rPr>
      <t xml:space="preserve"> Realización de cursos y talleres para sensibilizar el tema de  discapacidad y grupos de atención prioritaria para la inclusión al desarrollo</t>
    </r>
  </si>
  <si>
    <r>
      <rPr>
        <b/>
        <sz val="11"/>
        <color theme="1"/>
        <rFont val="Arial"/>
        <family val="2"/>
      </rPr>
      <t>PCTR:</t>
    </r>
    <r>
      <rPr>
        <sz val="11"/>
        <color theme="1"/>
        <rFont val="Arial"/>
        <family val="2"/>
      </rPr>
      <t xml:space="preserve"> Porcentaje de Cursos y Talleres realizados</t>
    </r>
  </si>
  <si>
    <t>Componente
(Coordinación de Contraloría Social)</t>
  </si>
  <si>
    <r>
      <t xml:space="preserve">4.1.1.1.10 </t>
    </r>
    <r>
      <rPr>
        <sz val="11"/>
        <color theme="1"/>
        <rFont val="Arial"/>
        <family val="2"/>
      </rPr>
      <t>Integración, organización, seguimiento y capacitación de comités de contraloría social para la correcta supervisión de las obras públicas realizadas.</t>
    </r>
  </si>
  <si>
    <r>
      <rPr>
        <b/>
        <sz val="11"/>
        <color theme="1"/>
        <rFont val="Arial"/>
        <family val="2"/>
      </rPr>
      <t>4.1.1.1.10.1</t>
    </r>
    <r>
      <rPr>
        <sz val="11"/>
        <color theme="1"/>
        <rFont val="Arial"/>
        <family val="2"/>
      </rPr>
      <t xml:space="preserve"> Integración, organización y seguimiento de comités de contraloría social para la correcta supervisión de las obras públicas.</t>
    </r>
  </si>
  <si>
    <r>
      <rPr>
        <b/>
        <sz val="11"/>
        <color theme="1"/>
        <rFont val="Arial"/>
        <family val="2"/>
      </rPr>
      <t xml:space="preserve">PCCSSC: </t>
    </r>
    <r>
      <rPr>
        <sz val="11"/>
        <color theme="1"/>
        <rFont val="Arial"/>
        <family val="2"/>
      </rPr>
      <t>Porcentaje de los Comités de Contraloría  Social en seguimiento y conformados</t>
    </r>
  </si>
  <si>
    <r>
      <rPr>
        <b/>
        <sz val="11"/>
        <color theme="1"/>
        <rFont val="Arial"/>
        <family val="2"/>
      </rPr>
      <t xml:space="preserve">4.1.1.1.10.2 </t>
    </r>
    <r>
      <rPr>
        <sz val="11"/>
        <color theme="1"/>
        <rFont val="Arial"/>
        <family val="2"/>
      </rPr>
      <t xml:space="preserve"> Capacitación de los comités de Contraloría Social para la correcta supervisión de las obras públicas.</t>
    </r>
  </si>
  <si>
    <r>
      <rPr>
        <b/>
        <sz val="11"/>
        <color theme="1"/>
        <rFont val="Arial"/>
        <family val="2"/>
      </rPr>
      <t>PCCCS:</t>
    </r>
    <r>
      <rPr>
        <sz val="11"/>
        <color theme="1"/>
        <rFont val="Arial"/>
        <family val="2"/>
      </rPr>
      <t xml:space="preserve"> Porcentaje de Capacitaciones de Comités de Contraloría Social realizados</t>
    </r>
  </si>
  <si>
    <t>Componente
(Dirección de Atención a la Diversidad Sexual)</t>
  </si>
  <si>
    <r>
      <t xml:space="preserve">4.1.1.1.11 </t>
    </r>
    <r>
      <rPr>
        <sz val="11"/>
        <color theme="1"/>
        <rFont val="Arial"/>
        <family val="2"/>
      </rPr>
      <t>Acciones de pleno derecho y participación de todas las personas para que ejerzan, todos y cada uno de sus derechos, fomentando una cultura de inclusión  realizadas.</t>
    </r>
  </si>
  <si>
    <r>
      <rPr>
        <b/>
        <sz val="11"/>
        <color theme="1"/>
        <rFont val="Arial"/>
        <family val="2"/>
      </rPr>
      <t>PAPDPE:</t>
    </r>
    <r>
      <rPr>
        <sz val="11"/>
        <color theme="1"/>
        <rFont val="Arial"/>
        <family val="2"/>
      </rPr>
      <t xml:space="preserve"> Porcentaje de Acciones de pleno derecho y participación ejecutada </t>
    </r>
  </si>
  <si>
    <r>
      <rPr>
        <b/>
        <sz val="11"/>
        <color theme="1"/>
        <rFont val="Arial"/>
        <family val="2"/>
      </rPr>
      <t>4.1.1.1.11.1</t>
    </r>
    <r>
      <rPr>
        <sz val="11"/>
        <color theme="1"/>
        <rFont val="Arial"/>
        <family val="2"/>
      </rPr>
      <t xml:space="preserve">  Actividades de fomento a la Inclusión, diversidad sexual y respeto a los derechos humanos  como parte fundamental en la justicia social.</t>
    </r>
  </si>
  <si>
    <r>
      <rPr>
        <b/>
        <sz val="11"/>
        <color theme="1"/>
        <rFont val="Arial"/>
        <family val="2"/>
      </rPr>
      <t>PAFDS:</t>
    </r>
    <r>
      <rPr>
        <sz val="11"/>
        <color theme="1"/>
        <rFont val="Arial"/>
        <family val="2"/>
      </rPr>
      <t xml:space="preserve"> Porcentaje de actividades de fomento a la  diversidad sexual</t>
    </r>
  </si>
  <si>
    <t>Componente
(Coordinación de Atención y Seguimiento Integral)</t>
  </si>
  <si>
    <r>
      <t xml:space="preserve">4.1.1.1.12 </t>
    </r>
    <r>
      <rPr>
        <sz val="11"/>
        <color theme="1"/>
        <rFont val="Arial"/>
        <family val="2"/>
      </rPr>
      <t>Acciones de atención a la diversidad sexual del municipio, generando una comunicación efectiva de resoluciones a las gestiones y apoyos hacía la comunidad de la Diversidad Sexual</t>
    </r>
    <r>
      <rPr>
        <b/>
        <sz val="11"/>
        <color theme="1"/>
        <rFont val="Arial"/>
        <family val="2"/>
      </rPr>
      <t xml:space="preserve"> </t>
    </r>
    <r>
      <rPr>
        <sz val="11"/>
        <color theme="1"/>
        <rFont val="Arial"/>
        <family val="2"/>
      </rPr>
      <t>realizadas.</t>
    </r>
  </si>
  <si>
    <r>
      <rPr>
        <b/>
        <sz val="11"/>
        <color theme="1"/>
        <rFont val="Arial"/>
        <family val="2"/>
      </rPr>
      <t>PAADS:</t>
    </r>
    <r>
      <rPr>
        <sz val="11"/>
        <color theme="1"/>
        <rFont val="Arial"/>
        <family val="2"/>
      </rPr>
      <t xml:space="preserve"> Porcentaje de acciones de atención a la diversidad sexual realizadas</t>
    </r>
  </si>
  <si>
    <r>
      <rPr>
        <b/>
        <sz val="11"/>
        <color theme="1"/>
        <rFont val="Arial"/>
        <family val="2"/>
      </rPr>
      <t>4.1.1.1.12.1</t>
    </r>
    <r>
      <rPr>
        <sz val="11"/>
        <color theme="1"/>
        <rFont val="Arial"/>
        <family val="2"/>
      </rPr>
      <t xml:space="preserve"> Vinculación, seguimiento y atención personalizada a la comunidad de la Diversidad Sexual, garantizando los derechos humanos e inclusión con apoyo de dependencias de los tres niveles de gobierno,  iniciativa privada y ONGs.</t>
    </r>
  </si>
  <si>
    <r>
      <rPr>
        <b/>
        <sz val="11"/>
        <color theme="1"/>
        <rFont val="Arial"/>
        <family val="2"/>
      </rPr>
      <t>PVSDS:</t>
    </r>
    <r>
      <rPr>
        <sz val="11"/>
        <color theme="1"/>
        <rFont val="Arial"/>
        <family val="2"/>
      </rPr>
      <t xml:space="preserve"> Porcentaje de Vinculación, Seguimiento a la Diversidad Sexual Realizadas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</si>
  <si>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Vinculación, seguimiento y atención </t>
    </r>
  </si>
  <si>
    <t>Componente
(Coordinación de Vinculación, Investigación y Proyectos Sociales)</t>
  </si>
  <si>
    <r>
      <t xml:space="preserve">4.1.1.1.13 </t>
    </r>
    <r>
      <rPr>
        <sz val="11"/>
        <color theme="1"/>
        <rFont val="Arial"/>
        <family val="2"/>
      </rPr>
      <t>Política inclusiva  y participación de las personas LGTBIQ+ con prácticas efectivas sobre la diversidad sexual realizadas.</t>
    </r>
  </si>
  <si>
    <r>
      <rPr>
        <b/>
        <sz val="11"/>
        <color theme="1"/>
        <rFont val="Arial"/>
        <family val="2"/>
      </rPr>
      <t>PAPIE</t>
    </r>
    <r>
      <rPr>
        <sz val="11"/>
        <color theme="1"/>
        <rFont val="Arial"/>
        <family val="2"/>
      </rPr>
      <t>: Porcentaje de Acciones de Política Inclusiva ejecutada</t>
    </r>
  </si>
  <si>
    <r>
      <t xml:space="preserve">4.1.1.1.13.1 </t>
    </r>
    <r>
      <rPr>
        <sz val="11"/>
        <color theme="1"/>
        <rFont val="Arial"/>
        <family val="2"/>
      </rPr>
      <t>Coordinación de Reuniones con dependencias de los tres niveles de gobierno,  iniciativa privada, ONGs con enfoque  respetuoso e incluyente en temas de Diversidad Sexual.</t>
    </r>
  </si>
  <si>
    <r>
      <rPr>
        <b/>
        <sz val="11"/>
        <color theme="1"/>
        <rFont val="Arial"/>
        <family val="2"/>
      </rPr>
      <t>PRTDSR:</t>
    </r>
    <r>
      <rPr>
        <sz val="11"/>
        <color theme="1"/>
        <rFont val="Arial"/>
        <family val="2"/>
      </rPr>
      <t xml:space="preserve"> Porcentaje de Reuniones en temas de Diversidad Sexual Realizadas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</si>
  <si>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Reuniones</t>
    </r>
  </si>
  <si>
    <r>
      <t xml:space="preserve">4.1.1.1.13.2 </t>
    </r>
    <r>
      <rPr>
        <sz val="11"/>
        <color theme="1"/>
        <rFont val="Arial"/>
        <family val="2"/>
      </rPr>
      <t>Realización de actividades de difusión, información y sensibilización para prevenir la discriminación y la violencia basadas en la orientación sexual o identidad de género fomentando la inclusión</t>
    </r>
    <r>
      <rPr>
        <b/>
        <sz val="11"/>
        <color theme="1"/>
        <rFont val="Arial"/>
        <family val="2"/>
      </rPr>
      <t xml:space="preserve">
</t>
    </r>
  </si>
  <si>
    <r>
      <rPr>
        <b/>
        <sz val="11"/>
        <color theme="1"/>
        <rFont val="Arial"/>
        <family val="2"/>
      </rPr>
      <t xml:space="preserve">PASDS: </t>
    </r>
    <r>
      <rPr>
        <sz val="11"/>
        <color theme="1"/>
        <rFont val="Arial"/>
        <family val="2"/>
      </rPr>
      <t>Porcentaje de Actividades de  Sensibilización para la Diversidad Sexual Realizadas</t>
    </r>
  </si>
  <si>
    <t>Componente
(Coordinación de Capacitación y Salud)</t>
  </si>
  <si>
    <r>
      <t>4.1.1.1.14</t>
    </r>
    <r>
      <rPr>
        <sz val="11"/>
        <color theme="1"/>
        <rFont val="Arial"/>
        <family val="2"/>
      </rPr>
      <t xml:space="preserve"> Acciones para el mejoramiento de la calidad de vida, considerando sus condiciones y necesidades de la población LGBTIQ+ del municipio de Benito Juárez realizadas</t>
    </r>
    <r>
      <rPr>
        <b/>
        <sz val="11"/>
        <color theme="1"/>
        <rFont val="Arial"/>
        <family val="2"/>
      </rPr>
      <t xml:space="preserve"> </t>
    </r>
  </si>
  <si>
    <r>
      <rPr>
        <b/>
        <sz val="11"/>
        <color theme="1"/>
        <rFont val="Arial"/>
        <family val="2"/>
      </rPr>
      <t>PAMCV:</t>
    </r>
    <r>
      <rPr>
        <sz val="11"/>
        <color theme="1"/>
        <rFont val="Arial"/>
        <family val="2"/>
      </rPr>
      <t xml:space="preserve"> Porcentaje de Acciones para mejorar la calidad de vida de la población LGBTIQ+</t>
    </r>
  </si>
  <si>
    <r>
      <t xml:space="preserve">4.1.1.1.14.1 </t>
    </r>
    <r>
      <rPr>
        <sz val="11"/>
        <color theme="1"/>
        <rFont val="Arial"/>
        <family val="2"/>
      </rPr>
      <t xml:space="preserve">Realización de actividades de capacitación para el mejoramiento de la calidad de vida, considerando sus condiciones y necesidades de la población LGBTIQ+ del municipio de Benito Juárez. 
</t>
    </r>
    <r>
      <rPr>
        <b/>
        <sz val="11"/>
        <color theme="1"/>
        <rFont val="Arial"/>
        <family val="2"/>
      </rPr>
      <t xml:space="preserve">
</t>
    </r>
  </si>
  <si>
    <r>
      <rPr>
        <b/>
        <sz val="11"/>
        <color theme="1"/>
        <rFont val="Arial"/>
        <family val="2"/>
      </rPr>
      <t>PAC:</t>
    </r>
    <r>
      <rPr>
        <sz val="11"/>
        <color theme="1"/>
        <rFont val="Arial"/>
        <family val="2"/>
      </rPr>
      <t xml:space="preserve"> Porcentaje de actividades de capacitación para mejorar la calidad de vida de la población LGBTIQ+</t>
    </r>
  </si>
  <si>
    <r>
      <rPr>
        <b/>
        <sz val="11"/>
        <color theme="1"/>
        <rFont val="Arial"/>
        <family val="2"/>
      </rPr>
      <t>4.1.1.1.15</t>
    </r>
    <r>
      <rPr>
        <sz val="11"/>
        <color theme="1"/>
        <rFont val="Arial"/>
        <family val="2"/>
      </rPr>
      <t xml:space="preserve">  Acciones que garanticen los derechos laborales, inclusión financiera, el fortalecimiento de procesos de integración productiva, asegurando la prosperidad compartida realizadas</t>
    </r>
  </si>
  <si>
    <r>
      <rPr>
        <b/>
        <sz val="11"/>
        <rFont val="Arial"/>
        <family val="2"/>
      </rPr>
      <t>PAGPC:</t>
    </r>
    <r>
      <rPr>
        <sz val="11"/>
        <rFont val="Arial"/>
        <family val="2"/>
      </rPr>
      <t xml:space="preserve"> Porcentaje de acciones que garanticen  la prosperidad compartida</t>
    </r>
  </si>
  <si>
    <r>
      <rPr>
        <b/>
        <sz val="11"/>
        <color theme="1"/>
        <rFont val="Arial"/>
        <family val="2"/>
      </rPr>
      <t xml:space="preserve">4.1.1.1.15.1 </t>
    </r>
    <r>
      <rPr>
        <sz val="11"/>
        <color theme="1"/>
        <rFont val="Arial"/>
        <family val="2"/>
      </rPr>
      <t>Coordinación de actividades en colaboración con dependencias de los tres niveles de gobierno e iniciativa privada en materia económica para garantizar los derechos laborales e impulsar el desarrollo económico</t>
    </r>
  </si>
  <si>
    <r>
      <rPr>
        <b/>
        <sz val="11"/>
        <rFont val="Arial"/>
        <family val="2"/>
      </rPr>
      <t>PARIDE:</t>
    </r>
    <r>
      <rPr>
        <sz val="11"/>
        <rFont val="Arial"/>
        <family val="2"/>
      </rPr>
      <t xml:space="preserve"> Porcentaje de actividades realizadas que Impulsan el Desarrollo Económico </t>
    </r>
  </si>
  <si>
    <r>
      <t xml:space="preserve">4.1.1.1.15.2 </t>
    </r>
    <r>
      <rPr>
        <sz val="11"/>
        <color theme="1"/>
        <rFont val="Arial"/>
        <family val="2"/>
      </rPr>
      <t xml:space="preserve"> Promoción de convenios en colaboración con las instancias del sector social, público y privado, para el fomento de acciones y programas que incentiven empleos, favorezcan mayores ingresos a las familias, generando ambientes de bienestar</t>
    </r>
  </si>
  <si>
    <r>
      <rPr>
        <b/>
        <sz val="11"/>
        <color theme="1"/>
        <rFont val="Arial"/>
        <family val="2"/>
      </rPr>
      <t>PCIE:</t>
    </r>
    <r>
      <rPr>
        <sz val="11"/>
        <color theme="1"/>
        <rFont val="Arial"/>
        <family val="2"/>
      </rPr>
      <t xml:space="preserve"> Promoción de convenios, incentivando empleos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</si>
  <si>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Convenios </t>
    </r>
  </si>
  <si>
    <t>Componente
(Dirección del Servicio Municipal de Vinculación Laboral)</t>
  </si>
  <si>
    <r>
      <rPr>
        <b/>
        <sz val="11"/>
        <color theme="1"/>
        <rFont val="Arial"/>
        <family val="2"/>
      </rPr>
      <t>4.1.1.1.16</t>
    </r>
    <r>
      <rPr>
        <sz val="11"/>
        <color theme="1"/>
        <rFont val="Arial"/>
        <family val="2"/>
      </rPr>
      <t xml:space="preserve"> Acciones que fortalezcan la dignificación del trabajo, la vinculación de laborales con empresas empleadoras en apoyo a la población del municipio de Benito Juárez ejecutadas.</t>
    </r>
  </si>
  <si>
    <r>
      <rPr>
        <b/>
        <sz val="11"/>
        <rFont val="Arial"/>
        <family val="2"/>
      </rPr>
      <t>PAVL:</t>
    </r>
    <r>
      <rPr>
        <sz val="11"/>
        <rFont val="Arial"/>
        <family val="2"/>
      </rPr>
      <t xml:space="preserve"> Porcentaje de Atenciones para Vinculación Laboral ejecutadas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</si>
  <si>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Acciones</t>
    </r>
  </si>
  <si>
    <r>
      <t xml:space="preserve">4.1.1.1.16.1 </t>
    </r>
    <r>
      <rPr>
        <sz val="11"/>
        <color theme="1"/>
        <rFont val="Arial"/>
        <family val="2"/>
      </rPr>
      <t xml:space="preserve">Realización de ferias municipales de empleo que fortalezcan la dignificación del trabajo y las vinculaciones laborales con empresas empleadoras en apoyo a la población del municipio de Benito Juárez.  </t>
    </r>
  </si>
  <si>
    <r>
      <rPr>
        <b/>
        <sz val="11"/>
        <color theme="1"/>
        <rFont val="Arial"/>
        <family val="2"/>
      </rPr>
      <t>PAL:</t>
    </r>
    <r>
      <rPr>
        <sz val="11"/>
        <color theme="1"/>
        <rFont val="Arial"/>
        <family val="2"/>
      </rPr>
      <t xml:space="preserve"> Porcentaje de Atenciones Laborales </t>
    </r>
  </si>
  <si>
    <t>Componente
(Coordinación de Vinculación Laboral)</t>
  </si>
  <si>
    <r>
      <t xml:space="preserve">4.1.1.1.17 </t>
    </r>
    <r>
      <rPr>
        <sz val="11"/>
        <color theme="1"/>
        <rFont val="Arial"/>
        <family val="2"/>
      </rPr>
      <t>Acciones de control y seguimiento a las personas buscadoras de empleo, fortaleciendo una correcta contratación realizadas</t>
    </r>
  </si>
  <si>
    <r>
      <rPr>
        <b/>
        <sz val="11"/>
        <color theme="1"/>
        <rFont val="Arial"/>
        <family val="2"/>
      </rPr>
      <t>PASPBE:</t>
    </r>
    <r>
      <rPr>
        <sz val="11"/>
        <color theme="1"/>
        <rFont val="Arial"/>
        <family val="2"/>
      </rPr>
      <t xml:space="preserve"> Porcentaje de Acciones de seguimiento a las personas buscadoras de empleo </t>
    </r>
  </si>
  <si>
    <r>
      <t xml:space="preserve">4.1.1.1.17.1 </t>
    </r>
    <r>
      <rPr>
        <sz val="11"/>
        <color theme="1"/>
        <rFont val="Arial"/>
        <family val="2"/>
      </rPr>
      <t>Actividades de seguimiento a las personas que solicitan empleo, para fortalecer las contrataciones.</t>
    </r>
  </si>
  <si>
    <r>
      <rPr>
        <b/>
        <sz val="11"/>
        <color theme="1"/>
        <rFont val="Arial"/>
        <family val="2"/>
      </rPr>
      <t xml:space="preserve">PASFC: </t>
    </r>
    <r>
      <rPr>
        <sz val="11"/>
        <color theme="1"/>
        <rFont val="Arial"/>
        <family val="2"/>
      </rPr>
      <t>Porcentaje de actividades de seguimiento, para fortalecer las contrataciones.</t>
    </r>
  </si>
  <si>
    <t>Componente
(Coordinación de Vinculación Social)</t>
  </si>
  <si>
    <r>
      <t xml:space="preserve">4.1.1.1.18 </t>
    </r>
    <r>
      <rPr>
        <sz val="11"/>
        <color theme="1"/>
        <rFont val="Arial"/>
        <family val="2"/>
      </rPr>
      <t>Acciones para favorecer la dignificación laboral y generar un ambiente laboral óptimo realizadas</t>
    </r>
  </si>
  <si>
    <r>
      <rPr>
        <b/>
        <sz val="11"/>
        <color theme="1"/>
        <rFont val="Arial"/>
        <family val="2"/>
      </rPr>
      <t xml:space="preserve">PADL: </t>
    </r>
    <r>
      <rPr>
        <sz val="11"/>
        <color theme="1"/>
        <rFont val="Arial"/>
        <family val="2"/>
      </rPr>
      <t>Porcentaje acciones para la dignificación laboral</t>
    </r>
  </si>
  <si>
    <r>
      <t xml:space="preserve">4.1.1.1.18.1 </t>
    </r>
    <r>
      <rPr>
        <sz val="11"/>
        <color theme="1"/>
        <rFont val="Arial"/>
        <family val="2"/>
      </rPr>
      <t>Realización de capacitaciones a las empresas y organizaciones, para la dignificación del trabajo, fortaleciendo el respeto, dignidad humana sin discriminación.</t>
    </r>
  </si>
  <si>
    <r>
      <rPr>
        <b/>
        <sz val="11"/>
        <color theme="1"/>
        <rFont val="Arial"/>
        <family val="2"/>
      </rPr>
      <t>PCDL:</t>
    </r>
    <r>
      <rPr>
        <sz val="11"/>
        <color theme="1"/>
        <rFont val="Arial"/>
        <family val="2"/>
      </rPr>
      <t xml:space="preserve"> Porcentaje de capacitaciones para la dignificación laboral</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</si>
  <si>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Capacitaciones</t>
    </r>
  </si>
  <si>
    <t>Componente
(Dirección de Economía Social)</t>
  </si>
  <si>
    <r>
      <t xml:space="preserve">4.1.1.1.19 </t>
    </r>
    <r>
      <rPr>
        <sz val="11"/>
        <color theme="1"/>
        <rFont val="Arial"/>
        <family val="2"/>
      </rPr>
      <t xml:space="preserve">  Acciones que brinden bienestar e igualdad de oportunidades a través de una inclusión financiera, que generen prosperidad compartida</t>
    </r>
    <r>
      <rPr>
        <b/>
        <sz val="11"/>
        <color theme="1"/>
        <rFont val="Arial"/>
        <family val="2"/>
      </rPr>
      <t xml:space="preserve"> </t>
    </r>
    <r>
      <rPr>
        <sz val="11"/>
        <color theme="1"/>
        <rFont val="Arial"/>
        <family val="2"/>
      </rPr>
      <t>realizadas</t>
    </r>
  </si>
  <si>
    <r>
      <rPr>
        <b/>
        <sz val="11"/>
        <color theme="1"/>
        <rFont val="Arial"/>
        <family val="2"/>
      </rPr>
      <t>PAIF:</t>
    </r>
    <r>
      <rPr>
        <sz val="11"/>
        <color theme="1"/>
        <rFont val="Arial"/>
        <family val="2"/>
      </rPr>
      <t xml:space="preserve"> Porcentaje de acciones de inclusión financiera</t>
    </r>
  </si>
  <si>
    <r>
      <t xml:space="preserve">4.1.1.1.19.1 </t>
    </r>
    <r>
      <rPr>
        <sz val="11"/>
        <color theme="1"/>
        <rFont val="Arial"/>
        <family val="2"/>
      </rPr>
      <t xml:space="preserve"> Realización de actividades que brinden asesoramiento para fortalecer la igualdad de oportunidades financieras.</t>
    </r>
  </si>
  <si>
    <r>
      <rPr>
        <b/>
        <sz val="11"/>
        <color theme="1"/>
        <rFont val="Arial"/>
        <family val="2"/>
      </rPr>
      <t>PAFIOF:</t>
    </r>
    <r>
      <rPr>
        <sz val="11"/>
        <color theme="1"/>
        <rFont val="Arial"/>
        <family val="2"/>
      </rPr>
      <t xml:space="preserve"> Porcentaje de asesoramientos para fortalecer la igualdad de oportunidades financieras.</t>
    </r>
  </si>
  <si>
    <r>
      <t xml:space="preserve">4.1.1.1.19.2 </t>
    </r>
    <r>
      <rPr>
        <sz val="11"/>
        <color theme="1"/>
        <rFont val="Arial"/>
        <family val="2"/>
      </rPr>
      <t xml:space="preserve"> Realización de jornadas para fortalecer las habilidades y brindar la orientación  necesaria  para emprender un negocio dirigido a los jóvenes.</t>
    </r>
  </si>
  <si>
    <r>
      <rPr>
        <b/>
        <sz val="11"/>
        <color theme="1"/>
        <rFont val="Arial"/>
        <family val="2"/>
      </rPr>
      <t>PJJR:</t>
    </r>
    <r>
      <rPr>
        <sz val="11"/>
        <color theme="1"/>
        <rFont val="Arial"/>
        <family val="2"/>
      </rPr>
      <t xml:space="preserve"> Porcentaje de jornadas juveniles realizadas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</si>
  <si>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Jornadas juveniles</t>
    </r>
  </si>
  <si>
    <t>Componente
(Coordinación de Economía Social y Sociedades Cooperativas)</t>
  </si>
  <si>
    <r>
      <t xml:space="preserve">4.1.1.1.20 </t>
    </r>
    <r>
      <rPr>
        <sz val="11"/>
        <color theme="1"/>
        <rFont val="Arial"/>
        <family val="2"/>
      </rPr>
      <t>Acciones que incentivan la competitividad de empleo, negocios comunitarios, la educación y el cuidado del medio ambiente realizadas</t>
    </r>
  </si>
  <si>
    <r>
      <rPr>
        <b/>
        <sz val="11"/>
        <rFont val="Arial"/>
        <family val="2"/>
      </rPr>
      <t>PAIEMA:</t>
    </r>
    <r>
      <rPr>
        <sz val="11"/>
        <rFont val="Arial"/>
        <family val="2"/>
      </rPr>
      <t xml:space="preserve"> Porcentaje acciones que incentiven el empleo y cuidado del medio ambiente</t>
    </r>
  </si>
  <si>
    <r>
      <t xml:space="preserve">4.1.1.1.20.1 </t>
    </r>
    <r>
      <rPr>
        <sz val="11"/>
        <color theme="1"/>
        <rFont val="Arial"/>
        <family val="2"/>
      </rPr>
      <t>Realización de cursos y talleres de capacitación  para el desarrollo de empleos bien remunerados, cuidado del medio ambiente y recursos naturales.</t>
    </r>
  </si>
  <si>
    <r>
      <rPr>
        <b/>
        <sz val="11"/>
        <rFont val="Arial"/>
        <family val="2"/>
      </rPr>
      <t>PCDECA:</t>
    </r>
    <r>
      <rPr>
        <sz val="11"/>
        <rFont val="Arial"/>
        <family val="2"/>
      </rPr>
      <t xml:space="preserve"> Porcentaje de capacitaciones para el desarrollo de empleos y cuidado del medio ambiente</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</si>
  <si>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Cursos y Talleres</t>
    </r>
  </si>
  <si>
    <t>Componente
(Coordinación de Proyectos Productivos)</t>
  </si>
  <si>
    <r>
      <t>4.1.1.1.21</t>
    </r>
    <r>
      <rPr>
        <sz val="11"/>
        <color theme="1"/>
        <rFont val="Arial"/>
        <family val="2"/>
      </rPr>
      <t xml:space="preserve"> Acciones de promoción al desarrollo económico, a favor del bienestar de la comunidad, para la reconstrucción del tejido social realizadas.</t>
    </r>
  </si>
  <si>
    <r>
      <rPr>
        <b/>
        <sz val="11"/>
        <color theme="1"/>
        <rFont val="Arial"/>
        <family val="2"/>
      </rPr>
      <t>PAPDE:</t>
    </r>
    <r>
      <rPr>
        <sz val="11"/>
        <color theme="1"/>
        <rFont val="Arial"/>
        <family val="2"/>
      </rPr>
      <t xml:space="preserve"> Porcentaje de acciones de promoción al desarrollo económico</t>
    </r>
  </si>
  <si>
    <r>
      <rPr>
        <b/>
        <sz val="11"/>
        <color theme="1"/>
        <rFont val="Arial"/>
        <family val="2"/>
      </rPr>
      <t>4.1.1.1.21.1</t>
    </r>
    <r>
      <rPr>
        <sz val="11"/>
        <color theme="1"/>
        <rFont val="Arial"/>
        <family val="2"/>
      </rPr>
      <t xml:space="preserve"> Acciones para la comercialización de productos locales y atesales con alto valor cultural, generando identidad en nuestro Municipio a través de redes ciudadanas</t>
    </r>
  </si>
  <si>
    <r>
      <rPr>
        <b/>
        <sz val="11"/>
        <color theme="1"/>
        <rFont val="Arial"/>
        <family val="2"/>
      </rPr>
      <t xml:space="preserve">PEAE: </t>
    </r>
    <r>
      <rPr>
        <sz val="11"/>
        <color theme="1"/>
        <rFont val="Arial"/>
        <family val="2"/>
      </rPr>
      <t xml:space="preserve">Porcentaje de acciones para la comercialización de 
productos locales y artesales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</si>
  <si>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 </t>
    </r>
  </si>
  <si>
    <r>
      <t xml:space="preserve">4.1.1.1.21.2  </t>
    </r>
    <r>
      <rPr>
        <sz val="11"/>
        <color theme="1"/>
        <rFont val="Arial"/>
        <family val="2"/>
      </rPr>
      <t>Realización de  acciones en beneficio de los grupos de atención prioritaria, fortaleciendo el bienestar social.</t>
    </r>
  </si>
  <si>
    <r>
      <t xml:space="preserve">PABGAP: </t>
    </r>
    <r>
      <rPr>
        <sz val="11"/>
        <rFont val="Arial"/>
        <family val="2"/>
      </rPr>
      <t>Porcentaje de Acciones para el Beneficio de los grupos de atención prioritaria</t>
    </r>
  </si>
  <si>
    <t>Componente
(Dirección de Fomento y Competitividad Empresarial)</t>
  </si>
  <si>
    <r>
      <t xml:space="preserve">4.1.1.1.22 </t>
    </r>
    <r>
      <rPr>
        <sz val="11"/>
        <color theme="1"/>
        <rFont val="Arial"/>
        <family val="2"/>
      </rPr>
      <t>Acciones de fomento a la competitividad empresarial, desarrollando capacidades, humanas y técnicas en beneficios de los emprendedores, comerciantes y las PYMES, favoreciendo al sector productivo realizadas.</t>
    </r>
  </si>
  <si>
    <r>
      <rPr>
        <b/>
        <sz val="11"/>
        <color theme="1"/>
        <rFont val="Arial"/>
        <family val="2"/>
      </rPr>
      <t>PAFCE:</t>
    </r>
    <r>
      <rPr>
        <sz val="11"/>
        <color theme="1"/>
        <rFont val="Arial"/>
        <family val="2"/>
      </rPr>
      <t xml:space="preserve"> Porcentaje de Acciones de Fomento a la Competitividad Empresarial </t>
    </r>
  </si>
  <si>
    <r>
      <rPr>
        <b/>
        <sz val="11"/>
        <color theme="1"/>
        <rFont val="Arial"/>
        <family val="2"/>
      </rPr>
      <t>4.1.1.1.22.1</t>
    </r>
    <r>
      <rPr>
        <sz val="11"/>
        <color theme="1"/>
        <rFont val="Arial"/>
        <family val="2"/>
      </rPr>
      <t xml:space="preserve"> Realización de actividades  a favor del sector productivo en beneficio de los emprendedores.</t>
    </r>
  </si>
  <si>
    <r>
      <rPr>
        <b/>
        <sz val="11"/>
        <color theme="1"/>
        <rFont val="Arial"/>
        <family val="2"/>
      </rPr>
      <t xml:space="preserve">PAFSP: </t>
    </r>
    <r>
      <rPr>
        <sz val="11"/>
        <color theme="1"/>
        <rFont val="Arial"/>
        <family val="2"/>
      </rPr>
      <t>Porcentaje de actividades  a favor del sector productivo</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</si>
  <si>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Actividades</t>
    </r>
  </si>
  <si>
    <t>Componente
(Coordinación del Centro Empresarial)</t>
  </si>
  <si>
    <r>
      <t xml:space="preserve">4.1.1.1.23 </t>
    </r>
    <r>
      <rPr>
        <sz val="11"/>
        <color theme="1"/>
        <rFont val="Arial"/>
        <family val="2"/>
      </rPr>
      <t>Acciones de vinculación a programas de apoyo financiero, tutoría empresarial y capacitación  especializada a emprendedores, favoreciendo el emprender negocios, fortaleciendo la innovación y la tecnología realizadas</t>
    </r>
  </si>
  <si>
    <r>
      <rPr>
        <b/>
        <sz val="11"/>
        <color theme="1"/>
        <rFont val="Arial"/>
        <family val="2"/>
      </rPr>
      <t>PAFEN:</t>
    </r>
    <r>
      <rPr>
        <sz val="11"/>
        <color theme="1"/>
        <rFont val="Arial"/>
        <family val="2"/>
      </rPr>
      <t xml:space="preserve"> Porcentaje de acciones para favorecer el emprender negocios</t>
    </r>
  </si>
  <si>
    <r>
      <t xml:space="preserve">4.1.1.1.23.1 </t>
    </r>
    <r>
      <rPr>
        <sz val="11"/>
        <color theme="1"/>
        <rFont val="Arial"/>
        <family val="2"/>
      </rPr>
      <t xml:space="preserve"> Realización de vinculaciones a programas de apoyo financiero, tutoría empresarial y capacitación especializada en beneficio de los emprendedores, ingenieros  y jóvenes a proyectos de base tecnológica</t>
    </r>
  </si>
  <si>
    <r>
      <rPr>
        <b/>
        <sz val="11"/>
        <color theme="1"/>
        <rFont val="Arial"/>
        <family val="2"/>
      </rPr>
      <t>PVPAFC:</t>
    </r>
    <r>
      <rPr>
        <sz val="11"/>
        <color theme="1"/>
        <rFont val="Arial"/>
        <family val="2"/>
      </rPr>
      <t xml:space="preserve"> Porcentaje de vinculaciones a programas de apoyo financiero y capacitación a emprendedores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</si>
  <si>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Vinculaciones</t>
    </r>
  </si>
  <si>
    <t>Componente
(Coordinación de Proyectos, Promoción y PyMES)</t>
  </si>
  <si>
    <r>
      <t xml:space="preserve">4.1.1.1.24 </t>
    </r>
    <r>
      <rPr>
        <sz val="11"/>
        <color theme="1"/>
        <rFont val="Arial"/>
        <family val="2"/>
      </rPr>
      <t>Acciones para fomentar el emprendimiento en beneficio de la población joven, emprendedores, pequeñas y medianas empresas del municipio de Benito Juárez realizadas</t>
    </r>
  </si>
  <si>
    <r>
      <rPr>
        <b/>
        <sz val="11"/>
        <color theme="1"/>
        <rFont val="Arial"/>
        <family val="2"/>
      </rPr>
      <t xml:space="preserve">PAFE: </t>
    </r>
    <r>
      <rPr>
        <sz val="11"/>
        <color theme="1"/>
        <rFont val="Arial"/>
        <family val="2"/>
      </rPr>
      <t>Porcentaje de acciones para fomentar el emprendimiento</t>
    </r>
  </si>
  <si>
    <r>
      <t xml:space="preserve">4.1.1.1.24.1 </t>
    </r>
    <r>
      <rPr>
        <sz val="11"/>
        <color theme="1"/>
        <rFont val="Arial"/>
        <family val="2"/>
      </rPr>
      <t>Realización de</t>
    </r>
    <r>
      <rPr>
        <b/>
        <sz val="11"/>
        <color theme="1"/>
        <rFont val="Arial"/>
        <family val="2"/>
      </rPr>
      <t xml:space="preserve"> </t>
    </r>
    <r>
      <rPr>
        <sz val="11"/>
        <color theme="1"/>
        <rFont val="Arial"/>
        <family val="2"/>
      </rPr>
      <t>Actividades de capacitación en beneficio de la población joven, emprendedores, pequeñas y medianas empresas del municipio de Benito Juárez</t>
    </r>
  </si>
  <si>
    <r>
      <rPr>
        <b/>
        <sz val="11"/>
        <color theme="1"/>
        <rFont val="Arial"/>
        <family val="2"/>
      </rPr>
      <t xml:space="preserve">PCCBE: </t>
    </r>
    <r>
      <rPr>
        <sz val="11"/>
        <color theme="1"/>
        <rFont val="Arial"/>
        <family val="2"/>
      </rPr>
      <t>Porcentaje de capacitaciones en beneficio de los emprendedores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</si>
  <si>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Convenios</t>
    </r>
  </si>
  <si>
    <r>
      <t xml:space="preserve">4.1.1.1.24.2 </t>
    </r>
    <r>
      <rPr>
        <sz val="11"/>
        <color theme="1"/>
        <rFont val="Arial"/>
        <family val="2"/>
      </rPr>
      <t>Realización de exposiciones para emprendedores y  las PYMES  para apertura de los canales de comercialización de sus productos o servicios e incentivar su economía y apoyo social</t>
    </r>
  </si>
  <si>
    <r>
      <rPr>
        <b/>
        <sz val="11"/>
        <color theme="1"/>
        <rFont val="Arial"/>
        <family val="2"/>
      </rPr>
      <t>PEEPR:</t>
    </r>
    <r>
      <rPr>
        <sz val="11"/>
        <color theme="1"/>
        <rFont val="Arial"/>
        <family val="2"/>
      </rPr>
      <t xml:space="preserve"> Porcentaje de exposiciones  para emprendedores y  las PYMES realizadas.</t>
    </r>
  </si>
  <si>
    <t>Componente
(Dirección General de Educación)</t>
  </si>
  <si>
    <r>
      <rPr>
        <b/>
        <sz val="11"/>
        <color theme="1"/>
        <rFont val="Arial"/>
        <family val="2"/>
      </rPr>
      <t>4.1.1.1.25</t>
    </r>
    <r>
      <rPr>
        <sz val="11"/>
        <color theme="1"/>
        <rFont val="Arial"/>
        <family val="2"/>
      </rPr>
      <t xml:space="preserve"> Política municipal en materia educativa en coordinación con instituciones gubernamentales y privadas ejecutada.</t>
    </r>
  </si>
  <si>
    <r>
      <rPr>
        <b/>
        <sz val="11"/>
        <color theme="1"/>
        <rFont val="Arial"/>
        <family val="2"/>
      </rPr>
      <t xml:space="preserve">PAPE: </t>
    </r>
    <r>
      <rPr>
        <sz val="11"/>
        <color theme="1"/>
        <rFont val="Arial"/>
        <family val="2"/>
      </rPr>
      <t>Porcentaje de Acciones de Política Educativa ejecutada</t>
    </r>
  </si>
  <si>
    <r>
      <t xml:space="preserve">4.1.1.1.25.1 </t>
    </r>
    <r>
      <rPr>
        <sz val="11"/>
        <color theme="1"/>
        <rFont val="Arial"/>
        <family val="2"/>
      </rPr>
      <t>Realización de actividades que apoyen en temas sobre la protección, prevención y restitución integral de los derechos humanos de niñas, niños y adolescentes en atención prioritaria en beneficio de la comunidad escolar.</t>
    </r>
    <r>
      <rPr>
        <b/>
        <sz val="11"/>
        <color theme="1"/>
        <rFont val="Arial"/>
        <family val="2"/>
      </rPr>
      <t xml:space="preserve"> </t>
    </r>
  </si>
  <si>
    <r>
      <rPr>
        <b/>
        <sz val="11"/>
        <color theme="1"/>
        <rFont val="Arial"/>
        <family val="2"/>
      </rPr>
      <t xml:space="preserve">PABNA: </t>
    </r>
    <r>
      <rPr>
        <sz val="11"/>
        <color theme="1"/>
        <rFont val="Arial"/>
        <family val="2"/>
      </rPr>
      <t>Porcentaje de Actividades en beneficio de niñas, niños y adolescentes.</t>
    </r>
  </si>
  <si>
    <r>
      <t xml:space="preserve">4.1.1.1.25.2 </t>
    </r>
    <r>
      <rPr>
        <sz val="11"/>
        <color theme="1"/>
        <rFont val="Arial"/>
        <family val="2"/>
      </rPr>
      <t>Realización de reuniones con los tres niveles de gobierno, dependencias privadas, organizaciones civiles, empresas y escuelas para el mejoramiento del sector educativo</t>
    </r>
  </si>
  <si>
    <r>
      <rPr>
        <b/>
        <sz val="11"/>
        <color theme="1"/>
        <rFont val="Arial"/>
        <family val="2"/>
      </rPr>
      <t>PRMSE:</t>
    </r>
    <r>
      <rPr>
        <sz val="11"/>
        <color theme="1"/>
        <rFont val="Arial"/>
        <family val="2"/>
      </rPr>
      <t xml:space="preserve"> Porcentaje de reuniones para el mejoramiento del sector educativo</t>
    </r>
  </si>
  <si>
    <t>Componente
(Dirección de Servicios Educativos)</t>
  </si>
  <si>
    <r>
      <t xml:space="preserve">4.1.1.1.26 </t>
    </r>
    <r>
      <rPr>
        <sz val="11"/>
        <color theme="1"/>
        <rFont val="Arial"/>
        <family val="2"/>
      </rPr>
      <t xml:space="preserve"> Acciones con programas educativos complementarios, coadyuvando en conjunto con los tres niveles de gobierno para valorar la  rehabilitación de escuelas públicas del Municipio, para que sean dignas, y seguras realizadas
</t>
    </r>
  </si>
  <si>
    <r>
      <rPr>
        <b/>
        <sz val="11"/>
        <color theme="1"/>
        <rFont val="Arial"/>
        <family val="2"/>
      </rPr>
      <t>PAEBE:</t>
    </r>
    <r>
      <rPr>
        <sz val="11"/>
        <color theme="1"/>
        <rFont val="Arial"/>
        <family val="2"/>
      </rPr>
      <t xml:space="preserve">  Porcentaje de acciones educativas en beneficio de las escuelas </t>
    </r>
  </si>
  <si>
    <r>
      <t xml:space="preserve">4.1.1.1.26.1 </t>
    </r>
    <r>
      <rPr>
        <sz val="11"/>
        <color theme="1"/>
        <rFont val="Arial"/>
        <family val="2"/>
      </rPr>
      <t>Realización de reuniones con escuelas y dependencias de gobierno, realizando encuestas de valoración y seguimiento, para apoyo a la infraestructura de las escuelas públicas del Municipio de Benito Juárez</t>
    </r>
    <r>
      <rPr>
        <b/>
        <sz val="11"/>
        <color theme="1"/>
        <rFont val="Arial"/>
        <family val="2"/>
      </rPr>
      <t>.</t>
    </r>
  </si>
  <si>
    <r>
      <rPr>
        <b/>
        <sz val="11"/>
        <color theme="1"/>
        <rFont val="Arial"/>
        <family val="2"/>
      </rPr>
      <t>PAAIE:</t>
    </r>
    <r>
      <rPr>
        <sz val="11"/>
        <color theme="1"/>
        <rFont val="Arial"/>
        <family val="2"/>
      </rPr>
      <t xml:space="preserve">  Porcentaje de actividades para apoyo a la infraestructura de las escuelas.</t>
    </r>
  </si>
  <si>
    <r>
      <rPr>
        <b/>
        <sz val="11"/>
        <color theme="1"/>
        <rFont val="Arial"/>
        <family val="2"/>
      </rPr>
      <t>4.1.1.1.26.2</t>
    </r>
    <r>
      <rPr>
        <sz val="11"/>
        <color theme="1"/>
        <rFont val="Arial"/>
        <family val="2"/>
      </rPr>
      <t xml:space="preserve"> Ejecución de programas educativos complementarios en los planteles públicos y privados de educación básica, media superior y superior
</t>
    </r>
  </si>
  <si>
    <r>
      <rPr>
        <b/>
        <sz val="11"/>
        <color theme="1"/>
        <rFont val="Arial"/>
        <family val="2"/>
      </rPr>
      <t>PPEC:</t>
    </r>
    <r>
      <rPr>
        <sz val="11"/>
        <color theme="1"/>
        <rFont val="Arial"/>
        <family val="2"/>
      </rPr>
      <t xml:space="preserve"> Porcentaje de Programas Educativos Complementarios</t>
    </r>
  </si>
  <si>
    <r>
      <rPr>
        <b/>
        <sz val="11"/>
        <color theme="1"/>
        <rFont val="Arial"/>
        <family val="2"/>
      </rPr>
      <t>4.1.1.1.27</t>
    </r>
    <r>
      <rPr>
        <sz val="11"/>
        <color theme="1"/>
        <rFont val="Arial"/>
        <family val="2"/>
      </rPr>
      <t xml:space="preserve"> Actividades de fomento e impulso a la Lectura en las bibliotecas públicas municipales  en beneficio de la población del municipio de Benito Juárez ejecutadas.</t>
    </r>
  </si>
  <si>
    <r>
      <rPr>
        <b/>
        <sz val="11"/>
        <color theme="1"/>
        <rFont val="Arial"/>
        <family val="2"/>
      </rPr>
      <t xml:space="preserve">PAFIL: </t>
    </r>
    <r>
      <rPr>
        <sz val="11"/>
        <color theme="1"/>
        <rFont val="Arial"/>
        <family val="2"/>
      </rPr>
      <t>Porcentaje  de Actividades de fomento e impulso a la Lectura</t>
    </r>
  </si>
  <si>
    <r>
      <rPr>
        <b/>
        <sz val="11"/>
        <color theme="1"/>
        <rFont val="Arial"/>
        <family val="2"/>
      </rPr>
      <t xml:space="preserve">4.1.1.1.27.1 </t>
    </r>
    <r>
      <rPr>
        <sz val="11"/>
        <color theme="1"/>
        <rFont val="Arial"/>
        <family val="2"/>
      </rPr>
      <t>Organización de actividades y servicios bibliotecarios para incentivar y fomentar a la lectura en beneficio de la población del municipio de Benito Juárez.</t>
    </r>
  </si>
  <si>
    <r>
      <rPr>
        <b/>
        <sz val="11"/>
        <color theme="1"/>
        <rFont val="Arial"/>
        <family val="2"/>
      </rPr>
      <t xml:space="preserve">PASB: </t>
    </r>
    <r>
      <rPr>
        <sz val="11"/>
        <color theme="1"/>
        <rFont val="Arial"/>
        <family val="2"/>
      </rPr>
      <t xml:space="preserve">Porcentaje de Actividades y Servicios Bibliotecarios </t>
    </r>
  </si>
  <si>
    <t>Componente
(Coordinación de Atención al Desarrollo Estudiantil)</t>
  </si>
  <si>
    <r>
      <t xml:space="preserve">4.1.1.1.28 </t>
    </r>
    <r>
      <rPr>
        <sz val="11"/>
        <color theme="1"/>
        <rFont val="Arial"/>
        <family val="2"/>
      </rPr>
      <t>Acciones para prevenir, combatir y erradicar el acoso escolar en los centros educativos del municipio de Benito Juárez, fomentando familias libres de violencia reazlizadas.</t>
    </r>
  </si>
  <si>
    <r>
      <rPr>
        <b/>
        <sz val="11"/>
        <color theme="1"/>
        <rFont val="Arial"/>
        <family val="2"/>
      </rPr>
      <t>PACAE:</t>
    </r>
    <r>
      <rPr>
        <sz val="11"/>
        <color theme="1"/>
        <rFont val="Arial"/>
        <family val="2"/>
      </rPr>
      <t xml:space="preserve"> Porcentaje de Acciones para Combatir el Acoso Escolar</t>
    </r>
  </si>
  <si>
    <r>
      <rPr>
        <b/>
        <sz val="11"/>
        <color theme="1"/>
        <rFont val="Arial"/>
        <family val="2"/>
      </rPr>
      <t>4.1.1.1.28.1</t>
    </r>
    <r>
      <rPr>
        <sz val="11"/>
        <color theme="1"/>
        <rFont val="Arial"/>
        <family val="2"/>
      </rPr>
      <t xml:space="preserve"> Realización actividades de atención y prevención del acoso escolar, formando familias libres de violencia.</t>
    </r>
  </si>
  <si>
    <r>
      <rPr>
        <b/>
        <sz val="11"/>
        <color theme="1"/>
        <rFont val="Arial"/>
        <family val="2"/>
      </rPr>
      <t>PAAPAE:</t>
    </r>
    <r>
      <rPr>
        <sz val="11"/>
        <color theme="1"/>
        <rFont val="Arial"/>
        <family val="2"/>
      </rPr>
      <t xml:space="preserve"> Porcentaje de actividades atención y prevención del acoso escolar</t>
    </r>
  </si>
  <si>
    <t>Componente
(Dirección de Programas de Apoyo a la Educación)</t>
  </si>
  <si>
    <r>
      <t xml:space="preserve">4.1.1.1.29 </t>
    </r>
    <r>
      <rPr>
        <sz val="11"/>
        <color theme="1"/>
        <rFont val="Arial"/>
        <family val="2"/>
      </rPr>
      <t>Acciones de participación ciudadana interactiva para el logro  de una educación democrática, inclusiva, intercultural, propiciando el fortalecimiento del aprendizaje realizadas</t>
    </r>
  </si>
  <si>
    <r>
      <rPr>
        <b/>
        <sz val="11"/>
        <color theme="1"/>
        <rFont val="Arial"/>
        <family val="2"/>
      </rPr>
      <t>PAFA:</t>
    </r>
    <r>
      <rPr>
        <sz val="11"/>
        <color theme="1"/>
        <rFont val="Arial"/>
        <family val="2"/>
      </rPr>
      <t xml:space="preserve"> Porcentaje de Acciones para el fortalecimiento del aprendizaje</t>
    </r>
  </si>
  <si>
    <r>
      <t xml:space="preserve">4.1.1.1.29.1  </t>
    </r>
    <r>
      <rPr>
        <sz val="11"/>
        <color theme="1"/>
        <rFont val="Arial"/>
        <family val="2"/>
      </rPr>
      <t>Realización del "Cabildo Infantil", para fomentar la participación democrática de los niños y niñas, desarrollando su capacidad de reflexión, toma de decisiones, y fortaleciendo su aprendizaje</t>
    </r>
  </si>
  <si>
    <r>
      <rPr>
        <b/>
        <sz val="11"/>
        <color theme="1"/>
        <rFont val="Arial"/>
        <family val="2"/>
      </rPr>
      <t>PCIR:</t>
    </r>
    <r>
      <rPr>
        <sz val="11"/>
        <color theme="1"/>
        <rFont val="Arial"/>
        <family val="2"/>
      </rPr>
      <t xml:space="preserve"> Porcentaje del "Cabildo Infantil" realizado</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</si>
  <si>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Cabildo Infantil</t>
    </r>
  </si>
  <si>
    <r>
      <rPr>
        <b/>
        <sz val="11"/>
        <color theme="1"/>
        <rFont val="Arial"/>
        <family val="2"/>
      </rPr>
      <t>4.1.1.1.30</t>
    </r>
    <r>
      <rPr>
        <sz val="11"/>
        <color theme="1"/>
        <rFont val="Arial"/>
        <family val="2"/>
      </rPr>
      <t xml:space="preserve"> Acciones para impulsar y fortalecer las actividades que promuevan una educación de calidad en beneficio de los alumnos en situación prioritaria ejecutadas.</t>
    </r>
  </si>
  <si>
    <r>
      <rPr>
        <b/>
        <sz val="11"/>
        <color theme="1"/>
        <rFont val="Arial"/>
        <family val="2"/>
      </rPr>
      <t>PAFESP:</t>
    </r>
    <r>
      <rPr>
        <sz val="11"/>
        <color theme="1"/>
        <rFont val="Arial"/>
        <family val="2"/>
      </rPr>
      <t xml:space="preserve"> Porcentaje de Acciones para fortalecer la educación de los alumnos en situación prioritarias</t>
    </r>
  </si>
  <si>
    <r>
      <rPr>
        <b/>
        <sz val="11"/>
        <color theme="1"/>
        <rFont val="Arial"/>
        <family val="2"/>
      </rPr>
      <t xml:space="preserve">4.1.1.1.30.1 </t>
    </r>
    <r>
      <rPr>
        <sz val="11"/>
        <color theme="1"/>
        <rFont val="Arial"/>
        <family val="2"/>
      </rPr>
      <t xml:space="preserve"> Realización de entrega de Becas del Programa de "Estímulos a la Educación" del Municipio para una educación de calidad y en beneficio de los estudiantes en situación prioritaria.</t>
    </r>
  </si>
  <si>
    <r>
      <rPr>
        <b/>
        <sz val="11"/>
        <color theme="1"/>
        <rFont val="Arial"/>
        <family val="2"/>
      </rPr>
      <t xml:space="preserve">PBE: </t>
    </r>
    <r>
      <rPr>
        <sz val="11"/>
        <color theme="1"/>
        <rFont val="Arial"/>
        <family val="2"/>
      </rPr>
      <t>Porcentaje de Becas Entregadas</t>
    </r>
  </si>
  <si>
    <r>
      <rPr>
        <b/>
        <sz val="11"/>
        <color theme="1"/>
        <rFont val="Arial"/>
        <family val="2"/>
      </rPr>
      <t>4.1.1.1.30.2</t>
    </r>
    <r>
      <rPr>
        <sz val="11"/>
        <color theme="1"/>
        <rFont val="Arial"/>
        <family val="2"/>
      </rPr>
      <t xml:space="preserve"> Realización de eventos educativos y sociales inclusivos en apoyo a los becarios y becarias para el seguimiento del programa municipal de becas.</t>
    </r>
  </si>
  <si>
    <r>
      <rPr>
        <b/>
        <sz val="11"/>
        <color theme="1"/>
        <rFont val="Arial"/>
        <family val="2"/>
      </rPr>
      <t xml:space="preserve">PEIBR: </t>
    </r>
    <r>
      <rPr>
        <sz val="11"/>
        <color theme="1"/>
        <rFont val="Arial"/>
        <family val="2"/>
      </rPr>
      <t>Porcentaje de Eventos para la Inclusión de becarias y becarios realizados</t>
    </r>
  </si>
  <si>
    <t>Componente
(Coordinación de Programas Educativos)</t>
  </si>
  <si>
    <r>
      <t xml:space="preserve">4.1.1.1.31 </t>
    </r>
    <r>
      <rPr>
        <sz val="11"/>
        <color theme="1"/>
        <rFont val="Arial"/>
        <family val="2"/>
      </rPr>
      <t>Programas a favor de la educación que propicien la educación inclusiva y equitativa en instituciones públicas atendidas</t>
    </r>
    <r>
      <rPr>
        <b/>
        <sz val="11"/>
        <color theme="1"/>
        <rFont val="Arial"/>
        <family val="2"/>
      </rPr>
      <t xml:space="preserve"> </t>
    </r>
    <r>
      <rPr>
        <sz val="11"/>
        <color theme="1"/>
        <rFont val="Arial"/>
        <family val="2"/>
      </rPr>
      <t>realizados</t>
    </r>
  </si>
  <si>
    <r>
      <rPr>
        <b/>
        <sz val="11"/>
        <color theme="1"/>
        <rFont val="Arial"/>
        <family val="2"/>
      </rPr>
      <t>PPFE:</t>
    </r>
    <r>
      <rPr>
        <sz val="11"/>
        <color theme="1"/>
        <rFont val="Arial"/>
        <family val="2"/>
      </rPr>
      <t xml:space="preserve"> Porcentaje Programas a favor de la educación</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</si>
  <si>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Programas</t>
    </r>
  </si>
  <si>
    <r>
      <t xml:space="preserve">4.1.1.1.31.1 </t>
    </r>
    <r>
      <rPr>
        <sz val="11"/>
        <color theme="1"/>
        <rFont val="Arial"/>
        <family val="2"/>
      </rPr>
      <t>Ejecución de programas que propicien la protección del derecho a la educación inclusiva, equitativa, disminuyendo el nivel de deserción escolar, mejorando la calidad de vida de las niñas, niños y adolescentes en atención prioritaria.</t>
    </r>
    <r>
      <rPr>
        <b/>
        <sz val="11"/>
        <color theme="1"/>
        <rFont val="Arial"/>
        <family val="2"/>
      </rPr>
      <t xml:space="preserve">
</t>
    </r>
  </si>
  <si>
    <r>
      <rPr>
        <b/>
        <sz val="11"/>
        <color theme="1"/>
        <rFont val="Arial"/>
        <family val="2"/>
      </rPr>
      <t>PPDEI:</t>
    </r>
    <r>
      <rPr>
        <sz val="11"/>
        <color theme="1"/>
        <rFont val="Arial"/>
        <family val="2"/>
      </rPr>
      <t xml:space="preserve"> Porcentaje de programas  de derecho a la educación inclusiva </t>
    </r>
  </si>
  <si>
    <r>
      <rPr>
        <b/>
        <sz val="11"/>
        <color theme="1"/>
        <rFont val="Arial"/>
        <family val="2"/>
      </rPr>
      <t>4.1.1.1.31.2</t>
    </r>
    <r>
      <rPr>
        <sz val="11"/>
        <color theme="1"/>
        <rFont val="Arial"/>
        <family val="2"/>
      </rPr>
      <t xml:space="preserve"> Realización de actividades que apoyen el desarrollo educativo en beneficio de la comunidad escolar.</t>
    </r>
  </si>
  <si>
    <r>
      <rPr>
        <b/>
        <sz val="11"/>
        <color theme="1"/>
        <rFont val="Arial"/>
        <family val="2"/>
      </rPr>
      <t xml:space="preserve">PADER: </t>
    </r>
    <r>
      <rPr>
        <sz val="11"/>
        <color theme="1"/>
        <rFont val="Arial"/>
        <family val="2"/>
      </rPr>
      <t>Porcentaje de Actividades de Desarrollo Educativo realizadas</t>
    </r>
  </si>
  <si>
    <r>
      <rPr>
        <b/>
        <sz val="11"/>
        <color theme="1"/>
        <rFont val="Arial"/>
        <family val="2"/>
      </rPr>
      <t>4.1.1.1.32</t>
    </r>
    <r>
      <rPr>
        <sz val="11"/>
        <color theme="1"/>
        <rFont val="Arial"/>
        <family val="2"/>
      </rPr>
      <t xml:space="preserve"> Acciones dirigidas a promover, mantener y proteger la salud de la población del municipio de Benito Juárez realizadas</t>
    </r>
  </si>
  <si>
    <r>
      <rPr>
        <b/>
        <sz val="11"/>
        <color theme="1"/>
        <rFont val="Arial"/>
        <family val="2"/>
      </rPr>
      <t xml:space="preserve">PAPPS: </t>
    </r>
    <r>
      <rPr>
        <sz val="11"/>
        <color theme="1"/>
        <rFont val="Arial"/>
        <family val="2"/>
      </rPr>
      <t>Porcentaje de Acciones para promover y proteger la salud realizadas</t>
    </r>
  </si>
  <si>
    <r>
      <rPr>
        <b/>
        <sz val="11"/>
        <color theme="1"/>
        <rFont val="Arial"/>
        <family val="2"/>
      </rPr>
      <t>4.1.1.1.32.1</t>
    </r>
    <r>
      <rPr>
        <sz val="11"/>
        <color theme="1"/>
        <rFont val="Arial"/>
        <family val="2"/>
      </rPr>
      <t xml:space="preserve"> Realización de brigadas de  servicios de salud gratuitos con acciones de prevención, diagnóstico oportuno y control, enfocadas en grupos de atención prioritaria del municipio de Benito Juárez. </t>
    </r>
  </si>
  <si>
    <r>
      <rPr>
        <b/>
        <sz val="11"/>
        <color theme="1"/>
        <rFont val="Arial"/>
        <family val="2"/>
      </rPr>
      <t xml:space="preserve">PBSSR: </t>
    </r>
    <r>
      <rPr>
        <sz val="11"/>
        <color theme="1"/>
        <rFont val="Arial"/>
        <family val="2"/>
      </rPr>
      <t>Porcentaje de brigadas de  servicios de salud realizadas</t>
    </r>
  </si>
  <si>
    <r>
      <rPr>
        <b/>
        <sz val="11"/>
        <color theme="1"/>
        <rFont val="Arial"/>
        <family val="2"/>
      </rPr>
      <t>4.1.1.1.32.2</t>
    </r>
    <r>
      <rPr>
        <sz val="11"/>
        <color theme="1"/>
        <rFont val="Arial"/>
        <family val="2"/>
      </rPr>
      <t xml:space="preserve"> Realización de campañas informativas de salud que fomenten la participación activa de la población de municipio de Benito Juárez en el cuidado de su salud y modificación de hábitos de riesgo. </t>
    </r>
  </si>
  <si>
    <r>
      <rPr>
        <b/>
        <sz val="11"/>
        <color theme="1"/>
        <rFont val="Arial"/>
        <family val="2"/>
      </rPr>
      <t xml:space="preserve">PCCS: </t>
    </r>
    <r>
      <rPr>
        <sz val="11"/>
        <color theme="1"/>
        <rFont val="Arial"/>
        <family val="2"/>
      </rPr>
      <t>Porcentaje de campañas para el cuidado de su salud</t>
    </r>
  </si>
  <si>
    <t>Componente
(Coordinación de Salud Física)</t>
  </si>
  <si>
    <r>
      <rPr>
        <b/>
        <sz val="11"/>
        <color theme="1"/>
        <rFont val="Arial"/>
        <family val="2"/>
      </rPr>
      <t>4.1.1.1.33</t>
    </r>
    <r>
      <rPr>
        <sz val="11"/>
        <color theme="1"/>
        <rFont val="Arial"/>
        <family val="2"/>
      </rPr>
      <t xml:space="preserve">  Intervenciones en atención primaria de salud, promoción de la salud, prevención de la enfermedad y tratamiento, centradas en las necesidades prioritarias de la población del municipio de Benito Juárez realizadas.</t>
    </r>
  </si>
  <si>
    <r>
      <rPr>
        <b/>
        <sz val="11"/>
        <color theme="1"/>
        <rFont val="Arial"/>
        <family val="2"/>
      </rPr>
      <t>PPAS:</t>
    </r>
    <r>
      <rPr>
        <sz val="11"/>
        <color theme="1"/>
        <rFont val="Arial"/>
        <family val="2"/>
      </rPr>
      <t xml:space="preserve"> Porcentaje de prevenciones y atenciones de la salud realizadas</t>
    </r>
  </si>
  <si>
    <r>
      <rPr>
        <b/>
        <sz val="11"/>
        <color theme="1"/>
        <rFont val="Arial"/>
        <family val="2"/>
      </rPr>
      <t xml:space="preserve">4.1.1.1.33.1 </t>
    </r>
    <r>
      <rPr>
        <sz val="11"/>
        <color theme="1"/>
        <rFont val="Arial"/>
        <family val="2"/>
      </rPr>
      <t xml:space="preserve"> Atención y servicios médicos gratuitos de primer contacto, dirigidos a grupos poblacionales de atención prioritaria del municipio de  Benito Juárez </t>
    </r>
  </si>
  <si>
    <r>
      <rPr>
        <b/>
        <sz val="11"/>
        <color theme="1"/>
        <rFont val="Arial"/>
        <family val="2"/>
      </rPr>
      <t>PASM:</t>
    </r>
    <r>
      <rPr>
        <sz val="11"/>
        <color theme="1"/>
        <rFont val="Arial"/>
        <family val="2"/>
      </rPr>
      <t xml:space="preserve"> Porcentaje de atenciones y servicios médicos </t>
    </r>
  </si>
  <si>
    <r>
      <rPr>
        <b/>
        <sz val="11"/>
        <color theme="1"/>
        <rFont val="Arial"/>
        <family val="2"/>
      </rPr>
      <t>4.1.1.1.33.2</t>
    </r>
    <r>
      <rPr>
        <sz val="11"/>
        <color theme="1"/>
        <rFont val="Arial"/>
        <family val="2"/>
      </rPr>
      <t xml:space="preserve"> Impartición de pláticas promocionales en temas de relevancia epidemiológica con énfasis en la importancia de la prevención y en el fomento de los determinantes positivos de la salud.</t>
    </r>
  </si>
  <si>
    <r>
      <rPr>
        <b/>
        <sz val="11"/>
        <color theme="1"/>
        <rFont val="Arial"/>
        <family val="2"/>
      </rPr>
      <t xml:space="preserve">PPPS: </t>
    </r>
    <r>
      <rPr>
        <sz val="11"/>
        <color theme="1"/>
        <rFont val="Arial"/>
        <family val="2"/>
      </rPr>
      <t xml:space="preserve">Porcentaje de Pláticas de Prevención de la Salud </t>
    </r>
  </si>
  <si>
    <r>
      <t xml:space="preserve">4.1.1.1.33.3 </t>
    </r>
    <r>
      <rPr>
        <sz val="11"/>
        <color theme="1"/>
        <rFont val="Arial"/>
        <family val="2"/>
      </rPr>
      <t>Atención y servicios odontológicos gratuitos enfocados en la prevención, manejo oportuno de patologías y fomento de la salud bucal de la población del municipio de Benito Juárez</t>
    </r>
  </si>
  <si>
    <r>
      <rPr>
        <b/>
        <sz val="11"/>
        <color theme="1"/>
        <rFont val="Arial"/>
        <family val="2"/>
      </rPr>
      <t xml:space="preserve">PSOR: </t>
    </r>
    <r>
      <rPr>
        <sz val="11"/>
        <color theme="1"/>
        <rFont val="Arial"/>
        <family val="2"/>
      </rPr>
      <t>Porcentaje de servicios odontológicos realizados</t>
    </r>
  </si>
  <si>
    <r>
      <rPr>
        <b/>
        <sz val="11"/>
        <color theme="1"/>
        <rFont val="Arial"/>
        <family val="2"/>
      </rPr>
      <t xml:space="preserve">PCNR: </t>
    </r>
    <r>
      <rPr>
        <sz val="11"/>
        <color theme="1"/>
        <rFont val="Arial"/>
        <family val="2"/>
      </rPr>
      <t>Porcentaje de Consultas Nutricionales realizadas</t>
    </r>
  </si>
  <si>
    <r>
      <t>4.1.1.1.33.5</t>
    </r>
    <r>
      <rPr>
        <sz val="11"/>
        <color theme="1"/>
        <rFont val="Arial"/>
        <family val="2"/>
      </rPr>
      <t xml:space="preserve"> Realización de servicios asistenciales para traslados a personas con discapacidad congénita adquirida, movilidad reducida temporal y permanente a unidades médicas o servicios de apoyo para manejo específico. </t>
    </r>
  </si>
  <si>
    <r>
      <rPr>
        <b/>
        <sz val="11"/>
        <color theme="1"/>
        <rFont val="Arial"/>
        <family val="2"/>
      </rPr>
      <t xml:space="preserve">PSTPMR: </t>
    </r>
    <r>
      <rPr>
        <sz val="11"/>
        <color theme="1"/>
        <rFont val="Arial"/>
        <family val="2"/>
      </rPr>
      <t>Porcentaje de servicios de traslados a personas movilidad reducida</t>
    </r>
  </si>
  <si>
    <r>
      <t>4.1.1.1.33.6</t>
    </r>
    <r>
      <rPr>
        <sz val="11"/>
        <color theme="1"/>
        <rFont val="Arial"/>
        <family val="2"/>
      </rPr>
      <t xml:space="preserve"> Realización de acciones dirigidas hacia la prevención de enfermedades, captación temprana de pacientes con factores de riesgo y fomento de hábitos saludables de vida</t>
    </r>
  </si>
  <si>
    <r>
      <rPr>
        <b/>
        <sz val="11"/>
        <color theme="1"/>
        <rFont val="Arial"/>
        <family val="2"/>
      </rPr>
      <t>PAPE:</t>
    </r>
    <r>
      <rPr>
        <sz val="11"/>
        <color theme="1"/>
        <rFont val="Arial"/>
        <family val="2"/>
      </rPr>
      <t xml:space="preserve"> Porcentaje de acciones  de prevención de enfermedades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</si>
  <si>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Acciones</t>
    </r>
  </si>
  <si>
    <r>
      <t xml:space="preserve">4.1.1.1.33.7 </t>
    </r>
    <r>
      <rPr>
        <sz val="11"/>
        <color theme="1"/>
        <rFont val="Arial"/>
        <family val="2"/>
      </rPr>
      <t xml:space="preserve">Realización de acciones dirigidas hacia la promoción de la salud visual y detección oportuna de patologías visuales </t>
    </r>
  </si>
  <si>
    <r>
      <rPr>
        <b/>
        <sz val="11"/>
        <color theme="1"/>
        <rFont val="Arial"/>
        <family val="2"/>
      </rPr>
      <t>PADSV:</t>
    </r>
    <r>
      <rPr>
        <sz val="11"/>
        <color theme="1"/>
        <rFont val="Arial"/>
        <family val="2"/>
      </rPr>
      <t xml:space="preserve"> Porcentaje de acciones dirigidas hacia la salud visual</t>
    </r>
  </si>
  <si>
    <t>Componente
(Coordinación de Salud Ambiental)</t>
  </si>
  <si>
    <r>
      <rPr>
        <b/>
        <sz val="11"/>
        <color theme="1"/>
        <rFont val="Arial"/>
        <family val="2"/>
      </rPr>
      <t>4.1.1.1.34</t>
    </r>
    <r>
      <rPr>
        <sz val="11"/>
        <color theme="1"/>
        <rFont val="Arial"/>
        <family val="2"/>
      </rPr>
      <t xml:space="preserve"> Acciones dirigidas al cuidado medio ambiente como determinante de la salud humana realizadas</t>
    </r>
  </si>
  <si>
    <r>
      <rPr>
        <b/>
        <sz val="11"/>
        <color theme="1"/>
        <rFont val="Arial"/>
        <family val="2"/>
      </rPr>
      <t xml:space="preserve">PACMA: </t>
    </r>
    <r>
      <rPr>
        <sz val="11"/>
        <color theme="1"/>
        <rFont val="Arial"/>
        <family val="2"/>
      </rPr>
      <t>Porcentaje de Acciones del cuidado al medio del ambiente realizadas</t>
    </r>
  </si>
  <si>
    <r>
      <rPr>
        <b/>
        <sz val="11"/>
        <color theme="1"/>
        <rFont val="Arial"/>
        <family val="2"/>
      </rPr>
      <t>4.1.1.1.34.1</t>
    </r>
    <r>
      <rPr>
        <sz val="11"/>
        <color theme="1"/>
        <rFont val="Arial"/>
        <family val="2"/>
      </rPr>
      <t xml:space="preserve"> Implementación de acciones para mantener entornos saludables como determinante de la salud  de la población del municipio de Benito Juárez.</t>
    </r>
  </si>
  <si>
    <r>
      <rPr>
        <b/>
        <sz val="11"/>
        <color theme="1"/>
        <rFont val="Arial"/>
        <family val="2"/>
      </rPr>
      <t xml:space="preserve">PAESR: </t>
    </r>
    <r>
      <rPr>
        <sz val="11"/>
        <color theme="1"/>
        <rFont val="Arial"/>
        <family val="2"/>
      </rPr>
      <t>Porcentaje de Acciones para mantener entornos Saludables realizados</t>
    </r>
  </si>
  <si>
    <r>
      <t>4.1.1.1.34.2</t>
    </r>
    <r>
      <rPr>
        <sz val="11"/>
        <color theme="1"/>
        <rFont val="Arial"/>
        <family val="2"/>
      </rPr>
      <t xml:space="preserve"> Implementación de jornadas para la recolección, tratamiento y disposición final de desechos sólidos,  para mantener entornos saludables</t>
    </r>
  </si>
  <si>
    <r>
      <rPr>
        <b/>
        <sz val="11"/>
        <color theme="1"/>
        <rFont val="Arial"/>
        <family val="2"/>
      </rPr>
      <t>PRDS:</t>
    </r>
    <r>
      <rPr>
        <sz val="11"/>
        <color theme="1"/>
        <rFont val="Arial"/>
        <family val="2"/>
      </rPr>
      <t xml:space="preserve"> Porcentaje de recolección de desechos sólidos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</si>
  <si>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Recolección</t>
    </r>
  </si>
  <si>
    <r>
      <t xml:space="preserve">4.1.1.1.34.3 </t>
    </r>
    <r>
      <rPr>
        <sz val="11"/>
        <color theme="1"/>
        <rFont val="Arial"/>
        <family val="2"/>
      </rPr>
      <t>Implementación de acopio y recolección de medicamentos con fecha de caducidad vencida como potenciales contaminantes ambientales.</t>
    </r>
  </si>
  <si>
    <r>
      <rPr>
        <b/>
        <sz val="11"/>
        <color theme="1"/>
        <rFont val="Arial"/>
        <family val="2"/>
      </rPr>
      <t>PKRMC:</t>
    </r>
    <r>
      <rPr>
        <sz val="11"/>
        <color theme="1"/>
        <rFont val="Arial"/>
        <family val="2"/>
      </rPr>
      <t xml:space="preserve"> Porcentaje de  kilos recolectados en  medicamentos caducos</t>
    </r>
  </si>
  <si>
    <t>Componente
(Coordinación de Salud Mental)</t>
  </si>
  <si>
    <r>
      <rPr>
        <b/>
        <sz val="11"/>
        <color theme="1"/>
        <rFont val="Arial"/>
        <family val="2"/>
      </rPr>
      <t>4.1.1.1.35</t>
    </r>
    <r>
      <rPr>
        <sz val="11"/>
        <color theme="1"/>
        <rFont val="Arial"/>
        <family val="2"/>
      </rPr>
      <t xml:space="preserve"> Atenciones de salud mental para concientizar a la población del municipio de Benito Juárez en preventivos de la salud otorgadas.</t>
    </r>
  </si>
  <si>
    <r>
      <rPr>
        <b/>
        <sz val="11"/>
        <color theme="1"/>
        <rFont val="Arial"/>
        <family val="2"/>
      </rPr>
      <t xml:space="preserve">PASMOR: </t>
    </r>
    <r>
      <rPr>
        <sz val="11"/>
        <color theme="1"/>
        <rFont val="Arial"/>
        <family val="2"/>
      </rPr>
      <t>Porcentaje de Atenciones de Salud Mental Otorgadas realizadas</t>
    </r>
  </si>
  <si>
    <r>
      <rPr>
        <b/>
        <sz val="11"/>
        <color theme="1"/>
        <rFont val="Arial"/>
        <family val="2"/>
      </rPr>
      <t xml:space="preserve">4.1.1.1.35.1 </t>
    </r>
    <r>
      <rPr>
        <sz val="11"/>
        <color theme="1"/>
        <rFont val="Arial"/>
        <family val="2"/>
      </rPr>
      <t>Realización de</t>
    </r>
    <r>
      <rPr>
        <b/>
        <sz val="11"/>
        <color theme="1"/>
        <rFont val="Arial"/>
        <family val="2"/>
      </rPr>
      <t xml:space="preserve"> </t>
    </r>
    <r>
      <rPr>
        <sz val="11"/>
        <color theme="1"/>
        <rFont val="Arial"/>
        <family val="2"/>
      </rPr>
      <t>atenciones psicológicas gratuitas para la prevención y manejo de trastornos de la esfera psicoafectiva de la población del municipio de Benito Juárez</t>
    </r>
  </si>
  <si>
    <r>
      <rPr>
        <b/>
        <sz val="11"/>
        <color theme="1"/>
        <rFont val="Arial"/>
        <family val="2"/>
      </rPr>
      <t xml:space="preserve">PAPR: </t>
    </r>
    <r>
      <rPr>
        <sz val="11"/>
        <color theme="1"/>
        <rFont val="Arial"/>
        <family val="2"/>
      </rPr>
      <t>Porcentaje de atenciones psicológicas realizadas</t>
    </r>
  </si>
  <si>
    <r>
      <t xml:space="preserve">4.1.1.1.35.2 </t>
    </r>
    <r>
      <rPr>
        <sz val="11"/>
        <color theme="1"/>
        <rFont val="Arial"/>
        <family val="2"/>
      </rPr>
      <t xml:space="preserve">Asesoramiento y referencia hacia servicios de salud específicos enfocado en grupos poblacionales de atención prioritaria.   </t>
    </r>
  </si>
  <si>
    <r>
      <rPr>
        <b/>
        <sz val="11"/>
        <color theme="1"/>
        <rFont val="Arial"/>
        <family val="2"/>
      </rPr>
      <t xml:space="preserve">PASR: </t>
    </r>
    <r>
      <rPr>
        <sz val="11"/>
        <color theme="1"/>
        <rFont val="Arial"/>
        <family val="2"/>
      </rPr>
      <t>Porcentaje de asesoramientos de salud realizados</t>
    </r>
  </si>
  <si>
    <r>
      <t xml:space="preserve">4.1.1.1.35.3 </t>
    </r>
    <r>
      <rPr>
        <sz val="11"/>
        <color theme="1"/>
        <rFont val="Arial"/>
        <family val="2"/>
      </rPr>
      <t xml:space="preserve">Realización de pláticas sobre temas prioritarios en el área de la salud mental, incidiendo sobre los principales indicadores de morbilidad de la población del municipio de Benito Juárez. </t>
    </r>
  </si>
  <si>
    <r>
      <rPr>
        <b/>
        <sz val="11"/>
        <color theme="1"/>
        <rFont val="Arial"/>
        <family val="2"/>
      </rPr>
      <t>PPSM:</t>
    </r>
    <r>
      <rPr>
        <sz val="11"/>
        <color theme="1"/>
        <rFont val="Arial"/>
        <family val="2"/>
      </rPr>
      <t xml:space="preserve"> Porcentaje de Pláticas de Salud Mental</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</si>
  <si>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Pláticas</t>
    </r>
  </si>
  <si>
    <r>
      <t xml:space="preserve">4.1.1.1.35.4  </t>
    </r>
    <r>
      <rPr>
        <sz val="11"/>
        <color theme="1"/>
        <rFont val="Arial"/>
        <family val="2"/>
      </rPr>
      <t>Implementación de acciones de evaluación y seguimiento de aspectos emocionales, de personalidad y del neurodesarrollo en los niños, niñas y adolescentes del municipio de Benito Juárez que permitan ubicar de manera temprana factores de riesgo y la habilitación de manejo oportuno</t>
    </r>
  </si>
  <si>
    <r>
      <rPr>
        <b/>
        <sz val="11"/>
        <color theme="1"/>
        <rFont val="Arial"/>
        <family val="2"/>
      </rPr>
      <t>PAESP:</t>
    </r>
    <r>
      <rPr>
        <sz val="11"/>
        <color theme="1"/>
        <rFont val="Arial"/>
        <family val="2"/>
      </rPr>
      <t xml:space="preserve"> Porcentaje de acciones de evaluación y seguimiento psicometrico</t>
    </r>
  </si>
  <si>
    <t>ELABORÓ
Mtra. Sheyla Martin del Campo Cuadros
Sub Enlace de la SMDB</t>
  </si>
  <si>
    <t>TRIMESTRE 1 2025</t>
  </si>
  <si>
    <t>TRIMESTRE 2 2025</t>
  </si>
  <si>
    <t>TRIMESTRE 3 2025</t>
  </si>
  <si>
    <t>TRIMESTRE 4 2025</t>
  </si>
  <si>
    <t>DIRECCIÓN DE PROGRAMAS PARA EL BIENESTAR</t>
  </si>
  <si>
    <t>DIRECCIÓN DE ORGANIZACIÓN COMUNITARIA COHESIÓN SOCIAL Y PARTICIPACIÓN CIUDADANA</t>
  </si>
  <si>
    <t>DIRECCIÓN DE ATENCIÓN A LA DIVERSIDAD SEXUAL</t>
  </si>
  <si>
    <t>OFICINA DEL DIRECTOR GENERAL DE SALUD</t>
  </si>
  <si>
    <t>DIRECCIÓN GENERAL DE EDUCACIÓN MUNICIPAL</t>
  </si>
  <si>
    <t>DIRECCIÓN DE PROGRAMAS DE APOYO A LA EDUCACIÓN</t>
  </si>
  <si>
    <t>COORDINACIÓN DE BECAS</t>
  </si>
  <si>
    <t>DIRECCIÓN DE SERVICIOS EDUCATIVOS</t>
  </si>
  <si>
    <t>COORDINACIÓN DE BLIBLIOTECAS</t>
  </si>
  <si>
    <t>DIRECCIÓN GENERAL DE DESARROLLO ECONÓMICO</t>
  </si>
  <si>
    <t>DIRECCIÓN DE ECONOMÍA SOCIAL</t>
  </si>
  <si>
    <t>DIRECCIÓN DEL FOMENTO A LA COMPETITIVIDAD EMPRESARIAL</t>
  </si>
  <si>
    <t>DIRECCIÓN DEL SERVICIO MUNICIPAL DE VINCULACIÓN LABORAL</t>
  </si>
  <si>
    <r>
      <rPr>
        <b/>
        <sz val="11"/>
        <color theme="1"/>
        <rFont val="Arial"/>
        <family val="2"/>
      </rPr>
      <t>4.4.1: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</si>
  <si>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t>Justificación Trimestral: Este indicador tiene como meta anual realizar 24 reuniones. En este trimestre se realizaron 6 de las 6 programadas. El porcentaje alcanzado de 100.00%, con la finalidad de seguir fortaleciendo las acciones a implementar a favor de los ciudadanos del municipio.</t>
  </si>
  <si>
    <r>
      <t xml:space="preserve">4.1.1.1.33.4  </t>
    </r>
    <r>
      <rPr>
        <sz val="11"/>
        <color theme="1"/>
        <rFont val="Arial"/>
        <family val="2"/>
      </rPr>
      <t>Intervención y consultas nutricionales gratuitas como herramienta para el control de enfermedades metabólicas en la población del municipio de Benito Juárez.</t>
    </r>
  </si>
  <si>
    <t>REVISÓ
Lic. José Fernando Díaz Nuñez
Dirección General de Planeación Municipal</t>
  </si>
  <si>
    <t>Justificación Trimestral: Este indicador tiene como meta anual realizar 1 "Cabildo Infantil". En este trimestre no se tiene meta programada.</t>
  </si>
  <si>
    <t>Justificación Trimestral: Este indicador tiene como meta anual realizar 21  programas a favor de la educación que propicien la educación inclusiva y equitativa. En este trimestre se realizó 7 de 7 programados. El porcentaje alcanzado del 100%.</t>
  </si>
  <si>
    <t xml:space="preserve"> DIRECCIÓN GENERAL DE BIENESTAR</t>
  </si>
  <si>
    <t xml:space="preserve">JustificaciónTrimestral: En este Tercer Trimestre se alcanzo la meta presupuestaría establecida.
Justificación Anual: En este Tercer Trimestre se alcanzo la meta presupuestaría establecida.
		</t>
  </si>
  <si>
    <t xml:space="preserve">JustificaciónTrimestral: En este Tercer Trimeste, no se tiene programado, a partir del seguiente se tiene contemplado utilizar.
Justificación Anual:  En este Tercer Trimeste, no se tiene programado, a partir del seguiente se tiene contemplado utilizar.
		</t>
  </si>
  <si>
    <t xml:space="preserve">JustificaciónTrimestral: En este Tercer Trimestre no se tiene programado el uso de presupuesto, hasta el siguiente.
Justificación Anual: En este Tercer Trimestre no se tiene programado el uso de presupuesto, hasta el siguiente.
		</t>
  </si>
  <si>
    <t xml:space="preserve">JustificaciónTrimestral: En este Tercer Trimestre se alcanzo la meta presupuestaría establecida, llegando aún 95.69%
Justificación Anual: En este Tercer Trimestre se alcanzo la meta presupuestaría establecida.
		</t>
  </si>
  <si>
    <t xml:space="preserve">JustificaciónTrimestral: En este Tercer Trimestre se alcanzo la meta presupuestaría establecida, llegando aún 86.07%
Justificación Anual: En este Tercer Trimestre se alcanzo la meta presupuestaría establecida.
		</t>
  </si>
  <si>
    <t xml:space="preserve">JustificaciónTrimestral: En este Tercer Trimestre se alcanzo la meta presupuestaría establecida, llegando aún 99.58%
Justificación Anual: En este Tercer Trimestre se alcanzo la meta presupuestaría establecida.
		</t>
  </si>
  <si>
    <t xml:space="preserve">JustificaciónTrimestral: En este Tercer Trimestre se alcanzo la meta presupuestaría establecida,  llegando aún 98.85%
Justificación Anual: En este Tercer Trimestre se alcanzo la meta presupuestaría establecida.
		</t>
  </si>
  <si>
    <t xml:space="preserve">JustificaciónTrimestral: En este Tercer Trimestre se alcanzo la meta presupuestaría establecida,  llegando aún 96.22%
Justificación Anual: En este Tercer Trimestre se alcanzo la meta presupuestaría establecida.
		</t>
  </si>
  <si>
    <t xml:space="preserve">JustificaciónTrimestral: En este Tercer Trimeste, se alcanzo la meta presupuestaría establecida,  llegando aún 98.76%
Justificación Anual:  En este Tercer Trimeste, se alcanzo la meta presupuestaría establecida.
		</t>
  </si>
  <si>
    <t xml:space="preserve">JustificaciónTrimestral: En este Tercer Trimestre se alcanzo la meta presupuestaría establecida, llegando aún 98.63%
Justificación Anual: En este Tercer Trimestre se alcanzo la meta presupuestaría establecida.
		</t>
  </si>
  <si>
    <t xml:space="preserve">JustificaciónTrimestral: En este Tercer Trimeste, se alcanzo la meta presupuestaría establecida, llegando aún 103.33%
Justificación Anual:  En este Tercer Trimeste, se alcanzo la meta presupuestaría establecida.
		</t>
  </si>
  <si>
    <t xml:space="preserve">JustificaciónTrimestral: En este Tercer Trimestre se alcanzo la meta presupuestaría establecida, llegando aún 99.68%
Justificación Anual: En este Tercer Trimestre se alcanzo la meta presupuestaría establecida.
		</t>
  </si>
  <si>
    <t xml:space="preserve">JustificaciónTrimestral: En este Tercer Trimeste, se alcanzo la meta presupuestaría establecida, llegando aún 99.10%
Justificación Anual:  En este Tercer Trimeste, se alcanzo la meta presupuestaría establecida.
		</t>
  </si>
  <si>
    <t>Justificación Trimestral:  Este indicador tiene como meta anual la realización de 108 acciones de derechos sociales. Durante el trimestre se llevaron a cabo 8 de las 29 acciones programadas, lo que representa un avance del 27.59%. No se alcanzó la meta establecida debido a ajustes operativos, así como a limitaciones de personal y logística durante el periodo. Asimismo, las brigadas programadas no se realizaron por falta de coordinación en las fechas previstas, ya que el personal se encontraba asignado a la entrega de tenis en las escuelas, actividad que requirió su disponibilidad para fortalecer el desarrollo social y el bienestar.</t>
  </si>
  <si>
    <t>Justificación Trimestral: Este indicador tiene como meta anual la realización de 31 acciones. Durante el trimestre se llevaron a cabo 7 de las 14 acciones programadas, lo que representa un avance del 50.00%. El cumplimiento parcial de la meta se debió a la cancelación de diversas brigadas a causa de las condiciones climáticas, así como a la reasignación de la totalidad del personal para brindar apoyo en la entrega de tenis escolares. Adicionalmente, el personal de esta Dirección participó de manera integral en la organización y realización de las posadas navideñas.</t>
  </si>
  <si>
    <t xml:space="preserve">Justificación Trimestral: Este indicador tiene como meta anual la realización de 69 brigadas. Durante el trimestre se llevó a cabo 1 de las 14 brigadas programadas, lo que representa un avance del 7.14%. El cumplimiento parcial de la meta se debió a la cancelación de diversas brigadas a causa de las condiciones climáticas, así como a la reasignación de la totalidad del personal para brindar apoyo en la entrega de tenis escolares.
</t>
  </si>
  <si>
    <t>Justificación Trimestral: Este indicador tiene como meta anual la realización de 8 acciones del Presupuesto Participativo. Durante el trimestre no se llevó a cabo la votación correspondiente a 1 acción programada, por lo que no se alcanzó el porcentaje de cumplimiento esperado. Con el objetivo de potencializar la participación ciudadana y aprovechar la campaña de pago del Impuesto Predial 2026, durante la Cuarta Sesión Extraordinaria del Comité de Validación de las Propuestas de Proyectos del Presupuesto Participativo 2025, para su ejecución en 2026, se aprobó una ampliación del periodo de votación presencial, el cual se llevará a cabo los días 7, 8, 9, 12, 13, 14 y 15 de enero de 2026, en un horario de 9:00 a.m. a 4:00 p.m., en el Palacio Municipal.</t>
  </si>
  <si>
    <t>Justificación Trimestral: Este indicador tiene como meta anual la realización de 1 acción que garantice los derechos sociales. Durante el trimestre no se contó con una meta programada, por lo que no se reporta avance en este periodo.</t>
  </si>
  <si>
    <t>Justificación Trimestral: Este indicador tiene como meta anual la realización de 233 acciones de difusión. Durante el trimestre se llevaron a cabo 8 de las 56 acciones programadas, lo que representa un avance del 14.29%. El cumplimiento parcial de la meta se debió a la cancelación de eventos y/o brigadas, así como a la reasignación del personal para apoyar en la entrega de tenis escolares, actividades necesarias para poder llevar a cabo la difusión correspondiente.</t>
  </si>
  <si>
    <t>Justificación Trimestral: Este indicador tiene como meta anual la realización de 420 mecanismos de participación. Durante el trimestre se llevaron a cabo 37 de los 23 mecanismos programados, lo que representa un avance del 160.87%. La meta fue superada debido al incremento en las solicitudes de la ciudadanía para el seguimiento de sus Comités Vecinales.</t>
  </si>
  <si>
    <t>Justificación Trimestral: Este indicador tiene como meta anual la realización de 406 acciones de integración, seguimiento y participación de Comités Vecinales. Durante el trimestre se llevaron a cabo 36 de las 20 acciones programadas, lo que representa un avance del 180.00%. La meta fue superada debido al incremento en las solicitudes de la ciudadanía para el seguimiento de sus Comités Vecinales.</t>
  </si>
  <si>
    <t>Justificación Trimestral: Este indicador tiene como meta anual la realización de 14 gestiones de anuencias vecinales. Durante el trimestre se llevó a cabo 1 de las 3 acciones programadas, lo que representa un avance del 33.33%. El cumplimiento parcial de la meta se debe a que la emisión de las anuencias no depende directamente de esta área, sino de que la ciudadanía acuda a solicitarlas.</t>
  </si>
  <si>
    <t>Justificación Trimestral: Este indicador tiene como meta anual la realización de 249 acciones en pleno derecho social. Durante el trimestre se llevaron a cabo 86 de las 63 acciones programadas, lo que representa un avance del 136.51%. La meta fue superada gracias a la difusión realizada, la cual permitió que más ciudadanos asistieran a los cursos y talleres ofrecidos.</t>
  </si>
  <si>
    <t>Justificación Trimestral: Este indicador tiene como meta anual la realización de 240 cursos y talleres en los COBUS. Durante el trimestre se llevaron a cabo 81 de las 60 acciones programadas, lo que representa un avance del 135.00%. La meta fue superada debido a la alta demanda de la ciudadanía, lo que requirió abrir nuevos horarios para atender a los participantes en los cursos y talleres.</t>
  </si>
  <si>
    <t>Justificación Trimestral: Este indicador tiene como meta anual la realización de 5 actividades de concientización. Durante el trimestre se llevó a cabo 1 de las 2 actividades programadas, lo que representa un avance del 50.00%, quedando pendiente 1 actividad. El cumplimiento parcial se debió a que todo el personal estuvo apoyando en la entrega de tenis escolares.</t>
  </si>
  <si>
    <t>Justificación Trimestral: Este indicador tiene como meta anual realizar 4 mejoras en las instalaciones de los Centros de Oportunidad, Bienestar y Unidad Social. Durante el trimestre se realizaron 4 mejoras de la 1 planeada, lo que representa un avance del 400.00%. Este resultado se atribuye a la importancia de garantizar que la ciudadanía cuente con instalaciones cada vez mejoradas, ofreciendo espacios confortables para la realización de cursos y talleres.</t>
  </si>
  <si>
    <t>Justificación Trimestral: Este indicador tiene como meta anual realizar 74 acciones para un acceso equitativo al bienestar. Durante el trimestre se realizaron 48 de las 17 acciones programadas, lo que representa un avance del 282.35%. La meta fue superada debido a que, derivado de la Jornada de Concientización sobre la Gravedad del Abuso Sexual y el Maltrato Infantil organizada por la Secretaría de Educación Pública, se solicitaron pláticas adicionales para primaria y preparatoria, abordando temas como Ciberacoso, Ley Olimpia, Prevención de la Violencia en el Noviazgo, entre otros.</t>
  </si>
  <si>
    <t>Justificación Trimestral:  Este indicador tiene como meta anual realizar 21 actividades para la prevención, atención y erradicación de la violencia contra las mujeres. Durante el trimestre se llevaron a cabo 19 de las 6 actividades programadas, lo que representa un avance del 316.67%. La meta fue superada debido a que, derivado de la Jornada de Concientización sobre la Gravedad del Abuso Sexual y el Maltrato Infantil organizada por la Secretaría de Educación Pública, se solicitaron pláticas adicionales para primaria y preparatoria, abordando temas como Ciberacoso, Ley Olimpia, Prevención de la Violencia en el Noviazgo, entre otros.</t>
  </si>
  <si>
    <t>Justificación Trimestral: La meta anual era realizar 53 acciones para la protección de los derechos de niñas, niños, adolescentes y personas en atención prioritaria. En este trimestre se realizaron 29 de las 11 programadas, alcanzando un 263.64% de cumplimiento, superando la meta. Esto se logró gracias a actividades en COBUS y bibliotecas públicas sobre prevención del comercio sexual infantil, trabajo infantil y derechos de menores infractores. También se continuó con el bloque Descubriendo mi Entorno, con jornadas en el Museo Maya de Cancún, Planetario Ka'Yok' y Parque Kabah. Se fortalecieron las acciones mediante acercamientos con la Universidad Pedagógica Nacional, CECyTE y CONALEP, con quienes se planea establecer convenios en 2026.</t>
  </si>
  <si>
    <t>Justificación Trimestral: La meta anual era realizar 3 acciones para acortar las brechas de desigualdad. En este trimestre se cumplió 1 de 1 acción programada, alcanzando el 100%.</t>
  </si>
  <si>
    <t>Justificación Trimestral: La meta anual era realizar 6 políticas sociales del municipio. En este trimestre no se realizó la actividad programada, ya que el personal estuvo apoyando la entrega de tenis escolares.</t>
  </si>
  <si>
    <t>Justificación Trimestral: La meta anual era realizar 2 actividades de vinculación con programas de los tres niveles de gobierno y la sociedad civil. En este trimestre no se tenía meta programada.</t>
  </si>
  <si>
    <t>Justificación Trimestral: La meta anual era realizar 4 cursos y talleres de sensibilización sobre discapacidad. En este trimestre no se realizó el curso programado, ya que el personal apoyó la entrega de tenis escolares.</t>
  </si>
  <si>
    <t>Justificación Trimestral:  La meta anual era realizar 94 acciones de integración, organización, seguimiento y capacitación de comités de contraloría social. En este trimestre se realizaron 37 de 16 programadas, alcanzando un 231.25% y superando la meta, gracias a atenciones relacionadas con licitaciones, recorridos de obra, reuniones de trabajo y eventos de inicio de obra.</t>
  </si>
  <si>
    <t>Justificación Trimestral: La meta anual era realizar 92 acciones de integración, organización y seguimiento de comités de contraloría social. En este trimestre se realizaron 37 de las 15 programadas, alcanzando un 246.67% y superando la meta, gracias al seguimiento a los comités mediante atenciones relacionadas con licitaciones, recorridos de obra, reuniones de trabajo y eventos de inicio de obra.</t>
  </si>
  <si>
    <t>Justificación Trimestral: La meta anual era realizar 2 capacitaciones para los comités de Contraloría Social. En este trimestre no se realizó la capacitación programada, ya que todo el personal estuvo apoyando la entrega de tenis escolares; sin embargo, se incluyó una explicación breve dentro de las integraciones de los comités.</t>
  </si>
  <si>
    <t>Justificación Trimestral: La meta anual era realizar 1 acción de pleno derecho y participación. En este trimestre no se tenía meta programada.</t>
  </si>
  <si>
    <t>Justificación Trimestral: La meta anual era realizar 65 acciones de atención a la diversidad sexual. En este trimestre se realizaron 17 de las 15 programadas, alcanzando un 113.33%, debido a que las personas de la comunidad solicitaron seguimiento y se les brindó atención personalizada.</t>
  </si>
  <si>
    <t>Justificación Trimestral: La meta anual era realizar 126 políticas inclusivas y acciones de participación para personas LGTBIQ+. En este trimestre se realizaron 8 de las 24 programadas, alcanzando 33.33%, debido a que el personal apoyó en la entrega de tenis escolares y las posadas navideñas.</t>
  </si>
  <si>
    <t>Justificación Trimestral: La meta anual era realizar 110 reuniones sobre Diversidad Sexual. En este trimestre se realizaron 7 de las 20 programadas, alcanzando 35.00%, debido a que todo el personal apoyó en la entrega de tenis escolares.</t>
  </si>
  <si>
    <t>Justificación Trimestral: La meta anual era realizar 16 actividades de difusión, información y sensibilización. En este trimestre se realizó 1 de las 4 programadas, alcanzando 25.00%, debido a que todo el personal apoyó en la entrega de tenis escolares.</t>
  </si>
  <si>
    <t>Justificación Trimestral: La meta anual era realizar 57 acciones para el mejoramiento de la calidad de vida de la población LGBTIQ+. En este trimestre se realizaron 4 de las 10 programadas, alcanzando 40.00%, debido a que todo el personal apoyó en la entrega de tenis escolares.</t>
  </si>
  <si>
    <t>Justificación Trimestral: Este indicador tiene como meta anual realizar 57  actividades de capacitación de la población LGBTIQ+. En este trimestre se realizaron 4 de las 10 programadas. El porcentaje alcanzado del 40.00%, debido a que todo el personal apoyó en la entrega de tenis escolares.</t>
  </si>
  <si>
    <t xml:space="preserve">Justificación Trimestral: Este indicador tiene como meta anual la realización de 16 acciones que garanticen los derechos laborales y la inclusión financiera. Durante el presente trimestre no se contó con una meta programada. </t>
  </si>
  <si>
    <t>Justificación Trimestral: Este indicador tiene como meta anual la realización de 12 actividades en materia económica para garantizar los derechos laborales e impulsar el desarrollo económico. Durante el presente trimestre no se contó con una meta programada.</t>
  </si>
  <si>
    <t>Justificación Trimestral: Este indicador tiene como meta anual la realización de 4 convenios de colaboración para el fomento de acciones que incentiven el empleo y favorezcan mayores ingresos para las familias. Durante el presente trimestre no se contó con una meta programada.</t>
  </si>
  <si>
    <t>Justificación Trimestral:  Este indicador tiene como meta anual realizar 8,328 acciones que fortalezcan la dignificación del trabajo. En el presente trimestre se realizaron 1,998 de 2,082 acciones programadas, alcanzando un 95.97 %, debido a que la dirección y su personal brindaron apoyo en la entrega de tenis escolares.</t>
  </si>
  <si>
    <t>Justificación Trimestral: Este indicador tiene como meta anual realizar 8,328 acciones que fortalezcan la dignificación del trabajo. En el presente trimestre se realizaron 1,998 de 2,082 acciones programadas, alcanzando un 95.97 %, debido a que la dirección y su personal brindaron apoyo en la entrega de tenis escolares.</t>
  </si>
  <si>
    <t>Justificación Trimestral: Este indicador tiene como meta anual realizar 1,375 acciones de control y seguimiento a las personas buscadoras de empleo. En el presente trimestre se realizaron 499 de 368 acciones programadas, alcanzando un 135.60 %, debido a la gran demanda de la ciudadanía que se acercaba para solicitar empleo.</t>
  </si>
  <si>
    <t>Justificación Trimestral: Este indicador tiene como meta anual realizar 1,375 acciones de control y seguimiento a las personas buscadoras de empleo. En el presente trimestre se realizaron 499 de 368 acciones programadas, alcanzando un 135.60%, debido a la gran demanda de la ciudadanía que se acercaba para solicitar empleo.</t>
  </si>
  <si>
    <t>Justificación Trimestral:  Este indicador tiene como meta anual realizar 20 acciones para favorecer la dignificación laboral. En el presente trimestre se realizaron 4 de 4 acciones programadas, alcanzando un 100.00 %.</t>
  </si>
  <si>
    <t>Justificación Trimestral: Este indicador tiene como meta anual realizar 166 acciones que brinden igualdad de oportunidades a través de la inclusión financiera. En el presente trimestre se realizaron 45 de 56 acciones programadas, alcanzando un 80.36 %, debido a que todo el personal apoyó a la entrega de tenis escolares.</t>
  </si>
  <si>
    <t>Justificación Trimestral: Este indicador tiene como meta anual realizar 152 actividades que brinden asesoramiento para fortalecer la igualdad de oportunidades financieras. En este trimestre se realizaron 44 de las 54 programadas, alcanzando un porcentaje del 81.48%, debido a que todo el personal apoyó en la entrega de tenis escolares.</t>
  </si>
  <si>
    <t>Justificación Trimestral: Este indicador tiene como meta anual realizar 14 jornadas para emprender un negocio dirigidas a los jóvenes. En este trimestre se realizó 1 de las 2 programadas, alcanzando un porcentaje del 50.00%, debido a que todo el personal estuvo apoyando en la entrega de tenis escolares.</t>
  </si>
  <si>
    <t>Justificación Trimestral: Este indicador tiene como meta anual realizar 29 acciones que incentiven la competitividad del empleo y el cuidado del medio ambiente. En este trimestre se realizaron 0 de las 6 programadas, debido a que todo el personal estuvo apoyando en la entrega de tenis escolares. Por tal motivo, se cancelaron las actividades para lograr repartir los tenis escolares a todas las escuelas de gobierno de nivel básico del municipio de Benito Juárez, lo cual conlleva una gran logística y el apoyo de todo el personal. Aunado a ello, no se aprobó el presupuesto para el programa de pollitas en engorda, por lo que no se pudo impartir el curso correspondiente a dichas entregas.</t>
  </si>
  <si>
    <t>Justificación Trimestral: Este indicador tiene como meta anual realizar 169 acciones de promoción al desarrollo económico. En este trimestre se realizaron 27 de las 39 programadas, alcanzando un porcentaje del 69.23%, debido a que Segalmex (con quien colaboramos para la venta de productos de la canasta básica a menor costo) cerró operaciones durante este trimestre para realizar su inventario en almacén, así como la reparación y el mantenimiento de sus unidades.</t>
  </si>
  <si>
    <t>Justificación Trimestral: Este indicador tiene como meta anual realizar 85 acciones para la comercialización de productos locales y artesanales. En este trimestre se realizaron 19 de las 19 programadas, alcanzando un porcentaje del 100.00%.</t>
  </si>
  <si>
    <t>Justificación Trimestral: Este indicador tiene como meta anual realizar 84 acciones en beneficio de los grupos de atención prioritaria. En este trimestre se realizaron 8 de las 20 programadas, alcanzando un porcentaje del 40.00%, debido a que Segalmex (con quien colaboramos para la venta de productos de la canasta básica a menor costo) cerró operaciones durante este trimestre para realizar su inventario en almacén, así como la reparación y el mantenimiento de sus unidades.</t>
  </si>
  <si>
    <t>Justificación Trimestral: Este indicador tiene como meta anual realizar 987 acciones de fomento a la competitividad empresarial, en beneficio de los emprendedores, comerciantes y las PYMES. En este trimestre se realizaron 111 de las 181 programadas, alcanzando un porcentaje del 61.33%, debido a que durante este trimestre todo el personal apoyó en la entrega de tenis escolares.</t>
  </si>
  <si>
    <t>Justificación Trimestral: Este indicador tiene como meta anual realizar 49 acciones de vinculación a programas, favoreciendo el emprendimiento de negocios y fortaleciendo la innovación y la tecnología. En este trimestre se realizaron 9 de las 10 programadas, alcanzando un porcentaje del 90.00%, debido a que durante este trimestre todo el personal apoyó en la entrega de tenis escolares.</t>
  </si>
  <si>
    <t>Justificación Trimestral: Este indicador tiene como meta anual realizar 50 acciones para fomentar el emprendimiento en beneficio de la población joven, emprendedores y pequeñas y medianas empresas. En este trimestre se realizaron 5 de las 7 programadas, alcanzando un porcentaje del 71.43%, debido a que durante este trimestre todo el personal apoyó en la entrega de tenis escolares.</t>
  </si>
  <si>
    <t>Justificación Trimestral: Este indicador tiene como meta anual realizar 41 actividades de capacitación en beneficio de la población joven y las PYMES. En este trimestre se realizaron 3 de las 5 programadas, alcanzando un porcentaje del 60.00%, debido a que durante este trimestre todo el personal apoyó en la entrega de tenis escolares.</t>
  </si>
  <si>
    <t>Justificación Trimestral: Este indicador tiene como meta anual realizar 9 exposiciones para emprendedores y las PYMES, con el fin de abrir canales de comercialización para sus productos. En este trimestre se realizaron 2 de las 2 programadas, alcanzando un porcentaje del 100.00%.</t>
  </si>
  <si>
    <t>Justificación Trimestral: Este indicador tiene como meta anual realizar 20 políticas municipales en materia educativa. En este trimestre se realizaron 6 de las 7 programadas, alcanzando un porcentaje del 85.71%, debido a que durante este trimestre todo el personal apoyó en la entrega de tenis escolares.</t>
  </si>
  <si>
    <t>Justificación Trimestral: Este indicador tiene como meta anual realizar 16 actividades que apoyen en temas sobre la protección, prevención y restitución integral de los derechos humanos de NNA, en beneficio de la comunidad escolar. En este trimestre se realizaron 6 de las 6 programadas, alcanzando un porcentaje del 100.00%.</t>
  </si>
  <si>
    <t>Justificación Trimestral: Este indicador tiene como meta anual realizar 4 reuniones para el mejoramiento del sector educativo. En este trimestre no se realizó ninguna de las 1 programadas, alcanzando un porcentaje del 0%, debido a que durante este trimestre todo el personal apoyó en la entrega de tenis escolares.</t>
  </si>
  <si>
    <t>Justificación Trimestral: Este indicador tiene como meta anual realizar 54 programas educativos complementarios, coadyuvando en conjunto con los tres niveles de gobierno para fortalecer la rehabilitación de escuelas públicas. En este trimestre se realizaron 14 de los 13 programados. El porcentaje alcanzado fue del 107.69 %, al realizarse una actividad adicional debido a la solicitud de una escuela, brindando mayor sensibilización sobre la importancia del respeto, la igualdad y la prevención de la violencia, así como el fortalecimiento de habilidades socioemocionales y el fomento de relaciones más armoniosas dentro de la comunidad educativa.</t>
  </si>
  <si>
    <t>Justificación Trimestral: Este indicador tiene como meta anual realizar 10 reuniones con escuelas y dependencias de gobierno, llevando a cabo encuestas de valoración y seguimiento para apoyar la infraestructura de las escuelas públicas. En este trimestre se realizaron 3 de las 3 programadas, alcanzando un 100.00% de cumplimiento.</t>
  </si>
  <si>
    <t>Justificación Trimestral: Este indicador tiene como meta anual realizar 44 ejecuciones de programas educativos complementarios. En este trimestre se realizaron 11 de las 10 programadas, alcanzando un 110.00 % de cumplimiento. Se realizó una actividad adicional, lo que permitió una mayor sensibilización sobre la importancia del respeto, la igualdad y la prevención de la violencia, así como el fortalecimiento de habilidades socioemocionales y el fomento de relaciones más armoniosas dentro de la comunidad educativa.</t>
  </si>
  <si>
    <t>Justificación Trimestral: Este indicador tiene como meta anual realizar 371 actividades de fomento e impulso a la lectura en las bibliotecas públicas. En este trimestre se realizaron 86 de las 88 programadas, alcanzando un 97.73 % de cumplimiento, debido a que durante este periodo todo el personal apoyó en la entrega de tenis escolares.</t>
  </si>
  <si>
    <t>Justificación Trimestral: Este indicador tiene como meta anual realizar 45 acciones para prevenir, combatir y erradicar el acoso escolar en los centros educativos. En este trimestre se realizaron 10 de las 10 programadas, alcanzando un 100.00% de cumplimiento.</t>
  </si>
  <si>
    <t>Justificación Trimestral: Este indicador tiene como meta anual realizar 1 acción de participación ciudadana interactiva para el logro de una educación democrática, inclusiva e intercultural, propiciando el fortalecimiento del aprendizaje. En este trimestre se realizó la actividad denominada Subasta CAM, con la finalidad de apoyar a los Centros de Atención Múltiple (CAM). En dicha actividad, los alumnos presentaron obras pictóricas elaboradas por ellos mismos, como resultado de su trabajo en los talleres de expresión artística. Posteriormente, en un evento, sus pinturas fueron subastadas con el objetivo de recaudar recursos para la mejora de los CAM. Aunque no se tenía una meta programada para este trimestre, la actividad se llevó a cabo debido a su relevancia e impacto.</t>
  </si>
  <si>
    <t>Justificación Trimestral: Este indicador tiene como meta anual realizar 6,906 acciones para impulsar y fortalecer las actividades que promuevan una educación de calidad en beneficio de los alumnos en situación prioritaria. En este trimestre se realizaron 3,402 de las 3,444 programadas, alcanzando un 99.81 % de cumplimiento, debido a que quedaron pendientes de cobro 41 beneficiarios que no acudieron a recoger su cheque.</t>
  </si>
  <si>
    <t>Justificación Trimestral: Este indicador tiene como meta anual realizar 20 eventos educativos y sociales inclusivos en apoyo a los becarios y becarias. En este trimestre no se tenía una meta programada.</t>
  </si>
  <si>
    <t>Justificación Trimestral: Este indicador tiene como meta anual realizar 20 programas que propicien la protección del derecho a la educación inclusiva, equitativa, disminuyendo el nivel de deserción escolar. En este trimestre se realizó 6 de 6 programados. El porcentaje alcanzado del 100.00%.</t>
  </si>
  <si>
    <t>Justificación Trimestral: Este indicador tiene como meta anual realizar 1 actividad de apoyo al desarrollo educativo. En este trimestre se realizó 1 de 1 programada, alcanzando un 100 % de cumplimiento. La actividad consistió en el apoyo mediante la entrega de tenis escolares a todos los estudiantes de escuelas públicas de nivel básico del municipio de Benito Juárez.</t>
  </si>
  <si>
    <t>Justificación Trimestral: Este indicador tiene como meta anual realizar 173 acciones dirigidas a promover, mantener y proteger la salud de la población. En este trimestre se realizaron 69 de los 37 programados. El porcentaje alcanzado del 186.49%,  se superó la meta establecida, ya que tuvimos mayor número de solicitudes de la población para realizar brigadas.</t>
  </si>
  <si>
    <t>Justificación Trimestral: Este indicador tiene como meta anual realizar 161 brigadas de servicios de salud. En este trimestre se realizaron 67 de los 34 programados. El porcentaje alcanzado del 197.06%, se superó la meta establecida, ya que tuvimos mayor número de solicitudes de la población para realizar brigadas.</t>
  </si>
  <si>
    <t>Justificación Trimestral: Este indicador tiene como meta anual realizar 12 campañas informativas de salud. En este trimestre se realizaron 2 de las 3 programadas, alcanzando un 66.67 % de cumplimiento. No se alcanzó la meta debido a que el personal estuvo apoyando en la entrega de tenis escolares.</t>
  </si>
  <si>
    <t>Justificación Trimestral: Este indicador tiene como meta anual realizar 16,141 intervenciones en atención primaria de salud. En este trimestre se realizaron 3,792 de las 3,803 programadas, alcanzando un 99.71 % de cumplimiento. La ligera diferencia se debe a que los ciudadanos son quienes se acercan a las unidades médicas para recibir atención.</t>
  </si>
  <si>
    <t>Justificación Trimestral: Este indicador tiene como meta anual realizar 7,800 atenciones y servicios médicos gratuitos. En este trimestre se realizaron 1,183 de las 1,950 programadas, alcanzando un 60.67 % de cumplimiento. La menor cobertura se debe a que depende de que la ciudadanía acuda a solicitar las consultas médicas.</t>
  </si>
  <si>
    <t>Justificación Trimestral: Este indicador tiene como meta anual realizar 269 pláticas promocionales en temas de prevención de la salud. En este trimestre se realizaron 92 de las 78 programadas, alcanzando un 117.95 % de cumplimiento, debido a que las escuelas solicitaron adicionalmente pláticas sobre prevención de la salud.</t>
  </si>
  <si>
    <t>Justificación Trimestral: Este indicador tiene como meta anual realizar 1,686 servicios odontológicos gratuitos. En este trimestre se realizaron 425 de los 350 programados, alcanzando un 121.43 % de cumplimiento. Se superó la meta establecida debido a la mayor difusión de los servicios y a que la ciudadanía acudió a recibir la atención.</t>
  </si>
  <si>
    <t>Justificación Trimestral: Este indicador tiene como meta anual realizar 622 consultas nutricionales gratuitas. En este trimestre se realizaron 258 de las 120 programadas, alcanzando un 215.00 % de cumplimiento, debido a que la ciudadanía solicitaba activamente el servicio.</t>
  </si>
  <si>
    <t>Justificación Trimestral: Este indicador tiene como meta anual realizar 60 servicios de traslado a personas con discapacidad o movilidad reducida hacia unidades médicas. En este trimestre se realizó 1 de los 15 programados, alcanzando un 6.67 % de cumplimiento. Esto se debe a que la ciudadanía es quien solicita el servicio, y en este trimestre solo una persona lo solicitó.</t>
  </si>
  <si>
    <t>Justificación Trimestral: Este indicador tiene como meta anual realizar 5,101 acciones dirigidas a la prevención de enfermedades. En este trimestre se realizaron 1,840 de las 1,140 programadas, alcanzando un 161.40 % de cumplimiento. Esto se debe a que la ciudadanía acudió activamente a solicitar los servicios de medicina preventiva.</t>
  </si>
  <si>
    <t>Justificación Trimestral: Este indicador tiene como meta anual realizar 603 acciones dirigidas a la promoción de la salud visual. En este trimestre se realizaron 3 de las 150 programadas, alcanzando un 2.00 % de cumplimiento. No se alcanzó la meta debido a cancelaciones por parte de los pacientes que ya contaban con cita, ajenas a nuestro calendario.</t>
  </si>
  <si>
    <t>Justificación Trimestral: Este indicador tiene como meta anual realizar 36 acciones dirigidas al cuidado del medio ambiente como determinante de la salud humana. En este trimestre se realizaron 3 de las 9 programadas, alcanzando un 33.33 % de cumplimiento. Esto se debió a que el personal estuvo apoyando en la entrega de tenis escolares.</t>
  </si>
  <si>
    <t>Justificación Trimestral: Este indicador tiene como meta anual recolectar 42,700 kilos de desechos sólidos para mantener entornos saludables. En este trimestre no se recolectaron los 8,400 kilos programados, debido a que el personal estuvo apoyando en la entrega de tenis escolares y, además, no se solicitaron jornadas de recolección.</t>
  </si>
  <si>
    <t>Justificación Trimestral: Este indicador tiene como meta anual recolectar 140 kilos de medicamentos con fecha de caducidad vencida. En este trimestre se recolectaron 50 de los 35 kilos programados, alcanzando un 142.86 % de cumplimiento, debido a que la ciudadanía acudió a dejar sus medicamentos caducos.</t>
  </si>
  <si>
    <t>Justificación Trimestral: Este indicador tiene como meta anual realizar 2,774 atenciones de salud mental. En este trimestre se realizaron 1,151 de las 618 programadas, alcanzando un 186.25 % de cumplimiento. Se superó la meta debido a que se contó con otra psicóloga para brindar consultas y la ciudadanía acudió activamente a solicitar el servicio.</t>
  </si>
  <si>
    <t>Justificación Trimestral: Este indicador tiene como meta anual realizar 1,830 atenciones psicológicas gratuitas. En este trimestre se realizaron 690 de las 400 programadas, alcanzando un 172.50 % de cumplimiento. Se superó la meta gracias a que se contó con otra psicóloga para brindar consultas durante este trimestre.</t>
  </si>
  <si>
    <t>Justificación Trimestral: Este indicador tiene como meta anual realizar 853 asesoramientos enfocados en grupos poblacionales de atención prioritaria. En este trimestre se realizaron 397 de los 200 programados, alcanzando un 198.50 % de cumplimiento, debido a que la ciudadanía solicitaba activamente el servicio.</t>
  </si>
  <si>
    <t>Justificación Trimestral: Este indicador tiene como meta anual realizar 85 pláticas sobre temas prioritarios en el área de la salud mental. En este trimestre se realizaron 64 de las 16 programadas, alcanzando un 400.00 % de cumplimiento. Se superó la meta establecida debido a la mayor solicitud de pláticas en las escuelas.</t>
  </si>
  <si>
    <t>Justificación Trimestral: Este indicador tiene como meta anual realizar 6 implementaciones de acciones de evaluación y seguimiento de aspectos emocionales, de personalidad y del neurodesarrollo para niños, niñas y adolescentes. No se alcanzó la meta, ya que no se contaba físicamente con las pruebas psicométricas necesarias para la valoración, debido a que no se liberó el presupuesto para su adquisición y ejecución de la actividad.</t>
  </si>
  <si>
    <t>Justificación Trimestral: Este indicador tiene como meta anual realizar 39,192 acciones a favor de la población que habita en el municipio. En este trimestre se realizaron 11,499 de las 11049 programadas. El porcentaje alcanzado de 104.07%, para favorecer a una educación de calidad, libre de violencia, acceso a la salud, igualdad entre hombres y mujeres, mejorando su economía, dignificación laboral y bienestar social.</t>
  </si>
  <si>
    <t>AUTORIZÓ
Lic. Berenice Sosa Osorio
Secretaria Municipal de Bienestar</t>
  </si>
  <si>
    <t>Justificación Trimestral:  
El Índice Municipal de Prosperidad Compartida y Justicia Social se integra con 4 Dimensiones y 10 sub dimensiones que miden aspectos de Equidad Económica y Oportunidades de Empleo, Acceso a Servicios Básicos de Calidad, Vivienda Digna y Accesible y Participación Ciudadana y Cohesión Social con indicadores de diferentes instituciones externas e internas al municipio. En el cuarto trimestre la meta realizada se consideró igual a la programada debido a que los indicadores no han tenido actualizaciones.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</si>
</sst>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19"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2"/>
      <color theme="1"/>
      <name val="Calibri"/>
      <family val="2"/>
      <scheme val="minor"/>
    </font>
    <font>
      <b/>
      <sz val="14"/>
      <name val="Arial"/>
      <family val="2"/>
    </font>
    <font>
      <b/>
      <sz val="24"/>
      <color theme="1"/>
      <name val="Calibri"/>
      <family val="2"/>
      <scheme val="minor"/>
    </font>
    <font>
      <sz val="13"/>
      <color theme="1"/>
      <name val="Calibri"/>
      <family val="2"/>
      <scheme val="minor"/>
    </font>
    <font>
      <sz val="11"/>
      <color rgb="FF000000"/>
      <name val="Arial"/>
      <family val="2"/>
    </font>
    <font>
      <b/>
      <sz val="24"/>
      <color theme="0"/>
      <name val="Arial"/>
      <family val="2"/>
    </font>
    <font>
      <b/>
      <sz val="14"/>
      <color theme="0"/>
      <name val="Arial"/>
      <family val="2"/>
    </font>
    <font>
      <sz val="11"/>
      <color theme="0"/>
      <name val="Arial"/>
      <family val="2"/>
    </font>
    <font>
      <b/>
      <sz val="11"/>
      <color theme="1"/>
      <name val="Calibri"/>
      <family val="2"/>
      <scheme val="minor"/>
    </font>
    <font>
      <b/>
      <sz val="10"/>
      <name val="Arial"/>
      <family val="2"/>
    </font>
    <font>
      <sz val="14"/>
      <color theme="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BD2452"/>
        <bgColor indexed="64"/>
      </patternFill>
    </fill>
    <fill>
      <patternFill patternType="solid">
        <fgColor rgb="FFFDE9EB"/>
        <bgColor indexed="64"/>
      </patternFill>
    </fill>
    <fill>
      <patternFill patternType="solid">
        <fgColor theme="6" tint="0.79998168889431442"/>
        <bgColor indexed="64"/>
      </patternFill>
    </fill>
    <fill>
      <patternFill patternType="solid">
        <fgColor rgb="FFF2F2F2"/>
        <bgColor indexed="64"/>
      </patternFill>
    </fill>
    <fill>
      <patternFill patternType="solid">
        <fgColor rgb="FFF7BA10"/>
        <bgColor rgb="FF000000"/>
      </patternFill>
    </fill>
    <fill>
      <patternFill patternType="solid">
        <fgColor rgb="FFF7BA10"/>
        <bgColor indexed="64"/>
      </patternFill>
    </fill>
    <fill>
      <patternFill patternType="solid">
        <fgColor rgb="FFFADD89"/>
        <bgColor rgb="FF000000"/>
      </patternFill>
    </fill>
    <fill>
      <patternFill patternType="solid">
        <fgColor rgb="FFFADD89"/>
        <bgColor indexed="64"/>
      </patternFill>
    </fill>
    <fill>
      <patternFill patternType="solid">
        <fgColor rgb="FFF8BB13"/>
        <bgColor indexed="64"/>
      </patternFill>
    </fill>
    <fill>
      <patternFill patternType="solid">
        <fgColor rgb="FFF2B64A"/>
        <bgColor indexed="64"/>
      </patternFill>
    </fill>
    <fill>
      <patternFill patternType="solid">
        <fgColor rgb="FFEFEFEF"/>
        <bgColor indexed="64"/>
      </patternFill>
    </fill>
    <fill>
      <patternFill patternType="solid">
        <fgColor rgb="FFF2F2F4"/>
        <bgColor indexed="64"/>
      </patternFill>
    </fill>
    <fill>
      <patternFill patternType="solid">
        <fgColor rgb="FFEDEDED"/>
        <bgColor indexed="64"/>
      </patternFill>
    </fill>
  </fills>
  <borders count="204">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theme="1"/>
      </right>
      <top style="medium">
        <color indexed="64"/>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dashed">
        <color theme="1"/>
      </left>
      <right style="dashed">
        <color theme="1"/>
      </right>
      <top style="medium">
        <color indexed="64"/>
      </top>
      <bottom style="dotted">
        <color theme="1"/>
      </bottom>
      <diagonal/>
    </border>
    <border>
      <left style="dashed">
        <color theme="1"/>
      </left>
      <right style="medium">
        <color indexed="64"/>
      </right>
      <top style="medium">
        <color indexed="64"/>
      </top>
      <bottom style="dotted">
        <color theme="1"/>
      </bottom>
      <diagonal/>
    </border>
    <border>
      <left style="medium">
        <color indexed="64"/>
      </left>
      <right style="dashed">
        <color theme="1"/>
      </right>
      <top style="dashed">
        <color theme="1"/>
      </top>
      <bottom style="dashed">
        <color theme="1"/>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hair">
        <color indexed="64"/>
      </right>
      <top/>
      <bottom/>
      <diagonal/>
    </border>
    <border>
      <left style="dotted">
        <color indexed="64"/>
      </left>
      <right style="medium">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medium">
        <color indexed="64"/>
      </left>
      <right style="hair">
        <color indexed="64"/>
      </right>
      <top style="dotted">
        <color indexed="64"/>
      </top>
      <bottom style="medium">
        <color indexed="64"/>
      </bottom>
      <diagonal/>
    </border>
    <border>
      <left style="dotted">
        <color indexed="64"/>
      </left>
      <right style="medium">
        <color indexed="64"/>
      </right>
      <top style="dotted">
        <color indexed="64"/>
      </top>
      <bottom/>
      <diagonal/>
    </border>
    <border>
      <left style="medium">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medium">
        <color indexed="64"/>
      </right>
      <top/>
      <bottom style="medium">
        <color indexed="64"/>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dotted">
        <color indexed="64"/>
      </left>
      <right style="dotted">
        <color indexed="64"/>
      </right>
      <top style="dotted">
        <color indexed="64"/>
      </top>
      <bottom/>
      <diagonal/>
    </border>
    <border>
      <left/>
      <right style="dotted">
        <color indexed="64"/>
      </right>
      <top style="dotted">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right style="dashed">
        <color rgb="FF000000"/>
      </right>
      <top style="hair">
        <color indexed="64"/>
      </top>
      <bottom/>
      <diagonal/>
    </border>
    <border>
      <left/>
      <right style="medium">
        <color indexed="64"/>
      </right>
      <top style="hair">
        <color indexed="64"/>
      </top>
      <bottom style="dotted">
        <color indexed="64"/>
      </bottom>
      <diagonal/>
    </border>
    <border>
      <left style="hair">
        <color indexed="64"/>
      </left>
      <right style="hair">
        <color indexed="64"/>
      </right>
      <top/>
      <bottom style="dotted">
        <color indexed="64"/>
      </bottom>
      <diagonal/>
    </border>
    <border>
      <left/>
      <right style="hair">
        <color indexed="64"/>
      </right>
      <top style="dotted">
        <color indexed="64"/>
      </top>
      <bottom/>
      <diagonal/>
    </border>
    <border>
      <left/>
      <right style="dotted">
        <color indexed="64"/>
      </right>
      <top style="dotted">
        <color indexed="64"/>
      </top>
      <bottom style="dotted">
        <color indexed="64"/>
      </bottom>
      <diagonal/>
    </border>
    <border>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style="dotted">
        <color indexed="64"/>
      </right>
      <top style="dotted">
        <color indexed="64"/>
      </top>
      <bottom style="hair">
        <color indexed="64"/>
      </bottom>
      <diagonal/>
    </border>
    <border>
      <left/>
      <right style="dotted">
        <color indexed="64"/>
      </right>
      <top/>
      <bottom style="hair">
        <color indexed="64"/>
      </bottom>
      <diagonal/>
    </border>
    <border>
      <left style="dotted">
        <color indexed="64"/>
      </left>
      <right style="medium">
        <color indexed="64"/>
      </right>
      <top style="dotted">
        <color indexed="64"/>
      </top>
      <bottom style="hair">
        <color indexed="64"/>
      </bottom>
      <diagonal/>
    </border>
    <border>
      <left/>
      <right style="dotted">
        <color indexed="64"/>
      </right>
      <top/>
      <bottom style="dotted">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hair">
        <color indexed="64"/>
      </left>
      <right/>
      <top style="dotted">
        <color indexed="64"/>
      </top>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right style="hair">
        <color indexed="64"/>
      </right>
      <top/>
      <bottom style="dotted">
        <color indexed="64"/>
      </bottom>
      <diagonal/>
    </border>
    <border>
      <left/>
      <right style="hair">
        <color indexed="64"/>
      </right>
      <top style="dotted">
        <color indexed="64"/>
      </top>
      <bottom style="hair">
        <color indexed="64"/>
      </bottom>
      <diagonal/>
    </border>
    <border>
      <left style="dashed">
        <color theme="1"/>
      </left>
      <right/>
      <top/>
      <bottom style="dotted">
        <color indexed="64"/>
      </bottom>
      <diagonal/>
    </border>
    <border>
      <left style="dashed">
        <color theme="1"/>
      </left>
      <right/>
      <top style="dotted">
        <color indexed="64"/>
      </top>
      <bottom style="dotted">
        <color indexed="64"/>
      </bottom>
      <diagonal/>
    </border>
    <border>
      <left style="dashed">
        <color theme="1"/>
      </left>
      <right/>
      <top style="dotted">
        <color indexed="64"/>
      </top>
      <bottom/>
      <diagonal/>
    </border>
    <border>
      <left style="medium">
        <color indexed="64"/>
      </left>
      <right style="medium">
        <color indexed="64"/>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hair">
        <color indexed="64"/>
      </left>
      <right/>
      <top style="hair">
        <color indexed="64"/>
      </top>
      <bottom style="dotted">
        <color indexed="64"/>
      </bottom>
      <diagonal/>
    </border>
    <border>
      <left/>
      <right style="dashed">
        <color theme="1"/>
      </right>
      <top style="dashed">
        <color indexed="64"/>
      </top>
      <bottom/>
      <diagonal/>
    </border>
    <border>
      <left style="medium">
        <color indexed="64"/>
      </left>
      <right style="medium">
        <color indexed="64"/>
      </right>
      <top style="dotted">
        <color indexed="64"/>
      </top>
      <bottom style="hair">
        <color indexed="64"/>
      </bottom>
      <diagonal/>
    </border>
    <border>
      <left/>
      <right style="dotted">
        <color indexed="64"/>
      </right>
      <top style="hair">
        <color indexed="64"/>
      </top>
      <bottom style="dashed">
        <color indexed="64"/>
      </bottom>
      <diagonal/>
    </border>
    <border>
      <left style="dotted">
        <color indexed="64"/>
      </left>
      <right style="medium">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dotted">
        <color indexed="64"/>
      </bottom>
      <diagonal/>
    </border>
    <border>
      <left/>
      <right style="medium">
        <color indexed="64"/>
      </right>
      <top style="dotted">
        <color indexed="64"/>
      </top>
      <bottom/>
      <diagonal/>
    </border>
    <border>
      <left/>
      <right style="dotted">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medium">
        <color indexed="64"/>
      </left>
      <right style="medium">
        <color indexed="64"/>
      </right>
      <top style="hair">
        <color indexed="64"/>
      </top>
      <bottom/>
      <diagonal/>
    </border>
    <border>
      <left style="hair">
        <color indexed="64"/>
      </left>
      <right/>
      <top style="dotted">
        <color indexed="64"/>
      </top>
      <bottom style="hair">
        <color indexed="64"/>
      </bottom>
      <diagonal/>
    </border>
    <border>
      <left style="dashed">
        <color theme="1"/>
      </left>
      <right style="dashed">
        <color theme="1"/>
      </right>
      <top style="dashed">
        <color indexed="64"/>
      </top>
      <bottom/>
      <diagonal/>
    </border>
    <border>
      <left style="dashed">
        <color theme="1"/>
      </left>
      <right style="medium">
        <color indexed="64"/>
      </right>
      <top style="dotted">
        <color indexed="64"/>
      </top>
      <bottom style="dotted">
        <color indexed="64"/>
      </bottom>
      <diagonal/>
    </border>
    <border>
      <left style="dotted">
        <color indexed="64"/>
      </left>
      <right style="dotted">
        <color indexed="64"/>
      </right>
      <top style="hair">
        <color indexed="64"/>
      </top>
      <bottom style="dashed">
        <color indexed="64"/>
      </bottom>
      <diagonal/>
    </border>
    <border>
      <left style="medium">
        <color indexed="64"/>
      </left>
      <right style="medium">
        <color indexed="64"/>
      </right>
      <top/>
      <bottom style="hair">
        <color indexed="64"/>
      </bottom>
      <diagonal/>
    </border>
    <border>
      <left/>
      <right style="dashed">
        <color theme="1"/>
      </right>
      <top style="hair">
        <color indexed="64"/>
      </top>
      <bottom/>
      <diagonal/>
    </border>
    <border>
      <left style="hair">
        <color indexed="64"/>
      </left>
      <right style="medium">
        <color indexed="64"/>
      </right>
      <top/>
      <bottom/>
      <diagonal/>
    </border>
    <border>
      <left style="dotted">
        <color indexed="64"/>
      </left>
      <right style="dotted">
        <color indexed="64"/>
      </right>
      <top/>
      <bottom/>
      <diagonal/>
    </border>
    <border>
      <left/>
      <right style="dashed">
        <color theme="1"/>
      </right>
      <top style="dashed">
        <color indexed="64"/>
      </top>
      <bottom style="hair">
        <color indexed="64"/>
      </bottom>
      <diagonal/>
    </border>
    <border>
      <left/>
      <right style="dashed">
        <color theme="1"/>
      </right>
      <top style="hair">
        <color indexed="64"/>
      </top>
      <bottom style="hair">
        <color indexed="64"/>
      </bottom>
      <diagonal/>
    </border>
    <border>
      <left style="hair">
        <color indexed="64"/>
      </left>
      <right style="hair">
        <color indexed="64"/>
      </right>
      <top style="dotted">
        <color indexed="64"/>
      </top>
      <bottom/>
      <diagonal/>
    </border>
    <border>
      <left style="dotted">
        <color indexed="64"/>
      </left>
      <right style="dotted">
        <color indexed="64"/>
      </right>
      <top style="hair">
        <color indexed="64"/>
      </top>
      <bottom/>
      <diagonal/>
    </border>
    <border>
      <left/>
      <right style="dashed">
        <color theme="1"/>
      </right>
      <top/>
      <bottom style="hair">
        <color indexed="64"/>
      </bottom>
      <diagonal/>
    </border>
    <border>
      <left/>
      <right style="hair">
        <color indexed="64"/>
      </right>
      <top style="dotted">
        <color indexed="64"/>
      </top>
      <bottom style="dotted">
        <color indexed="64"/>
      </bottom>
      <diagonal/>
    </border>
    <border>
      <left style="hair">
        <color indexed="64"/>
      </left>
      <right/>
      <top/>
      <bottom style="dotted">
        <color indexed="64"/>
      </bottom>
      <diagonal/>
    </border>
    <border>
      <left/>
      <right style="dashed">
        <color theme="1"/>
      </right>
      <top/>
      <bottom/>
      <diagonal/>
    </border>
    <border>
      <left style="dashed">
        <color theme="1"/>
      </left>
      <right style="dashed">
        <color theme="1"/>
      </right>
      <top/>
      <bottom/>
      <diagonal/>
    </border>
    <border>
      <left/>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hair">
        <color indexed="64"/>
      </left>
      <right style="dotted">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style="dotted">
        <color indexed="64"/>
      </bottom>
      <diagonal/>
    </border>
    <border>
      <left style="thin">
        <color indexed="64"/>
      </left>
      <right style="hair">
        <color indexed="64"/>
      </right>
      <top style="medium">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diagonal/>
    </border>
    <border>
      <left style="medium">
        <color indexed="64"/>
      </left>
      <right style="dotted">
        <color indexed="64"/>
      </right>
      <top style="dotted">
        <color indexed="64"/>
      </top>
      <bottom style="dotted">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top style="dashed">
        <color theme="1"/>
      </top>
      <bottom/>
      <diagonal/>
    </border>
    <border>
      <left style="hair">
        <color indexed="64"/>
      </left>
      <right/>
      <top style="hair">
        <color indexed="64"/>
      </top>
      <bottom/>
      <diagonal/>
    </border>
    <border>
      <left style="hair">
        <color indexed="64"/>
      </left>
      <right/>
      <top style="dashed">
        <color theme="1"/>
      </top>
      <bottom style="dashed">
        <color theme="1"/>
      </bottom>
      <diagonal/>
    </border>
    <border>
      <left style="hair">
        <color indexed="64"/>
      </left>
      <right/>
      <top style="dashed">
        <color theme="1"/>
      </top>
      <bottom style="hair">
        <color indexed="64"/>
      </bottom>
      <diagonal/>
    </border>
    <border>
      <left style="hair">
        <color indexed="64"/>
      </left>
      <right/>
      <top/>
      <bottom style="dashed">
        <color theme="1"/>
      </bottom>
      <diagonal/>
    </border>
    <border>
      <left style="hair">
        <color indexed="64"/>
      </left>
      <right style="dashed">
        <color theme="1"/>
      </right>
      <top style="dashed">
        <color theme="1"/>
      </top>
      <bottom style="dashed">
        <color theme="1"/>
      </bottom>
      <diagonal/>
    </border>
    <border>
      <left style="dotted">
        <color indexed="64"/>
      </left>
      <right/>
      <top style="dotted">
        <color indexed="64"/>
      </top>
      <bottom style="dotted">
        <color indexed="64"/>
      </bottom>
      <diagonal/>
    </border>
    <border>
      <left style="hair">
        <color indexed="64"/>
      </left>
      <right style="hair">
        <color indexed="64"/>
      </right>
      <top style="dashed">
        <color theme="1"/>
      </top>
      <bottom style="medium">
        <color indexed="64"/>
      </bottom>
      <diagonal/>
    </border>
    <border>
      <left style="medium">
        <color indexed="64"/>
      </left>
      <right style="dotted">
        <color indexed="64"/>
      </right>
      <top style="dotted">
        <color indexed="64"/>
      </top>
      <bottom style="medium">
        <color indexed="64"/>
      </bottom>
      <diagonal/>
    </border>
    <border>
      <left style="dashed">
        <color theme="1"/>
      </left>
      <right style="medium">
        <color indexed="64"/>
      </right>
      <top style="hair">
        <color indexed="64"/>
      </top>
      <bottom style="dotted">
        <color indexed="64"/>
      </bottom>
      <diagonal/>
    </border>
    <border>
      <left style="medium">
        <color indexed="64"/>
      </left>
      <right style="dotted">
        <color indexed="64"/>
      </right>
      <top style="medium">
        <color indexed="64"/>
      </top>
      <bottom style="dashed">
        <color indexed="64"/>
      </bottom>
      <diagonal/>
    </border>
    <border>
      <left style="dotted">
        <color indexed="64"/>
      </left>
      <right style="dotted">
        <color indexed="64"/>
      </right>
      <top style="medium">
        <color indexed="64"/>
      </top>
      <bottom style="dashed">
        <color indexed="64"/>
      </bottom>
      <diagonal/>
    </border>
    <border>
      <left style="dotted">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bottom/>
      <diagonal/>
    </border>
    <border>
      <left style="dotted">
        <color indexed="64"/>
      </left>
      <right/>
      <top/>
      <bottom/>
      <diagonal/>
    </border>
    <border>
      <left/>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ashed">
        <color theme="1"/>
      </left>
      <right/>
      <top/>
      <bottom/>
      <diagonal/>
    </border>
    <border>
      <left style="medium">
        <color theme="1"/>
      </left>
      <right style="dashed">
        <color theme="1"/>
      </right>
      <top/>
      <bottom/>
      <diagonal/>
    </border>
    <border>
      <left style="dotted">
        <color indexed="64"/>
      </left>
      <right style="hair">
        <color indexed="64"/>
      </right>
      <top/>
      <bottom/>
      <diagonal/>
    </border>
    <border>
      <left style="medium">
        <color indexed="64"/>
      </left>
      <right style="hair">
        <color indexed="64"/>
      </right>
      <top style="dotted">
        <color indexed="64"/>
      </top>
      <bottom style="hair">
        <color indexed="64"/>
      </bottom>
      <diagonal/>
    </border>
    <border>
      <left style="hair">
        <color indexed="64"/>
      </left>
      <right style="medium">
        <color indexed="64"/>
      </right>
      <top style="dotted">
        <color indexed="64"/>
      </top>
      <bottom style="hair">
        <color indexed="64"/>
      </bottom>
      <diagonal/>
    </border>
    <border>
      <left style="medium">
        <color indexed="64"/>
      </left>
      <right style="hair">
        <color indexed="64"/>
      </right>
      <top style="dotted">
        <color indexed="64"/>
      </top>
      <bottom/>
      <diagonal/>
    </border>
    <border>
      <left/>
      <right style="dashed">
        <color theme="1"/>
      </right>
      <top style="dashed">
        <color theme="1"/>
      </top>
      <bottom style="dashed">
        <color theme="1"/>
      </bottom>
      <diagonal/>
    </border>
    <border>
      <left style="dashed">
        <color theme="1"/>
      </left>
      <right/>
      <top style="dashed">
        <color theme="1"/>
      </top>
      <bottom style="dashed">
        <color theme="1"/>
      </bottom>
      <diagonal/>
    </border>
    <border>
      <left style="medium">
        <color theme="1"/>
      </left>
      <right style="dashed">
        <color theme="1"/>
      </right>
      <top style="dashed">
        <color theme="1"/>
      </top>
      <bottom style="dashed">
        <color theme="1"/>
      </bottom>
      <diagonal/>
    </border>
    <border>
      <left style="medium">
        <color indexed="64"/>
      </left>
      <right style="dotted">
        <color indexed="64"/>
      </right>
      <top/>
      <bottom style="dotted">
        <color indexed="64"/>
      </bottom>
      <diagonal/>
    </border>
    <border>
      <left style="dotted">
        <color indexed="64"/>
      </left>
      <right style="hair">
        <color indexed="64"/>
      </right>
      <top/>
      <bottom style="dotted">
        <color indexed="64"/>
      </bottom>
      <diagonal/>
    </border>
    <border>
      <left style="dotted">
        <color indexed="64"/>
      </left>
      <right style="medium">
        <color indexed="64"/>
      </right>
      <top/>
      <bottom style="medium">
        <color indexed="64"/>
      </bottom>
      <diagonal/>
    </border>
  </borders>
  <cellStyleXfs count="3">
    <xf numFmtId="0" fontId="0" fillId="0" borderId="0"/>
    <xf numFmtId="44" fontId="7" fillId="0" borderId="0" applyFont="0" applyFill="0" applyBorder="0" applyAlignment="0" applyProtection="0"/>
    <xf numFmtId="0" fontId="7" fillId="0" borderId="0"/>
  </cellStyleXfs>
  <cellXfs count="447">
    <xf numFmtId="0" fontId="0" fillId="0" borderId="0" xfId="0"/>
    <xf numFmtId="0" fontId="0" fillId="5" borderId="0" xfId="0" applyFill="1"/>
    <xf numFmtId="0" fontId="6" fillId="3" borderId="1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2" xfId="0" applyFont="1" applyFill="1" applyBorder="1" applyAlignment="1">
      <alignment horizontal="center" vertical="center" wrapText="1"/>
    </xf>
    <xf numFmtId="164" fontId="6" fillId="3" borderId="23" xfId="1" applyNumberFormat="1" applyFont="1" applyFill="1" applyBorder="1" applyAlignment="1">
      <alignment horizontal="center" vertical="center" wrapText="1"/>
    </xf>
    <xf numFmtId="3" fontId="3" fillId="7" borderId="18"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3" fontId="3" fillId="7" borderId="19" xfId="0" applyNumberFormat="1" applyFont="1" applyFill="1" applyBorder="1" applyAlignment="1">
      <alignment horizontal="center" vertical="center" wrapText="1"/>
    </xf>
    <xf numFmtId="10" fontId="0" fillId="4" borderId="29" xfId="0" applyNumberFormat="1" applyFill="1" applyBorder="1" applyAlignment="1">
      <alignment horizontal="center" vertical="center" wrapText="1"/>
    </xf>
    <xf numFmtId="10" fontId="0" fillId="4" borderId="30" xfId="0" applyNumberFormat="1" applyFill="1" applyBorder="1" applyAlignment="1">
      <alignment horizontal="center" vertical="center" wrapText="1"/>
    </xf>
    <xf numFmtId="44" fontId="3" fillId="2" borderId="36" xfId="1" applyFont="1" applyFill="1" applyBorder="1" applyAlignment="1">
      <alignment horizontal="center" vertical="center" wrapText="1"/>
    </xf>
    <xf numFmtId="44" fontId="3" fillId="2" borderId="37" xfId="1" applyFont="1" applyFill="1" applyBorder="1" applyAlignment="1">
      <alignment horizontal="center" vertical="center" wrapText="1"/>
    </xf>
    <xf numFmtId="44" fontId="3" fillId="2" borderId="38" xfId="1" applyFont="1" applyFill="1" applyBorder="1" applyAlignment="1">
      <alignment horizontal="center" vertical="center" wrapText="1"/>
    </xf>
    <xf numFmtId="44" fontId="3" fillId="2" borderId="39" xfId="1" applyFont="1" applyFill="1" applyBorder="1" applyAlignment="1">
      <alignment horizontal="center" vertical="center" wrapText="1"/>
    </xf>
    <xf numFmtId="44" fontId="3" fillId="2" borderId="40" xfId="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44" fontId="3" fillId="2" borderId="41" xfId="1" applyFont="1" applyFill="1" applyBorder="1" applyAlignment="1">
      <alignment horizontal="center" vertical="center" wrapText="1"/>
    </xf>
    <xf numFmtId="44" fontId="3" fillId="2" borderId="1" xfId="1" applyFont="1" applyFill="1" applyBorder="1" applyAlignment="1">
      <alignment horizontal="center" vertical="center" wrapText="1"/>
    </xf>
    <xf numFmtId="44" fontId="3" fillId="2" borderId="28" xfId="1" applyFont="1" applyFill="1" applyBorder="1" applyAlignment="1">
      <alignment horizontal="center" vertical="center" wrapText="1"/>
    </xf>
    <xf numFmtId="44" fontId="3" fillId="2" borderId="42" xfId="1" applyFont="1" applyFill="1" applyBorder="1" applyAlignment="1">
      <alignment horizontal="center" vertical="center" wrapText="1"/>
    </xf>
    <xf numFmtId="44" fontId="3" fillId="2" borderId="43" xfId="1" applyFont="1" applyFill="1" applyBorder="1" applyAlignment="1">
      <alignment horizontal="center" vertical="center" wrapText="1"/>
    </xf>
    <xf numFmtId="3" fontId="3" fillId="2" borderId="31" xfId="0" applyNumberFormat="1" applyFont="1" applyFill="1" applyBorder="1" applyAlignment="1">
      <alignment horizontal="center" vertical="center" wrapText="1"/>
    </xf>
    <xf numFmtId="3" fontId="3" fillId="2" borderId="44" xfId="0" applyNumberFormat="1" applyFont="1" applyFill="1" applyBorder="1" applyAlignment="1">
      <alignment horizontal="center" vertical="center" wrapText="1"/>
    </xf>
    <xf numFmtId="44" fontId="3" fillId="2" borderId="45" xfId="1" applyFont="1" applyFill="1" applyBorder="1" applyAlignment="1">
      <alignment horizontal="center" vertical="center" wrapText="1"/>
    </xf>
    <xf numFmtId="44" fontId="3" fillId="2" borderId="32" xfId="1" applyFont="1" applyFill="1" applyBorder="1" applyAlignment="1">
      <alignment horizontal="center" vertical="center" wrapText="1"/>
    </xf>
    <xf numFmtId="44" fontId="3" fillId="2" borderId="33" xfId="1" applyFont="1" applyFill="1" applyBorder="1" applyAlignment="1">
      <alignment horizontal="center" vertical="center" wrapText="1"/>
    </xf>
    <xf numFmtId="44" fontId="3" fillId="2" borderId="46" xfId="1" applyFont="1" applyFill="1" applyBorder="1" applyAlignment="1">
      <alignment horizontal="center" vertical="center" wrapText="1"/>
    </xf>
    <xf numFmtId="44" fontId="3" fillId="2" borderId="47" xfId="1" applyFont="1" applyFill="1" applyBorder="1" applyAlignment="1">
      <alignment horizontal="center" vertical="center" wrapText="1"/>
    </xf>
    <xf numFmtId="3" fontId="3" fillId="2" borderId="35" xfId="0" applyNumberFormat="1" applyFont="1" applyFill="1" applyBorder="1" applyAlignment="1">
      <alignment horizontal="center" vertical="center" wrapText="1"/>
    </xf>
    <xf numFmtId="3" fontId="3" fillId="2" borderId="48"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10" fontId="0" fillId="4" borderId="31" xfId="0" applyNumberForma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28" xfId="0" applyNumberFormat="1" applyFont="1" applyFill="1" applyBorder="1" applyAlignment="1">
      <alignment horizontal="center" vertical="center" wrapText="1"/>
    </xf>
    <xf numFmtId="10" fontId="0" fillId="4" borderId="50" xfId="0" applyNumberFormat="1" applyFill="1" applyBorder="1" applyAlignment="1">
      <alignment horizontal="center" vertical="center" wrapText="1"/>
    </xf>
    <xf numFmtId="10" fontId="0" fillId="4" borderId="18" xfId="0" applyNumberFormat="1" applyFill="1" applyBorder="1" applyAlignment="1">
      <alignment horizontal="center" vertical="center" wrapText="1"/>
    </xf>
    <xf numFmtId="0" fontId="3" fillId="3" borderId="5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53" xfId="0" applyFont="1" applyFill="1" applyBorder="1" applyAlignment="1">
      <alignment horizontal="center" vertical="center" wrapText="1"/>
    </xf>
    <xf numFmtId="3" fontId="3" fillId="5" borderId="53" xfId="0" applyNumberFormat="1" applyFont="1" applyFill="1" applyBorder="1" applyAlignment="1">
      <alignment horizontal="center" vertical="center" wrapText="1"/>
    </xf>
    <xf numFmtId="3" fontId="3" fillId="5" borderId="52" xfId="0" applyNumberFormat="1" applyFont="1" applyFill="1" applyBorder="1" applyAlignment="1">
      <alignment horizontal="center" vertical="center" wrapText="1"/>
    </xf>
    <xf numFmtId="0" fontId="3" fillId="5" borderId="55" xfId="0" applyFont="1" applyFill="1" applyBorder="1" applyAlignment="1">
      <alignment horizontal="center" vertical="center" wrapText="1"/>
    </xf>
    <xf numFmtId="3" fontId="3" fillId="5" borderId="55" xfId="0" applyNumberFormat="1" applyFont="1" applyFill="1" applyBorder="1" applyAlignment="1">
      <alignment horizontal="center" vertical="center" wrapText="1"/>
    </xf>
    <xf numFmtId="3" fontId="3" fillId="5" borderId="56"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44" fontId="3" fillId="2" borderId="4" xfId="1" applyFont="1" applyFill="1" applyBorder="1" applyAlignment="1">
      <alignment horizontal="center" vertical="center" wrapText="1"/>
    </xf>
    <xf numFmtId="0" fontId="3" fillId="3" borderId="30" xfId="0" applyFont="1" applyFill="1" applyBorder="1" applyAlignment="1">
      <alignment horizontal="center" vertical="center" wrapText="1"/>
    </xf>
    <xf numFmtId="44" fontId="3" fillId="2" borderId="31" xfId="1" applyFont="1" applyFill="1" applyBorder="1" applyAlignment="1">
      <alignment horizontal="center" vertical="center" wrapText="1"/>
    </xf>
    <xf numFmtId="164" fontId="6" fillId="3" borderId="30" xfId="1" applyNumberFormat="1" applyFont="1" applyFill="1" applyBorder="1" applyAlignment="1">
      <alignment horizontal="center" vertical="center" wrapText="1"/>
    </xf>
    <xf numFmtId="44" fontId="3" fillId="2" borderId="35" xfId="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164" fontId="4" fillId="3" borderId="22" xfId="0" applyNumberFormat="1" applyFont="1" applyFill="1" applyBorder="1" applyAlignment="1">
      <alignment horizontal="center" vertical="center" wrapText="1"/>
    </xf>
    <xf numFmtId="164" fontId="4" fillId="3" borderId="60" xfId="0" applyNumberFormat="1" applyFont="1" applyFill="1" applyBorder="1" applyAlignment="1">
      <alignment horizontal="center" vertical="center" wrapText="1"/>
    </xf>
    <xf numFmtId="164" fontId="3" fillId="3" borderId="61" xfId="0" applyNumberFormat="1" applyFont="1" applyFill="1" applyBorder="1" applyAlignment="1">
      <alignment horizontal="center" vertical="center" wrapText="1"/>
    </xf>
    <xf numFmtId="164" fontId="3" fillId="3" borderId="62" xfId="0" applyNumberFormat="1" applyFont="1" applyFill="1" applyBorder="1" applyAlignment="1">
      <alignment horizontal="center" vertical="center" wrapText="1"/>
    </xf>
    <xf numFmtId="164" fontId="3" fillId="3" borderId="63" xfId="0" applyNumberFormat="1" applyFont="1" applyFill="1" applyBorder="1" applyAlignment="1">
      <alignment horizontal="center" vertical="center" wrapText="1"/>
    </xf>
    <xf numFmtId="0" fontId="6" fillId="3" borderId="57" xfId="0" applyFont="1" applyFill="1" applyBorder="1" applyAlignment="1">
      <alignment horizontal="center" vertical="center" wrapText="1"/>
    </xf>
    <xf numFmtId="3" fontId="3" fillId="5" borderId="41" xfId="0" applyNumberFormat="1" applyFont="1" applyFill="1" applyBorder="1" applyAlignment="1">
      <alignment horizontal="center" vertical="center" wrapText="1"/>
    </xf>
    <xf numFmtId="44" fontId="3" fillId="2" borderId="59" xfId="1" applyFont="1" applyFill="1" applyBorder="1" applyAlignment="1">
      <alignment horizontal="center" vertical="center" wrapText="1"/>
    </xf>
    <xf numFmtId="44" fontId="3" fillId="2" borderId="5" xfId="1" applyFont="1" applyFill="1" applyBorder="1" applyAlignment="1">
      <alignment horizontal="center" vertical="center" wrapText="1"/>
    </xf>
    <xf numFmtId="44" fontId="3" fillId="2" borderId="30" xfId="1" applyFont="1" applyFill="1" applyBorder="1" applyAlignment="1">
      <alignment horizontal="center" vertical="center" wrapText="1"/>
    </xf>
    <xf numFmtId="44" fontId="3" fillId="2" borderId="44" xfId="1" applyFont="1" applyFill="1" applyBorder="1" applyAlignment="1">
      <alignment horizontal="center" vertical="center" wrapText="1"/>
    </xf>
    <xf numFmtId="44" fontId="3" fillId="2" borderId="30" xfId="1" applyFont="1" applyFill="1" applyBorder="1" applyAlignment="1">
      <alignment horizontal="right" vertical="center" wrapText="1"/>
    </xf>
    <xf numFmtId="44" fontId="3" fillId="2" borderId="34" xfId="1" applyFont="1" applyFill="1" applyBorder="1" applyAlignment="1">
      <alignment horizontal="center" vertical="center" wrapText="1"/>
    </xf>
    <xf numFmtId="10" fontId="0" fillId="4" borderId="65" xfId="0" applyNumberFormat="1" applyFill="1" applyBorder="1" applyAlignment="1">
      <alignment horizontal="center" vertical="center" wrapText="1"/>
    </xf>
    <xf numFmtId="3" fontId="3" fillId="2" borderId="64"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top"/>
    </xf>
    <xf numFmtId="3" fontId="3" fillId="0" borderId="53" xfId="0" applyNumberFormat="1" applyFont="1" applyBorder="1" applyAlignment="1">
      <alignment horizontal="center" vertical="center" wrapText="1"/>
    </xf>
    <xf numFmtId="10" fontId="11" fillId="4" borderId="67" xfId="0" applyNumberFormat="1" applyFont="1" applyFill="1" applyBorder="1" applyAlignment="1">
      <alignment horizontal="center" vertical="center" wrapText="1"/>
    </xf>
    <xf numFmtId="8" fontId="3" fillId="2" borderId="44" xfId="1"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3" fontId="3" fillId="0" borderId="52" xfId="0" applyNumberFormat="1" applyFont="1" applyBorder="1" applyAlignment="1">
      <alignment horizontal="center" vertical="center" wrapText="1"/>
    </xf>
    <xf numFmtId="3" fontId="3" fillId="0" borderId="55" xfId="0" applyNumberFormat="1" applyFont="1" applyBorder="1" applyAlignment="1">
      <alignment horizontal="center" vertical="center" wrapText="1"/>
    </xf>
    <xf numFmtId="0" fontId="0" fillId="0" borderId="72" xfId="0" applyBorder="1"/>
    <xf numFmtId="0" fontId="0" fillId="0" borderId="25" xfId="0" applyBorder="1"/>
    <xf numFmtId="0" fontId="14" fillId="10" borderId="54"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19" xfId="0" applyFont="1" applyFill="1" applyBorder="1" applyAlignment="1">
      <alignment horizontal="center" vertical="center" wrapText="1"/>
    </xf>
    <xf numFmtId="0" fontId="1" fillId="13" borderId="18" xfId="0" applyFont="1" applyFill="1" applyBorder="1" applyAlignment="1">
      <alignment horizontal="center" vertical="center" wrapText="1"/>
    </xf>
    <xf numFmtId="0" fontId="1" fillId="13" borderId="19" xfId="0" applyFont="1" applyFill="1" applyBorder="1" applyAlignment="1">
      <alignment horizontal="center" vertical="center" wrapText="1"/>
    </xf>
    <xf numFmtId="3" fontId="3" fillId="5" borderId="71" xfId="0" applyNumberFormat="1" applyFont="1" applyFill="1" applyBorder="1" applyAlignment="1">
      <alignment horizontal="center" vertical="center" wrapText="1"/>
    </xf>
    <xf numFmtId="3" fontId="3" fillId="5" borderId="76" xfId="0" applyNumberFormat="1" applyFont="1" applyFill="1" applyBorder="1" applyAlignment="1">
      <alignment horizontal="center" vertical="center" wrapText="1"/>
    </xf>
    <xf numFmtId="3" fontId="3" fillId="5" borderId="77" xfId="0" applyNumberFormat="1" applyFont="1" applyFill="1" applyBorder="1" applyAlignment="1">
      <alignment horizontal="center" vertical="center" wrapText="1"/>
    </xf>
    <xf numFmtId="10" fontId="11" fillId="4" borderId="15" xfId="0" applyNumberFormat="1" applyFont="1" applyFill="1" applyBorder="1" applyAlignment="1">
      <alignment horizontal="center" vertical="center" wrapText="1"/>
    </xf>
    <xf numFmtId="10" fontId="11" fillId="4" borderId="78" xfId="0" applyNumberFormat="1" applyFont="1" applyFill="1" applyBorder="1" applyAlignment="1">
      <alignment horizontal="center" vertical="center" wrapText="1"/>
    </xf>
    <xf numFmtId="0" fontId="15" fillId="14" borderId="80" xfId="2" applyFont="1" applyFill="1" applyBorder="1" applyAlignment="1">
      <alignment horizontal="center" vertical="center" wrapText="1"/>
    </xf>
    <xf numFmtId="0" fontId="15" fillId="14" borderId="81" xfId="2" applyFont="1" applyFill="1" applyBorder="1" applyAlignment="1">
      <alignment horizontal="center" vertical="center" wrapText="1"/>
    </xf>
    <xf numFmtId="0" fontId="5" fillId="10" borderId="82" xfId="0" applyFont="1" applyFill="1" applyBorder="1" applyAlignment="1">
      <alignment horizontal="center" vertical="center" wrapText="1"/>
    </xf>
    <xf numFmtId="0" fontId="15" fillId="14" borderId="70" xfId="2" applyFont="1" applyFill="1" applyBorder="1" applyAlignment="1">
      <alignment horizontal="center" vertical="center" wrapText="1"/>
    </xf>
    <xf numFmtId="0" fontId="5" fillId="10" borderId="75" xfId="0" applyFont="1" applyFill="1" applyBorder="1" applyAlignment="1">
      <alignment horizontal="center" vertical="center" wrapText="1"/>
    </xf>
    <xf numFmtId="0" fontId="4" fillId="15" borderId="83" xfId="0" applyFont="1" applyFill="1" applyBorder="1" applyAlignment="1">
      <alignment horizontal="left" vertical="center" wrapText="1"/>
    </xf>
    <xf numFmtId="0" fontId="6" fillId="13" borderId="84" xfId="2" applyFont="1" applyFill="1" applyBorder="1" applyAlignment="1">
      <alignment horizontal="justify" vertical="center" wrapText="1"/>
    </xf>
    <xf numFmtId="0" fontId="6" fillId="13" borderId="85" xfId="2" applyFont="1" applyFill="1" applyBorder="1" applyAlignment="1">
      <alignment horizontal="justify" vertical="center" wrapText="1"/>
    </xf>
    <xf numFmtId="0" fontId="6" fillId="13" borderId="86" xfId="0" applyFont="1" applyFill="1" applyBorder="1" applyAlignment="1">
      <alignment horizontal="center" vertical="center" wrapText="1"/>
    </xf>
    <xf numFmtId="0" fontId="6" fillId="13" borderId="67" xfId="2" applyFont="1" applyFill="1" applyBorder="1" applyAlignment="1">
      <alignment horizontal="left" vertical="center" wrapText="1"/>
    </xf>
    <xf numFmtId="0" fontId="6" fillId="13" borderId="87" xfId="0" applyFont="1" applyFill="1" applyBorder="1" applyAlignment="1">
      <alignment horizontal="center" vertical="center" wrapText="1"/>
    </xf>
    <xf numFmtId="0" fontId="3" fillId="3" borderId="89" xfId="2" applyFont="1" applyFill="1" applyBorder="1" applyAlignment="1">
      <alignment horizontal="justify" vertical="center" wrapText="1"/>
    </xf>
    <xf numFmtId="0" fontId="6" fillId="3" borderId="90" xfId="2" applyFont="1" applyFill="1" applyBorder="1" applyAlignment="1">
      <alignment horizontal="justify" vertical="center" wrapText="1"/>
    </xf>
    <xf numFmtId="0" fontId="3" fillId="3" borderId="86" xfId="0" applyFont="1" applyFill="1" applyBorder="1" applyAlignment="1">
      <alignment horizontal="center" vertical="center" wrapText="1"/>
    </xf>
    <xf numFmtId="0" fontId="6" fillId="3" borderId="67" xfId="2" applyFont="1" applyFill="1" applyBorder="1" applyAlignment="1">
      <alignment horizontal="left" vertical="center" wrapText="1"/>
    </xf>
    <xf numFmtId="0" fontId="6" fillId="3" borderId="87" xfId="0" applyFont="1" applyFill="1" applyBorder="1" applyAlignment="1">
      <alignment horizontal="center" vertical="center" wrapText="1"/>
    </xf>
    <xf numFmtId="0" fontId="3" fillId="13" borderId="91" xfId="2" applyFont="1" applyFill="1" applyBorder="1" applyAlignment="1">
      <alignment horizontal="justify" vertical="center" wrapText="1"/>
    </xf>
    <xf numFmtId="0" fontId="3" fillId="13" borderId="89" xfId="2" applyFont="1" applyFill="1" applyBorder="1" applyAlignment="1">
      <alignment horizontal="justify" vertical="center" wrapText="1"/>
    </xf>
    <xf numFmtId="0" fontId="3" fillId="13" borderId="92" xfId="0" applyFont="1" applyFill="1" applyBorder="1" applyAlignment="1">
      <alignment horizontal="center" vertical="center" wrapText="1"/>
    </xf>
    <xf numFmtId="0" fontId="3" fillId="13" borderId="67" xfId="2" applyFont="1" applyFill="1" applyBorder="1" applyAlignment="1">
      <alignment horizontal="left" vertical="center" wrapText="1"/>
    </xf>
    <xf numFmtId="0" fontId="3" fillId="13" borderId="87" xfId="0" applyFont="1" applyFill="1" applyBorder="1" applyAlignment="1">
      <alignment horizontal="center" vertical="center" wrapText="1"/>
    </xf>
    <xf numFmtId="0" fontId="3" fillId="16" borderId="91" xfId="2" applyFont="1" applyFill="1" applyBorder="1" applyAlignment="1">
      <alignment horizontal="justify" vertical="center" wrapText="1"/>
    </xf>
    <xf numFmtId="0" fontId="3" fillId="16" borderId="89" xfId="2" applyFont="1" applyFill="1" applyBorder="1" applyAlignment="1">
      <alignment horizontal="justify" vertical="center" wrapText="1"/>
    </xf>
    <xf numFmtId="0" fontId="3" fillId="3" borderId="93" xfId="0" applyFont="1" applyFill="1" applyBorder="1" applyAlignment="1">
      <alignment horizontal="center" vertical="center" wrapText="1"/>
    </xf>
    <xf numFmtId="0" fontId="3" fillId="16" borderId="67" xfId="2" applyFont="1" applyFill="1" applyBorder="1" applyAlignment="1">
      <alignment horizontal="left" vertical="center" wrapText="1"/>
    </xf>
    <xf numFmtId="0" fontId="3" fillId="3" borderId="87" xfId="0" applyFont="1" applyFill="1" applyBorder="1" applyAlignment="1">
      <alignment horizontal="center" vertical="center" wrapText="1"/>
    </xf>
    <xf numFmtId="0" fontId="3" fillId="3" borderId="95" xfId="0" applyFont="1" applyFill="1" applyBorder="1" applyAlignment="1">
      <alignment horizontal="center" vertical="center" wrapText="1"/>
    </xf>
    <xf numFmtId="0" fontId="3" fillId="3" borderId="96"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99" xfId="0" applyFont="1" applyFill="1" applyBorder="1" applyAlignment="1">
      <alignment horizontal="center" vertical="center" wrapText="1"/>
    </xf>
    <xf numFmtId="3" fontId="3" fillId="5" borderId="97" xfId="0" applyNumberFormat="1" applyFont="1" applyFill="1" applyBorder="1" applyAlignment="1">
      <alignment horizontal="center" vertical="center" wrapText="1"/>
    </xf>
    <xf numFmtId="3" fontId="3" fillId="5" borderId="98" xfId="0" applyNumberFormat="1" applyFont="1" applyFill="1" applyBorder="1" applyAlignment="1">
      <alignment horizontal="center" vertical="center" wrapText="1"/>
    </xf>
    <xf numFmtId="3" fontId="3" fillId="5" borderId="99" xfId="0" applyNumberFormat="1" applyFont="1" applyFill="1" applyBorder="1" applyAlignment="1">
      <alignment horizontal="center" vertical="center" wrapText="1"/>
    </xf>
    <xf numFmtId="0" fontId="3" fillId="16" borderId="102" xfId="2" applyFont="1" applyFill="1" applyBorder="1" applyAlignment="1">
      <alignment horizontal="justify" vertical="center" wrapText="1"/>
    </xf>
    <xf numFmtId="0" fontId="3" fillId="16" borderId="103" xfId="2" applyFont="1" applyFill="1" applyBorder="1" applyAlignment="1">
      <alignment horizontal="justify" vertical="center" wrapText="1"/>
    </xf>
    <xf numFmtId="0" fontId="4" fillId="16" borderId="67" xfId="2" applyFont="1" applyFill="1" applyBorder="1" applyAlignment="1">
      <alignment horizontal="left" vertical="center" wrapText="1"/>
    </xf>
    <xf numFmtId="0" fontId="4" fillId="13" borderId="104" xfId="2" applyFont="1" applyFill="1" applyBorder="1" applyAlignment="1">
      <alignment horizontal="justify" vertical="center" wrapText="1"/>
    </xf>
    <xf numFmtId="0" fontId="3" fillId="13" borderId="105" xfId="2" applyFont="1" applyFill="1" applyBorder="1" applyAlignment="1">
      <alignment horizontal="justify" vertical="center" wrapText="1"/>
    </xf>
    <xf numFmtId="0" fontId="3" fillId="13" borderId="86" xfId="0" applyFont="1" applyFill="1" applyBorder="1" applyAlignment="1">
      <alignment horizontal="center" vertical="center" wrapText="1"/>
    </xf>
    <xf numFmtId="0" fontId="3" fillId="3" borderId="103" xfId="2" applyFont="1" applyFill="1" applyBorder="1" applyAlignment="1">
      <alignment horizontal="justify" vertical="center" wrapText="1"/>
    </xf>
    <xf numFmtId="0" fontId="3" fillId="3" borderId="106" xfId="2" applyFont="1" applyFill="1" applyBorder="1" applyAlignment="1">
      <alignment horizontal="justify" vertical="center" wrapText="1"/>
    </xf>
    <xf numFmtId="0" fontId="3" fillId="3" borderId="67" xfId="2" applyFont="1" applyFill="1" applyBorder="1" applyAlignment="1">
      <alignment horizontal="left" vertical="center" wrapText="1"/>
    </xf>
    <xf numFmtId="0" fontId="4" fillId="13" borderId="84" xfId="2" applyFont="1" applyFill="1" applyBorder="1" applyAlignment="1">
      <alignment horizontal="justify" vertical="center" wrapText="1"/>
    </xf>
    <xf numFmtId="0" fontId="3" fillId="13" borderId="95" xfId="2" applyFont="1" applyFill="1" applyBorder="1" applyAlignment="1">
      <alignment horizontal="justify" vertical="center" wrapText="1"/>
    </xf>
    <xf numFmtId="0" fontId="3" fillId="3" borderId="86" xfId="2" applyFont="1" applyFill="1" applyBorder="1" applyAlignment="1">
      <alignment horizontal="justify" vertical="center" wrapText="1"/>
    </xf>
    <xf numFmtId="0" fontId="4" fillId="13" borderId="89" xfId="2" applyFont="1" applyFill="1" applyBorder="1" applyAlignment="1">
      <alignment horizontal="justify" vertical="center" wrapText="1"/>
    </xf>
    <xf numFmtId="0" fontId="3" fillId="13" borderId="86" xfId="2" applyFont="1" applyFill="1" applyBorder="1" applyAlignment="1">
      <alignment horizontal="justify" vertical="center" wrapText="1"/>
    </xf>
    <xf numFmtId="0" fontId="4" fillId="3" borderId="67" xfId="2" applyFont="1" applyFill="1" applyBorder="1" applyAlignment="1">
      <alignment horizontal="left" vertical="center" wrapText="1"/>
    </xf>
    <xf numFmtId="0" fontId="3" fillId="8" borderId="107" xfId="2" applyFont="1" applyFill="1" applyBorder="1" applyAlignment="1">
      <alignment horizontal="justify" vertical="center" wrapText="1"/>
    </xf>
    <xf numFmtId="0" fontId="3" fillId="8" borderId="104" xfId="2" applyFont="1" applyFill="1" applyBorder="1" applyAlignment="1">
      <alignment horizontal="justify" vertical="center" wrapText="1"/>
    </xf>
    <xf numFmtId="0" fontId="4" fillId="8" borderId="67" xfId="2" applyFont="1" applyFill="1" applyBorder="1" applyAlignment="1">
      <alignment horizontal="left" vertical="center" wrapText="1"/>
    </xf>
    <xf numFmtId="0" fontId="3" fillId="13" borderId="108" xfId="2" applyFont="1" applyFill="1" applyBorder="1" applyAlignment="1">
      <alignment horizontal="justify" vertical="center" wrapText="1"/>
    </xf>
    <xf numFmtId="0" fontId="3" fillId="8" borderId="108" xfId="2" applyFont="1" applyFill="1" applyBorder="1" applyAlignment="1">
      <alignment horizontal="justify" vertical="center" wrapText="1"/>
    </xf>
    <xf numFmtId="0" fontId="3" fillId="8" borderId="89" xfId="2" applyFont="1" applyFill="1" applyBorder="1" applyAlignment="1">
      <alignment horizontal="justify" vertical="center" wrapText="1"/>
    </xf>
    <xf numFmtId="0" fontId="4" fillId="13" borderId="108" xfId="2" applyFont="1" applyFill="1" applyBorder="1" applyAlignment="1">
      <alignment horizontal="justify" vertical="center" wrapText="1"/>
    </xf>
    <xf numFmtId="0" fontId="3" fillId="3" borderId="108" xfId="2" applyFont="1" applyFill="1" applyBorder="1" applyAlignment="1">
      <alignment horizontal="justify" vertical="center" wrapText="1"/>
    </xf>
    <xf numFmtId="0" fontId="3" fillId="3" borderId="109" xfId="2" applyFont="1" applyFill="1" applyBorder="1" applyAlignment="1">
      <alignment horizontal="justify" vertical="center" wrapText="1"/>
    </xf>
    <xf numFmtId="0" fontId="4" fillId="3" borderId="89" xfId="2" applyFont="1" applyFill="1" applyBorder="1" applyAlignment="1">
      <alignment horizontal="justify" vertical="center" wrapText="1"/>
    </xf>
    <xf numFmtId="0" fontId="4" fillId="9" borderId="89" xfId="2" applyFont="1" applyFill="1" applyBorder="1" applyAlignment="1">
      <alignment horizontal="justify" vertical="center" wrapText="1"/>
    </xf>
    <xf numFmtId="0" fontId="3" fillId="9" borderId="86" xfId="2" applyFont="1" applyFill="1" applyBorder="1" applyAlignment="1">
      <alignment horizontal="justify" vertical="center" wrapText="1"/>
    </xf>
    <xf numFmtId="0" fontId="6" fillId="13" borderId="86" xfId="2" applyFont="1" applyFill="1" applyBorder="1" applyAlignment="1">
      <alignment horizontal="justify" vertical="center" wrapText="1"/>
    </xf>
    <xf numFmtId="0" fontId="6" fillId="3" borderId="86" xfId="2" applyFont="1" applyFill="1" applyBorder="1" applyAlignment="1">
      <alignment horizontal="justify" vertical="center" wrapText="1"/>
    </xf>
    <xf numFmtId="0" fontId="4" fillId="18" borderId="89" xfId="2" applyFont="1" applyFill="1" applyBorder="1" applyAlignment="1">
      <alignment horizontal="justify" vertical="center" wrapText="1"/>
    </xf>
    <xf numFmtId="0" fontId="3" fillId="18" borderId="86" xfId="2" applyFont="1" applyFill="1" applyBorder="1" applyAlignment="1">
      <alignment horizontal="justify" vertical="center" wrapText="1"/>
    </xf>
    <xf numFmtId="0" fontId="3" fillId="18" borderId="67" xfId="2" applyFont="1" applyFill="1" applyBorder="1" applyAlignment="1">
      <alignment horizontal="left" vertical="center" wrapText="1"/>
    </xf>
    <xf numFmtId="0" fontId="6" fillId="13" borderId="79" xfId="2" applyFont="1" applyFill="1" applyBorder="1" applyAlignment="1">
      <alignment horizontal="justify" vertical="center" wrapText="1"/>
    </xf>
    <xf numFmtId="0" fontId="3" fillId="13" borderId="51" xfId="0" applyFont="1" applyFill="1" applyBorder="1" applyAlignment="1">
      <alignment horizontal="center" vertical="center" wrapText="1"/>
    </xf>
    <xf numFmtId="0" fontId="6" fillId="13" borderId="94" xfId="2" applyFont="1" applyFill="1" applyBorder="1" applyAlignment="1">
      <alignment horizontal="left" vertical="center" wrapText="1"/>
    </xf>
    <xf numFmtId="0" fontId="4" fillId="3" borderId="103" xfId="2" applyFont="1" applyFill="1" applyBorder="1" applyAlignment="1">
      <alignment horizontal="justify" vertical="center" wrapText="1"/>
    </xf>
    <xf numFmtId="0" fontId="3" fillId="3" borderId="112" xfId="2" applyFont="1" applyFill="1" applyBorder="1" applyAlignment="1">
      <alignment horizontal="justify" vertical="center" wrapText="1"/>
    </xf>
    <xf numFmtId="0" fontId="6" fillId="3" borderId="113" xfId="2" applyFont="1" applyFill="1" applyBorder="1" applyAlignment="1">
      <alignment horizontal="left" vertical="center" wrapText="1"/>
    </xf>
    <xf numFmtId="0" fontId="4" fillId="13" borderId="114" xfId="2" applyFont="1" applyFill="1" applyBorder="1" applyAlignment="1">
      <alignment horizontal="justify" vertical="center" wrapText="1"/>
    </xf>
    <xf numFmtId="0" fontId="3" fillId="13" borderId="104" xfId="2" applyFont="1" applyFill="1" applyBorder="1" applyAlignment="1">
      <alignment horizontal="justify" vertical="center" wrapText="1"/>
    </xf>
    <xf numFmtId="0" fontId="3" fillId="13" borderId="101" xfId="2" applyFont="1" applyFill="1" applyBorder="1" applyAlignment="1">
      <alignment horizontal="left" vertical="center" wrapText="1"/>
    </xf>
    <xf numFmtId="0" fontId="4" fillId="3" borderId="91" xfId="2" applyFont="1" applyFill="1" applyBorder="1" applyAlignment="1">
      <alignment horizontal="justify" vertical="center" wrapText="1"/>
    </xf>
    <xf numFmtId="0" fontId="4" fillId="13" borderId="91" xfId="2" applyFont="1" applyFill="1" applyBorder="1" applyAlignment="1">
      <alignment horizontal="justify" vertical="center" wrapText="1"/>
    </xf>
    <xf numFmtId="0" fontId="4" fillId="18" borderId="91" xfId="2" applyFont="1" applyFill="1" applyBorder="1" applyAlignment="1">
      <alignment horizontal="justify" vertical="center" wrapText="1"/>
    </xf>
    <xf numFmtId="0" fontId="3" fillId="18" borderId="89" xfId="2" applyFont="1" applyFill="1" applyBorder="1" applyAlignment="1">
      <alignment horizontal="justify" vertical="center" wrapText="1"/>
    </xf>
    <xf numFmtId="0" fontId="3" fillId="3" borderId="115" xfId="0" applyFont="1" applyFill="1" applyBorder="1" applyAlignment="1">
      <alignment horizontal="center" vertical="center" wrapText="1"/>
    </xf>
    <xf numFmtId="0" fontId="3" fillId="18" borderId="70" xfId="2" applyFont="1" applyFill="1" applyBorder="1" applyAlignment="1">
      <alignment horizontal="left" vertical="center" wrapText="1"/>
    </xf>
    <xf numFmtId="0" fontId="6" fillId="3" borderId="75" xfId="0" applyFont="1" applyFill="1" applyBorder="1" applyAlignment="1">
      <alignment horizontal="center" vertical="center" wrapText="1"/>
    </xf>
    <xf numFmtId="0" fontId="3" fillId="5" borderId="76" xfId="0" applyFont="1" applyFill="1" applyBorder="1" applyAlignment="1">
      <alignment horizontal="center" vertical="center" wrapText="1"/>
    </xf>
    <xf numFmtId="0" fontId="4" fillId="18" borderId="108" xfId="2" applyFont="1" applyFill="1" applyBorder="1" applyAlignment="1">
      <alignment horizontal="justify" vertical="center" wrapText="1"/>
    </xf>
    <xf numFmtId="0" fontId="3" fillId="18" borderId="68" xfId="2" applyFont="1" applyFill="1" applyBorder="1" applyAlignment="1">
      <alignment horizontal="justify" vertical="center" wrapText="1"/>
    </xf>
    <xf numFmtId="0" fontId="6" fillId="13" borderId="89" xfId="2" applyFont="1" applyFill="1" applyBorder="1" applyAlignment="1">
      <alignment horizontal="justify" vertical="center" wrapText="1"/>
    </xf>
    <xf numFmtId="0" fontId="3" fillId="13" borderId="117" xfId="0" applyFont="1" applyFill="1" applyBorder="1" applyAlignment="1">
      <alignment horizontal="center" vertical="center" wrapText="1"/>
    </xf>
    <xf numFmtId="0" fontId="3" fillId="13" borderId="118" xfId="2" applyFont="1" applyFill="1" applyBorder="1" applyAlignment="1">
      <alignment horizontal="left" vertical="center" wrapText="1"/>
    </xf>
    <xf numFmtId="3" fontId="3" fillId="0" borderId="98" xfId="0" applyNumberFormat="1" applyFont="1" applyBorder="1" applyAlignment="1">
      <alignment horizontal="center" vertical="center" wrapText="1"/>
    </xf>
    <xf numFmtId="0" fontId="6" fillId="3" borderId="89" xfId="2" applyFont="1" applyFill="1" applyBorder="1" applyAlignment="1">
      <alignment horizontal="justify" vertical="center" wrapText="1"/>
    </xf>
    <xf numFmtId="0" fontId="6" fillId="3" borderId="94" xfId="2" applyFont="1" applyFill="1" applyBorder="1" applyAlignment="1">
      <alignment horizontal="left" vertical="center" wrapText="1"/>
    </xf>
    <xf numFmtId="3" fontId="3" fillId="0" borderId="76" xfId="0" applyNumberFormat="1" applyFont="1" applyBorder="1" applyAlignment="1">
      <alignment horizontal="center" vertical="center" wrapText="1"/>
    </xf>
    <xf numFmtId="0" fontId="3" fillId="13" borderId="89" xfId="2" applyFont="1" applyFill="1" applyBorder="1" applyAlignment="1">
      <alignment horizontal="left" vertical="center" wrapText="1"/>
    </xf>
    <xf numFmtId="0" fontId="3" fillId="13" borderId="122" xfId="0" applyFont="1" applyFill="1" applyBorder="1" applyAlignment="1">
      <alignment horizontal="center" vertical="center" wrapText="1"/>
    </xf>
    <xf numFmtId="0" fontId="3" fillId="8" borderId="91" xfId="2" applyFont="1" applyFill="1" applyBorder="1" applyAlignment="1">
      <alignment horizontal="justify" vertical="center" wrapText="1"/>
    </xf>
    <xf numFmtId="0" fontId="3" fillId="9" borderId="89" xfId="2" applyFont="1" applyFill="1" applyBorder="1" applyAlignment="1">
      <alignment horizontal="justify" vertical="center" wrapText="1"/>
    </xf>
    <xf numFmtId="0" fontId="3" fillId="3" borderId="81" xfId="0" applyFont="1" applyFill="1" applyBorder="1" applyAlignment="1">
      <alignment horizontal="center" vertical="center" wrapText="1"/>
    </xf>
    <xf numFmtId="0" fontId="6" fillId="8" borderId="67" xfId="2" applyFont="1" applyFill="1" applyBorder="1" applyAlignment="1">
      <alignment horizontal="left" vertical="center" wrapText="1"/>
    </xf>
    <xf numFmtId="0" fontId="3" fillId="5" borderId="77" xfId="0" applyFont="1" applyFill="1" applyBorder="1" applyAlignment="1">
      <alignment horizontal="center" vertical="center" wrapText="1"/>
    </xf>
    <xf numFmtId="0" fontId="1" fillId="3" borderId="89" xfId="2" applyFont="1" applyFill="1" applyBorder="1" applyAlignment="1">
      <alignment horizontal="justify" vertical="center" wrapText="1"/>
    </xf>
    <xf numFmtId="0" fontId="3" fillId="3" borderId="112" xfId="0" applyFont="1" applyFill="1" applyBorder="1" applyAlignment="1">
      <alignment horizontal="center" vertical="center" wrapText="1"/>
    </xf>
    <xf numFmtId="0" fontId="3" fillId="5" borderId="124" xfId="0" applyFont="1" applyFill="1" applyBorder="1" applyAlignment="1">
      <alignment horizontal="center" vertical="center" wrapText="1"/>
    </xf>
    <xf numFmtId="0" fontId="4" fillId="13" borderId="126" xfId="2" applyFont="1" applyFill="1" applyBorder="1" applyAlignment="1">
      <alignment horizontal="justify" vertical="center" wrapText="1"/>
    </xf>
    <xf numFmtId="0" fontId="3" fillId="13" borderId="103" xfId="2" applyFont="1" applyFill="1" applyBorder="1" applyAlignment="1">
      <alignment horizontal="justify" vertical="center" wrapText="1"/>
    </xf>
    <xf numFmtId="0" fontId="3" fillId="13" borderId="123" xfId="0" applyFont="1" applyFill="1" applyBorder="1" applyAlignment="1">
      <alignment horizontal="center" vertical="center" wrapText="1"/>
    </xf>
    <xf numFmtId="0" fontId="6" fillId="13" borderId="96" xfId="0" applyFont="1" applyFill="1" applyBorder="1" applyAlignment="1">
      <alignment horizontal="center" vertical="center" wrapText="1"/>
    </xf>
    <xf numFmtId="0" fontId="3" fillId="8" borderId="95" xfId="2" applyFont="1" applyFill="1" applyBorder="1" applyAlignment="1">
      <alignment horizontal="left" vertical="center" wrapText="1"/>
    </xf>
    <xf numFmtId="0" fontId="3" fillId="3" borderId="98" xfId="0" applyFont="1" applyFill="1" applyBorder="1" applyAlignment="1">
      <alignment horizontal="center" vertical="center" wrapText="1"/>
    </xf>
    <xf numFmtId="0" fontId="3" fillId="5" borderId="71" xfId="0" applyFont="1" applyFill="1" applyBorder="1" applyAlignment="1">
      <alignment horizontal="center" vertical="center" wrapText="1"/>
    </xf>
    <xf numFmtId="0" fontId="3" fillId="13" borderId="100" xfId="0" applyFont="1" applyFill="1" applyBorder="1" applyAlignment="1">
      <alignment horizontal="center" vertical="center" wrapText="1"/>
    </xf>
    <xf numFmtId="0" fontId="3" fillId="3" borderId="127" xfId="0" applyFont="1" applyFill="1" applyBorder="1" applyAlignment="1">
      <alignment horizontal="center" vertical="center" wrapText="1"/>
    </xf>
    <xf numFmtId="0" fontId="3" fillId="3" borderId="128" xfId="2" applyFont="1" applyFill="1" applyBorder="1" applyAlignment="1">
      <alignment horizontal="left" vertical="center" wrapText="1"/>
    </xf>
    <xf numFmtId="0" fontId="3" fillId="5" borderId="81" xfId="0" applyFont="1" applyFill="1" applyBorder="1" applyAlignment="1">
      <alignment horizontal="center" vertical="center" wrapText="1"/>
    </xf>
    <xf numFmtId="0" fontId="3" fillId="13" borderId="129" xfId="0" applyFont="1" applyFill="1" applyBorder="1" applyAlignment="1">
      <alignment horizontal="center" vertical="center" wrapText="1"/>
    </xf>
    <xf numFmtId="0" fontId="6" fillId="13" borderId="130" xfId="0" applyFont="1" applyFill="1" applyBorder="1" applyAlignment="1">
      <alignment horizontal="center" vertical="center" wrapText="1"/>
    </xf>
    <xf numFmtId="0" fontId="3" fillId="3" borderId="131" xfId="0" applyFont="1" applyFill="1" applyBorder="1" applyAlignment="1">
      <alignment horizontal="center" vertical="center" wrapText="1"/>
    </xf>
    <xf numFmtId="0" fontId="6" fillId="3" borderId="24" xfId="0" applyFont="1" applyFill="1" applyBorder="1" applyAlignment="1">
      <alignment horizontal="center" vertical="center" wrapText="1"/>
    </xf>
    <xf numFmtId="3" fontId="3" fillId="5" borderId="132" xfId="0" applyNumberFormat="1" applyFont="1" applyFill="1" applyBorder="1" applyAlignment="1">
      <alignment horizontal="center" vertical="center" wrapText="1"/>
    </xf>
    <xf numFmtId="0" fontId="6" fillId="13" borderId="58" xfId="0" applyFont="1" applyFill="1" applyBorder="1" applyAlignment="1">
      <alignment horizontal="center" vertical="center" wrapText="1"/>
    </xf>
    <xf numFmtId="10" fontId="11" fillId="4" borderId="133" xfId="0" applyNumberFormat="1" applyFont="1" applyFill="1" applyBorder="1" applyAlignment="1">
      <alignment horizontal="center" vertical="center" wrapText="1"/>
    </xf>
    <xf numFmtId="0" fontId="4" fillId="8" borderId="89" xfId="2" applyFont="1" applyFill="1" applyBorder="1" applyAlignment="1">
      <alignment horizontal="justify" vertical="center" wrapText="1"/>
    </xf>
    <xf numFmtId="0" fontId="3" fillId="8" borderId="86" xfId="2" applyFont="1" applyFill="1" applyBorder="1" applyAlignment="1">
      <alignment horizontal="justify" vertical="center" wrapText="1"/>
    </xf>
    <xf numFmtId="0" fontId="3" fillId="3" borderId="134" xfId="0" applyFont="1" applyFill="1" applyBorder="1" applyAlignment="1">
      <alignment horizontal="center" vertical="center" wrapText="1"/>
    </xf>
    <xf numFmtId="0" fontId="3" fillId="3" borderId="135" xfId="0" applyFont="1" applyFill="1" applyBorder="1" applyAlignment="1">
      <alignment horizontal="center" vertical="center" wrapText="1"/>
    </xf>
    <xf numFmtId="0" fontId="6" fillId="3" borderId="130" xfId="0" applyFont="1" applyFill="1" applyBorder="1" applyAlignment="1">
      <alignment horizontal="center" vertical="center" wrapText="1"/>
    </xf>
    <xf numFmtId="0" fontId="3" fillId="13" borderId="95" xfId="0" applyFont="1" applyFill="1" applyBorder="1" applyAlignment="1">
      <alignment horizontal="center" vertical="center" wrapText="1"/>
    </xf>
    <xf numFmtId="0" fontId="3" fillId="17" borderId="86" xfId="2" applyFont="1" applyFill="1" applyBorder="1" applyAlignment="1">
      <alignment horizontal="justify" vertical="center" wrapText="1"/>
    </xf>
    <xf numFmtId="0" fontId="3" fillId="3" borderId="136" xfId="2" applyFont="1" applyFill="1" applyBorder="1" applyAlignment="1">
      <alignment horizontal="justify" vertical="center" wrapText="1"/>
    </xf>
    <xf numFmtId="0" fontId="3" fillId="3" borderId="79" xfId="2" applyFont="1" applyFill="1" applyBorder="1" applyAlignment="1">
      <alignment horizontal="justify" vertical="center" wrapText="1"/>
    </xf>
    <xf numFmtId="0" fontId="3" fillId="5" borderId="112" xfId="0" applyFont="1" applyFill="1" applyBorder="1" applyAlignment="1">
      <alignment horizontal="center" vertical="center" wrapText="1"/>
    </xf>
    <xf numFmtId="3" fontId="3" fillId="0" borderId="124" xfId="0" applyNumberFormat="1" applyFont="1" applyBorder="1" applyAlignment="1">
      <alignment horizontal="center" vertical="center" wrapText="1"/>
    </xf>
    <xf numFmtId="0" fontId="3" fillId="13" borderId="114" xfId="2" applyFont="1" applyFill="1" applyBorder="1" applyAlignment="1">
      <alignment horizontal="justify" vertical="center" wrapText="1"/>
    </xf>
    <xf numFmtId="0" fontId="3" fillId="5" borderId="123" xfId="0" applyFont="1" applyFill="1" applyBorder="1" applyAlignment="1">
      <alignment horizontal="center" vertical="center" wrapText="1"/>
    </xf>
    <xf numFmtId="0" fontId="3" fillId="3" borderId="91" xfId="2" applyFont="1" applyFill="1" applyBorder="1" applyAlignment="1">
      <alignment horizontal="justify" vertical="center" wrapText="1"/>
    </xf>
    <xf numFmtId="0" fontId="6" fillId="3" borderId="25" xfId="0" applyFont="1" applyFill="1" applyBorder="1" applyAlignment="1">
      <alignment horizontal="center" vertical="center" wrapText="1"/>
    </xf>
    <xf numFmtId="0" fontId="3" fillId="13" borderId="112" xfId="0" applyFont="1" applyFill="1" applyBorder="1" applyAlignment="1">
      <alignment horizontal="center" vertical="center" wrapText="1"/>
    </xf>
    <xf numFmtId="0" fontId="3" fillId="9" borderId="103" xfId="2" applyFont="1" applyFill="1" applyBorder="1" applyAlignment="1">
      <alignment horizontal="justify" vertical="center" wrapText="1"/>
    </xf>
    <xf numFmtId="0" fontId="3" fillId="3" borderId="138" xfId="0" applyFont="1" applyFill="1" applyBorder="1" applyAlignment="1">
      <alignment horizontal="center" vertical="center" wrapText="1"/>
    </xf>
    <xf numFmtId="0" fontId="3" fillId="3" borderId="139" xfId="2" applyFont="1" applyFill="1" applyBorder="1" applyAlignment="1">
      <alignment horizontal="justify" vertical="center" wrapText="1"/>
    </xf>
    <xf numFmtId="0" fontId="3" fillId="13" borderId="106" xfId="2" applyFont="1" applyFill="1" applyBorder="1" applyAlignment="1">
      <alignment horizontal="justify" vertical="center" wrapText="1"/>
    </xf>
    <xf numFmtId="0" fontId="3" fillId="3" borderId="140" xfId="2" applyFont="1" applyFill="1" applyBorder="1" applyAlignment="1">
      <alignment horizontal="justify" vertical="center" wrapText="1"/>
    </xf>
    <xf numFmtId="0" fontId="3" fillId="3" borderId="84" xfId="2" applyFont="1" applyFill="1" applyBorder="1" applyAlignment="1">
      <alignment horizontal="justify" vertical="center" wrapText="1"/>
    </xf>
    <xf numFmtId="0" fontId="3" fillId="3" borderId="141" xfId="0" applyFont="1" applyFill="1" applyBorder="1" applyAlignment="1">
      <alignment horizontal="center" vertical="center" wrapText="1"/>
    </xf>
    <xf numFmtId="0" fontId="3" fillId="3" borderId="126" xfId="2" applyFont="1" applyFill="1" applyBorder="1" applyAlignment="1">
      <alignment horizontal="justify" vertical="center" wrapText="1"/>
    </xf>
    <xf numFmtId="0" fontId="3" fillId="13" borderId="137"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42" xfId="0" applyFont="1" applyFill="1" applyBorder="1" applyAlignment="1">
      <alignment horizontal="center" vertical="center" wrapText="1"/>
    </xf>
    <xf numFmtId="0" fontId="3" fillId="3" borderId="70" xfId="2" applyFont="1" applyFill="1" applyBorder="1" applyAlignment="1">
      <alignment horizontal="left" vertical="center" wrapText="1"/>
    </xf>
    <xf numFmtId="0" fontId="6" fillId="3" borderId="96" xfId="0" applyFont="1" applyFill="1" applyBorder="1" applyAlignment="1">
      <alignment horizontal="center" vertical="center" wrapText="1"/>
    </xf>
    <xf numFmtId="0" fontId="3" fillId="5" borderId="132" xfId="0" applyFont="1" applyFill="1" applyBorder="1" applyAlignment="1">
      <alignment horizontal="center" vertical="center" wrapText="1"/>
    </xf>
    <xf numFmtId="0" fontId="3" fillId="13" borderId="143" xfId="2" applyFont="1" applyFill="1" applyBorder="1" applyAlignment="1">
      <alignment horizontal="justify" vertical="center" wrapText="1"/>
    </xf>
    <xf numFmtId="0" fontId="3" fillId="13" borderId="76" xfId="0" applyFont="1" applyFill="1" applyBorder="1" applyAlignment="1">
      <alignment horizontal="center" vertical="center" wrapText="1"/>
    </xf>
    <xf numFmtId="0" fontId="3" fillId="13" borderId="55" xfId="2" applyFont="1" applyFill="1" applyBorder="1" applyAlignment="1">
      <alignment horizontal="left" vertical="center" wrapText="1"/>
    </xf>
    <xf numFmtId="0" fontId="3" fillId="3" borderId="143" xfId="2" applyFont="1" applyFill="1" applyBorder="1" applyAlignment="1">
      <alignment horizontal="justify" vertical="center" wrapText="1"/>
    </xf>
    <xf numFmtId="0" fontId="3" fillId="3" borderId="49" xfId="2" applyFont="1" applyFill="1" applyBorder="1" applyAlignment="1">
      <alignment horizontal="left" vertical="center" wrapText="1"/>
    </xf>
    <xf numFmtId="0" fontId="3" fillId="3" borderId="119" xfId="0" applyFont="1" applyFill="1" applyBorder="1" applyAlignment="1">
      <alignment horizontal="center" vertical="center" wrapText="1"/>
    </xf>
    <xf numFmtId="0" fontId="3" fillId="3" borderId="88" xfId="2" applyFont="1" applyFill="1" applyBorder="1" applyAlignment="1">
      <alignment horizontal="left" vertical="center" wrapText="1"/>
    </xf>
    <xf numFmtId="0" fontId="3" fillId="5" borderId="66" xfId="0" applyFont="1" applyFill="1" applyBorder="1" applyAlignment="1">
      <alignment horizontal="center" vertical="center" wrapText="1"/>
    </xf>
    <xf numFmtId="0" fontId="3" fillId="8" borderId="88" xfId="2" applyFont="1" applyFill="1" applyBorder="1" applyAlignment="1">
      <alignment horizontal="left" vertical="center" wrapText="1"/>
    </xf>
    <xf numFmtId="3" fontId="3" fillId="5" borderId="66" xfId="0" applyNumberFormat="1" applyFont="1" applyFill="1" applyBorder="1" applyAlignment="1">
      <alignment horizontal="center" vertical="center" wrapText="1"/>
    </xf>
    <xf numFmtId="0" fontId="4" fillId="8" borderId="88" xfId="2" applyFont="1" applyFill="1" applyBorder="1" applyAlignment="1">
      <alignment horizontal="left" vertical="center" wrapText="1"/>
    </xf>
    <xf numFmtId="3" fontId="3" fillId="5" borderId="124" xfId="0" applyNumberFormat="1" applyFont="1" applyFill="1" applyBorder="1" applyAlignment="1">
      <alignment horizontal="center" vertical="center" wrapText="1"/>
    </xf>
    <xf numFmtId="0" fontId="3" fillId="13" borderId="136" xfId="2" applyFont="1" applyFill="1" applyBorder="1" applyAlignment="1">
      <alignment horizontal="justify" vertical="center" wrapText="1"/>
    </xf>
    <xf numFmtId="0" fontId="3" fillId="13" borderId="79" xfId="2" applyFont="1" applyFill="1" applyBorder="1" applyAlignment="1">
      <alignment horizontal="justify" vertical="center" wrapText="1"/>
    </xf>
    <xf numFmtId="0" fontId="3" fillId="13" borderId="119" xfId="0" applyFont="1" applyFill="1" applyBorder="1" applyAlignment="1">
      <alignment horizontal="center" vertical="center" wrapText="1"/>
    </xf>
    <xf numFmtId="0" fontId="3" fillId="3" borderId="114" xfId="2" applyFont="1" applyFill="1" applyBorder="1" applyAlignment="1">
      <alignment horizontal="justify" vertical="center" wrapText="1"/>
    </xf>
    <xf numFmtId="0" fontId="3" fillId="3" borderId="53" xfId="2" applyFont="1" applyFill="1" applyBorder="1" applyAlignment="1">
      <alignment horizontal="justify" vertical="center" wrapText="1"/>
    </xf>
    <xf numFmtId="0" fontId="3" fillId="3" borderId="104" xfId="2" applyFont="1" applyFill="1" applyBorder="1" applyAlignment="1">
      <alignment horizontal="justify" vertical="center" wrapText="1"/>
    </xf>
    <xf numFmtId="0" fontId="4" fillId="8" borderId="91" xfId="2" applyFont="1" applyFill="1" applyBorder="1" applyAlignment="1">
      <alignment horizontal="justify" vertical="center" wrapText="1"/>
    </xf>
    <xf numFmtId="0" fontId="3" fillId="8" borderId="67" xfId="2" applyFont="1" applyFill="1" applyBorder="1" applyAlignment="1">
      <alignment horizontal="left" vertical="center" wrapText="1"/>
    </xf>
    <xf numFmtId="0" fontId="3" fillId="13" borderId="102" xfId="2" applyFont="1" applyFill="1" applyBorder="1" applyAlignment="1">
      <alignment horizontal="justify" vertical="center" wrapText="1"/>
    </xf>
    <xf numFmtId="0" fontId="3" fillId="3" borderId="90" xfId="2" applyFont="1" applyFill="1" applyBorder="1" applyAlignment="1">
      <alignment horizontal="justify" vertical="center" wrapText="1"/>
    </xf>
    <xf numFmtId="0" fontId="3" fillId="8" borderId="139" xfId="2" applyFont="1" applyFill="1" applyBorder="1" applyAlignment="1">
      <alignment horizontal="justify" vertical="center" wrapText="1"/>
    </xf>
    <xf numFmtId="0" fontId="4" fillId="9" borderId="103" xfId="2" applyFont="1" applyFill="1" applyBorder="1" applyAlignment="1">
      <alignment horizontal="justify" vertical="center" wrapText="1"/>
    </xf>
    <xf numFmtId="0" fontId="3" fillId="9" borderId="139" xfId="2" applyFont="1" applyFill="1" applyBorder="1" applyAlignment="1">
      <alignment horizontal="justify" vertical="center" wrapText="1"/>
    </xf>
    <xf numFmtId="0" fontId="3" fillId="9" borderId="67" xfId="2" applyFont="1" applyFill="1" applyBorder="1" applyAlignment="1">
      <alignment horizontal="left" vertical="center" wrapText="1"/>
    </xf>
    <xf numFmtId="3" fontId="3" fillId="5" borderId="111" xfId="0" applyNumberFormat="1" applyFont="1" applyFill="1" applyBorder="1" applyAlignment="1">
      <alignment horizontal="center" vertical="center" wrapText="1"/>
    </xf>
    <xf numFmtId="10" fontId="11" fillId="4" borderId="52"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5" borderId="146" xfId="0" applyFont="1" applyFill="1" applyBorder="1" applyAlignment="1">
      <alignment horizontal="center" vertical="center" wrapText="1"/>
    </xf>
    <xf numFmtId="0" fontId="3" fillId="5" borderId="147" xfId="0" applyFont="1" applyFill="1" applyBorder="1" applyAlignment="1">
      <alignment horizontal="center" vertical="center" wrapText="1"/>
    </xf>
    <xf numFmtId="0" fontId="3" fillId="5" borderId="74" xfId="0" applyFont="1" applyFill="1" applyBorder="1" applyAlignment="1">
      <alignment horizontal="center" vertical="center" wrapText="1"/>
    </xf>
    <xf numFmtId="3" fontId="3" fillId="0" borderId="147" xfId="0" applyNumberFormat="1" applyFont="1" applyBorder="1" applyAlignment="1">
      <alignment horizontal="center" vertical="center" wrapText="1"/>
    </xf>
    <xf numFmtId="3" fontId="3" fillId="5" borderId="148" xfId="0" applyNumberFormat="1" applyFont="1" applyFill="1" applyBorder="1" applyAlignment="1">
      <alignment horizontal="center" vertical="center" wrapText="1"/>
    </xf>
    <xf numFmtId="10" fontId="11" fillId="4" borderId="146" xfId="0" applyNumberFormat="1" applyFont="1" applyFill="1" applyBorder="1" applyAlignment="1">
      <alignment horizontal="center" vertical="center" wrapText="1"/>
    </xf>
    <xf numFmtId="0" fontId="5" fillId="5" borderId="66" xfId="0" applyFont="1" applyFill="1" applyBorder="1" applyAlignment="1">
      <alignment horizontal="left" vertical="center" wrapText="1"/>
    </xf>
    <xf numFmtId="0" fontId="0" fillId="0" borderId="153" xfId="0" applyBorder="1"/>
    <xf numFmtId="0" fontId="0" fillId="0" borderId="154" xfId="0" applyBorder="1"/>
    <xf numFmtId="0" fontId="3" fillId="3" borderId="155" xfId="0" applyFont="1" applyFill="1" applyBorder="1" applyAlignment="1">
      <alignment horizontal="center" vertical="center" wrapText="1"/>
    </xf>
    <xf numFmtId="164" fontId="3" fillId="3" borderId="156" xfId="0" applyNumberFormat="1" applyFont="1" applyFill="1" applyBorder="1" applyAlignment="1">
      <alignment horizontal="center" vertical="center" wrapText="1"/>
    </xf>
    <xf numFmtId="44" fontId="3" fillId="2" borderId="155" xfId="1" applyFont="1" applyFill="1" applyBorder="1" applyAlignment="1">
      <alignment horizontal="center" vertical="center" wrapText="1"/>
    </xf>
    <xf numFmtId="44" fontId="3" fillId="2" borderId="157" xfId="1" applyFont="1" applyFill="1" applyBorder="1" applyAlignment="1">
      <alignment horizontal="center" vertical="center" wrapText="1"/>
    </xf>
    <xf numFmtId="44" fontId="3" fillId="2" borderId="158" xfId="1" applyFont="1" applyFill="1" applyBorder="1" applyAlignment="1">
      <alignment horizontal="center" vertical="center" wrapText="1"/>
    </xf>
    <xf numFmtId="10" fontId="0" fillId="4" borderId="157" xfId="0" applyNumberFormat="1" applyFill="1" applyBorder="1" applyAlignment="1">
      <alignment horizontal="center" vertical="center" wrapText="1"/>
    </xf>
    <xf numFmtId="164" fontId="6" fillId="3" borderId="159" xfId="1" applyNumberFormat="1" applyFont="1" applyFill="1" applyBorder="1" applyAlignment="1">
      <alignment horizontal="center" vertical="center" wrapText="1"/>
    </xf>
    <xf numFmtId="164" fontId="3" fillId="3" borderId="160" xfId="0" applyNumberFormat="1" applyFont="1" applyFill="1" applyBorder="1" applyAlignment="1">
      <alignment horizontal="center" vertical="center" wrapText="1"/>
    </xf>
    <xf numFmtId="44" fontId="3" fillId="2" borderId="159" xfId="1" applyFont="1" applyFill="1" applyBorder="1" applyAlignment="1">
      <alignment horizontal="center" vertical="center" wrapText="1"/>
    </xf>
    <xf numFmtId="44" fontId="3" fillId="2" borderId="161" xfId="1" applyFont="1" applyFill="1" applyBorder="1" applyAlignment="1">
      <alignment horizontal="center" vertical="center" wrapText="1"/>
    </xf>
    <xf numFmtId="44" fontId="3" fillId="2" borderId="162" xfId="1" applyFont="1" applyFill="1" applyBorder="1" applyAlignment="1">
      <alignment horizontal="center" vertical="center" wrapText="1"/>
    </xf>
    <xf numFmtId="10" fontId="0" fillId="4" borderId="161" xfId="0" applyNumberFormat="1" applyFill="1" applyBorder="1" applyAlignment="1">
      <alignment horizontal="center" vertical="center" wrapText="1"/>
    </xf>
    <xf numFmtId="0" fontId="0" fillId="0" borderId="163" xfId="0" applyBorder="1"/>
    <xf numFmtId="10" fontId="0" fillId="4" borderId="164" xfId="0" applyNumberFormat="1" applyFill="1" applyBorder="1" applyAlignment="1">
      <alignment horizontal="center" vertical="center" wrapText="1"/>
    </xf>
    <xf numFmtId="10" fontId="0" fillId="4" borderId="51" xfId="0" applyNumberFormat="1" applyFill="1" applyBorder="1" applyAlignment="1">
      <alignment horizontal="center" vertical="center" wrapText="1"/>
    </xf>
    <xf numFmtId="10" fontId="0" fillId="4" borderId="144" xfId="0" applyNumberFormat="1" applyFill="1" applyBorder="1" applyAlignment="1">
      <alignment horizontal="center" vertical="center" wrapText="1"/>
    </xf>
    <xf numFmtId="0" fontId="0" fillId="0" borderId="27" xfId="0" applyBorder="1"/>
    <xf numFmtId="0" fontId="4" fillId="3" borderId="166" xfId="2" applyFont="1" applyFill="1" applyBorder="1" applyAlignment="1">
      <alignment horizontal="justify" vertical="center" wrapText="1"/>
    </xf>
    <xf numFmtId="0" fontId="3" fillId="3" borderId="167" xfId="2" applyFont="1" applyFill="1" applyBorder="1" applyAlignment="1">
      <alignment horizontal="justify" vertical="center" wrapText="1"/>
    </xf>
    <xf numFmtId="0" fontId="3" fillId="3" borderId="145" xfId="0" applyFont="1" applyFill="1" applyBorder="1" applyAlignment="1">
      <alignment horizontal="center" vertical="center" wrapText="1"/>
    </xf>
    <xf numFmtId="0" fontId="3" fillId="3" borderId="168" xfId="2" applyFont="1" applyFill="1" applyBorder="1" applyAlignment="1">
      <alignment horizontal="left" vertical="center" wrapText="1"/>
    </xf>
    <xf numFmtId="0" fontId="5" fillId="14" borderId="171" xfId="2" applyFont="1" applyFill="1" applyBorder="1" applyAlignment="1">
      <alignment horizontal="center" vertical="center" wrapText="1"/>
    </xf>
    <xf numFmtId="0" fontId="4" fillId="13" borderId="172" xfId="2" applyFont="1" applyFill="1" applyBorder="1" applyAlignment="1">
      <alignment horizontal="center" vertical="center" wrapText="1"/>
    </xf>
    <xf numFmtId="0" fontId="4" fillId="3" borderId="172" xfId="2" applyFont="1" applyFill="1" applyBorder="1" applyAlignment="1">
      <alignment horizontal="center" vertical="center" wrapText="1"/>
    </xf>
    <xf numFmtId="0" fontId="4" fillId="16" borderId="173" xfId="2" applyFont="1" applyFill="1" applyBorder="1" applyAlignment="1">
      <alignment horizontal="center" vertical="center" wrapText="1"/>
    </xf>
    <xf numFmtId="0" fontId="4" fillId="16" borderId="174" xfId="2" applyFont="1" applyFill="1" applyBorder="1" applyAlignment="1">
      <alignment horizontal="center" vertical="center" wrapText="1"/>
    </xf>
    <xf numFmtId="0" fontId="4" fillId="16" borderId="172" xfId="2" applyFont="1" applyFill="1" applyBorder="1" applyAlignment="1">
      <alignment horizontal="center" vertical="center" wrapText="1"/>
    </xf>
    <xf numFmtId="0" fontId="4" fillId="8" borderId="175" xfId="2" applyFont="1" applyFill="1" applyBorder="1" applyAlignment="1">
      <alignment horizontal="center" vertical="center" wrapText="1"/>
    </xf>
    <xf numFmtId="0" fontId="4" fillId="13" borderId="175" xfId="2" applyFont="1" applyFill="1" applyBorder="1" applyAlignment="1">
      <alignment horizontal="center" vertical="center" wrapText="1"/>
    </xf>
    <xf numFmtId="0" fontId="4" fillId="3" borderId="175" xfId="2" applyFont="1" applyFill="1" applyBorder="1" applyAlignment="1">
      <alignment horizontal="center" vertical="center" wrapText="1"/>
    </xf>
    <xf numFmtId="0" fontId="4" fillId="17" borderId="175" xfId="2" applyFont="1" applyFill="1" applyBorder="1" applyAlignment="1">
      <alignment horizontal="center" vertical="center" wrapText="1"/>
    </xf>
    <xf numFmtId="0" fontId="4" fillId="13" borderId="170" xfId="2" applyFont="1" applyFill="1" applyBorder="1" applyAlignment="1">
      <alignment horizontal="center" vertical="center" wrapText="1"/>
    </xf>
    <xf numFmtId="0" fontId="4" fillId="3" borderId="111" xfId="2" applyFont="1" applyFill="1" applyBorder="1" applyAlignment="1">
      <alignment horizontal="center" vertical="center" wrapText="1"/>
    </xf>
    <xf numFmtId="0" fontId="4" fillId="13" borderId="174" xfId="2" applyFont="1" applyFill="1" applyBorder="1" applyAlignment="1">
      <alignment horizontal="center" vertical="center" wrapText="1"/>
    </xf>
    <xf numFmtId="0" fontId="4" fillId="8" borderId="172" xfId="2" applyFont="1" applyFill="1" applyBorder="1" applyAlignment="1">
      <alignment horizontal="center" vertical="center" wrapText="1"/>
    </xf>
    <xf numFmtId="0" fontId="3" fillId="13" borderId="176" xfId="2" applyFont="1" applyFill="1" applyBorder="1" applyAlignment="1">
      <alignment horizontal="left" vertical="center" wrapText="1"/>
    </xf>
    <xf numFmtId="0" fontId="3" fillId="3" borderId="176" xfId="2" applyFont="1" applyFill="1" applyBorder="1" applyAlignment="1">
      <alignment horizontal="left" vertical="center" wrapText="1"/>
    </xf>
    <xf numFmtId="0" fontId="3" fillId="8" borderId="176" xfId="2" applyFont="1" applyFill="1" applyBorder="1" applyAlignment="1">
      <alignment horizontal="left" vertical="center" wrapText="1"/>
    </xf>
    <xf numFmtId="0" fontId="4" fillId="9" borderId="172" xfId="2" applyFont="1" applyFill="1" applyBorder="1" applyAlignment="1">
      <alignment horizontal="center" vertical="center" wrapText="1"/>
    </xf>
    <xf numFmtId="0" fontId="4" fillId="3" borderId="177" xfId="2" applyFont="1" applyFill="1" applyBorder="1" applyAlignment="1">
      <alignment horizontal="center" vertical="center" wrapText="1"/>
    </xf>
    <xf numFmtId="10" fontId="0" fillId="4" borderId="178" xfId="0" applyNumberFormat="1" applyFill="1" applyBorder="1" applyAlignment="1">
      <alignment horizontal="center" vertical="center" wrapText="1"/>
    </xf>
    <xf numFmtId="0" fontId="3" fillId="13" borderId="121" xfId="2" applyFont="1" applyFill="1" applyBorder="1" applyAlignment="1">
      <alignment horizontal="left" vertical="center" wrapText="1"/>
    </xf>
    <xf numFmtId="0" fontId="3" fillId="3" borderId="179" xfId="2" applyFont="1" applyFill="1" applyBorder="1" applyAlignment="1">
      <alignment horizontal="left" vertical="center" wrapText="1"/>
    </xf>
    <xf numFmtId="0" fontId="2" fillId="0" borderId="180" xfId="0" applyFont="1" applyBorder="1" applyAlignment="1">
      <alignment horizontal="center" vertical="center" wrapText="1"/>
    </xf>
    <xf numFmtId="0" fontId="3" fillId="0" borderId="181" xfId="0" applyFont="1" applyBorder="1" applyAlignment="1">
      <alignment horizontal="justify" vertical="center" wrapText="1"/>
    </xf>
    <xf numFmtId="0" fontId="3" fillId="0" borderId="181" xfId="0" applyFont="1" applyBorder="1" applyAlignment="1">
      <alignment horizontal="center" vertical="center" wrapText="1"/>
    </xf>
    <xf numFmtId="0" fontId="12" fillId="0" borderId="182" xfId="0" applyFont="1" applyBorder="1" applyAlignment="1">
      <alignment horizontal="center" vertical="center" wrapText="1"/>
    </xf>
    <xf numFmtId="3" fontId="6" fillId="5" borderId="53" xfId="0" applyNumberFormat="1" applyFont="1" applyFill="1" applyBorder="1" applyAlignment="1">
      <alignment horizontal="center" vertical="center" wrapText="1"/>
    </xf>
    <xf numFmtId="3" fontId="6" fillId="5" borderId="147" xfId="0" applyNumberFormat="1" applyFont="1" applyFill="1" applyBorder="1" applyAlignment="1">
      <alignment horizontal="center" vertical="center" wrapText="1"/>
    </xf>
    <xf numFmtId="10" fontId="0" fillId="4" borderId="78" xfId="0" applyNumberFormat="1" applyFill="1" applyBorder="1" applyAlignment="1">
      <alignment horizontal="center" vertical="center" wrapText="1"/>
    </xf>
    <xf numFmtId="0" fontId="0" fillId="0" borderId="2" xfId="0" applyBorder="1"/>
    <xf numFmtId="10" fontId="0" fillId="4" borderId="184" xfId="0" applyNumberFormat="1" applyFill="1" applyBorder="1" applyAlignment="1">
      <alignment horizontal="center" vertical="center" wrapText="1"/>
    </xf>
    <xf numFmtId="10" fontId="11" fillId="4" borderId="164" xfId="0" applyNumberFormat="1" applyFont="1" applyFill="1" applyBorder="1" applyAlignment="1">
      <alignment horizontal="center" vertical="center" wrapText="1"/>
    </xf>
    <xf numFmtId="10" fontId="11" fillId="4" borderId="186" xfId="0" applyNumberFormat="1" applyFont="1" applyFill="1" applyBorder="1" applyAlignment="1">
      <alignment horizontal="center" vertical="center" wrapText="1"/>
    </xf>
    <xf numFmtId="10" fontId="0" fillId="4" borderId="185" xfId="0" applyNumberFormat="1" applyFill="1" applyBorder="1" applyAlignment="1">
      <alignment horizontal="center" vertical="center" wrapText="1"/>
    </xf>
    <xf numFmtId="10" fontId="11" fillId="4" borderId="187" xfId="0" applyNumberFormat="1" applyFont="1" applyFill="1" applyBorder="1" applyAlignment="1">
      <alignment horizontal="center" vertical="center" wrapText="1"/>
    </xf>
    <xf numFmtId="10" fontId="0" fillId="4" borderId="100" xfId="0" applyNumberFormat="1" applyFill="1" applyBorder="1" applyAlignment="1">
      <alignment horizontal="center" vertical="center" wrapText="1"/>
    </xf>
    <xf numFmtId="10" fontId="0" fillId="4" borderId="188" xfId="0" applyNumberFormat="1" applyFill="1" applyBorder="1" applyAlignment="1">
      <alignment horizontal="center" vertical="center" wrapText="1"/>
    </xf>
    <xf numFmtId="0" fontId="16" fillId="0" borderId="0" xfId="0" applyFont="1" applyAlignment="1">
      <alignment horizontal="left" vertical="center"/>
    </xf>
    <xf numFmtId="0" fontId="4" fillId="3" borderId="12" xfId="0" applyFont="1" applyFill="1" applyBorder="1" applyAlignment="1">
      <alignment horizontal="justify" vertical="center" wrapText="1"/>
    </xf>
    <xf numFmtId="0" fontId="1" fillId="7" borderId="25" xfId="0" applyFont="1" applyFill="1" applyBorder="1" applyAlignment="1">
      <alignment horizontal="left" vertical="center" wrapText="1"/>
    </xf>
    <xf numFmtId="0" fontId="2" fillId="12" borderId="88" xfId="0" applyFont="1" applyFill="1" applyBorder="1" applyAlignment="1">
      <alignment horizontal="left" vertical="center" wrapText="1"/>
    </xf>
    <xf numFmtId="0" fontId="1" fillId="3" borderId="88" xfId="0" applyFont="1" applyFill="1" applyBorder="1" applyAlignment="1">
      <alignment horizontal="left" vertical="center" wrapText="1"/>
    </xf>
    <xf numFmtId="0" fontId="1" fillId="13" borderId="88"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13" borderId="14" xfId="0" applyFont="1" applyFill="1" applyBorder="1" applyAlignment="1">
      <alignment horizontal="left" vertical="center" wrapText="1"/>
    </xf>
    <xf numFmtId="0" fontId="4" fillId="13" borderId="14"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 fillId="3" borderId="110" xfId="0" applyFont="1" applyFill="1" applyBorder="1" applyAlignment="1">
      <alignment horizontal="left" vertical="center" wrapText="1"/>
    </xf>
    <xf numFmtId="0" fontId="1" fillId="13" borderId="58"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13" borderId="87" xfId="0" applyFont="1" applyFill="1" applyBorder="1" applyAlignment="1">
      <alignment horizontal="left" vertical="center" wrapText="1"/>
    </xf>
    <xf numFmtId="0" fontId="1" fillId="3" borderId="96" xfId="0" applyFont="1" applyFill="1" applyBorder="1" applyAlignment="1">
      <alignment horizontal="left" vertical="center" wrapText="1"/>
    </xf>
    <xf numFmtId="0" fontId="1" fillId="13" borderId="21" xfId="0" applyFont="1" applyFill="1" applyBorder="1" applyAlignment="1">
      <alignment horizontal="left" vertical="center" wrapText="1"/>
    </xf>
    <xf numFmtId="0" fontId="1" fillId="3" borderId="116" xfId="0" applyFont="1" applyFill="1" applyBorder="1" applyAlignment="1">
      <alignment horizontal="left" vertical="center" wrapText="1"/>
    </xf>
    <xf numFmtId="0" fontId="1" fillId="13" borderId="120" xfId="0" applyFont="1" applyFill="1" applyBorder="1" applyAlignment="1">
      <alignment horizontal="left" vertical="center" wrapText="1"/>
    </xf>
    <xf numFmtId="0" fontId="1" fillId="3" borderId="125" xfId="0" applyFont="1" applyFill="1" applyBorder="1" applyAlignment="1">
      <alignment horizontal="left" vertical="center" wrapText="1"/>
    </xf>
    <xf numFmtId="0" fontId="1" fillId="3" borderId="120" xfId="0" applyFont="1" applyFill="1" applyBorder="1" applyAlignment="1">
      <alignment horizontal="left" vertical="center" wrapText="1"/>
    </xf>
    <xf numFmtId="0" fontId="1" fillId="3" borderId="58" xfId="0" applyFont="1" applyFill="1" applyBorder="1" applyAlignment="1">
      <alignment horizontal="left" vertical="center" wrapText="1"/>
    </xf>
    <xf numFmtId="0" fontId="1" fillId="3" borderId="130" xfId="0" applyFont="1" applyFill="1" applyBorder="1" applyAlignment="1">
      <alignment horizontal="left" vertical="center" wrapText="1"/>
    </xf>
    <xf numFmtId="0" fontId="1" fillId="3" borderId="75"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13" borderId="24" xfId="0" applyFont="1" applyFill="1" applyBorder="1" applyAlignment="1">
      <alignment horizontal="left" vertical="center" wrapText="1"/>
    </xf>
    <xf numFmtId="0" fontId="1" fillId="3" borderId="169" xfId="0" applyFont="1" applyFill="1" applyBorder="1" applyAlignment="1">
      <alignment horizontal="left" vertical="center" wrapText="1"/>
    </xf>
    <xf numFmtId="0" fontId="4" fillId="0" borderId="150" xfId="0" applyFont="1" applyBorder="1" applyAlignment="1">
      <alignment horizontal="left" vertical="center" wrapText="1"/>
    </xf>
    <xf numFmtId="0" fontId="4" fillId="0" borderId="151" xfId="0" applyFont="1" applyBorder="1" applyAlignment="1">
      <alignment horizontal="left" vertical="center" wrapText="1"/>
    </xf>
    <xf numFmtId="0" fontId="4" fillId="0" borderId="69" xfId="0" applyFont="1" applyBorder="1" applyAlignment="1">
      <alignment horizontal="left" vertical="center" wrapText="1"/>
    </xf>
    <xf numFmtId="0" fontId="1" fillId="3" borderId="152" xfId="0" applyFont="1" applyFill="1" applyBorder="1" applyAlignment="1">
      <alignment horizontal="left" vertical="top" wrapText="1"/>
    </xf>
    <xf numFmtId="0" fontId="16" fillId="0" borderId="73" xfId="0" applyFont="1" applyBorder="1" applyAlignment="1">
      <alignment horizontal="left" vertical="center"/>
    </xf>
    <xf numFmtId="0" fontId="16" fillId="0" borderId="123" xfId="0" applyFont="1" applyBorder="1" applyAlignment="1">
      <alignment horizontal="left" vertical="center"/>
    </xf>
    <xf numFmtId="10" fontId="11" fillId="4" borderId="189" xfId="0" applyNumberFormat="1" applyFont="1" applyFill="1" applyBorder="1" applyAlignment="1">
      <alignment horizontal="center" vertical="center" wrapText="1"/>
    </xf>
    <xf numFmtId="10" fontId="0" fillId="4" borderId="189" xfId="0" applyNumberFormat="1" applyFill="1" applyBorder="1" applyAlignment="1">
      <alignment horizontal="center" vertical="center" wrapText="1"/>
    </xf>
    <xf numFmtId="10" fontId="7" fillId="0" borderId="185" xfId="2" applyNumberFormat="1" applyBorder="1" applyAlignment="1">
      <alignment horizontal="center" vertical="center"/>
    </xf>
    <xf numFmtId="10" fontId="7" fillId="0" borderId="184" xfId="2" applyNumberFormat="1" applyBorder="1" applyAlignment="1">
      <alignment horizontal="center" vertical="center"/>
    </xf>
    <xf numFmtId="10" fontId="7" fillId="0" borderId="190" xfId="2" applyNumberFormat="1" applyBorder="1" applyAlignment="1">
      <alignment horizontal="center" vertical="center"/>
    </xf>
    <xf numFmtId="10" fontId="6" fillId="0" borderId="185" xfId="0" applyNumberFormat="1" applyFont="1" applyBorder="1" applyAlignment="1">
      <alignment horizontal="center" vertical="center" wrapText="1"/>
    </xf>
    <xf numFmtId="10" fontId="6" fillId="0" borderId="191" xfId="0" applyNumberFormat="1" applyFont="1" applyBorder="1" applyAlignment="1">
      <alignment horizontal="center" vertical="center" wrapText="1"/>
    </xf>
    <xf numFmtId="3" fontId="3" fillId="5" borderId="141" xfId="0" applyNumberFormat="1" applyFont="1" applyFill="1" applyBorder="1" applyAlignment="1">
      <alignment horizontal="center" vertical="center" wrapText="1"/>
    </xf>
    <xf numFmtId="3" fontId="3" fillId="5" borderId="142" xfId="0" applyNumberFormat="1" applyFont="1" applyFill="1" applyBorder="1" applyAlignment="1">
      <alignment horizontal="center" vertical="center" wrapText="1"/>
    </xf>
    <xf numFmtId="3" fontId="3" fillId="5" borderId="192" xfId="0" applyNumberFormat="1" applyFont="1" applyFill="1" applyBorder="1" applyAlignment="1">
      <alignment horizontal="center" vertical="center" wrapText="1"/>
    </xf>
    <xf numFmtId="3" fontId="3" fillId="5" borderId="193" xfId="0" applyNumberFormat="1" applyFont="1" applyFill="1" applyBorder="1" applyAlignment="1">
      <alignment horizontal="center" vertical="center" wrapText="1"/>
    </xf>
    <xf numFmtId="10" fontId="0" fillId="4" borderId="186" xfId="0" applyNumberFormat="1" applyFill="1" applyBorder="1" applyAlignment="1">
      <alignment horizontal="center" vertical="center" wrapText="1"/>
    </xf>
    <xf numFmtId="10" fontId="0" fillId="4" borderId="133" xfId="0" applyNumberFormat="1" applyFill="1" applyBorder="1" applyAlignment="1">
      <alignment horizontal="center" vertical="center" wrapText="1"/>
    </xf>
    <xf numFmtId="10" fontId="11" fillId="4" borderId="194" xfId="0" applyNumberFormat="1" applyFont="1" applyFill="1" applyBorder="1" applyAlignment="1">
      <alignment horizontal="center" vertical="center" wrapText="1"/>
    </xf>
    <xf numFmtId="0" fontId="3" fillId="5" borderId="195" xfId="0" applyFont="1" applyFill="1" applyBorder="1" applyAlignment="1">
      <alignment horizontal="center" vertical="center" wrapText="1"/>
    </xf>
    <xf numFmtId="0" fontId="3" fillId="5" borderId="103" xfId="0" applyFont="1" applyFill="1" applyBorder="1" applyAlignment="1">
      <alignment horizontal="center" vertical="center" wrapText="1"/>
    </xf>
    <xf numFmtId="0" fontId="3" fillId="5" borderId="196" xfId="0" applyFont="1" applyFill="1" applyBorder="1" applyAlignment="1">
      <alignment horizontal="center" vertical="center" wrapText="1"/>
    </xf>
    <xf numFmtId="3" fontId="3" fillId="5" borderId="197" xfId="0" applyNumberFormat="1" applyFont="1" applyFill="1" applyBorder="1" applyAlignment="1">
      <alignment horizontal="center" vertical="center" wrapText="1"/>
    </xf>
    <xf numFmtId="3" fontId="3" fillId="5" borderId="103" xfId="0" applyNumberFormat="1" applyFont="1" applyFill="1" applyBorder="1" applyAlignment="1">
      <alignment horizontal="center" vertical="center" wrapText="1"/>
    </xf>
    <xf numFmtId="3" fontId="3" fillId="5" borderId="196" xfId="0" applyNumberFormat="1" applyFont="1" applyFill="1" applyBorder="1" applyAlignment="1">
      <alignment horizontal="center" vertical="center" wrapText="1"/>
    </xf>
    <xf numFmtId="3" fontId="3" fillId="5" borderId="198" xfId="0" applyNumberFormat="1" applyFont="1" applyFill="1" applyBorder="1" applyAlignment="1">
      <alignment horizontal="center" vertical="center" wrapText="1"/>
    </xf>
    <xf numFmtId="3" fontId="3" fillId="5" borderId="199" xfId="0" applyNumberFormat="1" applyFont="1" applyFill="1" applyBorder="1" applyAlignment="1">
      <alignment horizontal="center" vertical="center" wrapText="1"/>
    </xf>
    <xf numFmtId="3" fontId="3" fillId="5" borderId="200" xfId="0" applyNumberFormat="1" applyFont="1" applyFill="1" applyBorder="1" applyAlignment="1">
      <alignment horizontal="center" vertical="center" wrapText="1"/>
    </xf>
    <xf numFmtId="10" fontId="0" fillId="4" borderId="201" xfId="0" applyNumberFormat="1" applyFill="1" applyBorder="1" applyAlignment="1">
      <alignment horizontal="center" vertical="center" wrapText="1"/>
    </xf>
    <xf numFmtId="10" fontId="11" fillId="4" borderId="202" xfId="0" applyNumberFormat="1" applyFont="1" applyFill="1" applyBorder="1" applyAlignment="1">
      <alignment horizontal="center" vertical="center" wrapText="1"/>
    </xf>
    <xf numFmtId="10" fontId="7" fillId="0" borderId="25" xfId="2" applyNumberFormat="1" applyBorder="1" applyAlignment="1">
      <alignment horizontal="center" vertical="center"/>
    </xf>
    <xf numFmtId="0" fontId="1" fillId="0" borderId="14" xfId="0" applyFont="1" applyBorder="1" applyAlignment="1">
      <alignment horizontal="left" vertical="center" wrapText="1"/>
    </xf>
    <xf numFmtId="0" fontId="17" fillId="13" borderId="120" xfId="0" applyFont="1" applyFill="1" applyBorder="1" applyAlignment="1">
      <alignment horizontal="left" vertical="center" wrapText="1"/>
    </xf>
    <xf numFmtId="0" fontId="18" fillId="0" borderId="0" xfId="0" applyFont="1"/>
    <xf numFmtId="10" fontId="11" fillId="4" borderId="203" xfId="0" applyNumberFormat="1" applyFont="1" applyFill="1" applyBorder="1" applyAlignment="1">
      <alignment horizontal="center" vertical="center" wrapText="1"/>
    </xf>
    <xf numFmtId="10" fontId="11" fillId="4" borderId="168" xfId="0" applyNumberFormat="1" applyFont="1" applyFill="1" applyBorder="1" applyAlignment="1">
      <alignment horizontal="center" vertical="center" wrapText="1"/>
    </xf>
    <xf numFmtId="3" fontId="4" fillId="7" borderId="6" xfId="0" applyNumberFormat="1" applyFont="1" applyFill="1" applyBorder="1" applyAlignment="1">
      <alignment horizontal="center" vertical="center" wrapText="1"/>
    </xf>
    <xf numFmtId="3" fontId="4" fillId="7" borderId="7" xfId="0" applyNumberFormat="1"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0" fontId="5" fillId="6" borderId="149" xfId="0" applyFont="1" applyFill="1" applyBorder="1" applyAlignment="1">
      <alignment horizontal="left" vertical="center" wrapText="1"/>
    </xf>
    <xf numFmtId="0" fontId="5" fillId="6" borderId="146"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0" xfId="0" applyFont="1" applyFill="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6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2" xfId="0" applyFont="1" applyFill="1" applyBorder="1" applyAlignment="1">
      <alignment horizontal="center" vertical="center" wrapText="1"/>
    </xf>
    <xf numFmtId="10" fontId="7" fillId="0" borderId="183" xfId="2" applyNumberFormat="1" applyBorder="1" applyAlignment="1">
      <alignment horizontal="center" vertical="center"/>
    </xf>
    <xf numFmtId="10" fontId="7" fillId="0" borderId="21" xfId="2" applyNumberFormat="1" applyBorder="1" applyAlignment="1">
      <alignment horizontal="center" vertical="center"/>
    </xf>
    <xf numFmtId="0" fontId="14" fillId="11" borderId="12" xfId="0" applyFont="1" applyFill="1" applyBorder="1" applyAlignment="1">
      <alignment horizontal="center" vertical="center" wrapText="1"/>
    </xf>
    <xf numFmtId="0" fontId="14" fillId="11" borderId="24"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6" xfId="0" applyFont="1" applyFill="1" applyBorder="1" applyAlignment="1">
      <alignment horizontal="center" vertical="center"/>
    </xf>
    <xf numFmtId="0" fontId="14" fillId="10" borderId="7" xfId="0" applyFont="1" applyFill="1" applyBorder="1" applyAlignment="1">
      <alignment horizontal="center" vertical="center"/>
    </xf>
    <xf numFmtId="0" fontId="14" fillId="10" borderId="8" xfId="0" applyFont="1" applyFill="1" applyBorder="1" applyAlignment="1">
      <alignment horizontal="center" vertical="center"/>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3" fillId="10" borderId="0" xfId="0" applyFont="1" applyFill="1" applyAlignment="1">
      <alignment horizontal="center" vertical="center" wrapText="1"/>
    </xf>
    <xf numFmtId="0" fontId="13" fillId="10" borderId="25" xfId="0" applyFont="1" applyFill="1" applyBorder="1" applyAlignment="1">
      <alignment horizontal="center" vertical="center" wrapText="1"/>
    </xf>
    <xf numFmtId="0" fontId="13" fillId="10" borderId="26"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13" fillId="10" borderId="13" xfId="0" applyFont="1" applyFill="1" applyBorder="1" applyAlignment="1">
      <alignment horizontal="center" vertical="center" wrapText="1"/>
    </xf>
  </cellXfs>
  <cellStyles count="3">
    <cellStyle name="Moneda" xfId="1" builtinId="4"/>
    <cellStyle name="Normal" xfId="0" builtinId="0"/>
    <cellStyle name="Normal 2" xfId="2" xr:uid="{5280AAFF-43AC-9741-A165-D47C93E16C70}"/>
  </cellStyles>
  <dxfs count="503">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rgb="FFFFFF00"/>
        </patternFill>
      </fill>
    </dxf>
    <dxf>
      <fill>
        <patternFill>
          <bgColor rgb="FFFF5353"/>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rgb="FFFFFF00"/>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rgb="FFFF5353"/>
        </patternFill>
      </fill>
    </dxf>
    <dxf>
      <fill>
        <patternFill>
          <bgColor rgb="FFFFFF00"/>
        </patternFill>
      </fill>
    </dxf>
    <dxf>
      <fill>
        <patternFill>
          <bgColor rgb="FFFF5353"/>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353"/>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rgb="FFFFFF00"/>
        </patternFill>
      </fill>
    </dxf>
    <dxf>
      <fill>
        <patternFill>
          <bgColor rgb="FFFF5555"/>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rgb="FF9C5700"/>
      </font>
      <fill>
        <patternFill>
          <bgColor rgb="FFFFEB9C"/>
        </patternFill>
      </fill>
    </dxf>
    <dxf>
      <fill>
        <patternFill>
          <bgColor rgb="FF00B050"/>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rgb="FFFF5353"/>
        </patternFill>
      </fill>
    </dxf>
    <dxf>
      <fill>
        <patternFill>
          <bgColor rgb="FFFFFF00"/>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rgb="FFFFFF00"/>
        </patternFill>
      </fill>
    </dxf>
    <dxf>
      <fill>
        <patternFill>
          <bgColor rgb="FFFF5353"/>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353"/>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5353"/>
        </patternFill>
      </fill>
    </dxf>
    <dxf>
      <fill>
        <patternFill>
          <bgColor rgb="FFFFFF00"/>
        </patternFill>
      </fill>
    </dxf>
    <dxf>
      <fill>
        <patternFill>
          <bgColor theme="9" tint="0.39994506668294322"/>
        </patternFill>
      </fill>
    </dxf>
    <dxf>
      <font>
        <color rgb="FF9C5700"/>
      </font>
      <fill>
        <patternFill>
          <bgColor rgb="FFFFEB9C"/>
        </patternFill>
      </fill>
    </dxf>
    <dxf>
      <fill>
        <patternFill>
          <bgColor rgb="FFFF5353"/>
        </patternFill>
      </fill>
    </dxf>
    <dxf>
      <fill>
        <patternFill>
          <bgColor rgb="FFFFFF00"/>
        </patternFill>
      </fill>
    </dxf>
    <dxf>
      <fill>
        <patternFill>
          <bgColor theme="9" tint="0.39994506668294322"/>
        </patternFill>
      </fill>
    </dxf>
    <dxf>
      <fill>
        <patternFill>
          <bgColor rgb="FFA9D08E"/>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0"/>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rgb="FFFF5353"/>
        </patternFill>
      </fill>
    </dxf>
    <dxf>
      <fill>
        <patternFill>
          <bgColor rgb="FFFFFF00"/>
        </patternFill>
      </fill>
    </dxf>
    <dxf>
      <font>
        <color rgb="FF9C5700"/>
      </font>
      <fill>
        <patternFill>
          <bgColor rgb="FFFFEB9C"/>
        </patternFill>
      </fill>
    </dxf>
    <dxf>
      <fill>
        <patternFill>
          <bgColor rgb="FFFFFF00"/>
        </patternFill>
      </fill>
    </dxf>
    <dxf>
      <fill>
        <patternFill>
          <bgColor rgb="FFFF0000"/>
        </patternFill>
      </fill>
    </dxf>
    <dxf>
      <font>
        <color rgb="FF9C5700"/>
      </font>
      <fill>
        <patternFill>
          <bgColor rgb="FFFFEB9C"/>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none">
          <bgColor auto="1"/>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2F2F2"/>
      <color rgb="FFFF5353"/>
      <color rgb="FFED9EB7"/>
      <color rgb="FFFADD89"/>
      <color rgb="FFFFEC9C"/>
      <color rgb="FFFEEAEC"/>
      <color rgb="FFFDE9EB"/>
      <color rgb="FFBD2452"/>
      <color rgb="FF611D1D"/>
      <color rgb="FFFEF4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701675</xdr:colOff>
      <xdr:row>1</xdr:row>
      <xdr:rowOff>15875</xdr:rowOff>
    </xdr:from>
    <xdr:to>
      <xdr:col>3</xdr:col>
      <xdr:colOff>409575</xdr:colOff>
      <xdr:row>7</xdr:row>
      <xdr:rowOff>162366</xdr:rowOff>
    </xdr:to>
    <xdr:pic>
      <xdr:nvPicPr>
        <xdr:cNvPr id="3" name="Imagen 2">
          <a:extLst>
            <a:ext uri="{FF2B5EF4-FFF2-40B4-BE49-F238E27FC236}">
              <a16:creationId xmlns:a16="http://schemas.microsoft.com/office/drawing/2014/main" id="{9F9F0752-4508-834C-9D35-C712B2BC1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41925" y="206375"/>
          <a:ext cx="2216150" cy="2607116"/>
        </a:xfrm>
        <a:prstGeom prst="rect">
          <a:avLst/>
        </a:prstGeom>
      </xdr:spPr>
    </xdr:pic>
    <xdr:clientData/>
  </xdr:twoCellAnchor>
  <xdr:twoCellAnchor editAs="oneCell">
    <xdr:from>
      <xdr:col>22</xdr:col>
      <xdr:colOff>538788</xdr:colOff>
      <xdr:row>1</xdr:row>
      <xdr:rowOff>60934</xdr:rowOff>
    </xdr:from>
    <xdr:to>
      <xdr:col>23</xdr:col>
      <xdr:colOff>4650872</xdr:colOff>
      <xdr:row>6</xdr:row>
      <xdr:rowOff>147525</xdr:rowOff>
    </xdr:to>
    <xdr:pic>
      <xdr:nvPicPr>
        <xdr:cNvPr id="4" name="Imagen 3">
          <a:extLst>
            <a:ext uri="{FF2B5EF4-FFF2-40B4-BE49-F238E27FC236}">
              <a16:creationId xmlns:a16="http://schemas.microsoft.com/office/drawing/2014/main" id="{9E51E049-F7BC-EB47-982D-C6294770EA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00888" y="264134"/>
          <a:ext cx="6756373" cy="2372591"/>
        </a:xfrm>
        <a:prstGeom prst="rect">
          <a:avLst/>
        </a:prstGeom>
      </xdr:spPr>
    </xdr:pic>
    <xdr:clientData/>
  </xdr:twoCellAnchor>
  <xdr:twoCellAnchor editAs="oneCell">
    <xdr:from>
      <xdr:col>1</xdr:col>
      <xdr:colOff>1209267</xdr:colOff>
      <xdr:row>1</xdr:row>
      <xdr:rowOff>63140</xdr:rowOff>
    </xdr:from>
    <xdr:to>
      <xdr:col>1</xdr:col>
      <xdr:colOff>3694545</xdr:colOff>
      <xdr:row>9</xdr:row>
      <xdr:rowOff>115455</xdr:rowOff>
    </xdr:to>
    <xdr:pic>
      <xdr:nvPicPr>
        <xdr:cNvPr id="5" name="Imagen 4">
          <a:extLst>
            <a:ext uri="{FF2B5EF4-FFF2-40B4-BE49-F238E27FC236}">
              <a16:creationId xmlns:a16="http://schemas.microsoft.com/office/drawing/2014/main" id="{AA6F27FD-EE5C-DB4A-8C03-54490B1D9C93}"/>
            </a:ext>
          </a:extLst>
        </xdr:cNvPr>
        <xdr:cNvPicPr>
          <a:picLocks noChangeAspect="1"/>
        </xdr:cNvPicPr>
      </xdr:nvPicPr>
      <xdr:blipFill>
        <a:blip xmlns:r="http://schemas.openxmlformats.org/officeDocument/2006/relationships" r:embed="rId3"/>
        <a:stretch>
          <a:fillRect/>
        </a:stretch>
      </xdr:blipFill>
      <xdr:spPr>
        <a:xfrm>
          <a:off x="2034767" y="266340"/>
          <a:ext cx="2485278" cy="27701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B37D-7426-9540-AAE6-EE40772EABBC}">
  <dimension ref="A1:X162"/>
  <sheetViews>
    <sheetView tabSelected="1" zoomScale="40" zoomScaleNormal="40" zoomScaleSheetLayoutView="50" workbookViewId="0">
      <selection activeCell="D5" sqref="D5"/>
    </sheetView>
  </sheetViews>
  <sheetFormatPr baseColWidth="10" defaultRowHeight="14.5" x14ac:dyDescent="0.35"/>
  <cols>
    <col min="2" max="2" width="54.1796875" customWidth="1"/>
    <col min="3" max="3" width="35.81640625" customWidth="1"/>
    <col min="4" max="4" width="33.81640625" customWidth="1"/>
    <col min="5" max="5" width="21.81640625" customWidth="1"/>
    <col min="6" max="6" width="22.6328125" customWidth="1"/>
    <col min="7" max="23" width="21.36328125" customWidth="1"/>
    <col min="24" max="24" width="80.36328125" style="339" customWidth="1"/>
  </cols>
  <sheetData>
    <row r="1" spans="1:24" ht="15" thickBot="1" x14ac:dyDescent="0.4"/>
    <row r="2" spans="1:24" ht="63" customHeight="1" x14ac:dyDescent="0.35">
      <c r="A2" s="1"/>
      <c r="B2" s="1"/>
      <c r="C2" s="1"/>
      <c r="D2" s="1"/>
      <c r="E2" s="438" t="s">
        <v>64</v>
      </c>
      <c r="F2" s="439"/>
      <c r="G2" s="439"/>
      <c r="H2" s="439"/>
      <c r="I2" s="439"/>
      <c r="J2" s="439"/>
      <c r="K2" s="439"/>
      <c r="L2" s="439"/>
      <c r="M2" s="439"/>
      <c r="N2" s="439"/>
      <c r="O2" s="439"/>
      <c r="P2" s="439"/>
      <c r="Q2" s="439"/>
      <c r="R2" s="439"/>
      <c r="S2" s="439"/>
      <c r="T2" s="439"/>
      <c r="U2" s="439"/>
      <c r="V2" s="440"/>
    </row>
    <row r="3" spans="1:24" ht="30" customHeight="1" x14ac:dyDescent="0.35">
      <c r="A3" s="1"/>
      <c r="B3" s="1"/>
      <c r="C3" s="1"/>
      <c r="D3" s="1"/>
      <c r="E3" s="441" t="s">
        <v>65</v>
      </c>
      <c r="F3" s="442"/>
      <c r="G3" s="442"/>
      <c r="H3" s="442"/>
      <c r="I3" s="442"/>
      <c r="J3" s="442"/>
      <c r="K3" s="442"/>
      <c r="L3" s="442"/>
      <c r="M3" s="442"/>
      <c r="N3" s="442"/>
      <c r="O3" s="442"/>
      <c r="P3" s="442"/>
      <c r="Q3" s="442"/>
      <c r="R3" s="442"/>
      <c r="S3" s="442"/>
      <c r="T3" s="442"/>
      <c r="U3" s="442"/>
      <c r="V3" s="443"/>
    </row>
    <row r="4" spans="1:24" ht="26.25" customHeight="1" x14ac:dyDescent="0.35">
      <c r="A4" s="1"/>
      <c r="B4" s="1"/>
      <c r="C4" s="1"/>
      <c r="D4" s="1"/>
      <c r="E4" s="441" t="s">
        <v>66</v>
      </c>
      <c r="F4" s="442"/>
      <c r="G4" s="442"/>
      <c r="H4" s="442"/>
      <c r="I4" s="442"/>
      <c r="J4" s="442"/>
      <c r="K4" s="442"/>
      <c r="L4" s="442"/>
      <c r="M4" s="442"/>
      <c r="N4" s="442"/>
      <c r="O4" s="442"/>
      <c r="P4" s="442"/>
      <c r="Q4" s="442"/>
      <c r="R4" s="442"/>
      <c r="S4" s="442"/>
      <c r="T4" s="442"/>
      <c r="U4" s="442"/>
      <c r="V4" s="443"/>
    </row>
    <row r="5" spans="1:24" ht="30" customHeight="1" x14ac:dyDescent="0.35">
      <c r="A5" s="1"/>
      <c r="B5" s="1"/>
      <c r="C5" s="1"/>
      <c r="D5" s="1"/>
      <c r="E5" s="441" t="s">
        <v>62</v>
      </c>
      <c r="F5" s="442"/>
      <c r="G5" s="442"/>
      <c r="H5" s="442"/>
      <c r="I5" s="442"/>
      <c r="J5" s="442"/>
      <c r="K5" s="442"/>
      <c r="L5" s="442"/>
      <c r="M5" s="442"/>
      <c r="N5" s="442"/>
      <c r="O5" s="442"/>
      <c r="P5" s="442"/>
      <c r="Q5" s="442"/>
      <c r="R5" s="442"/>
      <c r="S5" s="442"/>
      <c r="T5" s="442"/>
      <c r="U5" s="442"/>
      <c r="V5" s="443"/>
    </row>
    <row r="6" spans="1:24" ht="30.5" thickBot="1" x14ac:dyDescent="0.4">
      <c r="A6" s="1"/>
      <c r="B6" s="1"/>
      <c r="C6" s="1"/>
      <c r="D6" s="1"/>
      <c r="E6" s="444"/>
      <c r="F6" s="445"/>
      <c r="G6" s="445"/>
      <c r="H6" s="445"/>
      <c r="I6" s="445"/>
      <c r="J6" s="445"/>
      <c r="K6" s="445"/>
      <c r="L6" s="445"/>
      <c r="M6" s="445"/>
      <c r="N6" s="445"/>
      <c r="O6" s="445"/>
      <c r="P6" s="445"/>
      <c r="Q6" s="445"/>
      <c r="R6" s="445"/>
      <c r="S6" s="445"/>
      <c r="T6" s="445"/>
      <c r="U6" s="445"/>
      <c r="V6" s="446"/>
    </row>
    <row r="7" spans="1:24" x14ac:dyDescent="0.35">
      <c r="A7" s="1"/>
      <c r="B7" s="1"/>
      <c r="C7" s="1"/>
      <c r="D7" s="1"/>
      <c r="E7" s="1"/>
      <c r="F7" s="1"/>
      <c r="G7" s="1"/>
      <c r="H7" s="1"/>
      <c r="I7" s="1"/>
      <c r="J7" s="1"/>
      <c r="K7" s="1"/>
      <c r="L7" s="1"/>
      <c r="M7" s="1"/>
      <c r="N7" s="1"/>
      <c r="O7" s="1"/>
      <c r="P7" s="1"/>
      <c r="Q7" s="1"/>
      <c r="R7" s="1"/>
      <c r="S7" s="1"/>
    </row>
    <row r="9" spans="1:24" ht="4.5" customHeight="1" thickBot="1" x14ac:dyDescent="0.4"/>
    <row r="10" spans="1:24" ht="33.75" customHeight="1" thickBot="1" x14ac:dyDescent="0.4">
      <c r="B10" s="297"/>
      <c r="F10" s="81"/>
      <c r="G10" s="437" t="s">
        <v>67</v>
      </c>
      <c r="H10" s="427"/>
      <c r="I10" s="427"/>
      <c r="J10" s="427"/>
      <c r="K10" s="427"/>
      <c r="L10" s="427"/>
      <c r="M10" s="427"/>
      <c r="N10" s="427"/>
      <c r="O10" s="427"/>
      <c r="P10" s="427"/>
      <c r="Q10" s="427"/>
      <c r="R10" s="427"/>
      <c r="S10" s="427"/>
      <c r="T10" s="427"/>
      <c r="U10" s="427"/>
      <c r="V10" s="427"/>
      <c r="W10" s="428"/>
      <c r="X10" s="422" t="s">
        <v>68</v>
      </c>
    </row>
    <row r="11" spans="1:24" ht="47.25" customHeight="1" thickBot="1" x14ac:dyDescent="0.4">
      <c r="B11" s="425" t="s">
        <v>0</v>
      </c>
      <c r="C11" s="425" t="s">
        <v>1</v>
      </c>
      <c r="D11" s="427" t="s">
        <v>2</v>
      </c>
      <c r="E11" s="427"/>
      <c r="F11" s="428"/>
      <c r="G11" s="429" t="s">
        <v>69</v>
      </c>
      <c r="H11" s="430"/>
      <c r="I11" s="430"/>
      <c r="J11" s="430"/>
      <c r="K11" s="431"/>
      <c r="L11" s="432" t="s">
        <v>70</v>
      </c>
      <c r="M11" s="432"/>
      <c r="N11" s="432"/>
      <c r="O11" s="433"/>
      <c r="P11" s="434" t="s">
        <v>71</v>
      </c>
      <c r="Q11" s="435"/>
      <c r="R11" s="435"/>
      <c r="S11" s="436"/>
      <c r="T11" s="434" t="s">
        <v>72</v>
      </c>
      <c r="U11" s="435"/>
      <c r="V11" s="435"/>
      <c r="W11" s="435"/>
      <c r="X11" s="423"/>
    </row>
    <row r="12" spans="1:24" ht="143.25" customHeight="1" thickBot="1" x14ac:dyDescent="0.4">
      <c r="B12" s="426"/>
      <c r="C12" s="426"/>
      <c r="D12" s="82" t="s">
        <v>3</v>
      </c>
      <c r="E12" s="82" t="s">
        <v>4</v>
      </c>
      <c r="F12" s="82" t="s">
        <v>5</v>
      </c>
      <c r="G12" s="83" t="s">
        <v>73</v>
      </c>
      <c r="H12" s="46" t="s">
        <v>6</v>
      </c>
      <c r="I12" s="84" t="s">
        <v>7</v>
      </c>
      <c r="J12" s="47" t="s">
        <v>8</v>
      </c>
      <c r="K12" s="85" t="s">
        <v>9</v>
      </c>
      <c r="L12" s="48" t="s">
        <v>6</v>
      </c>
      <c r="M12" s="84" t="s">
        <v>7</v>
      </c>
      <c r="N12" s="47" t="s">
        <v>8</v>
      </c>
      <c r="O12" s="85" t="s">
        <v>9</v>
      </c>
      <c r="P12" s="46" t="s">
        <v>6</v>
      </c>
      <c r="Q12" s="86" t="s">
        <v>7</v>
      </c>
      <c r="R12" s="47" t="s">
        <v>8</v>
      </c>
      <c r="S12" s="87" t="s">
        <v>9</v>
      </c>
      <c r="T12" s="46" t="s">
        <v>6</v>
      </c>
      <c r="U12" s="86" t="s">
        <v>7</v>
      </c>
      <c r="V12" s="47" t="s">
        <v>8</v>
      </c>
      <c r="W12" s="87" t="s">
        <v>9</v>
      </c>
      <c r="X12" s="424"/>
    </row>
    <row r="13" spans="1:24" ht="183" customHeight="1" x14ac:dyDescent="0.35">
      <c r="B13" s="324" t="s">
        <v>74</v>
      </c>
      <c r="C13" s="325" t="s">
        <v>348</v>
      </c>
      <c r="D13" s="325" t="s">
        <v>75</v>
      </c>
      <c r="E13" s="326" t="s">
        <v>76</v>
      </c>
      <c r="F13" s="327" t="s">
        <v>77</v>
      </c>
      <c r="G13" s="420">
        <v>0.84799999999999998</v>
      </c>
      <c r="H13" s="373">
        <v>0.21199999999999999</v>
      </c>
      <c r="I13" s="374">
        <v>0.21199999999999999</v>
      </c>
      <c r="J13" s="374">
        <v>0.21199999999999999</v>
      </c>
      <c r="K13" s="375">
        <v>0.21199999999999999</v>
      </c>
      <c r="L13" s="376">
        <v>0.21199999999999999</v>
      </c>
      <c r="M13" s="377">
        <v>0.21199999999999999</v>
      </c>
      <c r="N13" s="377">
        <v>0.21199999999999999</v>
      </c>
      <c r="O13" s="377">
        <v>0.21199999999999999</v>
      </c>
      <c r="P13" s="335">
        <f t="shared" ref="P13" si="0">IFERROR((L13/H13),"100%")</f>
        <v>1</v>
      </c>
      <c r="Q13" s="332">
        <f>IFERROR((M13/I13),"100%")</f>
        <v>1</v>
      </c>
      <c r="R13" s="332">
        <f t="shared" ref="R13:S13" si="1">IFERROR((N13/J13),"100%")</f>
        <v>1</v>
      </c>
      <c r="S13" s="332">
        <f t="shared" si="1"/>
        <v>1</v>
      </c>
      <c r="T13" s="335">
        <f t="shared" ref="T13" si="2">IFERROR((L13/G13),"No Programado")</f>
        <v>0.25</v>
      </c>
      <c r="U13" s="338">
        <f>IFERROR(((L13+M13)/G13),"No Programado")</f>
        <v>0.5</v>
      </c>
      <c r="V13" s="332">
        <f>IFERROR(((L13+M13+N13)/G13),"No Programado")</f>
        <v>0.75</v>
      </c>
      <c r="W13" s="75">
        <f>IFERROR(((L13+M13+N13+O13)/G13),"No Programado")</f>
        <v>1</v>
      </c>
      <c r="X13" s="340" t="s">
        <v>452</v>
      </c>
    </row>
    <row r="14" spans="1:24" ht="1.25" customHeight="1" x14ac:dyDescent="0.35">
      <c r="B14" s="409" t="s">
        <v>18</v>
      </c>
      <c r="C14" s="410"/>
      <c r="D14" s="410"/>
      <c r="E14" s="410"/>
      <c r="F14" s="410"/>
      <c r="G14" s="421"/>
      <c r="H14" s="378">
        <v>25</v>
      </c>
      <c r="I14" s="379">
        <v>25</v>
      </c>
      <c r="J14" s="379">
        <v>25</v>
      </c>
      <c r="K14" s="380">
        <v>25</v>
      </c>
      <c r="L14" s="381">
        <v>20</v>
      </c>
      <c r="M14" s="254"/>
      <c r="N14" s="254"/>
      <c r="O14" s="210"/>
      <c r="P14" s="334">
        <f t="shared" ref="P14:S29" si="3">IFERROR((L14/H14),"100%")</f>
        <v>0.8</v>
      </c>
      <c r="Q14" s="212">
        <f t="shared" si="3"/>
        <v>0</v>
      </c>
      <c r="R14" s="212">
        <f t="shared" si="3"/>
        <v>0</v>
      </c>
      <c r="S14" s="336">
        <f t="shared" si="3"/>
        <v>0</v>
      </c>
      <c r="T14" s="382" t="str">
        <f>IFERROR((L14/G14),"No Programado")</f>
        <v>No Programado</v>
      </c>
      <c r="U14" s="383" t="str">
        <f>IFERROR((L14+M14)/$G$14, "No Programado")</f>
        <v>No Programado</v>
      </c>
      <c r="V14" s="383" t="str">
        <f>IFERROR((M14+N14+L14)/$G$14, "No Programado")</f>
        <v>No Programado</v>
      </c>
      <c r="W14" s="384" t="str">
        <f>IFERROR((N14+O14+M14+L14)/$G$14, "No Programado")</f>
        <v>No Programado</v>
      </c>
      <c r="X14" s="341"/>
    </row>
    <row r="15" spans="1:24" ht="79.5" hidden="1" customHeight="1" x14ac:dyDescent="0.35">
      <c r="B15" s="409" t="s">
        <v>18</v>
      </c>
      <c r="C15" s="410"/>
      <c r="D15" s="410"/>
      <c r="E15" s="410"/>
      <c r="F15" s="410"/>
      <c r="G15" s="396"/>
      <c r="H15" s="391">
        <v>25</v>
      </c>
      <c r="I15" s="34">
        <v>25</v>
      </c>
      <c r="J15" s="34">
        <v>25</v>
      </c>
      <c r="K15" s="392">
        <v>25</v>
      </c>
      <c r="L15" s="393">
        <v>20</v>
      </c>
      <c r="M15" s="89"/>
      <c r="N15" s="89"/>
      <c r="O15" s="90"/>
      <c r="P15" s="334">
        <f t="shared" si="3"/>
        <v>0.8</v>
      </c>
      <c r="Q15" s="212">
        <f t="shared" si="3"/>
        <v>0</v>
      </c>
      <c r="R15" s="212">
        <f t="shared" si="3"/>
        <v>0</v>
      </c>
      <c r="S15" s="336">
        <f t="shared" si="3"/>
        <v>0</v>
      </c>
      <c r="T15" s="394" t="str">
        <f>IFERROR((L15/G15),"No Programado")</f>
        <v>No Programado</v>
      </c>
      <c r="U15" s="337" t="str">
        <f>IFERROR((L15+M15)/$G$14, "No Programado")</f>
        <v>No Programado</v>
      </c>
      <c r="V15" s="337" t="str">
        <f>IFERROR((M15+N15+L15)/$G$14, "No Programado")</f>
        <v>No Programado</v>
      </c>
      <c r="W15" s="395" t="str">
        <f>IFERROR((M15+N15+L15+O15)/$G$14, "No Programado")</f>
        <v>No Programado</v>
      </c>
      <c r="X15" s="341"/>
    </row>
    <row r="16" spans="1:24" ht="171" customHeight="1" x14ac:dyDescent="0.35">
      <c r="B16" s="302" t="s">
        <v>78</v>
      </c>
      <c r="C16" s="93" t="s">
        <v>79</v>
      </c>
      <c r="D16" s="94" t="s">
        <v>80</v>
      </c>
      <c r="E16" s="95" t="s">
        <v>19</v>
      </c>
      <c r="F16" s="96" t="s">
        <v>81</v>
      </c>
      <c r="G16" s="97">
        <v>39192</v>
      </c>
      <c r="H16" s="385">
        <v>9076</v>
      </c>
      <c r="I16" s="386">
        <v>7981</v>
      </c>
      <c r="J16" s="386">
        <v>11086</v>
      </c>
      <c r="K16" s="387">
        <v>11049</v>
      </c>
      <c r="L16" s="388">
        <v>9373</v>
      </c>
      <c r="M16" s="389">
        <v>10627</v>
      </c>
      <c r="N16" s="389">
        <v>15052</v>
      </c>
      <c r="O16" s="390">
        <v>11499</v>
      </c>
      <c r="P16" s="333">
        <f>IFERROR((L16/H16),"100%")</f>
        <v>1.0327236668135742</v>
      </c>
      <c r="Q16" s="92">
        <f t="shared" ref="Q16:Q79" si="4">IFERROR((M16/I16),"100%")</f>
        <v>1.3315374013281545</v>
      </c>
      <c r="R16" s="92">
        <f>IFERROR((N16/J16),"100%")</f>
        <v>1.357748511636298</v>
      </c>
      <c r="S16" s="336">
        <f>IFERROR((O16/K16),"100%")</f>
        <v>1.0407276676622319</v>
      </c>
      <c r="T16" s="294">
        <f>IFERROR((L16/G16),"No Programado")</f>
        <v>0.23915595019391714</v>
      </c>
      <c r="U16" s="295">
        <f>IFERROR((L16+M16)/$G$16, "No Programado")</f>
        <v>0.51030822616860583</v>
      </c>
      <c r="V16" s="295">
        <f>IFERROR((M16+N16+L16)/$G$16, "No Programado")</f>
        <v>0.89436619718309862</v>
      </c>
      <c r="W16" s="75">
        <f>IFERROR((M16+N16+L16+O16)/$G$16, "No Programado")</f>
        <v>1.1877679118187385</v>
      </c>
      <c r="X16" s="98" t="s">
        <v>450</v>
      </c>
    </row>
    <row r="17" spans="2:24" ht="133.25" customHeight="1" x14ac:dyDescent="0.35">
      <c r="B17" s="303" t="s">
        <v>82</v>
      </c>
      <c r="C17" s="99" t="s">
        <v>83</v>
      </c>
      <c r="D17" s="100" t="s">
        <v>84</v>
      </c>
      <c r="E17" s="101" t="s">
        <v>20</v>
      </c>
      <c r="F17" s="102" t="s">
        <v>21</v>
      </c>
      <c r="G17" s="103">
        <v>24</v>
      </c>
      <c r="H17" s="39">
        <v>6</v>
      </c>
      <c r="I17" s="40">
        <v>6</v>
      </c>
      <c r="J17" s="40">
        <v>6</v>
      </c>
      <c r="K17" s="43">
        <v>6</v>
      </c>
      <c r="L17" s="88">
        <v>6</v>
      </c>
      <c r="M17" s="41">
        <v>6</v>
      </c>
      <c r="N17" s="41">
        <v>6</v>
      </c>
      <c r="O17" s="44">
        <v>6</v>
      </c>
      <c r="P17" s="91">
        <f>IFERROR((L17/H17),"100%")</f>
        <v>1</v>
      </c>
      <c r="Q17" s="92">
        <f t="shared" si="4"/>
        <v>1</v>
      </c>
      <c r="R17" s="92">
        <f t="shared" ref="R17:S79" si="5">IFERROR((N17/J17),"100%")</f>
        <v>1</v>
      </c>
      <c r="S17" s="336">
        <f t="shared" si="3"/>
        <v>1</v>
      </c>
      <c r="T17" s="294">
        <f>IFERROR((L17/G17),"No Programado")</f>
        <v>0.25</v>
      </c>
      <c r="U17" s="295">
        <f>IFERROR((L17+M17)/$G$17, "No Programado")</f>
        <v>0.5</v>
      </c>
      <c r="V17" s="337">
        <f>IFERROR((M17+N17+L17)/$G$17, "No Programado")</f>
        <v>0.75</v>
      </c>
      <c r="W17" s="75">
        <f>IFERROR((M17+N17+L17+O17)/$G$17, "No Programado")</f>
        <v>1</v>
      </c>
      <c r="X17" s="342" t="s">
        <v>63</v>
      </c>
    </row>
    <row r="18" spans="2:24" ht="133.25" customHeight="1" x14ac:dyDescent="0.35">
      <c r="B18" s="304" t="s">
        <v>15</v>
      </c>
      <c r="C18" s="104" t="s">
        <v>85</v>
      </c>
      <c r="D18" s="105" t="s">
        <v>86</v>
      </c>
      <c r="E18" s="106" t="s">
        <v>20</v>
      </c>
      <c r="F18" s="107" t="s">
        <v>21</v>
      </c>
      <c r="G18" s="108">
        <v>24</v>
      </c>
      <c r="H18" s="39">
        <v>6</v>
      </c>
      <c r="I18" s="40">
        <v>6</v>
      </c>
      <c r="J18" s="40">
        <v>6</v>
      </c>
      <c r="K18" s="43">
        <v>6</v>
      </c>
      <c r="L18" s="42">
        <v>6</v>
      </c>
      <c r="M18" s="41">
        <v>6</v>
      </c>
      <c r="N18" s="41">
        <v>6</v>
      </c>
      <c r="O18" s="44">
        <v>6</v>
      </c>
      <c r="P18" s="91">
        <f t="shared" ref="P18:P80" si="6">IFERROR((L18/H18),"100%")</f>
        <v>1</v>
      </c>
      <c r="Q18" s="92">
        <f t="shared" si="4"/>
        <v>1</v>
      </c>
      <c r="R18" s="92">
        <f t="shared" si="5"/>
        <v>1</v>
      </c>
      <c r="S18" s="336">
        <f t="shared" si="3"/>
        <v>1</v>
      </c>
      <c r="T18" s="294">
        <f t="shared" ref="T18:T79" si="7">IFERROR((L18/G18),"No Programado")</f>
        <v>0.25</v>
      </c>
      <c r="U18" s="295">
        <f>IFERROR((L18+M18)/$G$18, "No Programado")</f>
        <v>0.5</v>
      </c>
      <c r="V18" s="337">
        <f>IFERROR((M18+N18+L18)/$G$18, "No Programado")</f>
        <v>0.75</v>
      </c>
      <c r="W18" s="75">
        <f>IFERROR((M18+N18+L18+O18)/$G$18, "No Programado")</f>
        <v>1</v>
      </c>
      <c r="X18" s="343" t="s">
        <v>349</v>
      </c>
    </row>
    <row r="19" spans="2:24" ht="133.25" customHeight="1" x14ac:dyDescent="0.35">
      <c r="B19" s="303" t="s">
        <v>87</v>
      </c>
      <c r="C19" s="109" t="s">
        <v>88</v>
      </c>
      <c r="D19" s="110" t="s">
        <v>89</v>
      </c>
      <c r="E19" s="111" t="s">
        <v>20</v>
      </c>
      <c r="F19" s="112" t="s">
        <v>90</v>
      </c>
      <c r="G19" s="113">
        <v>108</v>
      </c>
      <c r="H19" s="39">
        <v>19</v>
      </c>
      <c r="I19" s="40">
        <v>27</v>
      </c>
      <c r="J19" s="40">
        <v>33</v>
      </c>
      <c r="K19" s="43">
        <v>29</v>
      </c>
      <c r="L19" s="42">
        <v>19</v>
      </c>
      <c r="M19" s="41">
        <v>7</v>
      </c>
      <c r="N19" s="41">
        <v>17</v>
      </c>
      <c r="O19" s="44">
        <v>8</v>
      </c>
      <c r="P19" s="91">
        <f t="shared" si="6"/>
        <v>1</v>
      </c>
      <c r="Q19" s="92">
        <f t="shared" si="4"/>
        <v>0.25925925925925924</v>
      </c>
      <c r="R19" s="92">
        <f t="shared" si="5"/>
        <v>0.51515151515151514</v>
      </c>
      <c r="S19" s="336">
        <f t="shared" si="3"/>
        <v>0.27586206896551724</v>
      </c>
      <c r="T19" s="294">
        <f t="shared" si="7"/>
        <v>0.17592592592592593</v>
      </c>
      <c r="U19" s="295">
        <f>IFERROR((L19+M19)/$G$19, "No Programado")</f>
        <v>0.24074074074074073</v>
      </c>
      <c r="V19" s="337">
        <f>IFERROR((M19+N19+L19)/$G$19, "No Programado")</f>
        <v>0.39814814814814814</v>
      </c>
      <c r="W19" s="75">
        <f>IFERROR((M19+N19+L19+O19)/$G$19, "No Programado")</f>
        <v>0.47222222222222221</v>
      </c>
      <c r="X19" s="344" t="s">
        <v>368</v>
      </c>
    </row>
    <row r="20" spans="2:24" ht="133.25" customHeight="1" x14ac:dyDescent="0.35">
      <c r="B20" s="305" t="s">
        <v>15</v>
      </c>
      <c r="C20" s="114" t="s">
        <v>91</v>
      </c>
      <c r="D20" s="115" t="s">
        <v>92</v>
      </c>
      <c r="E20" s="116" t="s">
        <v>20</v>
      </c>
      <c r="F20" s="117" t="s">
        <v>22</v>
      </c>
      <c r="G20" s="118">
        <v>31</v>
      </c>
      <c r="H20" s="39">
        <v>3</v>
      </c>
      <c r="I20" s="40">
        <v>7</v>
      </c>
      <c r="J20" s="40">
        <v>7</v>
      </c>
      <c r="K20" s="43">
        <v>14</v>
      </c>
      <c r="L20" s="42">
        <v>3</v>
      </c>
      <c r="M20" s="41">
        <v>2</v>
      </c>
      <c r="N20" s="41">
        <v>2</v>
      </c>
      <c r="O20" s="44">
        <v>7</v>
      </c>
      <c r="P20" s="91">
        <f t="shared" si="6"/>
        <v>1</v>
      </c>
      <c r="Q20" s="92">
        <f t="shared" si="4"/>
        <v>0.2857142857142857</v>
      </c>
      <c r="R20" s="92">
        <f t="shared" si="5"/>
        <v>0.2857142857142857</v>
      </c>
      <c r="S20" s="336">
        <f t="shared" si="3"/>
        <v>0.5</v>
      </c>
      <c r="T20" s="294">
        <f t="shared" si="7"/>
        <v>9.6774193548387094E-2</v>
      </c>
      <c r="U20" s="295">
        <f>IFERROR((L20+M20)/$G$20, "No Programado")</f>
        <v>0.16129032258064516</v>
      </c>
      <c r="V20" s="337">
        <f>IFERROR((M20+N20+L20)/$G$20, "No Programado")</f>
        <v>0.22580645161290322</v>
      </c>
      <c r="W20" s="75">
        <f>IFERROR((M20+N20+L20+O20)/$G$20, "No Programado")</f>
        <v>0.45161290322580644</v>
      </c>
      <c r="X20" s="343" t="s">
        <v>369</v>
      </c>
    </row>
    <row r="21" spans="2:24" ht="133.25" customHeight="1" x14ac:dyDescent="0.35">
      <c r="B21" s="306" t="s">
        <v>15</v>
      </c>
      <c r="C21" s="114" t="s">
        <v>93</v>
      </c>
      <c r="D21" s="115" t="s">
        <v>94</v>
      </c>
      <c r="E21" s="119" t="s">
        <v>20</v>
      </c>
      <c r="F21" s="117" t="s">
        <v>23</v>
      </c>
      <c r="G21" s="120">
        <v>69</v>
      </c>
      <c r="H21" s="121">
        <v>16</v>
      </c>
      <c r="I21" s="122">
        <v>20</v>
      </c>
      <c r="J21" s="122">
        <v>19</v>
      </c>
      <c r="K21" s="123">
        <v>14</v>
      </c>
      <c r="L21" s="124">
        <v>16</v>
      </c>
      <c r="M21" s="125">
        <v>5</v>
      </c>
      <c r="N21" s="125">
        <v>8</v>
      </c>
      <c r="O21" s="126">
        <v>1</v>
      </c>
      <c r="P21" s="91">
        <f t="shared" si="6"/>
        <v>1</v>
      </c>
      <c r="Q21" s="92">
        <f t="shared" si="4"/>
        <v>0.25</v>
      </c>
      <c r="R21" s="92">
        <f t="shared" si="5"/>
        <v>0.42105263157894735</v>
      </c>
      <c r="S21" s="336">
        <f t="shared" si="3"/>
        <v>7.1428571428571425E-2</v>
      </c>
      <c r="T21" s="294">
        <f t="shared" si="7"/>
        <v>0.2318840579710145</v>
      </c>
      <c r="U21" s="295">
        <f>IFERROR((L21+M21)/$G$21, "No Programado")</f>
        <v>0.30434782608695654</v>
      </c>
      <c r="V21" s="337">
        <f>IFERROR((M21+N21+L21)/$G$21, "No Programado")</f>
        <v>0.42028985507246375</v>
      </c>
      <c r="W21" s="75">
        <f>IFERROR((M21+N21+L21+O21)/$G$21, "No Programado")</f>
        <v>0.43478260869565216</v>
      </c>
      <c r="X21" s="345" t="s">
        <v>370</v>
      </c>
    </row>
    <row r="22" spans="2:24" ht="133.25" customHeight="1" x14ac:dyDescent="0.35">
      <c r="B22" s="307" t="s">
        <v>15</v>
      </c>
      <c r="C22" s="127" t="s">
        <v>95</v>
      </c>
      <c r="D22" s="128" t="s">
        <v>96</v>
      </c>
      <c r="E22" s="106" t="s">
        <v>20</v>
      </c>
      <c r="F22" s="129" t="s">
        <v>97</v>
      </c>
      <c r="G22" s="118">
        <v>8</v>
      </c>
      <c r="H22" s="39">
        <v>0</v>
      </c>
      <c r="I22" s="40">
        <v>0</v>
      </c>
      <c r="J22" s="40">
        <v>7</v>
      </c>
      <c r="K22" s="43">
        <v>1</v>
      </c>
      <c r="L22" s="42">
        <v>0</v>
      </c>
      <c r="M22" s="41">
        <v>0</v>
      </c>
      <c r="N22" s="41">
        <v>7</v>
      </c>
      <c r="O22" s="79">
        <v>0</v>
      </c>
      <c r="P22" s="91" t="str">
        <f t="shared" si="6"/>
        <v>100%</v>
      </c>
      <c r="Q22" s="92" t="str">
        <f t="shared" si="4"/>
        <v>100%</v>
      </c>
      <c r="R22" s="92">
        <f t="shared" si="5"/>
        <v>1</v>
      </c>
      <c r="S22" s="336">
        <f t="shared" si="3"/>
        <v>0</v>
      </c>
      <c r="T22" s="294">
        <f t="shared" si="7"/>
        <v>0</v>
      </c>
      <c r="U22" s="295">
        <f>IFERROR((L22+M22)/$G$22, "No Programado")</f>
        <v>0</v>
      </c>
      <c r="V22" s="337">
        <f>IFERROR((M22+N22+L22)/$G$22, "No Programado")</f>
        <v>0.875</v>
      </c>
      <c r="W22" s="75">
        <f>IFERROR((M22+N22+L22+O22)/$G$22, "No Programado")</f>
        <v>0.875</v>
      </c>
      <c r="X22" s="345" t="s">
        <v>371</v>
      </c>
    </row>
    <row r="23" spans="2:24" ht="133.25" customHeight="1" x14ac:dyDescent="0.35">
      <c r="B23" s="303" t="s">
        <v>98</v>
      </c>
      <c r="C23" s="130" t="s">
        <v>99</v>
      </c>
      <c r="D23" s="131" t="s">
        <v>100</v>
      </c>
      <c r="E23" s="132" t="s">
        <v>20</v>
      </c>
      <c r="F23" s="112" t="s">
        <v>90</v>
      </c>
      <c r="G23" s="113">
        <v>1</v>
      </c>
      <c r="H23" s="39">
        <v>0</v>
      </c>
      <c r="I23" s="40">
        <v>0</v>
      </c>
      <c r="J23" s="40">
        <v>1</v>
      </c>
      <c r="K23" s="43">
        <v>0</v>
      </c>
      <c r="L23" s="42">
        <v>0</v>
      </c>
      <c r="M23" s="41">
        <v>0</v>
      </c>
      <c r="N23" s="41">
        <v>0</v>
      </c>
      <c r="O23" s="44">
        <v>0</v>
      </c>
      <c r="P23" s="91" t="str">
        <f t="shared" si="6"/>
        <v>100%</v>
      </c>
      <c r="Q23" s="92" t="str">
        <f t="shared" si="4"/>
        <v>100%</v>
      </c>
      <c r="R23" s="92">
        <f t="shared" si="5"/>
        <v>0</v>
      </c>
      <c r="S23" s="336" t="str">
        <f t="shared" si="3"/>
        <v>100%</v>
      </c>
      <c r="T23" s="294">
        <f t="shared" si="7"/>
        <v>0</v>
      </c>
      <c r="U23" s="295">
        <f>IFERROR((L23+M23)/$G$23, "No Programado")</f>
        <v>0</v>
      </c>
      <c r="V23" s="337">
        <f>IFERROR((M23+N23+L23)/$G$23, "No Programado")</f>
        <v>0</v>
      </c>
      <c r="W23" s="75">
        <f>IFERROR((M23+N23+L23+O23)/$G$23, "No Programado")</f>
        <v>0</v>
      </c>
      <c r="X23" s="346" t="s">
        <v>372</v>
      </c>
    </row>
    <row r="24" spans="2:24" ht="127" customHeight="1" x14ac:dyDescent="0.35">
      <c r="B24" s="304" t="s">
        <v>15</v>
      </c>
      <c r="C24" s="133" t="s">
        <v>101</v>
      </c>
      <c r="D24" s="134" t="s">
        <v>102</v>
      </c>
      <c r="E24" s="106" t="s">
        <v>20</v>
      </c>
      <c r="F24" s="135" t="s">
        <v>103</v>
      </c>
      <c r="G24" s="118">
        <v>1</v>
      </c>
      <c r="H24" s="39">
        <v>0</v>
      </c>
      <c r="I24" s="40">
        <v>0</v>
      </c>
      <c r="J24" s="40">
        <v>1</v>
      </c>
      <c r="K24" s="43">
        <v>0</v>
      </c>
      <c r="L24" s="42">
        <v>0</v>
      </c>
      <c r="M24" s="41">
        <v>0</v>
      </c>
      <c r="N24" s="41">
        <v>0</v>
      </c>
      <c r="O24" s="44">
        <v>0</v>
      </c>
      <c r="P24" s="91" t="str">
        <f t="shared" si="6"/>
        <v>100%</v>
      </c>
      <c r="Q24" s="92" t="str">
        <f t="shared" si="4"/>
        <v>100%</v>
      </c>
      <c r="R24" s="92">
        <f t="shared" si="5"/>
        <v>0</v>
      </c>
      <c r="S24" s="336" t="str">
        <f t="shared" si="3"/>
        <v>100%</v>
      </c>
      <c r="T24" s="294">
        <f t="shared" si="7"/>
        <v>0</v>
      </c>
      <c r="U24" s="295">
        <f>IFERROR((L24+M24)/$G$24, "No Programado")</f>
        <v>0</v>
      </c>
      <c r="V24" s="337">
        <f>IFERROR((M24+N24+L24)/$G$24, "No Programado")</f>
        <v>0</v>
      </c>
      <c r="W24" s="75">
        <f>IFERROR((M24+N24+L24+O24)/$G$24, "No Programado")</f>
        <v>0</v>
      </c>
      <c r="X24" s="345" t="s">
        <v>372</v>
      </c>
    </row>
    <row r="25" spans="2:24" ht="126" customHeight="1" x14ac:dyDescent="0.35">
      <c r="B25" s="303" t="s">
        <v>104</v>
      </c>
      <c r="C25" s="136" t="s">
        <v>105</v>
      </c>
      <c r="D25" s="137" t="s">
        <v>106</v>
      </c>
      <c r="E25" s="132" t="s">
        <v>20</v>
      </c>
      <c r="F25" s="112" t="s">
        <v>90</v>
      </c>
      <c r="G25" s="113">
        <v>233</v>
      </c>
      <c r="H25" s="39">
        <v>42</v>
      </c>
      <c r="I25" s="40">
        <v>63</v>
      </c>
      <c r="J25" s="40">
        <v>72</v>
      </c>
      <c r="K25" s="43">
        <v>56</v>
      </c>
      <c r="L25" s="42">
        <v>35</v>
      </c>
      <c r="M25" s="41">
        <v>19</v>
      </c>
      <c r="N25" s="41">
        <v>23</v>
      </c>
      <c r="O25" s="44">
        <v>8</v>
      </c>
      <c r="P25" s="91">
        <f t="shared" si="6"/>
        <v>0.83333333333333337</v>
      </c>
      <c r="Q25" s="92">
        <f t="shared" si="4"/>
        <v>0.30158730158730157</v>
      </c>
      <c r="R25" s="92">
        <f t="shared" si="5"/>
        <v>0.31944444444444442</v>
      </c>
      <c r="S25" s="336">
        <f t="shared" si="3"/>
        <v>0.14285714285714285</v>
      </c>
      <c r="T25" s="294">
        <f t="shared" si="7"/>
        <v>0.15021459227467812</v>
      </c>
      <c r="U25" s="295">
        <f>IFERROR((L25+M25)/$G$25, "No Programado")</f>
        <v>0.23175965665236051</v>
      </c>
      <c r="V25" s="337">
        <f>IFERROR((M25+N25+L25)/$G$25, "No Programado")</f>
        <v>0.33047210300429186</v>
      </c>
      <c r="W25" s="75">
        <f>IFERROR((M25+N25+L25+O25)/$G$25, "No Programado")</f>
        <v>0.36480686695278969</v>
      </c>
      <c r="X25" s="346" t="s">
        <v>373</v>
      </c>
    </row>
    <row r="26" spans="2:24" ht="143" customHeight="1" x14ac:dyDescent="0.35">
      <c r="B26" s="304" t="s">
        <v>15</v>
      </c>
      <c r="C26" s="104" t="s">
        <v>107</v>
      </c>
      <c r="D26" s="138" t="s">
        <v>108</v>
      </c>
      <c r="E26" s="106" t="s">
        <v>20</v>
      </c>
      <c r="F26" s="135" t="s">
        <v>37</v>
      </c>
      <c r="G26" s="118">
        <v>233</v>
      </c>
      <c r="H26" s="39">
        <v>42</v>
      </c>
      <c r="I26" s="40">
        <v>63</v>
      </c>
      <c r="J26" s="40">
        <v>72</v>
      </c>
      <c r="K26" s="43">
        <v>56</v>
      </c>
      <c r="L26" s="42">
        <v>35</v>
      </c>
      <c r="M26" s="41">
        <v>19</v>
      </c>
      <c r="N26" s="41">
        <v>23</v>
      </c>
      <c r="O26" s="44">
        <v>8</v>
      </c>
      <c r="P26" s="91">
        <f t="shared" si="6"/>
        <v>0.83333333333333337</v>
      </c>
      <c r="Q26" s="92">
        <f t="shared" si="4"/>
        <v>0.30158730158730157</v>
      </c>
      <c r="R26" s="92">
        <f t="shared" si="5"/>
        <v>0.31944444444444442</v>
      </c>
      <c r="S26" s="336">
        <f t="shared" si="3"/>
        <v>0.14285714285714285</v>
      </c>
      <c r="T26" s="294">
        <f t="shared" si="7"/>
        <v>0.15021459227467812</v>
      </c>
      <c r="U26" s="295">
        <f>IFERROR((L26+M26)/$G$26, "No Programado")</f>
        <v>0.23175965665236051</v>
      </c>
      <c r="V26" s="337">
        <f>IFERROR((M26+N26+L26)/$G$26, "No Programado")</f>
        <v>0.33047210300429186</v>
      </c>
      <c r="W26" s="75">
        <f>IFERROR((M26+N26+L26+O26)/$G$26, "No Programado")</f>
        <v>0.36480686695278969</v>
      </c>
      <c r="X26" s="345" t="s">
        <v>373</v>
      </c>
    </row>
    <row r="27" spans="2:24" ht="133.25" customHeight="1" x14ac:dyDescent="0.35">
      <c r="B27" s="303" t="s">
        <v>109</v>
      </c>
      <c r="C27" s="139" t="s">
        <v>110</v>
      </c>
      <c r="D27" s="140" t="s">
        <v>111</v>
      </c>
      <c r="E27" s="132" t="s">
        <v>20</v>
      </c>
      <c r="F27" s="112" t="s">
        <v>28</v>
      </c>
      <c r="G27" s="113">
        <v>420</v>
      </c>
      <c r="H27" s="42">
        <v>51</v>
      </c>
      <c r="I27" s="40">
        <v>323</v>
      </c>
      <c r="J27" s="41">
        <v>23</v>
      </c>
      <c r="K27" s="43">
        <v>23</v>
      </c>
      <c r="L27" s="42">
        <v>51</v>
      </c>
      <c r="M27" s="41">
        <v>348</v>
      </c>
      <c r="N27" s="74">
        <v>149</v>
      </c>
      <c r="O27" s="44">
        <v>37</v>
      </c>
      <c r="P27" s="91">
        <f t="shared" si="6"/>
        <v>1</v>
      </c>
      <c r="Q27" s="92">
        <f t="shared" si="4"/>
        <v>1.0773993808049536</v>
      </c>
      <c r="R27" s="92">
        <f t="shared" si="5"/>
        <v>6.4782608695652177</v>
      </c>
      <c r="S27" s="336">
        <f t="shared" si="3"/>
        <v>1.6086956521739131</v>
      </c>
      <c r="T27" s="294">
        <f t="shared" si="7"/>
        <v>0.12142857142857143</v>
      </c>
      <c r="U27" s="295">
        <f>IFERROR((L27+M27)/$G$27, "No Programado")</f>
        <v>0.95</v>
      </c>
      <c r="V27" s="337">
        <f>IFERROR((M27+N27+L27)/$G$27, "No Programado")</f>
        <v>1.3047619047619048</v>
      </c>
      <c r="W27" s="75">
        <f>IFERROR((M27+N27+L27+O27)/$G$27, "No Programado")</f>
        <v>1.3928571428571428</v>
      </c>
      <c r="X27" s="346" t="s">
        <v>374</v>
      </c>
    </row>
    <row r="28" spans="2:24" ht="159.75" customHeight="1" x14ac:dyDescent="0.35">
      <c r="B28" s="304" t="s">
        <v>15</v>
      </c>
      <c r="C28" s="104" t="s">
        <v>112</v>
      </c>
      <c r="D28" s="138" t="s">
        <v>113</v>
      </c>
      <c r="E28" s="106" t="s">
        <v>20</v>
      </c>
      <c r="F28" s="135" t="s">
        <v>31</v>
      </c>
      <c r="G28" s="118">
        <v>406</v>
      </c>
      <c r="H28" s="42">
        <v>51</v>
      </c>
      <c r="I28" s="40">
        <v>315</v>
      </c>
      <c r="J28" s="41">
        <v>20</v>
      </c>
      <c r="K28" s="43">
        <v>20</v>
      </c>
      <c r="L28" s="42">
        <v>51</v>
      </c>
      <c r="M28" s="41">
        <v>342</v>
      </c>
      <c r="N28" s="74">
        <v>146</v>
      </c>
      <c r="O28" s="44">
        <v>36</v>
      </c>
      <c r="P28" s="91">
        <f t="shared" si="6"/>
        <v>1</v>
      </c>
      <c r="Q28" s="92">
        <f t="shared" si="4"/>
        <v>1.0857142857142856</v>
      </c>
      <c r="R28" s="92">
        <f t="shared" si="5"/>
        <v>7.3</v>
      </c>
      <c r="S28" s="336">
        <f t="shared" si="3"/>
        <v>1.8</v>
      </c>
      <c r="T28" s="294">
        <f t="shared" si="7"/>
        <v>0.12561576354679804</v>
      </c>
      <c r="U28" s="295">
        <f>IFERROR((L28+M28)/$G$28, "No Programado")</f>
        <v>0.96798029556650245</v>
      </c>
      <c r="V28" s="337">
        <f>IFERROR((M28+N28+L28)/$G$28, "No Programado")</f>
        <v>1.3275862068965518</v>
      </c>
      <c r="W28" s="75">
        <f>IFERROR((M28+N28+L28+O28)/$G$28, "No Programado")</f>
        <v>1.416256157635468</v>
      </c>
      <c r="X28" s="345" t="s">
        <v>375</v>
      </c>
    </row>
    <row r="29" spans="2:24" ht="153" customHeight="1" x14ac:dyDescent="0.35">
      <c r="B29" s="304" t="s">
        <v>15</v>
      </c>
      <c r="C29" s="104" t="s">
        <v>114</v>
      </c>
      <c r="D29" s="138" t="s">
        <v>115</v>
      </c>
      <c r="E29" s="106" t="s">
        <v>20</v>
      </c>
      <c r="F29" s="135" t="s">
        <v>30</v>
      </c>
      <c r="G29" s="118">
        <v>14</v>
      </c>
      <c r="H29" s="42">
        <v>0</v>
      </c>
      <c r="I29" s="40">
        <v>8</v>
      </c>
      <c r="J29" s="41">
        <v>3</v>
      </c>
      <c r="K29" s="43">
        <v>3</v>
      </c>
      <c r="L29" s="42">
        <v>0</v>
      </c>
      <c r="M29" s="41">
        <v>6</v>
      </c>
      <c r="N29" s="74">
        <v>3</v>
      </c>
      <c r="O29" s="44">
        <v>1</v>
      </c>
      <c r="P29" s="91" t="str">
        <f t="shared" si="6"/>
        <v>100%</v>
      </c>
      <c r="Q29" s="92">
        <f t="shared" si="4"/>
        <v>0.75</v>
      </c>
      <c r="R29" s="92">
        <f t="shared" si="5"/>
        <v>1</v>
      </c>
      <c r="S29" s="336">
        <f t="shared" si="3"/>
        <v>0.33333333333333331</v>
      </c>
      <c r="T29" s="294">
        <f t="shared" si="7"/>
        <v>0</v>
      </c>
      <c r="U29" s="295">
        <f>IFERROR((L29+M29)/$G$29, "No Programado")</f>
        <v>0.42857142857142855</v>
      </c>
      <c r="V29" s="337">
        <f>IFERROR((M29+N29+L29)/$G$29, "No Programado")</f>
        <v>0.6428571428571429</v>
      </c>
      <c r="W29" s="75">
        <f>IFERROR((M29+N29+L29+O29)/$G$29, "No Programado")</f>
        <v>0.7142857142857143</v>
      </c>
      <c r="X29" s="345" t="s">
        <v>376</v>
      </c>
    </row>
    <row r="30" spans="2:24" ht="153.75" customHeight="1" x14ac:dyDescent="0.35">
      <c r="B30" s="303" t="s">
        <v>116</v>
      </c>
      <c r="C30" s="110" t="s">
        <v>117</v>
      </c>
      <c r="D30" s="140" t="s">
        <v>118</v>
      </c>
      <c r="E30" s="132" t="s">
        <v>20</v>
      </c>
      <c r="F30" s="112" t="s">
        <v>33</v>
      </c>
      <c r="G30" s="113">
        <v>249</v>
      </c>
      <c r="H30" s="39">
        <v>61</v>
      </c>
      <c r="I30" s="40">
        <v>63</v>
      </c>
      <c r="J30" s="40">
        <v>62</v>
      </c>
      <c r="K30" s="43">
        <v>63</v>
      </c>
      <c r="L30" s="42">
        <v>75</v>
      </c>
      <c r="M30" s="41">
        <v>74</v>
      </c>
      <c r="N30" s="41">
        <v>97</v>
      </c>
      <c r="O30" s="44">
        <v>86</v>
      </c>
      <c r="P30" s="91">
        <f t="shared" si="6"/>
        <v>1.2295081967213115</v>
      </c>
      <c r="Q30" s="92">
        <f t="shared" si="4"/>
        <v>1.1746031746031746</v>
      </c>
      <c r="R30" s="92">
        <f t="shared" si="5"/>
        <v>1.564516129032258</v>
      </c>
      <c r="S30" s="336">
        <f t="shared" si="5"/>
        <v>1.3650793650793651</v>
      </c>
      <c r="T30" s="294">
        <f t="shared" si="7"/>
        <v>0.30120481927710846</v>
      </c>
      <c r="U30" s="295">
        <f>IFERROR((L30+M30)/$G$30, "No Programado")</f>
        <v>0.59839357429718876</v>
      </c>
      <c r="V30" s="337">
        <f>IFERROR((M30+N30+L30)/$G$30, "No Programado")</f>
        <v>0.98795180722891562</v>
      </c>
      <c r="W30" s="75">
        <f>IFERROR((M30+N30+L30+O30)/$G$30, "No Programado")</f>
        <v>1.3333333333333333</v>
      </c>
      <c r="X30" s="347" t="s">
        <v>377</v>
      </c>
    </row>
    <row r="31" spans="2:24" ht="150" customHeight="1" x14ac:dyDescent="0.35">
      <c r="B31" s="304" t="s">
        <v>15</v>
      </c>
      <c r="C31" s="104" t="s">
        <v>119</v>
      </c>
      <c r="D31" s="138" t="s">
        <v>120</v>
      </c>
      <c r="E31" s="106" t="s">
        <v>20</v>
      </c>
      <c r="F31" s="141" t="s">
        <v>32</v>
      </c>
      <c r="G31" s="118">
        <v>240</v>
      </c>
      <c r="H31" s="42">
        <v>60</v>
      </c>
      <c r="I31" s="40">
        <v>60</v>
      </c>
      <c r="J31" s="41">
        <v>60</v>
      </c>
      <c r="K31" s="43">
        <v>60</v>
      </c>
      <c r="L31" s="42">
        <v>74</v>
      </c>
      <c r="M31" s="41">
        <v>73</v>
      </c>
      <c r="N31" s="41">
        <v>96</v>
      </c>
      <c r="O31" s="44">
        <v>81</v>
      </c>
      <c r="P31" s="91">
        <f t="shared" si="6"/>
        <v>1.2333333333333334</v>
      </c>
      <c r="Q31" s="92">
        <f t="shared" si="4"/>
        <v>1.2166666666666666</v>
      </c>
      <c r="R31" s="92">
        <f t="shared" si="5"/>
        <v>1.6</v>
      </c>
      <c r="S31" s="336">
        <f t="shared" si="5"/>
        <v>1.35</v>
      </c>
      <c r="T31" s="294">
        <f t="shared" si="7"/>
        <v>0.30833333333333335</v>
      </c>
      <c r="U31" s="295">
        <f>IFERROR((L31+M31)/$G$31, "No Programado")</f>
        <v>0.61250000000000004</v>
      </c>
      <c r="V31" s="337">
        <f>IFERROR((M31+N31+L31)/$G$31, "No Programado")</f>
        <v>1.0125</v>
      </c>
      <c r="W31" s="75">
        <f>IFERROR((M31+N31+L31+O31)/$G$31, "No Programado")</f>
        <v>1.35</v>
      </c>
      <c r="X31" s="348" t="s">
        <v>378</v>
      </c>
    </row>
    <row r="32" spans="2:24" ht="133.25" customHeight="1" x14ac:dyDescent="0.35">
      <c r="B32" s="304" t="s">
        <v>15</v>
      </c>
      <c r="C32" s="133" t="s">
        <v>121</v>
      </c>
      <c r="D32" s="138" t="s">
        <v>122</v>
      </c>
      <c r="E32" s="106" t="s">
        <v>20</v>
      </c>
      <c r="F32" s="135" t="s">
        <v>123</v>
      </c>
      <c r="G32" s="118">
        <v>5</v>
      </c>
      <c r="H32" s="39">
        <v>0</v>
      </c>
      <c r="I32" s="40">
        <v>2</v>
      </c>
      <c r="J32" s="40">
        <v>1</v>
      </c>
      <c r="K32" s="43">
        <v>2</v>
      </c>
      <c r="L32" s="42">
        <v>0</v>
      </c>
      <c r="M32" s="41">
        <v>1</v>
      </c>
      <c r="N32" s="74">
        <v>1</v>
      </c>
      <c r="O32" s="79">
        <v>1</v>
      </c>
      <c r="P32" s="91" t="str">
        <f t="shared" si="6"/>
        <v>100%</v>
      </c>
      <c r="Q32" s="92">
        <f t="shared" si="4"/>
        <v>0.5</v>
      </c>
      <c r="R32" s="92">
        <f t="shared" si="5"/>
        <v>1</v>
      </c>
      <c r="S32" s="336">
        <f t="shared" si="5"/>
        <v>0.5</v>
      </c>
      <c r="T32" s="294">
        <f t="shared" si="7"/>
        <v>0</v>
      </c>
      <c r="U32" s="295">
        <f>IFERROR((L32+M32)/$G$32, "No Programado")</f>
        <v>0.2</v>
      </c>
      <c r="V32" s="337">
        <f>IFERROR((M32+N32+L32)/$G$32, "No Programado")</f>
        <v>0.4</v>
      </c>
      <c r="W32" s="75">
        <f>IFERROR((M32+N32+L32+O32)/$G$32, "No Programado")</f>
        <v>0.6</v>
      </c>
      <c r="X32" s="345" t="s">
        <v>379</v>
      </c>
    </row>
    <row r="33" spans="2:24" ht="133.25" customHeight="1" x14ac:dyDescent="0.35">
      <c r="B33" s="308" t="s">
        <v>15</v>
      </c>
      <c r="C33" s="142" t="s">
        <v>124</v>
      </c>
      <c r="D33" s="143" t="s">
        <v>125</v>
      </c>
      <c r="E33" s="106" t="s">
        <v>20</v>
      </c>
      <c r="F33" s="144" t="s">
        <v>58</v>
      </c>
      <c r="G33" s="118">
        <v>4</v>
      </c>
      <c r="H33" s="39">
        <v>1</v>
      </c>
      <c r="I33" s="40">
        <v>1</v>
      </c>
      <c r="J33" s="40">
        <v>1</v>
      </c>
      <c r="K33" s="43">
        <v>1</v>
      </c>
      <c r="L33" s="42">
        <v>1</v>
      </c>
      <c r="M33" s="41">
        <v>1</v>
      </c>
      <c r="N33" s="74">
        <v>1</v>
      </c>
      <c r="O33" s="79">
        <v>4</v>
      </c>
      <c r="P33" s="91">
        <f t="shared" si="6"/>
        <v>1</v>
      </c>
      <c r="Q33" s="92">
        <f t="shared" si="4"/>
        <v>1</v>
      </c>
      <c r="R33" s="92">
        <f t="shared" si="5"/>
        <v>1</v>
      </c>
      <c r="S33" s="336">
        <f t="shared" si="5"/>
        <v>4</v>
      </c>
      <c r="T33" s="294">
        <f t="shared" si="7"/>
        <v>0.25</v>
      </c>
      <c r="U33" s="295">
        <f>IFERROR((L33+M33)/$G$33, "No Programado")</f>
        <v>0.5</v>
      </c>
      <c r="V33" s="337">
        <f>IFERROR((M33+N33+L33)/$G$33, "No Programado")</f>
        <v>0.75</v>
      </c>
      <c r="W33" s="75">
        <f>IFERROR((M33+N33+L33+O33)/$G$33, "No Programado")</f>
        <v>1.75</v>
      </c>
      <c r="X33" s="348" t="s">
        <v>380</v>
      </c>
    </row>
    <row r="34" spans="2:24" ht="133.25" customHeight="1" x14ac:dyDescent="0.35">
      <c r="B34" s="309" t="s">
        <v>126</v>
      </c>
      <c r="C34" s="145" t="s">
        <v>127</v>
      </c>
      <c r="D34" s="110" t="s">
        <v>128</v>
      </c>
      <c r="E34" s="132" t="s">
        <v>20</v>
      </c>
      <c r="F34" s="112" t="s">
        <v>33</v>
      </c>
      <c r="G34" s="113">
        <v>74</v>
      </c>
      <c r="H34" s="39">
        <v>23</v>
      </c>
      <c r="I34" s="40">
        <v>17</v>
      </c>
      <c r="J34" s="40">
        <v>17</v>
      </c>
      <c r="K34" s="43">
        <v>17</v>
      </c>
      <c r="L34" s="42">
        <v>23</v>
      </c>
      <c r="M34" s="41">
        <v>19</v>
      </c>
      <c r="N34" s="74">
        <v>43</v>
      </c>
      <c r="O34" s="44">
        <v>48</v>
      </c>
      <c r="P34" s="91">
        <f t="shared" si="6"/>
        <v>1</v>
      </c>
      <c r="Q34" s="92">
        <f t="shared" si="4"/>
        <v>1.1176470588235294</v>
      </c>
      <c r="R34" s="92">
        <f t="shared" si="5"/>
        <v>2.5294117647058822</v>
      </c>
      <c r="S34" s="336">
        <f t="shared" si="5"/>
        <v>2.8235294117647061</v>
      </c>
      <c r="T34" s="294">
        <f t="shared" si="7"/>
        <v>0.3108108108108108</v>
      </c>
      <c r="U34" s="295">
        <f>IFERROR((L34+M34)/$G$34, "No Programado")</f>
        <v>0.56756756756756754</v>
      </c>
      <c r="V34" s="337">
        <f>IFERROR((M34+N34+L34)/$G$34, "No Programado")</f>
        <v>1.1486486486486487</v>
      </c>
      <c r="W34" s="75">
        <f>IFERROR((M34+N34+L34+O34)/$G$34, "No Programado")</f>
        <v>1.7972972972972974</v>
      </c>
      <c r="X34" s="347" t="s">
        <v>381</v>
      </c>
    </row>
    <row r="35" spans="2:24" ht="133.25" customHeight="1" x14ac:dyDescent="0.35">
      <c r="B35" s="308" t="s">
        <v>15</v>
      </c>
      <c r="C35" s="146" t="s">
        <v>129</v>
      </c>
      <c r="D35" s="147" t="s">
        <v>130</v>
      </c>
      <c r="E35" s="106" t="s">
        <v>20</v>
      </c>
      <c r="F35" s="144" t="s">
        <v>60</v>
      </c>
      <c r="G35" s="118">
        <v>21</v>
      </c>
      <c r="H35" s="39">
        <v>3</v>
      </c>
      <c r="I35" s="40">
        <v>6</v>
      </c>
      <c r="J35" s="40">
        <v>6</v>
      </c>
      <c r="K35" s="43">
        <v>6</v>
      </c>
      <c r="L35" s="42">
        <v>3</v>
      </c>
      <c r="M35" s="41">
        <v>6</v>
      </c>
      <c r="N35" s="41">
        <v>5</v>
      </c>
      <c r="O35" s="44">
        <v>19</v>
      </c>
      <c r="P35" s="91">
        <f t="shared" si="6"/>
        <v>1</v>
      </c>
      <c r="Q35" s="92">
        <f t="shared" si="4"/>
        <v>1</v>
      </c>
      <c r="R35" s="92">
        <f t="shared" si="5"/>
        <v>0.83333333333333337</v>
      </c>
      <c r="S35" s="336">
        <f t="shared" si="5"/>
        <v>3.1666666666666665</v>
      </c>
      <c r="T35" s="294">
        <f t="shared" si="7"/>
        <v>0.14285714285714285</v>
      </c>
      <c r="U35" s="295">
        <f>IFERROR((L35+M35)/$G$35, "No Programado")</f>
        <v>0.42857142857142855</v>
      </c>
      <c r="V35" s="337">
        <f>IFERROR((M35+N35+L35)/$G$35, "No Programado")</f>
        <v>0.66666666666666663</v>
      </c>
      <c r="W35" s="75">
        <f>IFERROR((M35+N35+L35+O35)/$G$35, "No Programado")</f>
        <v>1.5714285714285714</v>
      </c>
      <c r="X35" s="348" t="s">
        <v>382</v>
      </c>
    </row>
    <row r="36" spans="2:24" ht="133.25" customHeight="1" x14ac:dyDescent="0.35">
      <c r="B36" s="308" t="s">
        <v>15</v>
      </c>
      <c r="C36" s="146" t="s">
        <v>131</v>
      </c>
      <c r="D36" s="147" t="s">
        <v>132</v>
      </c>
      <c r="E36" s="106" t="s">
        <v>20</v>
      </c>
      <c r="F36" s="144" t="s">
        <v>59</v>
      </c>
      <c r="G36" s="118">
        <v>53</v>
      </c>
      <c r="H36" s="39">
        <v>20</v>
      </c>
      <c r="I36" s="40">
        <v>11</v>
      </c>
      <c r="J36" s="40">
        <v>11</v>
      </c>
      <c r="K36" s="43">
        <v>11</v>
      </c>
      <c r="L36" s="42">
        <v>20</v>
      </c>
      <c r="M36" s="41">
        <v>13</v>
      </c>
      <c r="N36" s="41">
        <v>38</v>
      </c>
      <c r="O36" s="44">
        <v>29</v>
      </c>
      <c r="P36" s="91">
        <f t="shared" si="6"/>
        <v>1</v>
      </c>
      <c r="Q36" s="92">
        <f t="shared" si="4"/>
        <v>1.1818181818181819</v>
      </c>
      <c r="R36" s="92">
        <f t="shared" si="5"/>
        <v>3.4545454545454546</v>
      </c>
      <c r="S36" s="336">
        <f t="shared" si="5"/>
        <v>2.6363636363636362</v>
      </c>
      <c r="T36" s="294">
        <f t="shared" si="7"/>
        <v>0.37735849056603776</v>
      </c>
      <c r="U36" s="295">
        <f>IFERROR((L36+M36)/$G$36, "No Programado")</f>
        <v>0.62264150943396224</v>
      </c>
      <c r="V36" s="337">
        <f>IFERROR((M36+N36+L36)/$G$36, "No Programado")</f>
        <v>1.3396226415094339</v>
      </c>
      <c r="W36" s="75">
        <f>IFERROR((M36+N36+L36+O36)/$G$36, "No Programado")</f>
        <v>1.8867924528301887</v>
      </c>
      <c r="X36" s="345" t="s">
        <v>383</v>
      </c>
    </row>
    <row r="37" spans="2:24" ht="133.25" customHeight="1" x14ac:dyDescent="0.35">
      <c r="B37" s="309" t="s">
        <v>133</v>
      </c>
      <c r="C37" s="148" t="s">
        <v>134</v>
      </c>
      <c r="D37" s="110" t="s">
        <v>135</v>
      </c>
      <c r="E37" s="132" t="s">
        <v>20</v>
      </c>
      <c r="F37" s="112" t="s">
        <v>33</v>
      </c>
      <c r="G37" s="113">
        <v>3</v>
      </c>
      <c r="H37" s="39">
        <v>0</v>
      </c>
      <c r="I37" s="40">
        <v>1</v>
      </c>
      <c r="J37" s="40">
        <v>1</v>
      </c>
      <c r="K37" s="43">
        <v>1</v>
      </c>
      <c r="L37" s="42">
        <v>0</v>
      </c>
      <c r="M37" s="41">
        <v>0</v>
      </c>
      <c r="N37" s="74">
        <v>1</v>
      </c>
      <c r="O37" s="44">
        <v>1</v>
      </c>
      <c r="P37" s="91" t="str">
        <f t="shared" si="6"/>
        <v>100%</v>
      </c>
      <c r="Q37" s="92">
        <f t="shared" si="4"/>
        <v>0</v>
      </c>
      <c r="R37" s="92">
        <f t="shared" si="5"/>
        <v>1</v>
      </c>
      <c r="S37" s="336">
        <f t="shared" si="5"/>
        <v>1</v>
      </c>
      <c r="T37" s="294">
        <f t="shared" si="7"/>
        <v>0</v>
      </c>
      <c r="U37" s="295">
        <f>IFERROR((L37+M37)/$G$37, "No Programado")</f>
        <v>0</v>
      </c>
      <c r="V37" s="337">
        <f>IFERROR((M37+N37+L37)/$G$37, "No Programado")</f>
        <v>0.33333333333333331</v>
      </c>
      <c r="W37" s="75">
        <f>IFERROR((M37+N37+L37+O37)/$G$37, "No Programado")</f>
        <v>0.66666666666666663</v>
      </c>
      <c r="X37" s="346" t="s">
        <v>384</v>
      </c>
    </row>
    <row r="38" spans="2:24" ht="145.5" customHeight="1" x14ac:dyDescent="0.35">
      <c r="B38" s="310" t="s">
        <v>15</v>
      </c>
      <c r="C38" s="149" t="s">
        <v>136</v>
      </c>
      <c r="D38" s="104" t="s">
        <v>137</v>
      </c>
      <c r="E38" s="106" t="s">
        <v>20</v>
      </c>
      <c r="F38" s="135" t="s">
        <v>36</v>
      </c>
      <c r="G38" s="118">
        <v>3</v>
      </c>
      <c r="H38" s="39">
        <v>0</v>
      </c>
      <c r="I38" s="40">
        <v>1</v>
      </c>
      <c r="J38" s="40">
        <v>1</v>
      </c>
      <c r="K38" s="43">
        <v>1</v>
      </c>
      <c r="L38" s="42">
        <v>0</v>
      </c>
      <c r="M38" s="41">
        <v>0</v>
      </c>
      <c r="N38" s="74">
        <v>1</v>
      </c>
      <c r="O38" s="44">
        <v>1</v>
      </c>
      <c r="P38" s="91" t="str">
        <f t="shared" si="6"/>
        <v>100%</v>
      </c>
      <c r="Q38" s="92">
        <f t="shared" si="4"/>
        <v>0</v>
      </c>
      <c r="R38" s="92">
        <f t="shared" si="5"/>
        <v>1</v>
      </c>
      <c r="S38" s="336">
        <f t="shared" si="5"/>
        <v>1</v>
      </c>
      <c r="T38" s="294">
        <f t="shared" si="7"/>
        <v>0</v>
      </c>
      <c r="U38" s="295">
        <f>IFERROR((L38+M38)/$G$38, "No Programado")</f>
        <v>0</v>
      </c>
      <c r="V38" s="337">
        <f>IFERROR((M38+N38+L38)/$G$38, "No Programado")</f>
        <v>0.33333333333333331</v>
      </c>
      <c r="W38" s="75">
        <f>IFERROR((M38+N38+L38+O38)/$G$38, "No Programado")</f>
        <v>0.66666666666666663</v>
      </c>
      <c r="X38" s="345" t="s">
        <v>384</v>
      </c>
    </row>
    <row r="39" spans="2:24" ht="133.25" customHeight="1" x14ac:dyDescent="0.35">
      <c r="B39" s="309" t="s">
        <v>138</v>
      </c>
      <c r="C39" s="148" t="s">
        <v>139</v>
      </c>
      <c r="D39" s="110" t="s">
        <v>140</v>
      </c>
      <c r="E39" s="132" t="s">
        <v>20</v>
      </c>
      <c r="F39" s="112" t="s">
        <v>141</v>
      </c>
      <c r="G39" s="113">
        <v>6</v>
      </c>
      <c r="H39" s="39">
        <v>2</v>
      </c>
      <c r="I39" s="40">
        <v>1</v>
      </c>
      <c r="J39" s="40">
        <v>2</v>
      </c>
      <c r="K39" s="43">
        <v>1</v>
      </c>
      <c r="L39" s="42">
        <v>2</v>
      </c>
      <c r="M39" s="41">
        <v>1</v>
      </c>
      <c r="N39" s="74">
        <v>3</v>
      </c>
      <c r="O39" s="44">
        <v>0</v>
      </c>
      <c r="P39" s="91">
        <f t="shared" si="6"/>
        <v>1</v>
      </c>
      <c r="Q39" s="92">
        <f t="shared" si="4"/>
        <v>1</v>
      </c>
      <c r="R39" s="92">
        <f t="shared" si="5"/>
        <v>1.5</v>
      </c>
      <c r="S39" s="336">
        <f t="shared" si="5"/>
        <v>0</v>
      </c>
      <c r="T39" s="294">
        <f t="shared" si="7"/>
        <v>0.33333333333333331</v>
      </c>
      <c r="U39" s="295">
        <f>IFERROR((L39+M39)/$G$39, "No Programado")</f>
        <v>0.5</v>
      </c>
      <c r="V39" s="337">
        <f>IFERROR((M39+N39+L39)/$G$39, "No Programado")</f>
        <v>1</v>
      </c>
      <c r="W39" s="75">
        <f>IFERROR((M39+N39+L39+O39)/$G$39, "No Programado")</f>
        <v>1</v>
      </c>
      <c r="X39" s="346" t="s">
        <v>385</v>
      </c>
    </row>
    <row r="40" spans="2:24" ht="133.25" customHeight="1" x14ac:dyDescent="0.35">
      <c r="B40" s="310" t="s">
        <v>15</v>
      </c>
      <c r="C40" s="149" t="s">
        <v>142</v>
      </c>
      <c r="D40" s="104" t="s">
        <v>143</v>
      </c>
      <c r="E40" s="106" t="s">
        <v>20</v>
      </c>
      <c r="F40" s="135" t="s">
        <v>36</v>
      </c>
      <c r="G40" s="118">
        <v>2</v>
      </c>
      <c r="H40" s="39">
        <v>1</v>
      </c>
      <c r="I40" s="40">
        <v>0</v>
      </c>
      <c r="J40" s="40">
        <v>1</v>
      </c>
      <c r="K40" s="43">
        <v>0</v>
      </c>
      <c r="L40" s="42">
        <v>1</v>
      </c>
      <c r="M40" s="41">
        <v>1</v>
      </c>
      <c r="N40" s="74">
        <v>1</v>
      </c>
      <c r="O40" s="44">
        <v>0</v>
      </c>
      <c r="P40" s="91">
        <f t="shared" si="6"/>
        <v>1</v>
      </c>
      <c r="Q40" s="92" t="str">
        <f t="shared" si="4"/>
        <v>100%</v>
      </c>
      <c r="R40" s="92">
        <f t="shared" si="5"/>
        <v>1</v>
      </c>
      <c r="S40" s="336" t="str">
        <f t="shared" si="5"/>
        <v>100%</v>
      </c>
      <c r="T40" s="294">
        <f t="shared" si="7"/>
        <v>0.5</v>
      </c>
      <c r="U40" s="295">
        <f>IFERROR((L40+M40)/$G$40, "No Programado")</f>
        <v>1</v>
      </c>
      <c r="V40" s="337">
        <f>IFERROR((M40+N40+L40)/$G$40, "No Programado")</f>
        <v>1.5</v>
      </c>
      <c r="W40" s="75">
        <f>IFERROR((M40+N40+L40+O40)/$G$40, "No Programado")</f>
        <v>1.5</v>
      </c>
      <c r="X40" s="345" t="s">
        <v>386</v>
      </c>
    </row>
    <row r="41" spans="2:24" ht="133.25" customHeight="1" x14ac:dyDescent="0.35">
      <c r="B41" s="311" t="s">
        <v>15</v>
      </c>
      <c r="C41" s="149" t="s">
        <v>144</v>
      </c>
      <c r="D41" s="104" t="s">
        <v>145</v>
      </c>
      <c r="E41" s="106" t="s">
        <v>20</v>
      </c>
      <c r="F41" s="135" t="s">
        <v>35</v>
      </c>
      <c r="G41" s="118">
        <v>4</v>
      </c>
      <c r="H41" s="39">
        <v>1</v>
      </c>
      <c r="I41" s="40">
        <v>1</v>
      </c>
      <c r="J41" s="40">
        <v>1</v>
      </c>
      <c r="K41" s="43">
        <v>1</v>
      </c>
      <c r="L41" s="42">
        <v>1</v>
      </c>
      <c r="M41" s="41">
        <v>0</v>
      </c>
      <c r="N41" s="74">
        <v>2</v>
      </c>
      <c r="O41" s="44">
        <v>0</v>
      </c>
      <c r="P41" s="91">
        <f t="shared" si="6"/>
        <v>1</v>
      </c>
      <c r="Q41" s="92">
        <f t="shared" si="4"/>
        <v>0</v>
      </c>
      <c r="R41" s="92">
        <f t="shared" si="5"/>
        <v>2</v>
      </c>
      <c r="S41" s="336">
        <f t="shared" si="5"/>
        <v>0</v>
      </c>
      <c r="T41" s="294">
        <f t="shared" si="7"/>
        <v>0.25</v>
      </c>
      <c r="U41" s="295">
        <f>IFERROR((L41+M41)/$G$41, "No Programado")</f>
        <v>0.25</v>
      </c>
      <c r="V41" s="337">
        <f>IFERROR((M41+N41+L41)/$G$41, "No Programado")</f>
        <v>0.75</v>
      </c>
      <c r="W41" s="75">
        <f>IFERROR((M41+N41+L41+O41)/$G$41, "No Programado")</f>
        <v>0.75</v>
      </c>
      <c r="X41" s="345" t="s">
        <v>387</v>
      </c>
    </row>
    <row r="42" spans="2:24" ht="133.25" customHeight="1" x14ac:dyDescent="0.35">
      <c r="B42" s="309" t="s">
        <v>146</v>
      </c>
      <c r="C42" s="148" t="s">
        <v>147</v>
      </c>
      <c r="D42" s="110" t="s">
        <v>111</v>
      </c>
      <c r="E42" s="132" t="s">
        <v>20</v>
      </c>
      <c r="F42" s="112" t="s">
        <v>33</v>
      </c>
      <c r="G42" s="113">
        <v>94</v>
      </c>
      <c r="H42" s="39">
        <v>31</v>
      </c>
      <c r="I42" s="40">
        <v>24</v>
      </c>
      <c r="J42" s="40">
        <v>23</v>
      </c>
      <c r="K42" s="43">
        <v>16</v>
      </c>
      <c r="L42" s="42">
        <v>31</v>
      </c>
      <c r="M42" s="41">
        <v>57</v>
      </c>
      <c r="N42" s="74">
        <v>51</v>
      </c>
      <c r="O42" s="44">
        <v>37</v>
      </c>
      <c r="P42" s="91">
        <f t="shared" si="6"/>
        <v>1</v>
      </c>
      <c r="Q42" s="92">
        <f t="shared" si="4"/>
        <v>2.375</v>
      </c>
      <c r="R42" s="92">
        <f t="shared" si="5"/>
        <v>2.2173913043478262</v>
      </c>
      <c r="S42" s="336">
        <f t="shared" si="5"/>
        <v>2.3125</v>
      </c>
      <c r="T42" s="294">
        <f t="shared" si="7"/>
        <v>0.32978723404255317</v>
      </c>
      <c r="U42" s="295">
        <f>IFERROR((L42+M42)/$G$42, "No Programado")</f>
        <v>0.93617021276595747</v>
      </c>
      <c r="V42" s="337">
        <f>IFERROR((M42+N42+L42)/$G$42, "No Programado")</f>
        <v>1.4787234042553192</v>
      </c>
      <c r="W42" s="75">
        <f>IFERROR((M42+N42+L42+O42)/$G$42, "No Programado")</f>
        <v>1.8723404255319149</v>
      </c>
      <c r="X42" s="346" t="s">
        <v>388</v>
      </c>
    </row>
    <row r="43" spans="2:24" ht="133.25" customHeight="1" x14ac:dyDescent="0.35">
      <c r="B43" s="310" t="s">
        <v>15</v>
      </c>
      <c r="C43" s="149" t="s">
        <v>148</v>
      </c>
      <c r="D43" s="104" t="s">
        <v>149</v>
      </c>
      <c r="E43" s="106" t="s">
        <v>20</v>
      </c>
      <c r="F43" s="135" t="s">
        <v>29</v>
      </c>
      <c r="G43" s="118">
        <v>92</v>
      </c>
      <c r="H43" s="39">
        <v>31</v>
      </c>
      <c r="I43" s="40">
        <v>23</v>
      </c>
      <c r="J43" s="40">
        <v>23</v>
      </c>
      <c r="K43" s="43">
        <v>15</v>
      </c>
      <c r="L43" s="42">
        <v>31</v>
      </c>
      <c r="M43" s="41">
        <v>57</v>
      </c>
      <c r="N43" s="74">
        <v>50</v>
      </c>
      <c r="O43" s="44">
        <v>37</v>
      </c>
      <c r="P43" s="91">
        <f t="shared" si="6"/>
        <v>1</v>
      </c>
      <c r="Q43" s="92">
        <f t="shared" si="4"/>
        <v>2.4782608695652173</v>
      </c>
      <c r="R43" s="92">
        <f t="shared" si="5"/>
        <v>2.1739130434782608</v>
      </c>
      <c r="S43" s="336">
        <f t="shared" si="5"/>
        <v>2.4666666666666668</v>
      </c>
      <c r="T43" s="294">
        <f t="shared" si="7"/>
        <v>0.33695652173913043</v>
      </c>
      <c r="U43" s="295">
        <f>IFERROR((L43+M43)/$G$43, "No Programado")</f>
        <v>0.95652173913043481</v>
      </c>
      <c r="V43" s="337">
        <f>IFERROR((M43+N43+L43)/$G$43, "No Programado")</f>
        <v>1.5</v>
      </c>
      <c r="W43" s="75">
        <f>IFERROR((M43+N43+L43+O43)/$G$43, "No Programado")</f>
        <v>1.9021739130434783</v>
      </c>
      <c r="X43" s="345" t="s">
        <v>389</v>
      </c>
    </row>
    <row r="44" spans="2:24" ht="133.25" customHeight="1" x14ac:dyDescent="0.35">
      <c r="B44" s="310" t="s">
        <v>15</v>
      </c>
      <c r="C44" s="149" t="s">
        <v>150</v>
      </c>
      <c r="D44" s="104" t="s">
        <v>151</v>
      </c>
      <c r="E44" s="106" t="s">
        <v>20</v>
      </c>
      <c r="F44" s="135" t="s">
        <v>34</v>
      </c>
      <c r="G44" s="118">
        <v>2</v>
      </c>
      <c r="H44" s="39">
        <v>0</v>
      </c>
      <c r="I44" s="40">
        <v>1</v>
      </c>
      <c r="J44" s="40">
        <v>0</v>
      </c>
      <c r="K44" s="43">
        <v>1</v>
      </c>
      <c r="L44" s="42">
        <v>0</v>
      </c>
      <c r="M44" s="41">
        <v>0</v>
      </c>
      <c r="N44" s="74">
        <v>1</v>
      </c>
      <c r="O44" s="79">
        <v>0</v>
      </c>
      <c r="P44" s="91" t="str">
        <f t="shared" si="6"/>
        <v>100%</v>
      </c>
      <c r="Q44" s="92">
        <f t="shared" si="4"/>
        <v>0</v>
      </c>
      <c r="R44" s="92" t="str">
        <f t="shared" si="5"/>
        <v>100%</v>
      </c>
      <c r="S44" s="336">
        <f t="shared" si="5"/>
        <v>0</v>
      </c>
      <c r="T44" s="294">
        <f t="shared" si="7"/>
        <v>0</v>
      </c>
      <c r="U44" s="295">
        <f>IFERROR((L44+M44)/$G$44, "No Programado")</f>
        <v>0</v>
      </c>
      <c r="V44" s="337">
        <f>IFERROR((M44+N44+L44)/$G$44, "No Programado")</f>
        <v>0.5</v>
      </c>
      <c r="W44" s="75">
        <f>IFERROR((M44+N44+L44+O44)/$G$44, "No Programado")</f>
        <v>0.5</v>
      </c>
      <c r="X44" s="345" t="s">
        <v>390</v>
      </c>
    </row>
    <row r="45" spans="2:24" ht="151.5" customHeight="1" x14ac:dyDescent="0.35">
      <c r="B45" s="309" t="s">
        <v>152</v>
      </c>
      <c r="C45" s="148" t="s">
        <v>153</v>
      </c>
      <c r="D45" s="110" t="s">
        <v>154</v>
      </c>
      <c r="E45" s="132" t="s">
        <v>20</v>
      </c>
      <c r="F45" s="112" t="s">
        <v>33</v>
      </c>
      <c r="G45" s="113">
        <v>1</v>
      </c>
      <c r="H45" s="39">
        <v>0</v>
      </c>
      <c r="I45" s="40">
        <v>1</v>
      </c>
      <c r="J45" s="40">
        <v>0</v>
      </c>
      <c r="K45" s="43">
        <v>0</v>
      </c>
      <c r="L45" s="42">
        <v>0</v>
      </c>
      <c r="M45" s="41">
        <v>1</v>
      </c>
      <c r="N45" s="74">
        <v>0</v>
      </c>
      <c r="O45" s="44">
        <v>0</v>
      </c>
      <c r="P45" s="91" t="str">
        <f t="shared" si="6"/>
        <v>100%</v>
      </c>
      <c r="Q45" s="92">
        <f t="shared" si="4"/>
        <v>1</v>
      </c>
      <c r="R45" s="92" t="str">
        <f t="shared" si="5"/>
        <v>100%</v>
      </c>
      <c r="S45" s="336" t="str">
        <f t="shared" si="5"/>
        <v>100%</v>
      </c>
      <c r="T45" s="294">
        <f t="shared" si="7"/>
        <v>0</v>
      </c>
      <c r="U45" s="295">
        <f>IFERROR((L45+M45)/$G$45, "No Programado")</f>
        <v>1</v>
      </c>
      <c r="V45" s="337">
        <f>IFERROR((M45+N45+L45)/$G$45, "No Programado")</f>
        <v>1</v>
      </c>
      <c r="W45" s="75">
        <f>IFERROR((M45+N45+L45+O45)/$G$45, "No Programado")</f>
        <v>1</v>
      </c>
      <c r="X45" s="346" t="s">
        <v>391</v>
      </c>
    </row>
    <row r="46" spans="2:24" ht="133.25" customHeight="1" x14ac:dyDescent="0.35">
      <c r="B46" s="310" t="s">
        <v>15</v>
      </c>
      <c r="C46" s="150" t="s">
        <v>155</v>
      </c>
      <c r="D46" s="133" t="s">
        <v>156</v>
      </c>
      <c r="E46" s="106" t="s">
        <v>20</v>
      </c>
      <c r="F46" s="135" t="s">
        <v>36</v>
      </c>
      <c r="G46" s="118">
        <v>1</v>
      </c>
      <c r="H46" s="39">
        <v>0</v>
      </c>
      <c r="I46" s="40">
        <v>1</v>
      </c>
      <c r="J46" s="40">
        <v>0</v>
      </c>
      <c r="K46" s="43">
        <v>0</v>
      </c>
      <c r="L46" s="42">
        <v>0</v>
      </c>
      <c r="M46" s="41">
        <v>1</v>
      </c>
      <c r="N46" s="74">
        <v>0</v>
      </c>
      <c r="O46" s="44">
        <v>0</v>
      </c>
      <c r="P46" s="91" t="str">
        <f t="shared" si="6"/>
        <v>100%</v>
      </c>
      <c r="Q46" s="92">
        <f t="shared" si="4"/>
        <v>1</v>
      </c>
      <c r="R46" s="92" t="str">
        <f t="shared" si="5"/>
        <v>100%</v>
      </c>
      <c r="S46" s="336" t="str">
        <f>IFERROR((O46/K46),"100%")</f>
        <v>100%</v>
      </c>
      <c r="T46" s="294">
        <f t="shared" si="7"/>
        <v>0</v>
      </c>
      <c r="U46" s="295">
        <f>IFERROR((L46+M46)/$G$46, "No Programado")</f>
        <v>1</v>
      </c>
      <c r="V46" s="337">
        <f>IFERROR((M46+N46+L46)/$G$46, "No Programado")</f>
        <v>1</v>
      </c>
      <c r="W46" s="75">
        <f>IFERROR((M46+N46+L46+O46)/$G$46, "No Programado")</f>
        <v>1</v>
      </c>
      <c r="X46" s="349" t="s">
        <v>391</v>
      </c>
    </row>
    <row r="47" spans="2:24" ht="125.25" customHeight="1" x14ac:dyDescent="0.35">
      <c r="B47" s="303" t="s">
        <v>157</v>
      </c>
      <c r="C47" s="130" t="s">
        <v>158</v>
      </c>
      <c r="D47" s="137" t="s">
        <v>159</v>
      </c>
      <c r="E47" s="132" t="s">
        <v>20</v>
      </c>
      <c r="F47" s="112" t="s">
        <v>33</v>
      </c>
      <c r="G47" s="113">
        <v>65</v>
      </c>
      <c r="H47" s="39">
        <v>20</v>
      </c>
      <c r="I47" s="40">
        <v>15</v>
      </c>
      <c r="J47" s="40">
        <v>15</v>
      </c>
      <c r="K47" s="43">
        <v>15</v>
      </c>
      <c r="L47" s="42">
        <v>16</v>
      </c>
      <c r="M47" s="41">
        <v>12</v>
      </c>
      <c r="N47" s="74">
        <v>4</v>
      </c>
      <c r="O47" s="44">
        <v>17</v>
      </c>
      <c r="P47" s="91">
        <f t="shared" si="6"/>
        <v>0.8</v>
      </c>
      <c r="Q47" s="92">
        <f t="shared" si="4"/>
        <v>0.8</v>
      </c>
      <c r="R47" s="92">
        <f t="shared" si="5"/>
        <v>0.26666666666666666</v>
      </c>
      <c r="S47" s="336">
        <f t="shared" si="5"/>
        <v>1.1333333333333333</v>
      </c>
      <c r="T47" s="294">
        <f t="shared" si="7"/>
        <v>0.24615384615384617</v>
      </c>
      <c r="U47" s="295">
        <f>IFERROR((L47+M47)/$G$47, "No Programado")</f>
        <v>0.43076923076923079</v>
      </c>
      <c r="V47" s="337">
        <f>IFERROR((M47+N47+L47)/$G$47, "No Programado")</f>
        <v>0.49230769230769234</v>
      </c>
      <c r="W47" s="75">
        <f>IFERROR((M47+N47+L47+O47)/$G$47, "No Programado")</f>
        <v>0.75384615384615383</v>
      </c>
      <c r="X47" s="350" t="s">
        <v>392</v>
      </c>
    </row>
    <row r="48" spans="2:24" ht="129" customHeight="1" x14ac:dyDescent="0.35">
      <c r="B48" s="304" t="s">
        <v>15</v>
      </c>
      <c r="C48" s="104" t="s">
        <v>160</v>
      </c>
      <c r="D48" s="138" t="s">
        <v>161</v>
      </c>
      <c r="E48" s="106" t="s">
        <v>20</v>
      </c>
      <c r="F48" s="135" t="s">
        <v>162</v>
      </c>
      <c r="G48" s="118">
        <v>65</v>
      </c>
      <c r="H48" s="39">
        <v>20</v>
      </c>
      <c r="I48" s="40">
        <v>15</v>
      </c>
      <c r="J48" s="40">
        <v>15</v>
      </c>
      <c r="K48" s="43">
        <v>15</v>
      </c>
      <c r="L48" s="42">
        <v>16</v>
      </c>
      <c r="M48" s="41">
        <v>12</v>
      </c>
      <c r="N48" s="74">
        <v>4</v>
      </c>
      <c r="O48" s="44">
        <v>17</v>
      </c>
      <c r="P48" s="91">
        <f t="shared" si="6"/>
        <v>0.8</v>
      </c>
      <c r="Q48" s="92">
        <f t="shared" si="4"/>
        <v>0.8</v>
      </c>
      <c r="R48" s="92">
        <f t="shared" si="5"/>
        <v>0.26666666666666666</v>
      </c>
      <c r="S48" s="336">
        <f t="shared" si="5"/>
        <v>1.1333333333333333</v>
      </c>
      <c r="T48" s="294">
        <f t="shared" si="7"/>
        <v>0.24615384615384617</v>
      </c>
      <c r="U48" s="295">
        <f>IFERROR((L48+M48)/$G$48, "No Programado")</f>
        <v>0.43076923076923079</v>
      </c>
      <c r="V48" s="337">
        <f>IFERROR((M48+N48+L48)/$G$48, "No Programado")</f>
        <v>0.49230769230769234</v>
      </c>
      <c r="W48" s="75">
        <f>IFERROR((M48+N48+L48+O48)/$G$48, "No Programado")</f>
        <v>0.75384615384615383</v>
      </c>
      <c r="X48" s="351" t="s">
        <v>392</v>
      </c>
    </row>
    <row r="49" spans="2:24" ht="134" customHeight="1" x14ac:dyDescent="0.35">
      <c r="B49" s="303" t="s">
        <v>163</v>
      </c>
      <c r="C49" s="139" t="s">
        <v>164</v>
      </c>
      <c r="D49" s="140" t="s">
        <v>165</v>
      </c>
      <c r="E49" s="132" t="s">
        <v>20</v>
      </c>
      <c r="F49" s="112" t="s">
        <v>33</v>
      </c>
      <c r="G49" s="113">
        <v>126</v>
      </c>
      <c r="H49" s="39">
        <v>54</v>
      </c>
      <c r="I49" s="40">
        <v>24</v>
      </c>
      <c r="J49" s="40">
        <v>24</v>
      </c>
      <c r="K49" s="43">
        <v>24</v>
      </c>
      <c r="L49" s="42">
        <v>47</v>
      </c>
      <c r="M49" s="41">
        <v>13</v>
      </c>
      <c r="N49" s="74">
        <v>9</v>
      </c>
      <c r="O49" s="44">
        <v>8</v>
      </c>
      <c r="P49" s="91">
        <f t="shared" si="6"/>
        <v>0.87037037037037035</v>
      </c>
      <c r="Q49" s="92">
        <f t="shared" si="4"/>
        <v>0.54166666666666663</v>
      </c>
      <c r="R49" s="92">
        <f t="shared" si="5"/>
        <v>0.375</v>
      </c>
      <c r="S49" s="336">
        <f t="shared" si="5"/>
        <v>0.33333333333333331</v>
      </c>
      <c r="T49" s="294">
        <f t="shared" si="7"/>
        <v>0.37301587301587302</v>
      </c>
      <c r="U49" s="295">
        <f>IFERROR((L49+M49)/$G$49, "No Programado")</f>
        <v>0.47619047619047616</v>
      </c>
      <c r="V49" s="337">
        <f>IFERROR((M49+N49+L49)/$G$49, "No Programado")</f>
        <v>0.54761904761904767</v>
      </c>
      <c r="W49" s="75">
        <f>IFERROR((M49+N49+L49+O49)/$G$49, "No Programado")</f>
        <v>0.61111111111111116</v>
      </c>
      <c r="X49" s="346" t="s">
        <v>393</v>
      </c>
    </row>
    <row r="50" spans="2:24" ht="133.25" customHeight="1" x14ac:dyDescent="0.35">
      <c r="B50" s="304" t="s">
        <v>15</v>
      </c>
      <c r="C50" s="151" t="s">
        <v>166</v>
      </c>
      <c r="D50" s="138" t="s">
        <v>167</v>
      </c>
      <c r="E50" s="106" t="s">
        <v>20</v>
      </c>
      <c r="F50" s="135" t="s">
        <v>168</v>
      </c>
      <c r="G50" s="118">
        <v>110</v>
      </c>
      <c r="H50" s="39">
        <v>50</v>
      </c>
      <c r="I50" s="40">
        <v>20</v>
      </c>
      <c r="J50" s="40">
        <v>20</v>
      </c>
      <c r="K50" s="43">
        <v>20</v>
      </c>
      <c r="L50" s="42">
        <v>43</v>
      </c>
      <c r="M50" s="41">
        <v>8</v>
      </c>
      <c r="N50" s="74">
        <v>6</v>
      </c>
      <c r="O50" s="44">
        <v>7</v>
      </c>
      <c r="P50" s="91">
        <f t="shared" si="6"/>
        <v>0.86</v>
      </c>
      <c r="Q50" s="92">
        <f t="shared" si="4"/>
        <v>0.4</v>
      </c>
      <c r="R50" s="92">
        <f t="shared" si="5"/>
        <v>0.3</v>
      </c>
      <c r="S50" s="336">
        <f t="shared" si="5"/>
        <v>0.35</v>
      </c>
      <c r="T50" s="294">
        <f t="shared" si="7"/>
        <v>0.39090909090909093</v>
      </c>
      <c r="U50" s="295">
        <f>IFERROR((L50+M50)/$G$50, "No Programado")</f>
        <v>0.46363636363636362</v>
      </c>
      <c r="V50" s="337">
        <f>IFERROR((M50+N50+L50)/$G$50, "No Programado")</f>
        <v>0.51818181818181819</v>
      </c>
      <c r="W50" s="75">
        <f>IFERROR((M50+N50+L50+O50)/$G$50, "No Programado")</f>
        <v>0.58181818181818179</v>
      </c>
      <c r="X50" s="397" t="s">
        <v>394</v>
      </c>
    </row>
    <row r="51" spans="2:24" ht="133.25" customHeight="1" x14ac:dyDescent="0.35">
      <c r="B51" s="304" t="s">
        <v>15</v>
      </c>
      <c r="C51" s="151" t="s">
        <v>169</v>
      </c>
      <c r="D51" s="138" t="s">
        <v>170</v>
      </c>
      <c r="E51" s="106" t="s">
        <v>20</v>
      </c>
      <c r="F51" s="135" t="s">
        <v>36</v>
      </c>
      <c r="G51" s="118">
        <v>16</v>
      </c>
      <c r="H51" s="39">
        <v>4</v>
      </c>
      <c r="I51" s="40">
        <v>4</v>
      </c>
      <c r="J51" s="40">
        <v>4</v>
      </c>
      <c r="K51" s="43">
        <v>4</v>
      </c>
      <c r="L51" s="42">
        <v>4</v>
      </c>
      <c r="M51" s="41">
        <v>5</v>
      </c>
      <c r="N51" s="74">
        <v>3</v>
      </c>
      <c r="O51" s="44">
        <v>1</v>
      </c>
      <c r="P51" s="91">
        <f t="shared" si="6"/>
        <v>1</v>
      </c>
      <c r="Q51" s="92">
        <f t="shared" si="4"/>
        <v>1.25</v>
      </c>
      <c r="R51" s="92">
        <f t="shared" si="5"/>
        <v>0.75</v>
      </c>
      <c r="S51" s="336">
        <f t="shared" si="5"/>
        <v>0.25</v>
      </c>
      <c r="T51" s="294">
        <f t="shared" si="7"/>
        <v>0.25</v>
      </c>
      <c r="U51" s="295">
        <f>IFERROR((L51+M51)/$G$51, "No Programado")</f>
        <v>0.5625</v>
      </c>
      <c r="V51" s="337">
        <f>IFERROR((M51+N51+L51)/$G$51, "No Programado")</f>
        <v>0.75</v>
      </c>
      <c r="W51" s="75">
        <f>IFERROR((M51+N51+L51+O51)/$G$51, "No Programado")</f>
        <v>0.8125</v>
      </c>
      <c r="X51" s="345" t="s">
        <v>395</v>
      </c>
    </row>
    <row r="52" spans="2:24" ht="133.25" customHeight="1" x14ac:dyDescent="0.35">
      <c r="B52" s="303" t="s">
        <v>171</v>
      </c>
      <c r="C52" s="139" t="s">
        <v>172</v>
      </c>
      <c r="D52" s="140" t="s">
        <v>173</v>
      </c>
      <c r="E52" s="132" t="s">
        <v>20</v>
      </c>
      <c r="F52" s="112" t="s">
        <v>33</v>
      </c>
      <c r="G52" s="113">
        <v>57</v>
      </c>
      <c r="H52" s="39">
        <v>22</v>
      </c>
      <c r="I52" s="40">
        <v>12</v>
      </c>
      <c r="J52" s="40">
        <v>13</v>
      </c>
      <c r="K52" s="43">
        <v>10</v>
      </c>
      <c r="L52" s="42">
        <v>21</v>
      </c>
      <c r="M52" s="41">
        <v>10</v>
      </c>
      <c r="N52" s="74">
        <v>14</v>
      </c>
      <c r="O52" s="44">
        <v>4</v>
      </c>
      <c r="P52" s="91">
        <f t="shared" si="6"/>
        <v>0.95454545454545459</v>
      </c>
      <c r="Q52" s="92">
        <f t="shared" si="4"/>
        <v>0.83333333333333337</v>
      </c>
      <c r="R52" s="92">
        <f t="shared" si="5"/>
        <v>1.0769230769230769</v>
      </c>
      <c r="S52" s="336">
        <f t="shared" si="5"/>
        <v>0.4</v>
      </c>
      <c r="T52" s="294">
        <f t="shared" si="7"/>
        <v>0.36842105263157893</v>
      </c>
      <c r="U52" s="295">
        <f>IFERROR((L52+M52)/$G$52, "No Programado")</f>
        <v>0.54385964912280704</v>
      </c>
      <c r="V52" s="337">
        <f>IFERROR((M52+N52+L52)/$G$52, "No Programado")</f>
        <v>0.78947368421052633</v>
      </c>
      <c r="W52" s="75">
        <f>IFERROR((M52+N52+L52+O52)/$G$52, "No Programado")</f>
        <v>0.85964912280701755</v>
      </c>
      <c r="X52" s="346" t="s">
        <v>396</v>
      </c>
    </row>
    <row r="53" spans="2:24" ht="133.25" customHeight="1" x14ac:dyDescent="0.35">
      <c r="B53" s="304" t="s">
        <v>15</v>
      </c>
      <c r="C53" s="152" t="s">
        <v>174</v>
      </c>
      <c r="D53" s="153" t="s">
        <v>175</v>
      </c>
      <c r="E53" s="106" t="s">
        <v>20</v>
      </c>
      <c r="F53" s="135" t="s">
        <v>36</v>
      </c>
      <c r="G53" s="118">
        <v>57</v>
      </c>
      <c r="H53" s="39">
        <v>22</v>
      </c>
      <c r="I53" s="40">
        <v>12</v>
      </c>
      <c r="J53" s="40">
        <v>13</v>
      </c>
      <c r="K53" s="43">
        <v>10</v>
      </c>
      <c r="L53" s="42">
        <v>21</v>
      </c>
      <c r="M53" s="41">
        <v>10</v>
      </c>
      <c r="N53" s="74">
        <v>14</v>
      </c>
      <c r="O53" s="44">
        <v>4</v>
      </c>
      <c r="P53" s="91">
        <f t="shared" si="6"/>
        <v>0.95454545454545459</v>
      </c>
      <c r="Q53" s="92">
        <f t="shared" si="4"/>
        <v>0.83333333333333337</v>
      </c>
      <c r="R53" s="92">
        <f t="shared" si="5"/>
        <v>1.0769230769230769</v>
      </c>
      <c r="S53" s="336">
        <f t="shared" si="5"/>
        <v>0.4</v>
      </c>
      <c r="T53" s="294">
        <f t="shared" si="7"/>
        <v>0.36842105263157893</v>
      </c>
      <c r="U53" s="295">
        <f>IFERROR((L53+M53)/$G$53, "No Programado")</f>
        <v>0.54385964912280704</v>
      </c>
      <c r="V53" s="337">
        <f>IFERROR((M53+N53+L53)/$G$53, "No Programado")</f>
        <v>0.78947368421052633</v>
      </c>
      <c r="W53" s="75">
        <f>IFERROR((M53+N53+L53+O53)/$G$53, "No Programado")</f>
        <v>0.85964912280701755</v>
      </c>
      <c r="X53" s="345" t="s">
        <v>397</v>
      </c>
    </row>
    <row r="54" spans="2:24" ht="133.25" customHeight="1" x14ac:dyDescent="0.35">
      <c r="B54" s="303" t="s">
        <v>26</v>
      </c>
      <c r="C54" s="110" t="s">
        <v>176</v>
      </c>
      <c r="D54" s="154" t="s">
        <v>177</v>
      </c>
      <c r="E54" s="132" t="s">
        <v>20</v>
      </c>
      <c r="F54" s="102" t="s">
        <v>49</v>
      </c>
      <c r="G54" s="103">
        <v>16</v>
      </c>
      <c r="H54" s="42">
        <v>6</v>
      </c>
      <c r="I54" s="40">
        <v>3</v>
      </c>
      <c r="J54" s="40">
        <v>7</v>
      </c>
      <c r="K54" s="43">
        <v>0</v>
      </c>
      <c r="L54" s="78">
        <v>6</v>
      </c>
      <c r="M54" s="41">
        <v>4</v>
      </c>
      <c r="N54" s="74">
        <v>5</v>
      </c>
      <c r="O54" s="44">
        <v>0</v>
      </c>
      <c r="P54" s="91">
        <f t="shared" si="6"/>
        <v>1</v>
      </c>
      <c r="Q54" s="92">
        <f>IFERROR((M54/I54),"100%")</f>
        <v>1.3333333333333333</v>
      </c>
      <c r="R54" s="92">
        <f t="shared" si="5"/>
        <v>0.7142857142857143</v>
      </c>
      <c r="S54" s="336" t="str">
        <f t="shared" si="5"/>
        <v>100%</v>
      </c>
      <c r="T54" s="294">
        <f>IFERROR((L54/G54),"No Programado")</f>
        <v>0.375</v>
      </c>
      <c r="U54" s="295">
        <f>IFERROR((L54+M54)/$G$54, "No Programado")</f>
        <v>0.625</v>
      </c>
      <c r="V54" s="337">
        <f>IFERROR((M54+N54+L54)/$G$54, "No Programado")</f>
        <v>0.9375</v>
      </c>
      <c r="W54" s="75">
        <f>IFERROR((M54+N54+L54+O54)/$G$54, "No Programado")</f>
        <v>0.9375</v>
      </c>
      <c r="X54" s="346" t="s">
        <v>398</v>
      </c>
    </row>
    <row r="55" spans="2:24" ht="133.25" customHeight="1" x14ac:dyDescent="0.35">
      <c r="B55" s="304" t="s">
        <v>15</v>
      </c>
      <c r="C55" s="104" t="s">
        <v>178</v>
      </c>
      <c r="D55" s="155" t="s">
        <v>179</v>
      </c>
      <c r="E55" s="38" t="s">
        <v>20</v>
      </c>
      <c r="F55" s="107" t="s">
        <v>49</v>
      </c>
      <c r="G55" s="108">
        <v>12</v>
      </c>
      <c r="H55" s="42">
        <v>6</v>
      </c>
      <c r="I55" s="40">
        <v>3</v>
      </c>
      <c r="J55" s="40">
        <v>3</v>
      </c>
      <c r="K55" s="43">
        <v>0</v>
      </c>
      <c r="L55" s="78">
        <v>6</v>
      </c>
      <c r="M55" s="41">
        <v>3</v>
      </c>
      <c r="N55" s="74">
        <v>3</v>
      </c>
      <c r="O55" s="44">
        <v>0</v>
      </c>
      <c r="P55" s="91">
        <f>IFERROR((L55/H55),"100%")</f>
        <v>1</v>
      </c>
      <c r="Q55" s="92">
        <f>IFERROR((M55/I55),"100%")</f>
        <v>1</v>
      </c>
      <c r="R55" s="92">
        <f t="shared" si="5"/>
        <v>1</v>
      </c>
      <c r="S55" s="336" t="str">
        <f t="shared" si="5"/>
        <v>100%</v>
      </c>
      <c r="T55" s="294">
        <f>IFERROR((L55/G55),"No Programado")</f>
        <v>0.5</v>
      </c>
      <c r="U55" s="295">
        <f>IFERROR((L55+M55)/$G$55, "No Programado")</f>
        <v>0.75</v>
      </c>
      <c r="V55" s="337">
        <f>IFERROR((M55+N55+L55)/$G$55, "No Programado")</f>
        <v>1</v>
      </c>
      <c r="W55" s="75">
        <f>IFERROR((M55+N55+L55+O55)/$G$55, "No Programado")</f>
        <v>1</v>
      </c>
      <c r="X55" s="345" t="s">
        <v>399</v>
      </c>
    </row>
    <row r="56" spans="2:24" ht="133.25" customHeight="1" x14ac:dyDescent="0.35">
      <c r="B56" s="304" t="s">
        <v>15</v>
      </c>
      <c r="C56" s="156" t="s">
        <v>180</v>
      </c>
      <c r="D56" s="157" t="s">
        <v>181</v>
      </c>
      <c r="E56" s="38" t="s">
        <v>20</v>
      </c>
      <c r="F56" s="158" t="s">
        <v>182</v>
      </c>
      <c r="G56" s="108">
        <v>4</v>
      </c>
      <c r="H56" s="42">
        <v>0</v>
      </c>
      <c r="I56" s="40">
        <v>0</v>
      </c>
      <c r="J56" s="40">
        <v>4</v>
      </c>
      <c r="K56" s="43">
        <v>0</v>
      </c>
      <c r="L56" s="78">
        <v>0</v>
      </c>
      <c r="M56" s="41">
        <v>1</v>
      </c>
      <c r="N56" s="74">
        <v>2</v>
      </c>
      <c r="O56" s="44">
        <v>0</v>
      </c>
      <c r="P56" s="91" t="str">
        <f t="shared" si="6"/>
        <v>100%</v>
      </c>
      <c r="Q56" s="92" t="str">
        <f t="shared" si="4"/>
        <v>100%</v>
      </c>
      <c r="R56" s="92">
        <f t="shared" si="5"/>
        <v>0.5</v>
      </c>
      <c r="S56" s="336" t="str">
        <f t="shared" si="5"/>
        <v>100%</v>
      </c>
      <c r="T56" s="294">
        <f t="shared" si="7"/>
        <v>0</v>
      </c>
      <c r="U56" s="295">
        <f>IFERROR((L56+M56)/$G$56, "No Programado")</f>
        <v>0.25</v>
      </c>
      <c r="V56" s="337">
        <f>IFERROR((M56+N56+L56)/$G$56, "No Programado")</f>
        <v>0.75</v>
      </c>
      <c r="W56" s="75">
        <f>IFERROR((M56+N56+L56+O56)/$G$56, "No Programado")</f>
        <v>0.75</v>
      </c>
      <c r="X56" s="349" t="s">
        <v>400</v>
      </c>
    </row>
    <row r="57" spans="2:24" ht="133.25" customHeight="1" x14ac:dyDescent="0.35">
      <c r="B57" s="312" t="s">
        <v>183</v>
      </c>
      <c r="C57" s="110" t="s">
        <v>184</v>
      </c>
      <c r="D57" s="159" t="s">
        <v>185</v>
      </c>
      <c r="E57" s="160" t="s">
        <v>20</v>
      </c>
      <c r="F57" s="161" t="s">
        <v>186</v>
      </c>
      <c r="G57" s="103">
        <v>8328</v>
      </c>
      <c r="H57" s="39">
        <v>2082</v>
      </c>
      <c r="I57" s="40">
        <v>2082</v>
      </c>
      <c r="J57" s="40">
        <v>2082</v>
      </c>
      <c r="K57" s="43">
        <v>2082</v>
      </c>
      <c r="L57" s="42">
        <v>2683</v>
      </c>
      <c r="M57" s="41">
        <v>4034</v>
      </c>
      <c r="N57" s="74">
        <v>5151</v>
      </c>
      <c r="O57" s="44">
        <v>1998</v>
      </c>
      <c r="P57" s="91">
        <f t="shared" si="6"/>
        <v>1.2886647454370797</v>
      </c>
      <c r="Q57" s="92">
        <f t="shared" si="4"/>
        <v>1.9375600384245917</v>
      </c>
      <c r="R57" s="92">
        <f t="shared" si="5"/>
        <v>2.4740634005763691</v>
      </c>
      <c r="S57" s="336">
        <f t="shared" si="5"/>
        <v>0.95965417867435154</v>
      </c>
      <c r="T57" s="294">
        <f t="shared" si="7"/>
        <v>0.32216618635926991</v>
      </c>
      <c r="U57" s="295">
        <f>IFERROR((L57+M57)/$G$57, "No Programado")</f>
        <v>0.80655619596541783</v>
      </c>
      <c r="V57" s="337">
        <f>IFERROR((M57+N57+L57)/$G$57, "No Programado")</f>
        <v>1.4250720461095101</v>
      </c>
      <c r="W57" s="75">
        <f>IFERROR((M57+N57+L57+O57)/$G$57, "No Programado")</f>
        <v>1.6649855907780979</v>
      </c>
      <c r="X57" s="352" t="s">
        <v>401</v>
      </c>
    </row>
    <row r="58" spans="2:24" ht="133.25" customHeight="1" x14ac:dyDescent="0.35">
      <c r="B58" s="313" t="s">
        <v>15</v>
      </c>
      <c r="C58" s="162" t="s">
        <v>187</v>
      </c>
      <c r="D58" s="163" t="s">
        <v>188</v>
      </c>
      <c r="E58" s="106" t="s">
        <v>20</v>
      </c>
      <c r="F58" s="164" t="s">
        <v>51</v>
      </c>
      <c r="G58" s="108">
        <v>8328</v>
      </c>
      <c r="H58" s="39">
        <v>2082</v>
      </c>
      <c r="I58" s="40">
        <v>2082</v>
      </c>
      <c r="J58" s="40">
        <v>2082</v>
      </c>
      <c r="K58" s="43">
        <v>2082</v>
      </c>
      <c r="L58" s="42">
        <v>2683</v>
      </c>
      <c r="M58" s="41">
        <v>4034</v>
      </c>
      <c r="N58" s="74">
        <v>5151</v>
      </c>
      <c r="O58" s="44">
        <v>1998</v>
      </c>
      <c r="P58" s="91">
        <f t="shared" si="6"/>
        <v>1.2886647454370797</v>
      </c>
      <c r="Q58" s="92">
        <f t="shared" si="4"/>
        <v>1.9375600384245917</v>
      </c>
      <c r="R58" s="92">
        <f t="shared" si="5"/>
        <v>2.4740634005763691</v>
      </c>
      <c r="S58" s="336">
        <f t="shared" si="5"/>
        <v>0.95965417867435154</v>
      </c>
      <c r="T58" s="294">
        <f t="shared" si="7"/>
        <v>0.32216618635926991</v>
      </c>
      <c r="U58" s="295">
        <f>IFERROR((L58+M58)/$G$58, "No Programado")</f>
        <v>0.80655619596541783</v>
      </c>
      <c r="V58" s="337">
        <f>IFERROR((M58+N58+L58)/$G$58, "No Programado")</f>
        <v>1.4250720461095101</v>
      </c>
      <c r="W58" s="75">
        <f>IFERROR((M58+N58+L58+O58)/$G$58, "No Programado")</f>
        <v>1.6649855907780979</v>
      </c>
      <c r="X58" s="353" t="s">
        <v>402</v>
      </c>
    </row>
    <row r="59" spans="2:24" ht="133.25" customHeight="1" x14ac:dyDescent="0.35">
      <c r="B59" s="314" t="s">
        <v>189</v>
      </c>
      <c r="C59" s="165" t="s">
        <v>190</v>
      </c>
      <c r="D59" s="166" t="s">
        <v>191</v>
      </c>
      <c r="E59" s="132" t="s">
        <v>20</v>
      </c>
      <c r="F59" s="167" t="s">
        <v>33</v>
      </c>
      <c r="G59" s="103">
        <v>1375</v>
      </c>
      <c r="H59" s="39">
        <v>271</v>
      </c>
      <c r="I59" s="40">
        <v>368</v>
      </c>
      <c r="J59" s="40">
        <v>368</v>
      </c>
      <c r="K59" s="43">
        <v>368</v>
      </c>
      <c r="L59" s="42">
        <v>271</v>
      </c>
      <c r="M59" s="41">
        <v>430</v>
      </c>
      <c r="N59" s="74">
        <v>373</v>
      </c>
      <c r="O59" s="44">
        <v>499</v>
      </c>
      <c r="P59" s="91">
        <f t="shared" si="6"/>
        <v>1</v>
      </c>
      <c r="Q59" s="92">
        <f t="shared" si="4"/>
        <v>1.1684782608695652</v>
      </c>
      <c r="R59" s="92">
        <f t="shared" si="5"/>
        <v>1.013586956521739</v>
      </c>
      <c r="S59" s="336">
        <f t="shared" si="5"/>
        <v>1.3559782608695652</v>
      </c>
      <c r="T59" s="294">
        <f t="shared" si="7"/>
        <v>0.19709090909090909</v>
      </c>
      <c r="U59" s="295">
        <f>IFERROR((L59+M59)/$G$59, "No Programado")</f>
        <v>0.50981818181818184</v>
      </c>
      <c r="V59" s="337">
        <f>IFERROR((M59+N59+L59)/$G$59, "No Programado")</f>
        <v>0.78109090909090906</v>
      </c>
      <c r="W59" s="75">
        <f>IFERROR((M59+N59+L59+O59)/$G$59, "No Programado")</f>
        <v>1.1439999999999999</v>
      </c>
      <c r="X59" s="354" t="s">
        <v>403</v>
      </c>
    </row>
    <row r="60" spans="2:24" ht="133.25" customHeight="1" x14ac:dyDescent="0.35">
      <c r="B60" s="304" t="s">
        <v>15</v>
      </c>
      <c r="C60" s="168" t="s">
        <v>192</v>
      </c>
      <c r="D60" s="104" t="s">
        <v>193</v>
      </c>
      <c r="E60" s="106" t="s">
        <v>20</v>
      </c>
      <c r="F60" s="135" t="s">
        <v>36</v>
      </c>
      <c r="G60" s="108">
        <v>1375</v>
      </c>
      <c r="H60" s="39">
        <v>271</v>
      </c>
      <c r="I60" s="40">
        <v>368</v>
      </c>
      <c r="J60" s="40">
        <v>368</v>
      </c>
      <c r="K60" s="43">
        <v>368</v>
      </c>
      <c r="L60" s="42">
        <v>271</v>
      </c>
      <c r="M60" s="41">
        <v>430</v>
      </c>
      <c r="N60" s="74">
        <v>373</v>
      </c>
      <c r="O60" s="44">
        <v>499</v>
      </c>
      <c r="P60" s="91">
        <f t="shared" si="6"/>
        <v>1</v>
      </c>
      <c r="Q60" s="92">
        <f t="shared" si="4"/>
        <v>1.1684782608695652</v>
      </c>
      <c r="R60" s="92">
        <f t="shared" si="5"/>
        <v>1.013586956521739</v>
      </c>
      <c r="S60" s="336">
        <f t="shared" si="5"/>
        <v>1.3559782608695652</v>
      </c>
      <c r="T60" s="294">
        <f t="shared" si="7"/>
        <v>0.19709090909090909</v>
      </c>
      <c r="U60" s="295">
        <f>IFERROR((L60+M60)/$G$60, "No Programado")</f>
        <v>0.50981818181818184</v>
      </c>
      <c r="V60" s="337">
        <f>IFERROR((M60+N60+L60)/$G$60, "No Programado")</f>
        <v>0.78109090909090906</v>
      </c>
      <c r="W60" s="75">
        <f>IFERROR((M60+N60+L60+O60)/$G$60, "No Programado")</f>
        <v>1.1439999999999999</v>
      </c>
      <c r="X60" s="345" t="s">
        <v>404</v>
      </c>
    </row>
    <row r="61" spans="2:24" ht="133.25" customHeight="1" x14ac:dyDescent="0.35">
      <c r="B61" s="303" t="s">
        <v>194</v>
      </c>
      <c r="C61" s="169" t="s">
        <v>195</v>
      </c>
      <c r="D61" s="110" t="s">
        <v>196</v>
      </c>
      <c r="E61" s="132" t="s">
        <v>20</v>
      </c>
      <c r="F61" s="112" t="s">
        <v>33</v>
      </c>
      <c r="G61" s="103">
        <v>20</v>
      </c>
      <c r="H61" s="39">
        <v>6</v>
      </c>
      <c r="I61" s="40">
        <v>6</v>
      </c>
      <c r="J61" s="40">
        <v>4</v>
      </c>
      <c r="K61" s="43">
        <v>4</v>
      </c>
      <c r="L61" s="42">
        <v>6</v>
      </c>
      <c r="M61" s="41">
        <v>24</v>
      </c>
      <c r="N61" s="74">
        <v>7</v>
      </c>
      <c r="O61" s="44">
        <v>4</v>
      </c>
      <c r="P61" s="91">
        <f t="shared" si="6"/>
        <v>1</v>
      </c>
      <c r="Q61" s="92">
        <f t="shared" si="4"/>
        <v>4</v>
      </c>
      <c r="R61" s="92">
        <f t="shared" si="5"/>
        <v>1.75</v>
      </c>
      <c r="S61" s="336">
        <f t="shared" si="5"/>
        <v>1</v>
      </c>
      <c r="T61" s="294">
        <f t="shared" si="7"/>
        <v>0.3</v>
      </c>
      <c r="U61" s="295">
        <f>IFERROR((L61+M61)/$G$61, "No Programado")</f>
        <v>1.5</v>
      </c>
      <c r="V61" s="337">
        <f>IFERROR((M61+N61+L61)/$G$61, "No Programado")</f>
        <v>1.85</v>
      </c>
      <c r="W61" s="75">
        <f>IFERROR((M61+N61+L61+O61)/$G$61, "No Programado")</f>
        <v>2.0499999999999998</v>
      </c>
      <c r="X61" s="346" t="s">
        <v>405</v>
      </c>
    </row>
    <row r="62" spans="2:24" ht="133.25" customHeight="1" x14ac:dyDescent="0.35">
      <c r="B62" s="304" t="s">
        <v>15</v>
      </c>
      <c r="C62" s="168" t="s">
        <v>197</v>
      </c>
      <c r="D62" s="104" t="s">
        <v>198</v>
      </c>
      <c r="E62" s="106" t="s">
        <v>20</v>
      </c>
      <c r="F62" s="135" t="s">
        <v>199</v>
      </c>
      <c r="G62" s="108">
        <v>20</v>
      </c>
      <c r="H62" s="39">
        <v>6</v>
      </c>
      <c r="I62" s="40">
        <v>6</v>
      </c>
      <c r="J62" s="40">
        <v>4</v>
      </c>
      <c r="K62" s="43">
        <v>4</v>
      </c>
      <c r="L62" s="42">
        <v>6</v>
      </c>
      <c r="M62" s="41">
        <v>24</v>
      </c>
      <c r="N62" s="74">
        <v>7</v>
      </c>
      <c r="O62" s="44">
        <v>4</v>
      </c>
      <c r="P62" s="91">
        <f t="shared" si="6"/>
        <v>1</v>
      </c>
      <c r="Q62" s="92">
        <f t="shared" si="4"/>
        <v>4</v>
      </c>
      <c r="R62" s="92">
        <f t="shared" si="5"/>
        <v>1.75</v>
      </c>
      <c r="S62" s="336">
        <f t="shared" si="5"/>
        <v>1</v>
      </c>
      <c r="T62" s="294">
        <f t="shared" si="7"/>
        <v>0.3</v>
      </c>
      <c r="U62" s="295">
        <f>IFERROR((L62+M62)/$G$62, "No Programado")</f>
        <v>1.5</v>
      </c>
      <c r="V62" s="337">
        <f>IFERROR((M62+N62+L62)/$G$62, "No Programado")</f>
        <v>1.85</v>
      </c>
      <c r="W62" s="75">
        <f>IFERROR((M62+N62+L62+O62)/$G$62, "No Programado")</f>
        <v>2.0499999999999998</v>
      </c>
      <c r="X62" s="345" t="s">
        <v>405</v>
      </c>
    </row>
    <row r="63" spans="2:24" ht="133.25" customHeight="1" x14ac:dyDescent="0.35">
      <c r="B63" s="303" t="s">
        <v>200</v>
      </c>
      <c r="C63" s="169" t="s">
        <v>201</v>
      </c>
      <c r="D63" s="110" t="s">
        <v>202</v>
      </c>
      <c r="E63" s="132" t="s">
        <v>20</v>
      </c>
      <c r="F63" s="112" t="s">
        <v>33</v>
      </c>
      <c r="G63" s="103">
        <v>166</v>
      </c>
      <c r="H63" s="39">
        <v>19</v>
      </c>
      <c r="I63" s="40">
        <v>63</v>
      </c>
      <c r="J63" s="40">
        <v>28</v>
      </c>
      <c r="K63" s="43">
        <v>56</v>
      </c>
      <c r="L63" s="42">
        <v>19</v>
      </c>
      <c r="M63" s="41">
        <v>94</v>
      </c>
      <c r="N63" s="74">
        <v>27</v>
      </c>
      <c r="O63" s="44">
        <v>45</v>
      </c>
      <c r="P63" s="91">
        <f t="shared" si="6"/>
        <v>1</v>
      </c>
      <c r="Q63" s="92">
        <f t="shared" si="4"/>
        <v>1.4920634920634921</v>
      </c>
      <c r="R63" s="92">
        <f t="shared" si="5"/>
        <v>0.9642857142857143</v>
      </c>
      <c r="S63" s="336">
        <f t="shared" si="5"/>
        <v>0.8035714285714286</v>
      </c>
      <c r="T63" s="294">
        <f t="shared" si="7"/>
        <v>0.1144578313253012</v>
      </c>
      <c r="U63" s="295">
        <f>IFERROR((L63+M63)/$G$63, "No Programado")</f>
        <v>0.68072289156626509</v>
      </c>
      <c r="V63" s="337">
        <f>IFERROR((M63+N63+L63)/$G$63, "No Programado")</f>
        <v>0.84337349397590367</v>
      </c>
      <c r="W63" s="75">
        <f>IFERROR((M63+N63+L63+O63)/$G$63, "No Programado")</f>
        <v>1.1144578313253013</v>
      </c>
      <c r="X63" s="346" t="s">
        <v>406</v>
      </c>
    </row>
    <row r="64" spans="2:24" ht="133.25" customHeight="1" x14ac:dyDescent="0.35">
      <c r="B64" s="304" t="s">
        <v>15</v>
      </c>
      <c r="C64" s="170" t="s">
        <v>203</v>
      </c>
      <c r="D64" s="171" t="s">
        <v>204</v>
      </c>
      <c r="E64" s="172" t="s">
        <v>20</v>
      </c>
      <c r="F64" s="173" t="s">
        <v>53</v>
      </c>
      <c r="G64" s="174">
        <v>152</v>
      </c>
      <c r="H64" s="39">
        <v>12</v>
      </c>
      <c r="I64" s="175">
        <v>60</v>
      </c>
      <c r="J64" s="40">
        <v>26</v>
      </c>
      <c r="K64" s="43">
        <v>54</v>
      </c>
      <c r="L64" s="42">
        <v>12</v>
      </c>
      <c r="M64" s="41">
        <v>91</v>
      </c>
      <c r="N64" s="74">
        <v>26</v>
      </c>
      <c r="O64" s="44">
        <v>44</v>
      </c>
      <c r="P64" s="91">
        <f t="shared" si="6"/>
        <v>1</v>
      </c>
      <c r="Q64" s="92">
        <f t="shared" si="4"/>
        <v>1.5166666666666666</v>
      </c>
      <c r="R64" s="92">
        <f t="shared" si="5"/>
        <v>1</v>
      </c>
      <c r="S64" s="336">
        <f t="shared" si="5"/>
        <v>0.81481481481481477</v>
      </c>
      <c r="T64" s="294">
        <f t="shared" si="7"/>
        <v>7.8947368421052627E-2</v>
      </c>
      <c r="U64" s="295">
        <f>IFERROR((L64+M64)/$G$64, "No Programado")</f>
        <v>0.67763157894736847</v>
      </c>
      <c r="V64" s="337">
        <f>IFERROR((M64+N64+L64)/$G$64, "No Programado")</f>
        <v>0.84868421052631582</v>
      </c>
      <c r="W64" s="75">
        <f>IFERROR((M64+N64+L64+O64)/$G$64, "No Programado")</f>
        <v>1.138157894736842</v>
      </c>
      <c r="X64" s="355" t="s">
        <v>407</v>
      </c>
    </row>
    <row r="65" spans="1:24" ht="133.25" customHeight="1" x14ac:dyDescent="0.35">
      <c r="B65" s="304" t="s">
        <v>15</v>
      </c>
      <c r="C65" s="176" t="s">
        <v>205</v>
      </c>
      <c r="D65" s="177" t="s">
        <v>206</v>
      </c>
      <c r="E65" s="172" t="s">
        <v>20</v>
      </c>
      <c r="F65" s="173" t="s">
        <v>207</v>
      </c>
      <c r="G65" s="174">
        <v>14</v>
      </c>
      <c r="H65" s="39">
        <v>7</v>
      </c>
      <c r="I65" s="175">
        <v>3</v>
      </c>
      <c r="J65" s="40">
        <v>2</v>
      </c>
      <c r="K65" s="43">
        <v>2</v>
      </c>
      <c r="L65" s="42">
        <v>7</v>
      </c>
      <c r="M65" s="41">
        <v>3</v>
      </c>
      <c r="N65" s="74">
        <v>1</v>
      </c>
      <c r="O65" s="44">
        <v>1</v>
      </c>
      <c r="P65" s="91">
        <f t="shared" si="6"/>
        <v>1</v>
      </c>
      <c r="Q65" s="92">
        <f t="shared" si="4"/>
        <v>1</v>
      </c>
      <c r="R65" s="92">
        <f t="shared" si="5"/>
        <v>0.5</v>
      </c>
      <c r="S65" s="336">
        <f t="shared" si="5"/>
        <v>0.5</v>
      </c>
      <c r="T65" s="294">
        <f t="shared" si="7"/>
        <v>0.5</v>
      </c>
      <c r="U65" s="295">
        <f>IFERROR((L65+M65)/$G$65, "No Programado")</f>
        <v>0.7142857142857143</v>
      </c>
      <c r="V65" s="337">
        <f>IFERROR((M65+N65+L65)/$G$65, "No Programado")</f>
        <v>0.7857142857142857</v>
      </c>
      <c r="W65" s="75">
        <f>IFERROR((M65+N65+L65+O65)/$G$65, "No Programado")</f>
        <v>0.8571428571428571</v>
      </c>
      <c r="X65" s="355" t="s">
        <v>408</v>
      </c>
    </row>
    <row r="66" spans="1:24" ht="133.25" customHeight="1" x14ac:dyDescent="0.35">
      <c r="B66" s="303" t="s">
        <v>208</v>
      </c>
      <c r="C66" s="169" t="s">
        <v>209</v>
      </c>
      <c r="D66" s="178" t="s">
        <v>210</v>
      </c>
      <c r="E66" s="179" t="s">
        <v>20</v>
      </c>
      <c r="F66" s="180" t="s">
        <v>33</v>
      </c>
      <c r="G66" s="103">
        <v>29</v>
      </c>
      <c r="H66" s="121">
        <v>7</v>
      </c>
      <c r="I66" s="40">
        <v>9</v>
      </c>
      <c r="J66" s="122">
        <v>7</v>
      </c>
      <c r="K66" s="123">
        <v>6</v>
      </c>
      <c r="L66" s="124">
        <v>7</v>
      </c>
      <c r="M66" s="125">
        <v>12</v>
      </c>
      <c r="N66" s="181">
        <v>5</v>
      </c>
      <c r="O66" s="126">
        <v>0</v>
      </c>
      <c r="P66" s="91">
        <f t="shared" si="6"/>
        <v>1</v>
      </c>
      <c r="Q66" s="92">
        <f t="shared" si="4"/>
        <v>1.3333333333333333</v>
      </c>
      <c r="R66" s="92">
        <f t="shared" si="5"/>
        <v>0.7142857142857143</v>
      </c>
      <c r="S66" s="336">
        <f t="shared" si="5"/>
        <v>0</v>
      </c>
      <c r="T66" s="294">
        <f t="shared" si="7"/>
        <v>0.2413793103448276</v>
      </c>
      <c r="U66" s="295">
        <f>IFERROR((L66+M66)/$G$66, "No Programado")</f>
        <v>0.65517241379310343</v>
      </c>
      <c r="V66" s="337">
        <f>IFERROR((M66+N66+L66)/$G$66, "No Programado")</f>
        <v>0.82758620689655171</v>
      </c>
      <c r="W66" s="75">
        <f>IFERROR((M66+N66+L66+O66)/$G$66, "No Programado")</f>
        <v>0.82758620689655171</v>
      </c>
      <c r="X66" s="356" t="s">
        <v>409</v>
      </c>
    </row>
    <row r="67" spans="1:24" ht="133.25" customHeight="1" x14ac:dyDescent="0.35">
      <c r="A67" t="s">
        <v>52</v>
      </c>
      <c r="B67" s="304" t="s">
        <v>15</v>
      </c>
      <c r="C67" s="168" t="s">
        <v>211</v>
      </c>
      <c r="D67" s="182" t="s">
        <v>212</v>
      </c>
      <c r="E67" s="172" t="s">
        <v>20</v>
      </c>
      <c r="F67" s="183" t="s">
        <v>213</v>
      </c>
      <c r="G67" s="174">
        <v>29</v>
      </c>
      <c r="H67" s="39">
        <v>7</v>
      </c>
      <c r="I67" s="40">
        <v>9</v>
      </c>
      <c r="J67" s="40">
        <v>7</v>
      </c>
      <c r="K67" s="43">
        <v>6</v>
      </c>
      <c r="L67" s="88">
        <v>7</v>
      </c>
      <c r="M67" s="89">
        <v>12</v>
      </c>
      <c r="N67" s="184">
        <v>5</v>
      </c>
      <c r="O67" s="90">
        <v>0</v>
      </c>
      <c r="P67" s="91">
        <f t="shared" si="6"/>
        <v>1</v>
      </c>
      <c r="Q67" s="92">
        <f t="shared" si="4"/>
        <v>1.3333333333333333</v>
      </c>
      <c r="R67" s="92">
        <f t="shared" si="5"/>
        <v>0.7142857142857143</v>
      </c>
      <c r="S67" s="336">
        <f t="shared" si="5"/>
        <v>0</v>
      </c>
      <c r="T67" s="294">
        <f t="shared" si="7"/>
        <v>0.2413793103448276</v>
      </c>
      <c r="U67" s="295">
        <f>IFERROR((L67+M67)/$G$67, "No Programado")</f>
        <v>0.65517241379310343</v>
      </c>
      <c r="V67" s="337">
        <f>IFERROR((M67+N67+L67)/$G$67, "No Programado")</f>
        <v>0.82758620689655171</v>
      </c>
      <c r="W67" s="75">
        <f>IFERROR((M67+N67+L67+O67)/$G$67, "No Programado")</f>
        <v>0.82758620689655171</v>
      </c>
      <c r="X67" s="351" t="s">
        <v>409</v>
      </c>
    </row>
    <row r="68" spans="1:24" ht="133.25" customHeight="1" x14ac:dyDescent="0.35">
      <c r="B68" s="303" t="s">
        <v>214</v>
      </c>
      <c r="C68" s="169" t="s">
        <v>215</v>
      </c>
      <c r="D68" s="185" t="s">
        <v>216</v>
      </c>
      <c r="E68" s="186" t="s">
        <v>20</v>
      </c>
      <c r="F68" s="167" t="s">
        <v>33</v>
      </c>
      <c r="G68" s="103">
        <v>169</v>
      </c>
      <c r="H68" s="121">
        <v>33</v>
      </c>
      <c r="I68" s="122">
        <v>52</v>
      </c>
      <c r="J68" s="122">
        <v>45</v>
      </c>
      <c r="K68" s="123">
        <v>39</v>
      </c>
      <c r="L68" s="42">
        <v>33</v>
      </c>
      <c r="M68" s="41">
        <v>45</v>
      </c>
      <c r="N68" s="74">
        <v>43</v>
      </c>
      <c r="O68" s="44">
        <v>27</v>
      </c>
      <c r="P68" s="91">
        <f t="shared" si="6"/>
        <v>1</v>
      </c>
      <c r="Q68" s="92">
        <f t="shared" si="4"/>
        <v>0.86538461538461542</v>
      </c>
      <c r="R68" s="92">
        <f t="shared" si="5"/>
        <v>0.9555555555555556</v>
      </c>
      <c r="S68" s="336">
        <f t="shared" si="5"/>
        <v>0.69230769230769229</v>
      </c>
      <c r="T68" s="294">
        <f t="shared" si="7"/>
        <v>0.19526627218934911</v>
      </c>
      <c r="U68" s="295">
        <f>IFERROR((L68+M68)/$G$68, "No Programado")</f>
        <v>0.46153846153846156</v>
      </c>
      <c r="V68" s="337">
        <f>IFERROR((M68+N68+L68)/$G$68, "No Programado")</f>
        <v>0.71597633136094674</v>
      </c>
      <c r="W68" s="75">
        <f>IFERROR((M68+N68+L68+O68)/$G$68, "No Programado")</f>
        <v>0.87573964497041423</v>
      </c>
      <c r="X68" s="354" t="s">
        <v>410</v>
      </c>
    </row>
    <row r="69" spans="1:24" ht="133.25" customHeight="1" x14ac:dyDescent="0.35">
      <c r="B69" s="315" t="s">
        <v>15</v>
      </c>
      <c r="C69" s="187" t="s">
        <v>217</v>
      </c>
      <c r="D69" s="188" t="s">
        <v>218</v>
      </c>
      <c r="E69" s="189" t="s">
        <v>20</v>
      </c>
      <c r="F69" s="190" t="s">
        <v>219</v>
      </c>
      <c r="G69" s="108">
        <v>85</v>
      </c>
      <c r="H69" s="39">
        <v>9</v>
      </c>
      <c r="I69" s="175">
        <v>28</v>
      </c>
      <c r="J69" s="40">
        <v>29</v>
      </c>
      <c r="K69" s="191">
        <v>19</v>
      </c>
      <c r="L69" s="88">
        <v>9</v>
      </c>
      <c r="M69" s="89">
        <v>27</v>
      </c>
      <c r="N69" s="184">
        <v>30</v>
      </c>
      <c r="O69" s="90">
        <v>19</v>
      </c>
      <c r="P69" s="91">
        <f t="shared" si="6"/>
        <v>1</v>
      </c>
      <c r="Q69" s="92">
        <f t="shared" si="4"/>
        <v>0.9642857142857143</v>
      </c>
      <c r="R69" s="92">
        <f t="shared" si="5"/>
        <v>1.0344827586206897</v>
      </c>
      <c r="S69" s="336">
        <f t="shared" si="5"/>
        <v>1</v>
      </c>
      <c r="T69" s="294">
        <f t="shared" si="7"/>
        <v>0.10588235294117647</v>
      </c>
      <c r="U69" s="295">
        <f>IFERROR((L69+M69)/$G$69, "No Programado")</f>
        <v>0.42352941176470588</v>
      </c>
      <c r="V69" s="337">
        <f>IFERROR((M69+N69+L69)/$G$69, "No Programado")</f>
        <v>0.77647058823529413</v>
      </c>
      <c r="W69" s="75">
        <f>IFERROR((M69+N69+L69+O69)/$G$69, "No Programado")</f>
        <v>1</v>
      </c>
      <c r="X69" s="349" t="s">
        <v>411</v>
      </c>
    </row>
    <row r="70" spans="1:24" ht="133.25" customHeight="1" x14ac:dyDescent="0.35">
      <c r="B70" s="304" t="s">
        <v>15</v>
      </c>
      <c r="C70" s="168" t="s">
        <v>220</v>
      </c>
      <c r="D70" s="192" t="s">
        <v>221</v>
      </c>
      <c r="E70" s="193" t="s">
        <v>20</v>
      </c>
      <c r="F70" s="107" t="s">
        <v>50</v>
      </c>
      <c r="G70" s="108">
        <v>84</v>
      </c>
      <c r="H70" s="39">
        <v>24</v>
      </c>
      <c r="I70" s="40">
        <v>24</v>
      </c>
      <c r="J70" s="194">
        <v>16</v>
      </c>
      <c r="K70" s="191">
        <v>20</v>
      </c>
      <c r="L70" s="88">
        <v>24</v>
      </c>
      <c r="M70" s="328">
        <v>18</v>
      </c>
      <c r="N70" s="74">
        <v>13</v>
      </c>
      <c r="O70" s="90">
        <v>8</v>
      </c>
      <c r="P70" s="91">
        <f t="shared" si="6"/>
        <v>1</v>
      </c>
      <c r="Q70" s="92">
        <f t="shared" si="4"/>
        <v>0.75</v>
      </c>
      <c r="R70" s="92">
        <f t="shared" si="5"/>
        <v>0.8125</v>
      </c>
      <c r="S70" s="336">
        <f t="shared" si="5"/>
        <v>0.4</v>
      </c>
      <c r="T70" s="294">
        <f t="shared" si="7"/>
        <v>0.2857142857142857</v>
      </c>
      <c r="U70" s="295">
        <f>IFERROR((L70+M70)/$G$70, "No Programado")</f>
        <v>0.5</v>
      </c>
      <c r="V70" s="337">
        <f>IFERROR((M70+N70+L70)/$G$70, "No Programado")</f>
        <v>0.65476190476190477</v>
      </c>
      <c r="W70" s="75">
        <f>IFERROR((M70+N70+L70+O70)/$G$70, "No Programado")</f>
        <v>0.75</v>
      </c>
      <c r="X70" s="357" t="s">
        <v>412</v>
      </c>
    </row>
    <row r="71" spans="1:24" ht="133.25" customHeight="1" x14ac:dyDescent="0.35">
      <c r="B71" s="303" t="s">
        <v>222</v>
      </c>
      <c r="C71" s="195" t="s">
        <v>223</v>
      </c>
      <c r="D71" s="196" t="s">
        <v>224</v>
      </c>
      <c r="E71" s="197" t="s">
        <v>20</v>
      </c>
      <c r="F71" s="112" t="s">
        <v>33</v>
      </c>
      <c r="G71" s="198">
        <v>987</v>
      </c>
      <c r="H71" s="121">
        <v>444</v>
      </c>
      <c r="I71" s="122">
        <v>181</v>
      </c>
      <c r="J71" s="40">
        <v>181</v>
      </c>
      <c r="K71" s="43">
        <v>181</v>
      </c>
      <c r="L71" s="42">
        <v>444</v>
      </c>
      <c r="M71" s="125">
        <v>208</v>
      </c>
      <c r="N71" s="181">
        <v>194</v>
      </c>
      <c r="O71" s="44">
        <v>111</v>
      </c>
      <c r="P71" s="91">
        <f t="shared" si="6"/>
        <v>1</v>
      </c>
      <c r="Q71" s="92">
        <f t="shared" si="4"/>
        <v>1.149171270718232</v>
      </c>
      <c r="R71" s="92">
        <f t="shared" si="5"/>
        <v>1.0718232044198894</v>
      </c>
      <c r="S71" s="336">
        <f t="shared" si="5"/>
        <v>0.61325966850828728</v>
      </c>
      <c r="T71" s="294">
        <f t="shared" si="7"/>
        <v>0.44984802431610943</v>
      </c>
      <c r="U71" s="295">
        <f>IFERROR((L71+M71)/$G$71, "No Programado")</f>
        <v>0.66058763931104358</v>
      </c>
      <c r="V71" s="337">
        <f>IFERROR((M71+N71+L71)/$G$71, "No Programado")</f>
        <v>0.8571428571428571</v>
      </c>
      <c r="W71" s="75">
        <f>IFERROR((M71+N71+L71+O71)/$G$71, "No Programado")</f>
        <v>0.96960486322188455</v>
      </c>
      <c r="X71" s="356" t="s">
        <v>413</v>
      </c>
    </row>
    <row r="72" spans="1:24" ht="133.25" customHeight="1" x14ac:dyDescent="0.35">
      <c r="B72" s="315" t="s">
        <v>15</v>
      </c>
      <c r="C72" s="143" t="s">
        <v>225</v>
      </c>
      <c r="D72" s="199" t="s">
        <v>226</v>
      </c>
      <c r="E72" s="200" t="s">
        <v>20</v>
      </c>
      <c r="F72" s="190" t="s">
        <v>227</v>
      </c>
      <c r="G72" s="108">
        <v>987</v>
      </c>
      <c r="H72" s="201">
        <v>444</v>
      </c>
      <c r="I72" s="40">
        <v>181</v>
      </c>
      <c r="J72" s="40">
        <v>181</v>
      </c>
      <c r="K72" s="43">
        <v>181</v>
      </c>
      <c r="L72" s="88">
        <v>444</v>
      </c>
      <c r="M72" s="41">
        <v>208</v>
      </c>
      <c r="N72" s="74">
        <v>194</v>
      </c>
      <c r="O72" s="90">
        <v>111</v>
      </c>
      <c r="P72" s="91">
        <f t="shared" si="6"/>
        <v>1</v>
      </c>
      <c r="Q72" s="92">
        <f t="shared" si="4"/>
        <v>1.149171270718232</v>
      </c>
      <c r="R72" s="92">
        <f t="shared" si="5"/>
        <v>1.0718232044198894</v>
      </c>
      <c r="S72" s="336">
        <f t="shared" si="5"/>
        <v>0.61325966850828728</v>
      </c>
      <c r="T72" s="294">
        <f t="shared" si="7"/>
        <v>0.44984802431610943</v>
      </c>
      <c r="U72" s="295">
        <f>IFERROR((L72+M72)/$G$72, "No Programado")</f>
        <v>0.66058763931104358</v>
      </c>
      <c r="V72" s="337">
        <f>IFERROR((M72+N72+L72)/$G$72, "No Programado")</f>
        <v>0.8571428571428571</v>
      </c>
      <c r="W72" s="75">
        <f>IFERROR((M72+N72+L72+O72)/$G$72, "No Programado")</f>
        <v>0.96960486322188455</v>
      </c>
      <c r="X72" s="358" t="s">
        <v>413</v>
      </c>
    </row>
    <row r="73" spans="1:24" ht="133.25" customHeight="1" x14ac:dyDescent="0.35">
      <c r="B73" s="303" t="s">
        <v>228</v>
      </c>
      <c r="C73" s="139" t="s">
        <v>229</v>
      </c>
      <c r="D73" s="140" t="s">
        <v>230</v>
      </c>
      <c r="E73" s="202" t="s">
        <v>20</v>
      </c>
      <c r="F73" s="112" t="s">
        <v>33</v>
      </c>
      <c r="G73" s="198">
        <v>49</v>
      </c>
      <c r="H73" s="39">
        <v>19</v>
      </c>
      <c r="I73" s="122">
        <v>10</v>
      </c>
      <c r="J73" s="122">
        <v>10</v>
      </c>
      <c r="K73" s="123">
        <v>10</v>
      </c>
      <c r="L73" s="42">
        <v>19</v>
      </c>
      <c r="M73" s="125">
        <v>12</v>
      </c>
      <c r="N73" s="181">
        <v>16</v>
      </c>
      <c r="O73" s="44">
        <v>9</v>
      </c>
      <c r="P73" s="91">
        <f t="shared" si="6"/>
        <v>1</v>
      </c>
      <c r="Q73" s="92">
        <f t="shared" si="4"/>
        <v>1.2</v>
      </c>
      <c r="R73" s="92">
        <f t="shared" si="5"/>
        <v>1.6</v>
      </c>
      <c r="S73" s="336">
        <f t="shared" si="5"/>
        <v>0.9</v>
      </c>
      <c r="T73" s="294">
        <f t="shared" si="7"/>
        <v>0.38775510204081631</v>
      </c>
      <c r="U73" s="295">
        <f>IFERROR((L73+M73)/$G$73, "No Programado")</f>
        <v>0.63265306122448983</v>
      </c>
      <c r="V73" s="337">
        <f>IFERROR((M73+N73+L73)/$G$73, "No Programado")</f>
        <v>0.95918367346938771</v>
      </c>
      <c r="W73" s="75">
        <f>IFERROR((M73+N73+L73+O73)/$G$73, "No Programado")</f>
        <v>1.1428571428571428</v>
      </c>
      <c r="X73" s="354" t="s">
        <v>414</v>
      </c>
    </row>
    <row r="74" spans="1:24" ht="133.25" customHeight="1" x14ac:dyDescent="0.35">
      <c r="B74" s="304" t="s">
        <v>15</v>
      </c>
      <c r="C74" s="151" t="s">
        <v>231</v>
      </c>
      <c r="D74" s="138" t="s">
        <v>232</v>
      </c>
      <c r="E74" s="203" t="s">
        <v>20</v>
      </c>
      <c r="F74" s="204" t="s">
        <v>233</v>
      </c>
      <c r="G74" s="108">
        <v>49</v>
      </c>
      <c r="H74" s="205">
        <v>19</v>
      </c>
      <c r="I74" s="40">
        <v>10</v>
      </c>
      <c r="J74" s="40">
        <v>10</v>
      </c>
      <c r="K74" s="43">
        <v>10</v>
      </c>
      <c r="L74" s="88">
        <v>19</v>
      </c>
      <c r="M74" s="41">
        <v>12</v>
      </c>
      <c r="N74" s="74">
        <v>16</v>
      </c>
      <c r="O74" s="90">
        <v>9</v>
      </c>
      <c r="P74" s="91">
        <f t="shared" si="6"/>
        <v>1</v>
      </c>
      <c r="Q74" s="92">
        <f t="shared" si="4"/>
        <v>1.2</v>
      </c>
      <c r="R74" s="92">
        <f t="shared" si="5"/>
        <v>1.6</v>
      </c>
      <c r="S74" s="336">
        <f t="shared" si="5"/>
        <v>0.9</v>
      </c>
      <c r="T74" s="294">
        <f t="shared" si="7"/>
        <v>0.38775510204081631</v>
      </c>
      <c r="U74" s="295">
        <f>IFERROR((L74+M74)/$G$74, "No Programado")</f>
        <v>0.63265306122448983</v>
      </c>
      <c r="V74" s="337">
        <f>IFERROR((M74+N74+L74)/$G$74, "No Programado")</f>
        <v>0.95918367346938771</v>
      </c>
      <c r="W74" s="75">
        <f>IFERROR((M74+N74+L74+O74)/$G$74, "No Programado")</f>
        <v>1.1428571428571428</v>
      </c>
      <c r="X74" s="351" t="s">
        <v>414</v>
      </c>
    </row>
    <row r="75" spans="1:24" ht="133.25" customHeight="1" x14ac:dyDescent="0.35">
      <c r="B75" s="303" t="s">
        <v>234</v>
      </c>
      <c r="C75" s="139" t="s">
        <v>235</v>
      </c>
      <c r="D75" s="140" t="s">
        <v>236</v>
      </c>
      <c r="E75" s="206" t="s">
        <v>20</v>
      </c>
      <c r="F75" s="316" t="s">
        <v>33</v>
      </c>
      <c r="G75" s="207">
        <v>50</v>
      </c>
      <c r="H75" s="39">
        <v>19</v>
      </c>
      <c r="I75" s="122">
        <v>12</v>
      </c>
      <c r="J75" s="122">
        <v>12</v>
      </c>
      <c r="K75" s="123">
        <v>7</v>
      </c>
      <c r="L75" s="42">
        <v>19</v>
      </c>
      <c r="M75" s="125">
        <v>19</v>
      </c>
      <c r="N75" s="181">
        <v>9</v>
      </c>
      <c r="O75" s="44">
        <v>5</v>
      </c>
      <c r="P75" s="91">
        <f t="shared" si="6"/>
        <v>1</v>
      </c>
      <c r="Q75" s="92">
        <f t="shared" si="4"/>
        <v>1.5833333333333333</v>
      </c>
      <c r="R75" s="92">
        <f t="shared" si="5"/>
        <v>0.75</v>
      </c>
      <c r="S75" s="336">
        <f t="shared" si="5"/>
        <v>0.7142857142857143</v>
      </c>
      <c r="T75" s="294">
        <f t="shared" si="7"/>
        <v>0.38</v>
      </c>
      <c r="U75" s="295">
        <f>IFERROR((L75+M75)/$G$75, "No Programado")</f>
        <v>0.76</v>
      </c>
      <c r="V75" s="337">
        <f>IFERROR((M75+N75+L75)/$G$75, "No Programado")</f>
        <v>0.94</v>
      </c>
      <c r="W75" s="75">
        <f>IFERROR((M75+N75+L75+O75)/$G$75, "No Programado")</f>
        <v>1.04</v>
      </c>
      <c r="X75" s="346" t="s">
        <v>415</v>
      </c>
    </row>
    <row r="76" spans="1:24" ht="133.25" customHeight="1" x14ac:dyDescent="0.35">
      <c r="B76" s="304" t="s">
        <v>15</v>
      </c>
      <c r="C76" s="152" t="s">
        <v>237</v>
      </c>
      <c r="D76" s="153" t="s">
        <v>238</v>
      </c>
      <c r="E76" s="203" t="s">
        <v>20</v>
      </c>
      <c r="F76" s="317" t="s">
        <v>239</v>
      </c>
      <c r="G76" s="49">
        <v>41</v>
      </c>
      <c r="H76" s="201">
        <v>16</v>
      </c>
      <c r="I76" s="40">
        <v>10</v>
      </c>
      <c r="J76" s="40">
        <v>10</v>
      </c>
      <c r="K76" s="43">
        <v>5</v>
      </c>
      <c r="L76" s="42">
        <v>16</v>
      </c>
      <c r="M76" s="41">
        <v>11</v>
      </c>
      <c r="N76" s="74">
        <v>7</v>
      </c>
      <c r="O76" s="44">
        <v>3</v>
      </c>
      <c r="P76" s="91">
        <f t="shared" si="6"/>
        <v>1</v>
      </c>
      <c r="Q76" s="92">
        <f t="shared" si="4"/>
        <v>1.1000000000000001</v>
      </c>
      <c r="R76" s="92">
        <f t="shared" si="5"/>
        <v>0.7</v>
      </c>
      <c r="S76" s="336">
        <f t="shared" si="5"/>
        <v>0.6</v>
      </c>
      <c r="T76" s="294">
        <f t="shared" si="7"/>
        <v>0.3902439024390244</v>
      </c>
      <c r="U76" s="295">
        <f>IFERROR((L76+M76)/$G$76, "No Programado")</f>
        <v>0.65853658536585369</v>
      </c>
      <c r="V76" s="337">
        <f>IFERROR((M76+N76+L76)/$G$76, "No Programado")</f>
        <v>0.82926829268292679</v>
      </c>
      <c r="W76" s="75">
        <f>IFERROR((M76+N76+L76+O76)/$G$76, "No Programado")</f>
        <v>0.90243902439024393</v>
      </c>
      <c r="X76" s="349" t="s">
        <v>416</v>
      </c>
    </row>
    <row r="77" spans="1:24" ht="133.25" customHeight="1" x14ac:dyDescent="0.35">
      <c r="B77" s="304" t="s">
        <v>15</v>
      </c>
      <c r="C77" s="152" t="s">
        <v>240</v>
      </c>
      <c r="D77" s="153" t="s">
        <v>241</v>
      </c>
      <c r="E77" s="208" t="s">
        <v>20</v>
      </c>
      <c r="F77" s="317" t="s">
        <v>36</v>
      </c>
      <c r="G77" s="209">
        <v>9</v>
      </c>
      <c r="H77" s="39">
        <v>3</v>
      </c>
      <c r="I77" s="40">
        <v>2</v>
      </c>
      <c r="J77" s="40">
        <v>2</v>
      </c>
      <c r="K77" s="43">
        <v>2</v>
      </c>
      <c r="L77" s="42">
        <v>3</v>
      </c>
      <c r="M77" s="125">
        <v>8</v>
      </c>
      <c r="N77" s="181">
        <v>2</v>
      </c>
      <c r="O77" s="210">
        <v>2</v>
      </c>
      <c r="P77" s="91">
        <f t="shared" si="6"/>
        <v>1</v>
      </c>
      <c r="Q77" s="92">
        <f t="shared" si="4"/>
        <v>4</v>
      </c>
      <c r="R77" s="92">
        <f t="shared" si="5"/>
        <v>1</v>
      </c>
      <c r="S77" s="336">
        <f t="shared" si="5"/>
        <v>1</v>
      </c>
      <c r="T77" s="294">
        <f t="shared" si="7"/>
        <v>0.33333333333333331</v>
      </c>
      <c r="U77" s="295">
        <f>IFERROR((L77+M77)/$G$77, "No Programado")</f>
        <v>1.2222222222222223</v>
      </c>
      <c r="V77" s="337">
        <f>IFERROR((M77+N77+L77)/$G$77, "No Programado")</f>
        <v>1.4444444444444444</v>
      </c>
      <c r="W77" s="75">
        <f>IFERROR((M77+N77+L77+O77)/$G$77, "No Programado")</f>
        <v>1.6666666666666667</v>
      </c>
      <c r="X77" s="359" t="s">
        <v>417</v>
      </c>
    </row>
    <row r="78" spans="1:24" ht="133.25" customHeight="1" x14ac:dyDescent="0.35">
      <c r="B78" s="303" t="s">
        <v>242</v>
      </c>
      <c r="C78" s="110" t="s">
        <v>243</v>
      </c>
      <c r="D78" s="140" t="s">
        <v>244</v>
      </c>
      <c r="E78" s="179" t="s">
        <v>20</v>
      </c>
      <c r="F78" s="316" t="s">
        <v>37</v>
      </c>
      <c r="G78" s="211">
        <v>20</v>
      </c>
      <c r="H78" s="121">
        <v>2</v>
      </c>
      <c r="I78" s="122">
        <v>9</v>
      </c>
      <c r="J78" s="122">
        <v>2</v>
      </c>
      <c r="K78" s="123">
        <v>7</v>
      </c>
      <c r="L78" s="124">
        <v>2</v>
      </c>
      <c r="M78" s="125">
        <v>13</v>
      </c>
      <c r="N78" s="181">
        <v>3</v>
      </c>
      <c r="O78" s="44">
        <v>6</v>
      </c>
      <c r="P78" s="91">
        <f t="shared" si="6"/>
        <v>1</v>
      </c>
      <c r="Q78" s="92">
        <f t="shared" si="4"/>
        <v>1.4444444444444444</v>
      </c>
      <c r="R78" s="92">
        <f t="shared" si="5"/>
        <v>1.5</v>
      </c>
      <c r="S78" s="336">
        <f t="shared" si="5"/>
        <v>0.8571428571428571</v>
      </c>
      <c r="T78" s="294">
        <f t="shared" si="7"/>
        <v>0.1</v>
      </c>
      <c r="U78" s="295">
        <f>IFERROR((L78+M78)/$G$78, "No Programado")</f>
        <v>0.75</v>
      </c>
      <c r="V78" s="337">
        <f>IFERROR((M78+N78+L78)/$G$78, "No Programado")</f>
        <v>0.9</v>
      </c>
      <c r="W78" s="75">
        <f>IFERROR((M78+N78+L78+O78)/$G$78, "No Programado")</f>
        <v>1.2</v>
      </c>
      <c r="X78" s="354" t="s">
        <v>418</v>
      </c>
    </row>
    <row r="79" spans="1:24" ht="133.25" customHeight="1" x14ac:dyDescent="0.35">
      <c r="B79" s="315" t="s">
        <v>15</v>
      </c>
      <c r="C79" s="213" t="s">
        <v>245</v>
      </c>
      <c r="D79" s="214" t="s">
        <v>246</v>
      </c>
      <c r="E79" s="215" t="s">
        <v>20</v>
      </c>
      <c r="F79" s="318" t="s">
        <v>38</v>
      </c>
      <c r="G79" s="49">
        <v>16</v>
      </c>
      <c r="H79" s="39">
        <v>1</v>
      </c>
      <c r="I79" s="40">
        <v>8</v>
      </c>
      <c r="J79" s="40">
        <v>1</v>
      </c>
      <c r="K79" s="191">
        <v>6</v>
      </c>
      <c r="L79" s="88">
        <v>1</v>
      </c>
      <c r="M79" s="89">
        <v>11</v>
      </c>
      <c r="N79" s="184">
        <v>2</v>
      </c>
      <c r="O79" s="90">
        <v>6</v>
      </c>
      <c r="P79" s="91">
        <f t="shared" si="6"/>
        <v>1</v>
      </c>
      <c r="Q79" s="92">
        <f t="shared" si="4"/>
        <v>1.375</v>
      </c>
      <c r="R79" s="92">
        <f t="shared" si="5"/>
        <v>2</v>
      </c>
      <c r="S79" s="336">
        <f t="shared" si="5"/>
        <v>1</v>
      </c>
      <c r="T79" s="294">
        <f t="shared" si="7"/>
        <v>6.25E-2</v>
      </c>
      <c r="U79" s="295">
        <f>IFERROR((L79+M79)/$G$79, "No Programado")</f>
        <v>0.75</v>
      </c>
      <c r="V79" s="337">
        <f>IFERROR((M79+N79+L79)/$G$79, "No Programado")</f>
        <v>0.875</v>
      </c>
      <c r="W79" s="75">
        <f>IFERROR((M79+N79+L79+O79)/$G$79, "No Programado")</f>
        <v>1.25</v>
      </c>
      <c r="X79" s="351" t="s">
        <v>419</v>
      </c>
    </row>
    <row r="80" spans="1:24" ht="133" customHeight="1" x14ac:dyDescent="0.35">
      <c r="B80" s="304" t="s">
        <v>15</v>
      </c>
      <c r="C80" s="151" t="s">
        <v>247</v>
      </c>
      <c r="D80" s="138" t="s">
        <v>248</v>
      </c>
      <c r="E80" s="216" t="s">
        <v>20</v>
      </c>
      <c r="F80" s="317" t="s">
        <v>36</v>
      </c>
      <c r="G80" s="217">
        <v>4</v>
      </c>
      <c r="H80" s="121">
        <v>1</v>
      </c>
      <c r="I80" s="122">
        <v>1</v>
      </c>
      <c r="J80" s="122">
        <v>1</v>
      </c>
      <c r="K80" s="43">
        <v>1</v>
      </c>
      <c r="L80" s="42">
        <v>1</v>
      </c>
      <c r="M80" s="41">
        <v>2</v>
      </c>
      <c r="N80" s="74">
        <v>1</v>
      </c>
      <c r="O80" s="90">
        <v>0</v>
      </c>
      <c r="P80" s="91">
        <f t="shared" si="6"/>
        <v>1</v>
      </c>
      <c r="Q80" s="92">
        <f t="shared" ref="Q80:Q115" si="8">IFERROR((M80/I80),"100%")</f>
        <v>2</v>
      </c>
      <c r="R80" s="92">
        <f t="shared" ref="R80:S115" si="9">IFERROR((N80/J80),"100%")</f>
        <v>1</v>
      </c>
      <c r="S80" s="336">
        <f t="shared" si="9"/>
        <v>0</v>
      </c>
      <c r="T80" s="294">
        <f t="shared" ref="T80:T115" si="10">IFERROR((L80/G80),"No Programado")</f>
        <v>0.25</v>
      </c>
      <c r="U80" s="295">
        <f>IFERROR((L80+M80)/$G$80, "No Programado")</f>
        <v>0.75</v>
      </c>
      <c r="V80" s="337">
        <f>IFERROR((M80+N80+L80)/$G$80, "No Programado")</f>
        <v>1</v>
      </c>
      <c r="W80" s="75">
        <f>IFERROR((M80+N80+L80+O80)/$G$80, "No Programado")</f>
        <v>1</v>
      </c>
      <c r="X80" s="351" t="s">
        <v>420</v>
      </c>
    </row>
    <row r="81" spans="2:24" ht="177.75" customHeight="1" x14ac:dyDescent="0.35">
      <c r="B81" s="303" t="s">
        <v>249</v>
      </c>
      <c r="C81" s="139" t="s">
        <v>250</v>
      </c>
      <c r="D81" s="140" t="s">
        <v>251</v>
      </c>
      <c r="E81" s="218" t="s">
        <v>20</v>
      </c>
      <c r="F81" s="316" t="s">
        <v>33</v>
      </c>
      <c r="G81" s="207">
        <v>54</v>
      </c>
      <c r="H81" s="121">
        <v>5</v>
      </c>
      <c r="I81" s="122">
        <v>13</v>
      </c>
      <c r="J81" s="122">
        <v>23</v>
      </c>
      <c r="K81" s="123">
        <v>13</v>
      </c>
      <c r="L81" s="42">
        <v>5</v>
      </c>
      <c r="M81" s="125">
        <v>17</v>
      </c>
      <c r="N81" s="181">
        <v>14</v>
      </c>
      <c r="O81" s="44">
        <v>14</v>
      </c>
      <c r="P81" s="91">
        <f t="shared" ref="P81:P115" si="11">IFERROR((L81/H81),"100%")</f>
        <v>1</v>
      </c>
      <c r="Q81" s="92">
        <f t="shared" si="8"/>
        <v>1.3076923076923077</v>
      </c>
      <c r="R81" s="92">
        <f t="shared" si="9"/>
        <v>0.60869565217391308</v>
      </c>
      <c r="S81" s="336">
        <f t="shared" si="9"/>
        <v>1.0769230769230769</v>
      </c>
      <c r="T81" s="294">
        <f t="shared" si="10"/>
        <v>9.2592592592592587E-2</v>
      </c>
      <c r="U81" s="295">
        <f>IFERROR((L81+M81)/$G$81, "No Programado")</f>
        <v>0.40740740740740738</v>
      </c>
      <c r="V81" s="337">
        <f>IFERROR((M81+N81+L81)/$G$81, "No Programado")</f>
        <v>0.66666666666666663</v>
      </c>
      <c r="W81" s="75">
        <f>IFERROR((M81+N81+L81+O81)/$G$81, "No Programado")</f>
        <v>0.92592592592592593</v>
      </c>
      <c r="X81" s="356" t="s">
        <v>421</v>
      </c>
    </row>
    <row r="82" spans="2:24" ht="142" customHeight="1" x14ac:dyDescent="0.35">
      <c r="B82" s="304" t="s">
        <v>15</v>
      </c>
      <c r="C82" s="151" t="s">
        <v>252</v>
      </c>
      <c r="D82" s="219" t="s">
        <v>253</v>
      </c>
      <c r="E82" s="215" t="s">
        <v>20</v>
      </c>
      <c r="F82" s="317" t="s">
        <v>36</v>
      </c>
      <c r="G82" s="49">
        <v>10</v>
      </c>
      <c r="H82" s="39">
        <v>1</v>
      </c>
      <c r="I82" s="40">
        <v>3</v>
      </c>
      <c r="J82" s="40">
        <v>3</v>
      </c>
      <c r="K82" s="43">
        <v>3</v>
      </c>
      <c r="L82" s="88">
        <v>1</v>
      </c>
      <c r="M82" s="41">
        <v>7</v>
      </c>
      <c r="N82" s="74">
        <v>3</v>
      </c>
      <c r="O82" s="44">
        <v>3</v>
      </c>
      <c r="P82" s="91">
        <f t="shared" si="11"/>
        <v>1</v>
      </c>
      <c r="Q82" s="92">
        <f t="shared" si="8"/>
        <v>2.3333333333333335</v>
      </c>
      <c r="R82" s="92">
        <f t="shared" si="9"/>
        <v>1</v>
      </c>
      <c r="S82" s="336">
        <f t="shared" si="9"/>
        <v>1</v>
      </c>
      <c r="T82" s="294">
        <f t="shared" si="10"/>
        <v>0.1</v>
      </c>
      <c r="U82" s="295">
        <f>IFERROR((L82+M82)/$G$82, "No Programado")</f>
        <v>0.8</v>
      </c>
      <c r="V82" s="337">
        <f>IFERROR((M82+N82+L82)/$G$82, "No Programado")</f>
        <v>1.1000000000000001</v>
      </c>
      <c r="W82" s="75">
        <f>IFERROR((M82+N82+L82+O82)/$G$82, "No Programado")</f>
        <v>1.4</v>
      </c>
      <c r="X82" s="355" t="s">
        <v>422</v>
      </c>
    </row>
    <row r="83" spans="2:24" ht="144.5" customHeight="1" x14ac:dyDescent="0.35">
      <c r="B83" s="304" t="s">
        <v>15</v>
      </c>
      <c r="C83" s="220" t="s">
        <v>254</v>
      </c>
      <c r="D83" s="221" t="s">
        <v>255</v>
      </c>
      <c r="E83" s="216" t="s">
        <v>20</v>
      </c>
      <c r="F83" s="317" t="s">
        <v>27</v>
      </c>
      <c r="G83" s="49">
        <v>44</v>
      </c>
      <c r="H83" s="222">
        <v>4</v>
      </c>
      <c r="I83" s="194">
        <v>10</v>
      </c>
      <c r="J83" s="194">
        <v>20</v>
      </c>
      <c r="K83" s="43">
        <v>10</v>
      </c>
      <c r="L83" s="42">
        <v>4</v>
      </c>
      <c r="M83" s="41">
        <v>10</v>
      </c>
      <c r="N83" s="223">
        <v>11</v>
      </c>
      <c r="O83" s="210">
        <v>11</v>
      </c>
      <c r="P83" s="91">
        <f t="shared" si="11"/>
        <v>1</v>
      </c>
      <c r="Q83" s="92">
        <f t="shared" si="8"/>
        <v>1</v>
      </c>
      <c r="R83" s="92">
        <f t="shared" si="9"/>
        <v>0.55000000000000004</v>
      </c>
      <c r="S83" s="336">
        <f t="shared" si="9"/>
        <v>1.1000000000000001</v>
      </c>
      <c r="T83" s="294">
        <f t="shared" si="10"/>
        <v>9.0909090909090912E-2</v>
      </c>
      <c r="U83" s="295">
        <f>IFERROR((L83+M83)/$G$83, "No Programado")</f>
        <v>0.31818181818181818</v>
      </c>
      <c r="V83" s="337">
        <f>IFERROR((M83+N83+L83)/$G$83, "No Programado")</f>
        <v>0.56818181818181823</v>
      </c>
      <c r="W83" s="75">
        <f>IFERROR((M83+N83+L83+O83)/$G$83, "No Programado")</f>
        <v>0.81818181818181823</v>
      </c>
      <c r="X83" s="360" t="s">
        <v>423</v>
      </c>
    </row>
    <row r="84" spans="2:24" ht="100" customHeight="1" x14ac:dyDescent="0.35">
      <c r="B84" s="303" t="s">
        <v>61</v>
      </c>
      <c r="C84" s="224" t="s">
        <v>256</v>
      </c>
      <c r="D84" s="166" t="s">
        <v>257</v>
      </c>
      <c r="E84" s="218" t="s">
        <v>20</v>
      </c>
      <c r="F84" s="112" t="s">
        <v>27</v>
      </c>
      <c r="G84" s="211">
        <v>371</v>
      </c>
      <c r="H84" s="225">
        <v>83</v>
      </c>
      <c r="I84" s="40">
        <v>107</v>
      </c>
      <c r="J84" s="40">
        <v>93</v>
      </c>
      <c r="K84" s="123">
        <v>88</v>
      </c>
      <c r="L84" s="124">
        <v>83</v>
      </c>
      <c r="M84" s="125">
        <v>93</v>
      </c>
      <c r="N84" s="74">
        <v>114</v>
      </c>
      <c r="O84" s="44">
        <v>86</v>
      </c>
      <c r="P84" s="91">
        <f t="shared" si="11"/>
        <v>1</v>
      </c>
      <c r="Q84" s="92">
        <f t="shared" si="8"/>
        <v>0.86915887850467288</v>
      </c>
      <c r="R84" s="92">
        <f t="shared" si="9"/>
        <v>1.2258064516129032</v>
      </c>
      <c r="S84" s="336">
        <f t="shared" si="9"/>
        <v>0.97727272727272729</v>
      </c>
      <c r="T84" s="294">
        <f t="shared" si="10"/>
        <v>0.22371967654986524</v>
      </c>
      <c r="U84" s="295">
        <f>IFERROR((L84+M84)/$G$84, "No Programado")</f>
        <v>0.47439353099730458</v>
      </c>
      <c r="V84" s="337">
        <f>IFERROR((M84+N84+L84)/$G$84, "No Programado")</f>
        <v>0.78167115902964956</v>
      </c>
      <c r="W84" s="75">
        <f>IFERROR((M84+N84+L84+O84)/$G$84, "No Programado")</f>
        <v>1.013477088948787</v>
      </c>
      <c r="X84" s="354" t="s">
        <v>424</v>
      </c>
    </row>
    <row r="85" spans="2:24" ht="100" customHeight="1" x14ac:dyDescent="0.35">
      <c r="B85" s="304" t="s">
        <v>15</v>
      </c>
      <c r="C85" s="226" t="s">
        <v>258</v>
      </c>
      <c r="D85" s="104" t="s">
        <v>259</v>
      </c>
      <c r="E85" s="172" t="s">
        <v>20</v>
      </c>
      <c r="F85" s="135" t="s">
        <v>38</v>
      </c>
      <c r="G85" s="227">
        <v>371</v>
      </c>
      <c r="H85" s="39">
        <v>83</v>
      </c>
      <c r="I85" s="40">
        <v>107</v>
      </c>
      <c r="J85" s="40">
        <v>93</v>
      </c>
      <c r="K85" s="43">
        <v>88</v>
      </c>
      <c r="L85" s="42">
        <v>83</v>
      </c>
      <c r="M85" s="41">
        <v>93</v>
      </c>
      <c r="N85" s="74">
        <v>114</v>
      </c>
      <c r="O85" s="90">
        <v>86</v>
      </c>
      <c r="P85" s="91">
        <f t="shared" si="11"/>
        <v>1</v>
      </c>
      <c r="Q85" s="92">
        <f t="shared" si="8"/>
        <v>0.86915887850467288</v>
      </c>
      <c r="R85" s="92">
        <f t="shared" si="9"/>
        <v>1.2258064516129032</v>
      </c>
      <c r="S85" s="336">
        <f t="shared" si="9"/>
        <v>0.97727272727272729</v>
      </c>
      <c r="T85" s="294">
        <f t="shared" si="10"/>
        <v>0.22371967654986524</v>
      </c>
      <c r="U85" s="295">
        <f>IFERROR((L85+M85)/$G$85, "No Programado")</f>
        <v>0.47439353099730458</v>
      </c>
      <c r="V85" s="337">
        <f>IFERROR((M85+N85+L85)/$G$85, "No Programado")</f>
        <v>0.78167115902964956</v>
      </c>
      <c r="W85" s="75">
        <f>IFERROR((M85+N85+L85+O85)/$G$85, "No Programado")</f>
        <v>1.013477088948787</v>
      </c>
      <c r="X85" s="351" t="s">
        <v>424</v>
      </c>
    </row>
    <row r="86" spans="2:24" ht="100" customHeight="1" x14ac:dyDescent="0.35">
      <c r="B86" s="303" t="s">
        <v>260</v>
      </c>
      <c r="C86" s="169" t="s">
        <v>261</v>
      </c>
      <c r="D86" s="110" t="s">
        <v>262</v>
      </c>
      <c r="E86" s="228" t="s">
        <v>20</v>
      </c>
      <c r="F86" s="112" t="s">
        <v>22</v>
      </c>
      <c r="G86" s="103">
        <v>45</v>
      </c>
      <c r="H86" s="121">
        <v>15</v>
      </c>
      <c r="I86" s="122">
        <v>10</v>
      </c>
      <c r="J86" s="122">
        <v>10</v>
      </c>
      <c r="K86" s="123">
        <v>10</v>
      </c>
      <c r="L86" s="124">
        <v>12</v>
      </c>
      <c r="M86" s="125">
        <v>10</v>
      </c>
      <c r="N86" s="181">
        <v>10</v>
      </c>
      <c r="O86" s="44">
        <v>10</v>
      </c>
      <c r="P86" s="91">
        <f t="shared" si="11"/>
        <v>0.8</v>
      </c>
      <c r="Q86" s="92">
        <f t="shared" si="8"/>
        <v>1</v>
      </c>
      <c r="R86" s="92">
        <f t="shared" si="9"/>
        <v>1</v>
      </c>
      <c r="S86" s="336">
        <f t="shared" si="9"/>
        <v>1</v>
      </c>
      <c r="T86" s="294">
        <f t="shared" si="10"/>
        <v>0.26666666666666666</v>
      </c>
      <c r="U86" s="295">
        <f>IFERROR((L86+M86)/$G$86, "No Programado")</f>
        <v>0.48888888888888887</v>
      </c>
      <c r="V86" s="337">
        <f>IFERROR((M86+N86+L86)/$G$86, "No Programado")</f>
        <v>0.71111111111111114</v>
      </c>
      <c r="W86" s="75">
        <f>IFERROR((M86+N86+L86+O86)/$G$86, "No Programado")</f>
        <v>0.93333333333333335</v>
      </c>
      <c r="X86" s="354" t="s">
        <v>425</v>
      </c>
    </row>
    <row r="87" spans="2:24" ht="100" customHeight="1" x14ac:dyDescent="0.35">
      <c r="B87" s="304" t="s">
        <v>15</v>
      </c>
      <c r="C87" s="226" t="s">
        <v>263</v>
      </c>
      <c r="D87" s="229" t="s">
        <v>264</v>
      </c>
      <c r="E87" s="230" t="s">
        <v>20</v>
      </c>
      <c r="F87" s="135" t="s">
        <v>27</v>
      </c>
      <c r="G87" s="174">
        <v>45</v>
      </c>
      <c r="H87" s="201">
        <v>15</v>
      </c>
      <c r="I87" s="40">
        <v>10</v>
      </c>
      <c r="J87" s="40">
        <v>10</v>
      </c>
      <c r="K87" s="43">
        <v>10</v>
      </c>
      <c r="L87" s="88">
        <v>12</v>
      </c>
      <c r="M87" s="41">
        <v>10</v>
      </c>
      <c r="N87" s="74">
        <v>10</v>
      </c>
      <c r="O87" s="44">
        <v>10</v>
      </c>
      <c r="P87" s="91">
        <f t="shared" si="11"/>
        <v>0.8</v>
      </c>
      <c r="Q87" s="92">
        <f t="shared" si="8"/>
        <v>1</v>
      </c>
      <c r="R87" s="92">
        <f t="shared" si="9"/>
        <v>1</v>
      </c>
      <c r="S87" s="336">
        <f t="shared" si="9"/>
        <v>1</v>
      </c>
      <c r="T87" s="294">
        <f t="shared" si="10"/>
        <v>0.26666666666666666</v>
      </c>
      <c r="U87" s="295">
        <f>IFERROR((L87+M87)/$G$87, "No Programado")</f>
        <v>0.48888888888888887</v>
      </c>
      <c r="V87" s="337">
        <f>IFERROR((M87+N87+L87)/$G$87, "No Programado")</f>
        <v>0.71111111111111114</v>
      </c>
      <c r="W87" s="75">
        <f>IFERROR((M87+N87+L87+O87)/$G$87, "No Programado")</f>
        <v>0.93333333333333335</v>
      </c>
      <c r="X87" s="351" t="s">
        <v>425</v>
      </c>
    </row>
    <row r="88" spans="2:24" ht="119" customHeight="1" x14ac:dyDescent="0.35">
      <c r="B88" s="303" t="s">
        <v>265</v>
      </c>
      <c r="C88" s="139" t="s">
        <v>266</v>
      </c>
      <c r="D88" s="131" t="s">
        <v>267</v>
      </c>
      <c r="E88" s="218" t="s">
        <v>20</v>
      </c>
      <c r="F88" s="112" t="s">
        <v>33</v>
      </c>
      <c r="G88" s="103">
        <v>1</v>
      </c>
      <c r="H88" s="39">
        <v>0</v>
      </c>
      <c r="I88" s="122">
        <v>1</v>
      </c>
      <c r="J88" s="122">
        <v>0</v>
      </c>
      <c r="K88" s="123">
        <v>0</v>
      </c>
      <c r="L88" s="42">
        <v>0</v>
      </c>
      <c r="M88" s="125">
        <v>1</v>
      </c>
      <c r="N88" s="181">
        <v>0</v>
      </c>
      <c r="O88" s="126">
        <v>1</v>
      </c>
      <c r="P88" s="91" t="str">
        <f t="shared" si="11"/>
        <v>100%</v>
      </c>
      <c r="Q88" s="92">
        <f t="shared" si="8"/>
        <v>1</v>
      </c>
      <c r="R88" s="92" t="str">
        <f t="shared" si="9"/>
        <v>100%</v>
      </c>
      <c r="S88" s="336" t="str">
        <f t="shared" si="9"/>
        <v>100%</v>
      </c>
      <c r="T88" s="294">
        <f t="shared" si="10"/>
        <v>0</v>
      </c>
      <c r="U88" s="295">
        <f>IFERROR((L88+M88)/$G$88, "No Programado")</f>
        <v>1</v>
      </c>
      <c r="V88" s="337">
        <f>IFERROR((M88+N88+L88)/$G$88, "No Programado")</f>
        <v>1</v>
      </c>
      <c r="W88" s="75">
        <f>IFERROR((M88+N88+L88+O88)/$G$88, "No Programado")</f>
        <v>2</v>
      </c>
      <c r="X88" s="398" t="s">
        <v>426</v>
      </c>
    </row>
    <row r="89" spans="2:24" ht="98" x14ac:dyDescent="0.35">
      <c r="B89" s="304" t="s">
        <v>15</v>
      </c>
      <c r="C89" s="151" t="s">
        <v>268</v>
      </c>
      <c r="D89" s="231" t="s">
        <v>269</v>
      </c>
      <c r="E89" s="172" t="s">
        <v>20</v>
      </c>
      <c r="F89" s="135" t="s">
        <v>270</v>
      </c>
      <c r="G89" s="108">
        <v>1</v>
      </c>
      <c r="H89" s="39">
        <v>0</v>
      </c>
      <c r="I89" s="40">
        <v>1</v>
      </c>
      <c r="J89" s="40">
        <v>0</v>
      </c>
      <c r="K89" s="191">
        <v>0</v>
      </c>
      <c r="L89" s="88">
        <v>0</v>
      </c>
      <c r="M89" s="41">
        <v>1</v>
      </c>
      <c r="N89" s="74">
        <v>0</v>
      </c>
      <c r="O89" s="44">
        <v>0</v>
      </c>
      <c r="P89" s="91" t="str">
        <f t="shared" si="11"/>
        <v>100%</v>
      </c>
      <c r="Q89" s="92">
        <f t="shared" si="8"/>
        <v>1</v>
      </c>
      <c r="R89" s="92" t="str">
        <f t="shared" si="9"/>
        <v>100%</v>
      </c>
      <c r="S89" s="336" t="str">
        <f t="shared" si="9"/>
        <v>100%</v>
      </c>
      <c r="T89" s="294">
        <f t="shared" si="10"/>
        <v>0</v>
      </c>
      <c r="U89" s="295">
        <f>IFERROR((L89+M89)/$G$89, "No Programado")</f>
        <v>1</v>
      </c>
      <c r="V89" s="337">
        <f>IFERROR((M89+N89+L89)/$G$89, "No Programado")</f>
        <v>1</v>
      </c>
      <c r="W89" s="75">
        <f>IFERROR((M89+N89+L89+O89)/$G$89, "No Programado")</f>
        <v>1</v>
      </c>
      <c r="X89" s="361" t="s">
        <v>352</v>
      </c>
    </row>
    <row r="90" spans="2:24" ht="116" customHeight="1" x14ac:dyDescent="0.35">
      <c r="B90" s="303" t="s">
        <v>24</v>
      </c>
      <c r="C90" s="196" t="s">
        <v>271</v>
      </c>
      <c r="D90" s="232" t="s">
        <v>272</v>
      </c>
      <c r="E90" s="179" t="s">
        <v>20</v>
      </c>
      <c r="F90" s="112" t="s">
        <v>39</v>
      </c>
      <c r="G90" s="198">
        <v>6906</v>
      </c>
      <c r="H90" s="121">
        <v>10</v>
      </c>
      <c r="I90" s="122">
        <v>5</v>
      </c>
      <c r="J90" s="122">
        <v>3448</v>
      </c>
      <c r="K90" s="43">
        <v>3443</v>
      </c>
      <c r="L90" s="42">
        <v>11</v>
      </c>
      <c r="M90" s="125">
        <v>5</v>
      </c>
      <c r="N90" s="181">
        <v>3438</v>
      </c>
      <c r="O90" s="126">
        <v>3402</v>
      </c>
      <c r="P90" s="91">
        <f t="shared" si="11"/>
        <v>1.1000000000000001</v>
      </c>
      <c r="Q90" s="92">
        <f t="shared" si="8"/>
        <v>1</v>
      </c>
      <c r="R90" s="92">
        <f t="shared" si="9"/>
        <v>0.99709976798143851</v>
      </c>
      <c r="S90" s="336">
        <f t="shared" si="9"/>
        <v>0.98809178042404877</v>
      </c>
      <c r="T90" s="294">
        <f t="shared" si="10"/>
        <v>1.592817839559803E-3</v>
      </c>
      <c r="U90" s="295">
        <f>IFERROR((L90+M90)/$G$90, "No Programado")</f>
        <v>2.3168259484506225E-3</v>
      </c>
      <c r="V90" s="337">
        <f>IFERROR((M90+N90+L90)/$G$90, "No Programado")</f>
        <v>0.50014480162177821</v>
      </c>
      <c r="W90" s="75">
        <f>IFERROR((M90+N90+L90+O90)/$G$90, "No Programado")</f>
        <v>0.99275991891109183</v>
      </c>
      <c r="X90" s="350" t="s">
        <v>427</v>
      </c>
    </row>
    <row r="91" spans="2:24" ht="125" customHeight="1" x14ac:dyDescent="0.35">
      <c r="B91" s="304" t="s">
        <v>15</v>
      </c>
      <c r="C91" s="233" t="s">
        <v>273</v>
      </c>
      <c r="D91" s="234" t="s">
        <v>274</v>
      </c>
      <c r="E91" s="215" t="s">
        <v>20</v>
      </c>
      <c r="F91" s="135" t="s">
        <v>40</v>
      </c>
      <c r="G91" s="108">
        <v>6886</v>
      </c>
      <c r="H91" s="201">
        <v>0</v>
      </c>
      <c r="I91" s="175">
        <v>0</v>
      </c>
      <c r="J91" s="175">
        <v>3443</v>
      </c>
      <c r="K91" s="191">
        <v>3443</v>
      </c>
      <c r="L91" s="88">
        <v>0</v>
      </c>
      <c r="M91" s="41">
        <v>0</v>
      </c>
      <c r="N91" s="74">
        <v>3432</v>
      </c>
      <c r="O91" s="90">
        <v>3402</v>
      </c>
      <c r="P91" s="91" t="str">
        <f t="shared" si="11"/>
        <v>100%</v>
      </c>
      <c r="Q91" s="92" t="str">
        <f t="shared" si="8"/>
        <v>100%</v>
      </c>
      <c r="R91" s="92">
        <f t="shared" si="9"/>
        <v>0.99680511182108622</v>
      </c>
      <c r="S91" s="336">
        <f>IFERROR((O91/K91),"100%")</f>
        <v>0.98809178042404877</v>
      </c>
      <c r="T91" s="294">
        <f t="shared" si="10"/>
        <v>0</v>
      </c>
      <c r="U91" s="295">
        <f>IFERROR((L91+M91)/$G$91, "No Programado")</f>
        <v>0</v>
      </c>
      <c r="V91" s="337">
        <f>IFERROR((M91+N91+L91)/$G$91, "No Programado")</f>
        <v>0.49840255591054311</v>
      </c>
      <c r="W91" s="75">
        <f>IFERROR((M91+N91+L91+O91)/$G$91, "No Programado")</f>
        <v>0.99244844612256755</v>
      </c>
      <c r="X91" s="351" t="s">
        <v>427</v>
      </c>
    </row>
    <row r="92" spans="2:24" ht="125" customHeight="1" x14ac:dyDescent="0.35">
      <c r="B92" s="304" t="s">
        <v>15</v>
      </c>
      <c r="C92" s="226" t="s">
        <v>275</v>
      </c>
      <c r="D92" s="104" t="s">
        <v>276</v>
      </c>
      <c r="E92" s="235" t="s">
        <v>20</v>
      </c>
      <c r="F92" s="135" t="s">
        <v>41</v>
      </c>
      <c r="G92" s="227">
        <v>20</v>
      </c>
      <c r="H92" s="39">
        <v>10</v>
      </c>
      <c r="I92" s="40">
        <v>5</v>
      </c>
      <c r="J92" s="40">
        <v>5</v>
      </c>
      <c r="K92" s="191">
        <v>0</v>
      </c>
      <c r="L92" s="42">
        <v>11</v>
      </c>
      <c r="M92" s="41">
        <v>5</v>
      </c>
      <c r="N92" s="74">
        <v>6</v>
      </c>
      <c r="O92" s="90">
        <v>0</v>
      </c>
      <c r="P92" s="91">
        <f t="shared" si="11"/>
        <v>1.1000000000000001</v>
      </c>
      <c r="Q92" s="92">
        <f t="shared" si="8"/>
        <v>1</v>
      </c>
      <c r="R92" s="92">
        <f t="shared" si="9"/>
        <v>1.2</v>
      </c>
      <c r="S92" s="336" t="str">
        <f t="shared" si="9"/>
        <v>100%</v>
      </c>
      <c r="T92" s="294">
        <f t="shared" si="10"/>
        <v>0.55000000000000004</v>
      </c>
      <c r="U92" s="295">
        <f>IFERROR((L92+M92)/$G$92, "No Programado")</f>
        <v>0.8</v>
      </c>
      <c r="V92" s="337">
        <f>IFERROR((M92+N92+L92)/$G$92, "No Programado")</f>
        <v>1.1000000000000001</v>
      </c>
      <c r="W92" s="75">
        <f>IFERROR((M92+N92+L92+O92)/$G$92, "No Programado")</f>
        <v>1.1000000000000001</v>
      </c>
      <c r="X92" s="362" t="s">
        <v>428</v>
      </c>
    </row>
    <row r="93" spans="2:24" ht="151" customHeight="1" x14ac:dyDescent="0.35">
      <c r="B93" s="303" t="s">
        <v>277</v>
      </c>
      <c r="C93" s="169" t="s">
        <v>278</v>
      </c>
      <c r="D93" s="110" t="s">
        <v>279</v>
      </c>
      <c r="E93" s="179" t="s">
        <v>20</v>
      </c>
      <c r="F93" s="112" t="s">
        <v>280</v>
      </c>
      <c r="G93" s="103">
        <v>21</v>
      </c>
      <c r="H93" s="121">
        <v>1</v>
      </c>
      <c r="I93" s="122">
        <v>6</v>
      </c>
      <c r="J93" s="122">
        <v>7</v>
      </c>
      <c r="K93" s="43">
        <v>7</v>
      </c>
      <c r="L93" s="124">
        <v>1</v>
      </c>
      <c r="M93" s="125">
        <v>6</v>
      </c>
      <c r="N93" s="181">
        <v>7</v>
      </c>
      <c r="O93" s="44">
        <v>7</v>
      </c>
      <c r="P93" s="91">
        <f t="shared" si="11"/>
        <v>1</v>
      </c>
      <c r="Q93" s="92">
        <f t="shared" si="8"/>
        <v>1</v>
      </c>
      <c r="R93" s="92">
        <f t="shared" si="9"/>
        <v>1</v>
      </c>
      <c r="S93" s="336">
        <f t="shared" si="9"/>
        <v>1</v>
      </c>
      <c r="T93" s="294">
        <f t="shared" si="10"/>
        <v>4.7619047619047616E-2</v>
      </c>
      <c r="U93" s="295">
        <f>IFERROR((L93+M93)/$G$93, "No Programado")</f>
        <v>0.33333333333333331</v>
      </c>
      <c r="V93" s="337">
        <f>IFERROR((M93+N93+L93)/$G$93, "No Programado")</f>
        <v>0.66666666666666663</v>
      </c>
      <c r="W93" s="75">
        <f>IFERROR((M93+N93+L93+O93)/$G$93, "No Programado")</f>
        <v>1</v>
      </c>
      <c r="X93" s="356" t="s">
        <v>353</v>
      </c>
    </row>
    <row r="94" spans="2:24" ht="141" customHeight="1" x14ac:dyDescent="0.35">
      <c r="B94" s="304" t="s">
        <v>15</v>
      </c>
      <c r="C94" s="168" t="s">
        <v>281</v>
      </c>
      <c r="D94" s="104" t="s">
        <v>282</v>
      </c>
      <c r="E94" s="215" t="s">
        <v>20</v>
      </c>
      <c r="F94" s="135" t="s">
        <v>36</v>
      </c>
      <c r="G94" s="174">
        <v>20</v>
      </c>
      <c r="H94" s="39">
        <v>1</v>
      </c>
      <c r="I94" s="40">
        <v>6</v>
      </c>
      <c r="J94" s="40">
        <v>7</v>
      </c>
      <c r="K94" s="191">
        <v>6</v>
      </c>
      <c r="L94" s="42">
        <v>1</v>
      </c>
      <c r="M94" s="41">
        <v>6</v>
      </c>
      <c r="N94" s="74">
        <v>7</v>
      </c>
      <c r="O94" s="44">
        <v>6</v>
      </c>
      <c r="P94" s="91">
        <f t="shared" si="11"/>
        <v>1</v>
      </c>
      <c r="Q94" s="92">
        <f t="shared" si="8"/>
        <v>1</v>
      </c>
      <c r="R94" s="92">
        <f t="shared" si="9"/>
        <v>1</v>
      </c>
      <c r="S94" s="336">
        <f t="shared" si="9"/>
        <v>1</v>
      </c>
      <c r="T94" s="294">
        <f t="shared" si="10"/>
        <v>0.05</v>
      </c>
      <c r="U94" s="295">
        <f>IFERROR((L94+M94)/$G$94, "No Programado")</f>
        <v>0.35</v>
      </c>
      <c r="V94" s="337">
        <f>IFERROR((M94+N94+L94)/$G$94, "No Programado")</f>
        <v>0.7</v>
      </c>
      <c r="W94" s="75">
        <f>IFERROR((M94+N94+L94+O94)/$G$94, "No Programado")</f>
        <v>1</v>
      </c>
      <c r="X94" s="358" t="s">
        <v>429</v>
      </c>
    </row>
    <row r="95" spans="2:24" ht="98" x14ac:dyDescent="0.35">
      <c r="B95" s="304" t="s">
        <v>15</v>
      </c>
      <c r="C95" s="236" t="s">
        <v>283</v>
      </c>
      <c r="D95" s="133" t="s">
        <v>284</v>
      </c>
      <c r="E95" s="235" t="s">
        <v>20</v>
      </c>
      <c r="F95" s="135" t="s">
        <v>38</v>
      </c>
      <c r="G95" s="108">
        <v>1</v>
      </c>
      <c r="H95" s="39">
        <v>0</v>
      </c>
      <c r="I95" s="40">
        <v>0</v>
      </c>
      <c r="J95" s="40">
        <v>0</v>
      </c>
      <c r="K95" s="43">
        <v>1</v>
      </c>
      <c r="L95" s="42">
        <v>0</v>
      </c>
      <c r="M95" s="125">
        <v>0</v>
      </c>
      <c r="N95" s="181">
        <v>0</v>
      </c>
      <c r="O95" s="44">
        <v>1</v>
      </c>
      <c r="P95" s="91" t="str">
        <f t="shared" si="11"/>
        <v>100%</v>
      </c>
      <c r="Q95" s="92" t="str">
        <f t="shared" si="8"/>
        <v>100%</v>
      </c>
      <c r="R95" s="92" t="str">
        <f t="shared" si="9"/>
        <v>100%</v>
      </c>
      <c r="S95" s="336">
        <f t="shared" si="9"/>
        <v>1</v>
      </c>
      <c r="T95" s="294">
        <f t="shared" si="10"/>
        <v>0</v>
      </c>
      <c r="U95" s="295">
        <f>IFERROR((L95+M95)/$G$95, "No Programado")</f>
        <v>0</v>
      </c>
      <c r="V95" s="337">
        <f>IFERROR((M95+N95+L95)/$G$95, "No Programado")</f>
        <v>0</v>
      </c>
      <c r="W95" s="75">
        <f>IFERROR((M95+N95+L95+O95)/$G$95, "No Programado")</f>
        <v>1</v>
      </c>
      <c r="X95" s="358" t="s">
        <v>430</v>
      </c>
    </row>
    <row r="96" spans="2:24" ht="98" x14ac:dyDescent="0.35">
      <c r="B96" s="303" t="s">
        <v>25</v>
      </c>
      <c r="C96" s="166" t="s">
        <v>285</v>
      </c>
      <c r="D96" s="137" t="s">
        <v>286</v>
      </c>
      <c r="E96" s="237" t="s">
        <v>20</v>
      </c>
      <c r="F96" s="112" t="s">
        <v>22</v>
      </c>
      <c r="G96" s="198">
        <v>173</v>
      </c>
      <c r="H96" s="121">
        <v>62</v>
      </c>
      <c r="I96" s="122">
        <v>37</v>
      </c>
      <c r="J96" s="122">
        <v>37</v>
      </c>
      <c r="K96" s="123">
        <v>37</v>
      </c>
      <c r="L96" s="124">
        <v>63</v>
      </c>
      <c r="M96" s="125">
        <v>89</v>
      </c>
      <c r="N96" s="181">
        <v>105</v>
      </c>
      <c r="O96" s="126">
        <v>69</v>
      </c>
      <c r="P96" s="91">
        <f t="shared" si="11"/>
        <v>1.0161290322580645</v>
      </c>
      <c r="Q96" s="92">
        <f t="shared" si="8"/>
        <v>2.4054054054054053</v>
      </c>
      <c r="R96" s="92">
        <f t="shared" si="9"/>
        <v>2.8378378378378377</v>
      </c>
      <c r="S96" s="336">
        <f t="shared" si="9"/>
        <v>1.8648648648648649</v>
      </c>
      <c r="T96" s="294">
        <f t="shared" si="10"/>
        <v>0.36416184971098264</v>
      </c>
      <c r="U96" s="295">
        <f>IFERROR((L96+M96)/$G$96, "No Programado")</f>
        <v>0.87861271676300579</v>
      </c>
      <c r="V96" s="337">
        <f>IFERROR((M96+N96+L96)/$G$96, "No Programado")</f>
        <v>1.4855491329479769</v>
      </c>
      <c r="W96" s="75">
        <f>IFERROR((M96+N96+L96+O96)/$G$96, "No Programado")</f>
        <v>1.8843930635838151</v>
      </c>
      <c r="X96" s="354" t="s">
        <v>431</v>
      </c>
    </row>
    <row r="97" spans="2:24" ht="88" customHeight="1" x14ac:dyDescent="0.35">
      <c r="B97" s="304" t="s">
        <v>15</v>
      </c>
      <c r="C97" s="104" t="s">
        <v>287</v>
      </c>
      <c r="D97" s="138" t="s">
        <v>288</v>
      </c>
      <c r="E97" s="238" t="s">
        <v>20</v>
      </c>
      <c r="F97" s="135" t="s">
        <v>42</v>
      </c>
      <c r="G97" s="108">
        <v>161</v>
      </c>
      <c r="H97" s="201">
        <v>59</v>
      </c>
      <c r="I97" s="40">
        <v>34</v>
      </c>
      <c r="J97" s="40">
        <v>34</v>
      </c>
      <c r="K97" s="43">
        <v>34</v>
      </c>
      <c r="L97" s="88">
        <v>59</v>
      </c>
      <c r="M97" s="41">
        <v>88</v>
      </c>
      <c r="N97" s="74">
        <v>103</v>
      </c>
      <c r="O97" s="90">
        <v>67</v>
      </c>
      <c r="P97" s="91">
        <f t="shared" si="11"/>
        <v>1</v>
      </c>
      <c r="Q97" s="92">
        <f t="shared" si="8"/>
        <v>2.5882352941176472</v>
      </c>
      <c r="R97" s="92">
        <f t="shared" si="9"/>
        <v>3.0294117647058822</v>
      </c>
      <c r="S97" s="336">
        <f t="shared" si="9"/>
        <v>1.9705882352941178</v>
      </c>
      <c r="T97" s="294">
        <f t="shared" si="10"/>
        <v>0.36645962732919257</v>
      </c>
      <c r="U97" s="295">
        <f>IFERROR((L97+M97)/$G$97, "No Programado")</f>
        <v>0.91304347826086951</v>
      </c>
      <c r="V97" s="337">
        <f>IFERROR((M97+N97+L97)/$G$97, "No Programado")</f>
        <v>1.5527950310559007</v>
      </c>
      <c r="W97" s="75">
        <f>IFERROR((M97+N97+L97+O97)/$G$97, "No Programado")</f>
        <v>1.968944099378882</v>
      </c>
      <c r="X97" s="355" t="s">
        <v>432</v>
      </c>
    </row>
    <row r="98" spans="2:24" ht="94" customHeight="1" x14ac:dyDescent="0.35">
      <c r="B98" s="304" t="s">
        <v>15</v>
      </c>
      <c r="C98" s="104" t="s">
        <v>289</v>
      </c>
      <c r="D98" s="138" t="s">
        <v>290</v>
      </c>
      <c r="E98" s="239" t="s">
        <v>20</v>
      </c>
      <c r="F98" s="240" t="s">
        <v>43</v>
      </c>
      <c r="G98" s="241">
        <v>12</v>
      </c>
      <c r="H98" s="39">
        <v>3</v>
      </c>
      <c r="I98" s="194">
        <v>3</v>
      </c>
      <c r="J98" s="194">
        <v>3</v>
      </c>
      <c r="K98" s="242">
        <v>3</v>
      </c>
      <c r="L98" s="42">
        <v>4</v>
      </c>
      <c r="M98" s="125">
        <v>1</v>
      </c>
      <c r="N98" s="181">
        <v>2</v>
      </c>
      <c r="O98" s="44">
        <v>2</v>
      </c>
      <c r="P98" s="91">
        <f t="shared" si="11"/>
        <v>1.3333333333333333</v>
      </c>
      <c r="Q98" s="92">
        <f t="shared" si="8"/>
        <v>0.33333333333333331</v>
      </c>
      <c r="R98" s="92">
        <f t="shared" si="9"/>
        <v>0.66666666666666663</v>
      </c>
      <c r="S98" s="336">
        <f t="shared" si="9"/>
        <v>0.66666666666666663</v>
      </c>
      <c r="T98" s="294">
        <f t="shared" si="10"/>
        <v>0.33333333333333331</v>
      </c>
      <c r="U98" s="295">
        <f>IFERROR((L98+M98)/$G$98, "No Programado")</f>
        <v>0.41666666666666669</v>
      </c>
      <c r="V98" s="337">
        <f>IFERROR((M98+N98+L98)/$G$98, "No Programado")</f>
        <v>0.58333333333333337</v>
      </c>
      <c r="W98" s="75">
        <f>IFERROR((M98+N98+L98+O98)/$G$98, "No Programado")</f>
        <v>0.75</v>
      </c>
      <c r="X98" s="359" t="s">
        <v>433</v>
      </c>
    </row>
    <row r="99" spans="2:24" ht="104" customHeight="1" x14ac:dyDescent="0.35">
      <c r="B99" s="303" t="s">
        <v>291</v>
      </c>
      <c r="C99" s="110" t="s">
        <v>292</v>
      </c>
      <c r="D99" s="243" t="s">
        <v>293</v>
      </c>
      <c r="E99" s="244" t="s">
        <v>20</v>
      </c>
      <c r="F99" s="245" t="s">
        <v>44</v>
      </c>
      <c r="G99" s="198">
        <v>16141</v>
      </c>
      <c r="H99" s="121">
        <v>4732</v>
      </c>
      <c r="I99" s="40">
        <v>3803</v>
      </c>
      <c r="J99" s="40">
        <v>3803</v>
      </c>
      <c r="K99" s="43">
        <v>3803</v>
      </c>
      <c r="L99" s="42">
        <v>4431</v>
      </c>
      <c r="M99" s="125">
        <v>3875</v>
      </c>
      <c r="N99" s="181">
        <v>3832</v>
      </c>
      <c r="O99" s="126">
        <v>3792</v>
      </c>
      <c r="P99" s="91">
        <f t="shared" si="11"/>
        <v>0.93639053254437865</v>
      </c>
      <c r="Q99" s="92">
        <f t="shared" si="8"/>
        <v>1.018932421772285</v>
      </c>
      <c r="R99" s="92">
        <f t="shared" si="9"/>
        <v>1.0076255587693925</v>
      </c>
      <c r="S99" s="336">
        <f t="shared" si="9"/>
        <v>0.99710754667367862</v>
      </c>
      <c r="T99" s="294">
        <f t="shared" si="10"/>
        <v>0.27451830741589739</v>
      </c>
      <c r="U99" s="295">
        <f>IFERROR((L99+M99)/$G$99, "No Programado")</f>
        <v>0.51459017409082464</v>
      </c>
      <c r="V99" s="337">
        <f>IFERROR((M99+N99+L99)/$G$99, "No Programado")</f>
        <v>0.75199801747103645</v>
      </c>
      <c r="W99" s="75">
        <f>IFERROR((M99+N99+L99+O99)/$G$99, "No Programado")</f>
        <v>0.986927699646862</v>
      </c>
      <c r="X99" s="354" t="s">
        <v>434</v>
      </c>
    </row>
    <row r="100" spans="2:24" ht="87" customHeight="1" x14ac:dyDescent="0.35">
      <c r="B100" s="304" t="s">
        <v>15</v>
      </c>
      <c r="C100" s="104" t="s">
        <v>294</v>
      </c>
      <c r="D100" s="246" t="s">
        <v>295</v>
      </c>
      <c r="E100" s="238" t="s">
        <v>20</v>
      </c>
      <c r="F100" s="247" t="s">
        <v>45</v>
      </c>
      <c r="G100" s="174">
        <v>7800</v>
      </c>
      <c r="H100" s="39">
        <v>1950</v>
      </c>
      <c r="I100" s="40">
        <v>1950</v>
      </c>
      <c r="J100" s="40">
        <v>1950</v>
      </c>
      <c r="K100" s="191">
        <v>1950</v>
      </c>
      <c r="L100" s="42">
        <v>1639</v>
      </c>
      <c r="M100" s="89">
        <v>1350</v>
      </c>
      <c r="N100" s="184">
        <v>1410</v>
      </c>
      <c r="O100" s="90">
        <v>1183</v>
      </c>
      <c r="P100" s="91">
        <f t="shared" si="11"/>
        <v>0.8405128205128205</v>
      </c>
      <c r="Q100" s="92">
        <f t="shared" si="8"/>
        <v>0.69230769230769229</v>
      </c>
      <c r="R100" s="92">
        <f t="shared" si="9"/>
        <v>0.72307692307692306</v>
      </c>
      <c r="S100" s="336">
        <f t="shared" si="9"/>
        <v>0.60666666666666669</v>
      </c>
      <c r="T100" s="294">
        <f t="shared" si="10"/>
        <v>0.21012820512820513</v>
      </c>
      <c r="U100" s="295">
        <f>IFERROR((L100+M100)/$G$100, "No Programado")</f>
        <v>0.3832051282051282</v>
      </c>
      <c r="V100" s="337">
        <f>IFERROR((M100+N100+L100)/$G$100, "No Programado")</f>
        <v>0.56397435897435899</v>
      </c>
      <c r="W100" s="75">
        <f>IFERROR((M100+N100+L100+O100)/$G$100, "No Programado")</f>
        <v>0.71564102564102561</v>
      </c>
      <c r="X100" s="355" t="s">
        <v>435</v>
      </c>
    </row>
    <row r="101" spans="2:24" ht="91" customHeight="1" x14ac:dyDescent="0.35">
      <c r="B101" s="304" t="s">
        <v>15</v>
      </c>
      <c r="C101" s="104" t="s">
        <v>296</v>
      </c>
      <c r="D101" s="138" t="s">
        <v>297</v>
      </c>
      <c r="E101" s="248" t="s">
        <v>20</v>
      </c>
      <c r="F101" s="249" t="s">
        <v>46</v>
      </c>
      <c r="G101" s="108">
        <v>269</v>
      </c>
      <c r="H101" s="250">
        <v>35</v>
      </c>
      <c r="I101" s="122">
        <v>78</v>
      </c>
      <c r="J101" s="122">
        <v>78</v>
      </c>
      <c r="K101" s="43">
        <v>78</v>
      </c>
      <c r="L101" s="42">
        <v>45</v>
      </c>
      <c r="M101" s="41">
        <v>64</v>
      </c>
      <c r="N101" s="74">
        <v>24</v>
      </c>
      <c r="O101" s="44">
        <v>92</v>
      </c>
      <c r="P101" s="91">
        <f t="shared" si="11"/>
        <v>1.2857142857142858</v>
      </c>
      <c r="Q101" s="92">
        <f t="shared" si="8"/>
        <v>0.82051282051282048</v>
      </c>
      <c r="R101" s="92">
        <f t="shared" si="9"/>
        <v>0.30769230769230771</v>
      </c>
      <c r="S101" s="336">
        <f t="shared" si="9"/>
        <v>1.1794871794871795</v>
      </c>
      <c r="T101" s="294">
        <f t="shared" si="10"/>
        <v>0.16728624535315986</v>
      </c>
      <c r="U101" s="295">
        <f>IFERROR((L101+M101)/$G$101, "No Programado")</f>
        <v>0.40520446096654272</v>
      </c>
      <c r="V101" s="337">
        <f>IFERROR((M101+N101+L101)/$G$101, "No Programado")</f>
        <v>0.49442379182156132</v>
      </c>
      <c r="W101" s="75">
        <f>IFERROR((M101+N101+L101+O101)/$G$101, "No Programado")</f>
        <v>0.83643122676579928</v>
      </c>
      <c r="X101" s="359" t="s">
        <v>436</v>
      </c>
    </row>
    <row r="102" spans="2:24" ht="92" customHeight="1" x14ac:dyDescent="0.35">
      <c r="B102" s="315" t="s">
        <v>15</v>
      </c>
      <c r="C102" s="213" t="s">
        <v>298</v>
      </c>
      <c r="D102" s="214" t="s">
        <v>299</v>
      </c>
      <c r="E102" s="248" t="s">
        <v>20</v>
      </c>
      <c r="F102" s="251" t="s">
        <v>57</v>
      </c>
      <c r="G102" s="108">
        <v>1686</v>
      </c>
      <c r="H102" s="39">
        <v>636</v>
      </c>
      <c r="I102" s="40">
        <v>350</v>
      </c>
      <c r="J102" s="40">
        <v>350</v>
      </c>
      <c r="K102" s="242">
        <v>350</v>
      </c>
      <c r="L102" s="252">
        <v>636</v>
      </c>
      <c r="M102" s="125">
        <v>716</v>
      </c>
      <c r="N102" s="181">
        <v>505</v>
      </c>
      <c r="O102" s="210">
        <v>425</v>
      </c>
      <c r="P102" s="91">
        <f t="shared" si="11"/>
        <v>1</v>
      </c>
      <c r="Q102" s="92">
        <f t="shared" si="8"/>
        <v>2.0457142857142858</v>
      </c>
      <c r="R102" s="92">
        <f t="shared" si="9"/>
        <v>1.4428571428571428</v>
      </c>
      <c r="S102" s="336">
        <f t="shared" si="9"/>
        <v>1.2142857142857142</v>
      </c>
      <c r="T102" s="294">
        <f t="shared" si="10"/>
        <v>0.37722419928825623</v>
      </c>
      <c r="U102" s="295">
        <f>IFERROR((L102+M102)/$G$102, "No Programado")</f>
        <v>0.80189798339264529</v>
      </c>
      <c r="V102" s="337">
        <f>IFERROR((M102+N102+L102)/$G$102, "No Programado")</f>
        <v>1.1014234875444839</v>
      </c>
      <c r="W102" s="75">
        <f>IFERROR((M102+N102+L102+O102)/$G$102, "No Programado")</f>
        <v>1.3534994068801898</v>
      </c>
      <c r="X102" s="362" t="s">
        <v>437</v>
      </c>
    </row>
    <row r="103" spans="2:24" ht="95" customHeight="1" x14ac:dyDescent="0.35">
      <c r="B103" s="315" t="s">
        <v>15</v>
      </c>
      <c r="C103" s="213" t="s">
        <v>350</v>
      </c>
      <c r="D103" s="214" t="s">
        <v>300</v>
      </c>
      <c r="E103" s="248" t="s">
        <v>20</v>
      </c>
      <c r="F103" s="253" t="s">
        <v>56</v>
      </c>
      <c r="G103" s="227">
        <v>622</v>
      </c>
      <c r="H103" s="250">
        <v>262</v>
      </c>
      <c r="I103" s="122">
        <v>120</v>
      </c>
      <c r="J103" s="122">
        <v>120</v>
      </c>
      <c r="K103" s="43">
        <v>120</v>
      </c>
      <c r="L103" s="42">
        <v>262</v>
      </c>
      <c r="M103" s="254">
        <v>292</v>
      </c>
      <c r="N103" s="223">
        <v>301</v>
      </c>
      <c r="O103" s="90">
        <v>258</v>
      </c>
      <c r="P103" s="91">
        <f t="shared" si="11"/>
        <v>1</v>
      </c>
      <c r="Q103" s="92">
        <f t="shared" si="8"/>
        <v>2.4333333333333331</v>
      </c>
      <c r="R103" s="92">
        <f t="shared" si="9"/>
        <v>2.5083333333333333</v>
      </c>
      <c r="S103" s="336">
        <f t="shared" si="9"/>
        <v>2.15</v>
      </c>
      <c r="T103" s="294">
        <f t="shared" si="10"/>
        <v>0.4212218649517685</v>
      </c>
      <c r="U103" s="295">
        <f>IFERROR((L103+M103)/$G$103, "No Programado")</f>
        <v>0.89067524115755625</v>
      </c>
      <c r="V103" s="337">
        <f>IFERROR((M103+N103+L103)/$G$103, "No Programado")</f>
        <v>1.3745980707395498</v>
      </c>
      <c r="W103" s="75">
        <f>IFERROR((M103+N103+L103+O103)/$G$103, "No Programado")</f>
        <v>1.7893890675241158</v>
      </c>
      <c r="X103" s="357" t="s">
        <v>438</v>
      </c>
    </row>
    <row r="104" spans="2:24" ht="98" x14ac:dyDescent="0.35">
      <c r="B104" s="315" t="s">
        <v>15</v>
      </c>
      <c r="C104" s="213" t="s">
        <v>301</v>
      </c>
      <c r="D104" s="214" t="s">
        <v>302</v>
      </c>
      <c r="E104" s="248" t="s">
        <v>20</v>
      </c>
      <c r="F104" s="253" t="s">
        <v>55</v>
      </c>
      <c r="G104" s="174">
        <v>60</v>
      </c>
      <c r="H104" s="39">
        <v>15</v>
      </c>
      <c r="I104" s="40">
        <v>15</v>
      </c>
      <c r="J104" s="40">
        <v>15</v>
      </c>
      <c r="K104" s="43">
        <v>15</v>
      </c>
      <c r="L104" s="124">
        <v>15</v>
      </c>
      <c r="M104" s="41">
        <v>17</v>
      </c>
      <c r="N104" s="74">
        <v>9</v>
      </c>
      <c r="O104" s="44">
        <v>1</v>
      </c>
      <c r="P104" s="91">
        <f t="shared" si="11"/>
        <v>1</v>
      </c>
      <c r="Q104" s="92">
        <f t="shared" si="8"/>
        <v>1.1333333333333333</v>
      </c>
      <c r="R104" s="92">
        <f t="shared" si="9"/>
        <v>0.6</v>
      </c>
      <c r="S104" s="336">
        <f t="shared" si="9"/>
        <v>6.6666666666666666E-2</v>
      </c>
      <c r="T104" s="294">
        <f t="shared" si="10"/>
        <v>0.25</v>
      </c>
      <c r="U104" s="295">
        <f>IFERROR((L104+M104)/$G$104, "No Programado")</f>
        <v>0.53333333333333333</v>
      </c>
      <c r="V104" s="337">
        <f>IFERROR((M104+N104+L104)/$G$104, "No Programado")</f>
        <v>0.68333333333333335</v>
      </c>
      <c r="W104" s="75">
        <f>IFERROR((M104+N104+L104+O104)/$G$104, "No Programado")</f>
        <v>0.7</v>
      </c>
      <c r="X104" s="359" t="s">
        <v>439</v>
      </c>
    </row>
    <row r="105" spans="2:24" ht="98" x14ac:dyDescent="0.35">
      <c r="B105" s="304" t="s">
        <v>15</v>
      </c>
      <c r="C105" s="151" t="s">
        <v>303</v>
      </c>
      <c r="D105" s="138" t="s">
        <v>304</v>
      </c>
      <c r="E105" s="248" t="s">
        <v>20</v>
      </c>
      <c r="F105" s="249" t="s">
        <v>305</v>
      </c>
      <c r="G105" s="108">
        <v>5101</v>
      </c>
      <c r="H105" s="39">
        <v>1681</v>
      </c>
      <c r="I105" s="40">
        <v>1140</v>
      </c>
      <c r="J105" s="40">
        <v>1140</v>
      </c>
      <c r="K105" s="242">
        <v>1140</v>
      </c>
      <c r="L105" s="252">
        <v>1681</v>
      </c>
      <c r="M105" s="254">
        <v>1327</v>
      </c>
      <c r="N105" s="223">
        <v>1475</v>
      </c>
      <c r="O105" s="44">
        <v>1840</v>
      </c>
      <c r="P105" s="91">
        <f t="shared" si="11"/>
        <v>1</v>
      </c>
      <c r="Q105" s="92">
        <f t="shared" si="8"/>
        <v>1.1640350877192982</v>
      </c>
      <c r="R105" s="92">
        <f t="shared" si="9"/>
        <v>1.2938596491228069</v>
      </c>
      <c r="S105" s="336">
        <f t="shared" si="9"/>
        <v>1.6140350877192982</v>
      </c>
      <c r="T105" s="294">
        <f t="shared" si="10"/>
        <v>0.32954322681827092</v>
      </c>
      <c r="U105" s="295">
        <f>IFERROR((L105+M105)/$G$105, "No Programado")</f>
        <v>0.58968829641246812</v>
      </c>
      <c r="V105" s="337">
        <f>IFERROR((M105+N105+L105)/$G$105, "No Programado")</f>
        <v>0.87884728484610863</v>
      </c>
      <c r="W105" s="75">
        <f>IFERROR((M105+N105+L105+O105)/$G$105, "No Programado")</f>
        <v>1.2395608704175651</v>
      </c>
      <c r="X105" s="359" t="s">
        <v>440</v>
      </c>
    </row>
    <row r="106" spans="2:24" ht="98" x14ac:dyDescent="0.35">
      <c r="B106" s="304" t="s">
        <v>15</v>
      </c>
      <c r="C106" s="151" t="s">
        <v>306</v>
      </c>
      <c r="D106" s="138" t="s">
        <v>307</v>
      </c>
      <c r="E106" s="248" t="s">
        <v>20</v>
      </c>
      <c r="F106" s="249" t="s">
        <v>305</v>
      </c>
      <c r="G106" s="108">
        <v>603</v>
      </c>
      <c r="H106" s="250">
        <v>153</v>
      </c>
      <c r="I106" s="40">
        <v>150</v>
      </c>
      <c r="J106" s="40">
        <v>150</v>
      </c>
      <c r="K106" s="43">
        <v>150</v>
      </c>
      <c r="L106" s="42">
        <v>153</v>
      </c>
      <c r="M106" s="41">
        <v>109</v>
      </c>
      <c r="N106" s="74">
        <v>108</v>
      </c>
      <c r="O106" s="44">
        <v>3</v>
      </c>
      <c r="P106" s="91">
        <f t="shared" si="11"/>
        <v>1</v>
      </c>
      <c r="Q106" s="92">
        <f t="shared" si="8"/>
        <v>0.72666666666666668</v>
      </c>
      <c r="R106" s="92">
        <f t="shared" si="9"/>
        <v>0.72</v>
      </c>
      <c r="S106" s="336">
        <f t="shared" si="9"/>
        <v>0.02</v>
      </c>
      <c r="T106" s="294">
        <f t="shared" si="10"/>
        <v>0.2537313432835821</v>
      </c>
      <c r="U106" s="295">
        <f>IFERROR((L106+M106)/$G$106, "No Programado")</f>
        <v>0.43449419568822556</v>
      </c>
      <c r="V106" s="337">
        <f>IFERROR((M106+N106+L106)/$G$106, "No Programado")</f>
        <v>0.61359867330016582</v>
      </c>
      <c r="W106" s="75">
        <f>IFERROR((M106+N106+L106+O106)/$G$106, "No Programado")</f>
        <v>0.61857379767827525</v>
      </c>
      <c r="X106" s="359" t="s">
        <v>441</v>
      </c>
    </row>
    <row r="107" spans="2:24" ht="98" x14ac:dyDescent="0.35">
      <c r="B107" s="303" t="s">
        <v>308</v>
      </c>
      <c r="C107" s="255" t="s">
        <v>309</v>
      </c>
      <c r="D107" s="256" t="s">
        <v>310</v>
      </c>
      <c r="E107" s="257" t="s">
        <v>20</v>
      </c>
      <c r="F107" s="322" t="s">
        <v>22</v>
      </c>
      <c r="G107" s="198">
        <v>36</v>
      </c>
      <c r="H107" s="39">
        <v>9</v>
      </c>
      <c r="I107" s="122">
        <v>9</v>
      </c>
      <c r="J107" s="122">
        <v>9</v>
      </c>
      <c r="K107" s="123">
        <v>9</v>
      </c>
      <c r="L107" s="124">
        <v>12</v>
      </c>
      <c r="M107" s="125">
        <v>9</v>
      </c>
      <c r="N107" s="181">
        <v>1</v>
      </c>
      <c r="O107" s="126">
        <v>3</v>
      </c>
      <c r="P107" s="91">
        <f t="shared" si="11"/>
        <v>1.3333333333333333</v>
      </c>
      <c r="Q107" s="92">
        <f t="shared" si="8"/>
        <v>1</v>
      </c>
      <c r="R107" s="92">
        <f t="shared" si="9"/>
        <v>0.1111111111111111</v>
      </c>
      <c r="S107" s="336">
        <f t="shared" si="9"/>
        <v>0.33333333333333331</v>
      </c>
      <c r="T107" s="294">
        <f t="shared" si="10"/>
        <v>0.33333333333333331</v>
      </c>
      <c r="U107" s="295">
        <f>IFERROR((L107+M107)/$G$107, "No Programado")</f>
        <v>0.58333333333333337</v>
      </c>
      <c r="V107" s="337">
        <f>IFERROR((M107+N107+L107)/$G$107, "No Programado")</f>
        <v>0.61111111111111116</v>
      </c>
      <c r="W107" s="75">
        <f>IFERROR((M107+N107+L107+O107)/$G$107, "No Programado")</f>
        <v>0.69444444444444442</v>
      </c>
      <c r="X107" s="363" t="s">
        <v>442</v>
      </c>
    </row>
    <row r="108" spans="2:24" ht="98" x14ac:dyDescent="0.35">
      <c r="B108" s="304" t="s">
        <v>15</v>
      </c>
      <c r="C108" s="258" t="s">
        <v>311</v>
      </c>
      <c r="D108" s="259" t="s">
        <v>312</v>
      </c>
      <c r="E108" s="230" t="s">
        <v>20</v>
      </c>
      <c r="F108" s="323" t="s">
        <v>22</v>
      </c>
      <c r="G108" s="174">
        <v>36</v>
      </c>
      <c r="H108" s="201">
        <v>9</v>
      </c>
      <c r="I108" s="175">
        <v>9</v>
      </c>
      <c r="J108" s="175">
        <v>9</v>
      </c>
      <c r="K108" s="191">
        <v>9</v>
      </c>
      <c r="L108" s="42">
        <v>12</v>
      </c>
      <c r="M108" s="41">
        <v>9</v>
      </c>
      <c r="N108" s="74">
        <v>1</v>
      </c>
      <c r="O108" s="90">
        <v>3</v>
      </c>
      <c r="P108" s="91">
        <f t="shared" si="11"/>
        <v>1.3333333333333333</v>
      </c>
      <c r="Q108" s="92">
        <f t="shared" si="8"/>
        <v>1</v>
      </c>
      <c r="R108" s="92">
        <f t="shared" si="9"/>
        <v>0.1111111111111111</v>
      </c>
      <c r="S108" s="336">
        <f t="shared" si="9"/>
        <v>0.33333333333333331</v>
      </c>
      <c r="T108" s="294">
        <f t="shared" si="10"/>
        <v>0.33333333333333331</v>
      </c>
      <c r="U108" s="295">
        <f>IFERROR((L108+M108)/$G$108, "No Programado")</f>
        <v>0.58333333333333337</v>
      </c>
      <c r="V108" s="337">
        <f>IFERROR((M108+N108+L108)/$G$108, "No Programado")</f>
        <v>0.61111111111111116</v>
      </c>
      <c r="W108" s="75">
        <f>IFERROR((M108+N108+L108+O108)/$G$108, "No Programado")</f>
        <v>0.69444444444444442</v>
      </c>
      <c r="X108" s="358" t="s">
        <v>442</v>
      </c>
    </row>
    <row r="109" spans="2:24" ht="98" x14ac:dyDescent="0.35">
      <c r="B109" s="304" t="s">
        <v>15</v>
      </c>
      <c r="C109" s="168" t="s">
        <v>313</v>
      </c>
      <c r="D109" s="260" t="s">
        <v>314</v>
      </c>
      <c r="E109" s="216" t="s">
        <v>20</v>
      </c>
      <c r="F109" s="135" t="s">
        <v>315</v>
      </c>
      <c r="G109" s="174">
        <v>42700</v>
      </c>
      <c r="H109" s="39">
        <v>17500</v>
      </c>
      <c r="I109" s="40">
        <v>8400</v>
      </c>
      <c r="J109" s="40">
        <v>8400</v>
      </c>
      <c r="K109" s="43">
        <v>8400</v>
      </c>
      <c r="L109" s="252">
        <v>17500</v>
      </c>
      <c r="M109" s="254">
        <v>18500</v>
      </c>
      <c r="N109" s="223">
        <v>14</v>
      </c>
      <c r="O109" s="90">
        <v>0</v>
      </c>
      <c r="P109" s="91">
        <f t="shared" si="11"/>
        <v>1</v>
      </c>
      <c r="Q109" s="92">
        <f t="shared" si="8"/>
        <v>2.2023809523809526</v>
      </c>
      <c r="R109" s="92">
        <f t="shared" si="9"/>
        <v>1.6666666666666668E-3</v>
      </c>
      <c r="S109" s="336">
        <f t="shared" si="9"/>
        <v>0</v>
      </c>
      <c r="T109" s="294">
        <f t="shared" si="10"/>
        <v>0.4098360655737705</v>
      </c>
      <c r="U109" s="295">
        <f>IFERROR((L109+M109)/$G$109, "No Programado")</f>
        <v>0.84309133489461363</v>
      </c>
      <c r="V109" s="337">
        <f>IFERROR((M109+N109+L109)/$G$109, "No Programado")</f>
        <v>0.84341920374707258</v>
      </c>
      <c r="W109" s="75">
        <f>IFERROR((M109+N109+L109+O109)/$G$109, "No Programado")</f>
        <v>0.84341920374707258</v>
      </c>
      <c r="X109" s="359" t="s">
        <v>443</v>
      </c>
    </row>
    <row r="110" spans="2:24" ht="98" x14ac:dyDescent="0.35">
      <c r="B110" s="315" t="s">
        <v>15</v>
      </c>
      <c r="C110" s="261" t="s">
        <v>316</v>
      </c>
      <c r="D110" s="147" t="s">
        <v>317</v>
      </c>
      <c r="E110" s="230" t="s">
        <v>20</v>
      </c>
      <c r="F110" s="262" t="s">
        <v>54</v>
      </c>
      <c r="G110" s="108">
        <v>140</v>
      </c>
      <c r="H110" s="250">
        <v>35</v>
      </c>
      <c r="I110" s="122">
        <v>35</v>
      </c>
      <c r="J110" s="122">
        <v>35</v>
      </c>
      <c r="K110" s="123">
        <v>35</v>
      </c>
      <c r="L110" s="42">
        <v>37</v>
      </c>
      <c r="M110" s="41">
        <v>40</v>
      </c>
      <c r="N110" s="74">
        <v>27</v>
      </c>
      <c r="O110" s="44">
        <v>50</v>
      </c>
      <c r="P110" s="91">
        <f t="shared" si="11"/>
        <v>1.0571428571428572</v>
      </c>
      <c r="Q110" s="92">
        <f t="shared" si="8"/>
        <v>1.1428571428571428</v>
      </c>
      <c r="R110" s="92">
        <f t="shared" si="9"/>
        <v>0.77142857142857146</v>
      </c>
      <c r="S110" s="336">
        <f t="shared" si="9"/>
        <v>1.4285714285714286</v>
      </c>
      <c r="T110" s="294">
        <f t="shared" si="10"/>
        <v>0.26428571428571429</v>
      </c>
      <c r="U110" s="295">
        <f>IFERROR((L110+M110)/$G$110, "No Programado")</f>
        <v>0.55000000000000004</v>
      </c>
      <c r="V110" s="337">
        <f>IFERROR((M110+N110+L110)/$G$110, "No Programado")</f>
        <v>0.74285714285714288</v>
      </c>
      <c r="W110" s="75">
        <f>IFERROR((M110+N110+L110+O110)/$G$110, "No Programado")</f>
        <v>1.1000000000000001</v>
      </c>
      <c r="X110" s="360" t="s">
        <v>444</v>
      </c>
    </row>
    <row r="111" spans="2:24" ht="98" x14ac:dyDescent="0.35">
      <c r="B111" s="303" t="s">
        <v>318</v>
      </c>
      <c r="C111" s="263" t="s">
        <v>319</v>
      </c>
      <c r="D111" s="196" t="s">
        <v>320</v>
      </c>
      <c r="E111" s="218" t="s">
        <v>20</v>
      </c>
      <c r="F111" s="112" t="s">
        <v>47</v>
      </c>
      <c r="G111" s="103">
        <v>2774</v>
      </c>
      <c r="H111" s="39">
        <v>920</v>
      </c>
      <c r="I111" s="122">
        <v>618</v>
      </c>
      <c r="J111" s="122">
        <v>618</v>
      </c>
      <c r="K111" s="123">
        <v>618</v>
      </c>
      <c r="L111" s="124">
        <v>920</v>
      </c>
      <c r="M111" s="125">
        <v>1066</v>
      </c>
      <c r="N111" s="181">
        <v>1277</v>
      </c>
      <c r="O111" s="44">
        <v>1151</v>
      </c>
      <c r="P111" s="91">
        <f t="shared" si="11"/>
        <v>1</v>
      </c>
      <c r="Q111" s="92">
        <f t="shared" si="8"/>
        <v>1.7249190938511327</v>
      </c>
      <c r="R111" s="92">
        <f t="shared" si="9"/>
        <v>2.0663430420711975</v>
      </c>
      <c r="S111" s="336">
        <f t="shared" si="9"/>
        <v>1.8624595469255663</v>
      </c>
      <c r="T111" s="294">
        <f t="shared" si="10"/>
        <v>0.33165104542177359</v>
      </c>
      <c r="U111" s="295">
        <f>IFERROR((L111+M111)/$G$111, "No Programado")</f>
        <v>0.71593366979091566</v>
      </c>
      <c r="V111" s="337">
        <f>IFERROR((M111+N111+L111)/$G$111, "No Programado")</f>
        <v>1.176279740447008</v>
      </c>
      <c r="W111" s="75">
        <f>IFERROR((M111+N111+L111+O111)/$G$111, "No Programado")</f>
        <v>1.5912040374909877</v>
      </c>
      <c r="X111" s="354" t="s">
        <v>445</v>
      </c>
    </row>
    <row r="112" spans="2:24" ht="98" x14ac:dyDescent="0.35">
      <c r="B112" s="304" t="s">
        <v>15</v>
      </c>
      <c r="C112" s="260" t="s">
        <v>321</v>
      </c>
      <c r="D112" s="264" t="s">
        <v>322</v>
      </c>
      <c r="E112" s="172" t="s">
        <v>20</v>
      </c>
      <c r="F112" s="135" t="s">
        <v>48</v>
      </c>
      <c r="G112" s="108">
        <v>1830</v>
      </c>
      <c r="H112" s="201">
        <v>630</v>
      </c>
      <c r="I112" s="40">
        <v>400</v>
      </c>
      <c r="J112" s="40">
        <v>400</v>
      </c>
      <c r="K112" s="191">
        <v>400</v>
      </c>
      <c r="L112" s="88">
        <v>630</v>
      </c>
      <c r="M112" s="41">
        <v>621</v>
      </c>
      <c r="N112" s="74">
        <v>870</v>
      </c>
      <c r="O112" s="44">
        <v>690</v>
      </c>
      <c r="P112" s="91">
        <f t="shared" si="11"/>
        <v>1</v>
      </c>
      <c r="Q112" s="92">
        <f t="shared" si="8"/>
        <v>1.5525</v>
      </c>
      <c r="R112" s="92">
        <f t="shared" si="9"/>
        <v>2.1749999999999998</v>
      </c>
      <c r="S112" s="336">
        <f t="shared" si="9"/>
        <v>1.7250000000000001</v>
      </c>
      <c r="T112" s="294">
        <f t="shared" si="10"/>
        <v>0.34426229508196721</v>
      </c>
      <c r="U112" s="295">
        <f>IFERROR((L112+M112)/$G$112, "No Programado")</f>
        <v>0.68360655737704923</v>
      </c>
      <c r="V112" s="337">
        <f>IFERROR((M112+N112+L112)/$G$112, "No Programado")</f>
        <v>1.159016393442623</v>
      </c>
      <c r="W112" s="75">
        <f>IFERROR((M112+N112+L112+O112)/$G$112, "No Programado")</f>
        <v>1.5360655737704918</v>
      </c>
      <c r="X112" s="349" t="s">
        <v>446</v>
      </c>
    </row>
    <row r="113" spans="2:24" ht="98" x14ac:dyDescent="0.35">
      <c r="B113" s="315" t="s">
        <v>15</v>
      </c>
      <c r="C113" s="213" t="s">
        <v>323</v>
      </c>
      <c r="D113" s="265" t="s">
        <v>324</v>
      </c>
      <c r="E113" s="208" t="s">
        <v>20</v>
      </c>
      <c r="F113" s="262" t="s">
        <v>53</v>
      </c>
      <c r="G113" s="108">
        <v>853</v>
      </c>
      <c r="H113" s="201">
        <v>253</v>
      </c>
      <c r="I113" s="40">
        <v>200</v>
      </c>
      <c r="J113" s="40">
        <v>200</v>
      </c>
      <c r="K113" s="43">
        <v>200</v>
      </c>
      <c r="L113" s="88">
        <v>253</v>
      </c>
      <c r="M113" s="41">
        <v>405</v>
      </c>
      <c r="N113" s="74">
        <v>322</v>
      </c>
      <c r="O113" s="210">
        <v>397</v>
      </c>
      <c r="P113" s="91">
        <f t="shared" si="11"/>
        <v>1</v>
      </c>
      <c r="Q113" s="92">
        <f t="shared" si="8"/>
        <v>2.0249999999999999</v>
      </c>
      <c r="R113" s="92">
        <f t="shared" si="9"/>
        <v>1.61</v>
      </c>
      <c r="S113" s="336">
        <f t="shared" si="9"/>
        <v>1.9850000000000001</v>
      </c>
      <c r="T113" s="294">
        <f t="shared" si="10"/>
        <v>0.29660023446658851</v>
      </c>
      <c r="U113" s="295">
        <f>IFERROR((L113+M113)/$G$113, "No Programado")</f>
        <v>0.77139507620164127</v>
      </c>
      <c r="V113" s="337">
        <f>IFERROR((M113+N113+L113)/$G$113, "No Programado")</f>
        <v>1.1488862837045721</v>
      </c>
      <c r="W113" s="75">
        <f>IFERROR((M113+N113+L113+O113)/$G$113, "No Programado")</f>
        <v>1.6143024618991795</v>
      </c>
      <c r="X113" s="359" t="s">
        <v>447</v>
      </c>
    </row>
    <row r="114" spans="2:24" ht="98" x14ac:dyDescent="0.35">
      <c r="B114" s="319" t="s">
        <v>15</v>
      </c>
      <c r="C114" s="266" t="s">
        <v>325</v>
      </c>
      <c r="D114" s="267" t="s">
        <v>326</v>
      </c>
      <c r="E114" s="208" t="s">
        <v>20</v>
      </c>
      <c r="F114" s="268" t="s">
        <v>327</v>
      </c>
      <c r="G114" s="108">
        <v>85</v>
      </c>
      <c r="H114" s="39">
        <v>37</v>
      </c>
      <c r="I114" s="40">
        <v>16</v>
      </c>
      <c r="J114" s="40">
        <v>16</v>
      </c>
      <c r="K114" s="43">
        <v>16</v>
      </c>
      <c r="L114" s="42">
        <v>37</v>
      </c>
      <c r="M114" s="125">
        <v>40</v>
      </c>
      <c r="N114" s="181">
        <v>35</v>
      </c>
      <c r="O114" s="269">
        <v>64</v>
      </c>
      <c r="P114" s="270">
        <f t="shared" si="11"/>
        <v>1</v>
      </c>
      <c r="Q114" s="92">
        <f t="shared" si="8"/>
        <v>2.5</v>
      </c>
      <c r="R114" s="92">
        <f t="shared" si="9"/>
        <v>2.1875</v>
      </c>
      <c r="S114" s="336">
        <f t="shared" si="9"/>
        <v>4</v>
      </c>
      <c r="T114" s="294">
        <f t="shared" si="10"/>
        <v>0.43529411764705883</v>
      </c>
      <c r="U114" s="295">
        <f>IFERROR((L114+M114)/$G$114, "No Programado")</f>
        <v>0.90588235294117647</v>
      </c>
      <c r="V114" s="337">
        <f>IFERROR((M114+N114+L114)/$G$114, "No Programado")</f>
        <v>1.3176470588235294</v>
      </c>
      <c r="W114" s="75">
        <f>IFERROR((M114+N114+L114+O114)/$G$114, "No Programado")</f>
        <v>2.0705882352941178</v>
      </c>
      <c r="X114" s="359" t="s">
        <v>448</v>
      </c>
    </row>
    <row r="115" spans="2:24" ht="104" customHeight="1" thickBot="1" x14ac:dyDescent="0.4">
      <c r="B115" s="320" t="s">
        <v>15</v>
      </c>
      <c r="C115" s="298" t="s">
        <v>328</v>
      </c>
      <c r="D115" s="299" t="s">
        <v>329</v>
      </c>
      <c r="E115" s="300" t="s">
        <v>20</v>
      </c>
      <c r="F115" s="301" t="s">
        <v>305</v>
      </c>
      <c r="G115" s="271">
        <v>6</v>
      </c>
      <c r="H115" s="272">
        <v>0</v>
      </c>
      <c r="I115" s="273">
        <v>2</v>
      </c>
      <c r="J115" s="273">
        <v>2</v>
      </c>
      <c r="K115" s="274">
        <v>2</v>
      </c>
      <c r="L115" s="45">
        <v>0</v>
      </c>
      <c r="M115" s="329">
        <v>0</v>
      </c>
      <c r="N115" s="275">
        <v>0</v>
      </c>
      <c r="O115" s="276">
        <v>0</v>
      </c>
      <c r="P115" s="277" t="str">
        <f t="shared" si="11"/>
        <v>100%</v>
      </c>
      <c r="Q115" s="371">
        <f t="shared" si="8"/>
        <v>0</v>
      </c>
      <c r="R115" s="371">
        <f t="shared" si="9"/>
        <v>0</v>
      </c>
      <c r="S115" s="400">
        <f t="shared" si="9"/>
        <v>0</v>
      </c>
      <c r="T115" s="321">
        <f t="shared" si="10"/>
        <v>0</v>
      </c>
      <c r="U115" s="330">
        <f>IFERROR((L115+M115)/$G$115, "No Programado")</f>
        <v>0</v>
      </c>
      <c r="V115" s="372">
        <f>IFERROR((M115+N115+L115)/$G$115, "No Programado")</f>
        <v>0</v>
      </c>
      <c r="W115" s="401">
        <f>IFERROR((M115+N115+L115+O115)/$G$115, "No Programado")</f>
        <v>0</v>
      </c>
      <c r="X115" s="364" t="s">
        <v>449</v>
      </c>
    </row>
    <row r="116" spans="2:24" ht="60" customHeight="1" x14ac:dyDescent="0.35">
      <c r="U116" s="331"/>
    </row>
    <row r="117" spans="2:24" ht="76" customHeight="1" thickBot="1" x14ac:dyDescent="0.4">
      <c r="O117" s="73"/>
    </row>
    <row r="118" spans="2:24" ht="31" customHeight="1" x14ac:dyDescent="0.35">
      <c r="B118" s="411" t="s">
        <v>330</v>
      </c>
      <c r="C118" s="411"/>
      <c r="D118" s="411"/>
      <c r="E118" s="411"/>
      <c r="F118" s="411"/>
      <c r="G118" s="72"/>
      <c r="H118" s="411" t="s">
        <v>351</v>
      </c>
      <c r="I118" s="411"/>
      <c r="J118" s="411"/>
      <c r="K118" s="411"/>
      <c r="L118" s="411"/>
      <c r="M118" s="411"/>
      <c r="N118" s="411"/>
      <c r="O118" s="411"/>
      <c r="P118" s="411"/>
      <c r="Q118" s="73"/>
      <c r="R118" s="411" t="s">
        <v>451</v>
      </c>
      <c r="S118" s="411"/>
      <c r="T118" s="411"/>
      <c r="U118" s="411"/>
      <c r="V118" s="411"/>
      <c r="W118" s="411"/>
      <c r="X118" s="411"/>
    </row>
    <row r="119" spans="2:24" ht="31" customHeight="1" x14ac:dyDescent="0.35">
      <c r="B119" s="412"/>
      <c r="C119" s="412"/>
      <c r="D119" s="412"/>
      <c r="E119" s="412"/>
      <c r="F119" s="412"/>
      <c r="H119" s="412"/>
      <c r="I119" s="412"/>
      <c r="J119" s="412"/>
      <c r="K119" s="412"/>
      <c r="L119" s="412"/>
      <c r="M119" s="412"/>
      <c r="N119" s="412"/>
      <c r="O119" s="412"/>
      <c r="P119" s="412"/>
      <c r="R119" s="412"/>
      <c r="S119" s="412"/>
      <c r="T119" s="412"/>
      <c r="U119" s="412"/>
      <c r="V119" s="412"/>
      <c r="W119" s="412"/>
      <c r="X119" s="412"/>
    </row>
    <row r="120" spans="2:24" ht="31" customHeight="1" x14ac:dyDescent="0.35">
      <c r="B120" s="412"/>
      <c r="C120" s="412"/>
      <c r="D120" s="412"/>
      <c r="E120" s="412"/>
      <c r="F120" s="412"/>
      <c r="H120" s="412"/>
      <c r="I120" s="412"/>
      <c r="J120" s="412"/>
      <c r="K120" s="412"/>
      <c r="L120" s="412"/>
      <c r="M120" s="412"/>
      <c r="N120" s="412"/>
      <c r="O120" s="412"/>
      <c r="P120" s="412"/>
      <c r="R120" s="412"/>
      <c r="S120" s="412"/>
      <c r="T120" s="412"/>
      <c r="U120" s="412"/>
      <c r="V120" s="412"/>
      <c r="W120" s="412"/>
      <c r="X120" s="412"/>
    </row>
    <row r="121" spans="2:24" ht="14" customHeight="1" x14ac:dyDescent="0.35"/>
    <row r="122" spans="2:24" ht="15" thickBot="1" x14ac:dyDescent="0.4"/>
    <row r="123" spans="2:24" ht="16" customHeight="1" thickBot="1" x14ac:dyDescent="0.4">
      <c r="B123" s="80"/>
      <c r="E123" s="413" t="s">
        <v>16</v>
      </c>
      <c r="F123" s="414"/>
      <c r="G123" s="415"/>
      <c r="H123" s="415"/>
      <c r="I123" s="415"/>
      <c r="J123" s="415"/>
      <c r="K123" s="415"/>
      <c r="L123" s="415"/>
      <c r="M123" s="415"/>
      <c r="N123" s="415"/>
      <c r="O123" s="415"/>
      <c r="P123" s="415"/>
      <c r="Q123" s="415"/>
      <c r="R123" s="414"/>
      <c r="S123" s="414"/>
      <c r="T123" s="414"/>
      <c r="U123" s="414"/>
      <c r="V123" s="414"/>
      <c r="W123" s="414"/>
      <c r="X123" s="416"/>
    </row>
    <row r="124" spans="2:24" ht="16" customHeight="1" thickBot="1" x14ac:dyDescent="0.4">
      <c r="B124" s="80"/>
      <c r="E124" s="417" t="s">
        <v>17</v>
      </c>
      <c r="F124" s="419" t="s">
        <v>10</v>
      </c>
      <c r="G124" s="402" t="s">
        <v>11</v>
      </c>
      <c r="H124" s="403"/>
      <c r="I124" s="403"/>
      <c r="J124" s="404"/>
      <c r="K124" s="402" t="s">
        <v>12</v>
      </c>
      <c r="L124" s="403"/>
      <c r="M124" s="403"/>
      <c r="N124" s="404"/>
      <c r="O124" s="403" t="s">
        <v>13</v>
      </c>
      <c r="P124" s="403"/>
      <c r="Q124" s="403"/>
      <c r="R124" s="404"/>
      <c r="S124" s="402" t="s">
        <v>14</v>
      </c>
      <c r="T124" s="403"/>
      <c r="U124" s="403"/>
      <c r="V124" s="403"/>
      <c r="W124" s="404"/>
      <c r="X124" s="405" t="s">
        <v>68</v>
      </c>
    </row>
    <row r="125" spans="2:24" ht="15" thickBot="1" x14ac:dyDescent="0.4">
      <c r="B125" s="80"/>
      <c r="E125" s="418"/>
      <c r="F125" s="414"/>
      <c r="G125" s="2" t="s">
        <v>331</v>
      </c>
      <c r="H125" s="6" t="s">
        <v>332</v>
      </c>
      <c r="I125" s="7" t="s">
        <v>333</v>
      </c>
      <c r="J125" s="8" t="s">
        <v>334</v>
      </c>
      <c r="K125" s="2" t="s">
        <v>331</v>
      </c>
      <c r="L125" s="6" t="s">
        <v>332</v>
      </c>
      <c r="M125" s="7" t="s">
        <v>333</v>
      </c>
      <c r="N125" s="8" t="s">
        <v>334</v>
      </c>
      <c r="O125" s="62" t="s">
        <v>6</v>
      </c>
      <c r="P125" s="6" t="s">
        <v>7</v>
      </c>
      <c r="Q125" s="7" t="s">
        <v>8</v>
      </c>
      <c r="R125" s="8" t="s">
        <v>9</v>
      </c>
      <c r="S125" s="2" t="s">
        <v>6</v>
      </c>
      <c r="T125" s="6" t="s">
        <v>7</v>
      </c>
      <c r="U125" s="7" t="s">
        <v>8</v>
      </c>
      <c r="V125" s="8" t="s">
        <v>9</v>
      </c>
      <c r="W125" s="8" t="s">
        <v>9</v>
      </c>
      <c r="X125" s="406"/>
    </row>
    <row r="126" spans="2:24" ht="15" thickBot="1" x14ac:dyDescent="0.4">
      <c r="B126" s="80"/>
      <c r="E126" s="407"/>
      <c r="F126" s="408"/>
      <c r="G126" s="63"/>
      <c r="H126" s="34"/>
      <c r="I126" s="34"/>
      <c r="J126" s="35"/>
      <c r="K126" s="63"/>
      <c r="L126" s="34"/>
      <c r="M126" s="34"/>
      <c r="N126" s="35"/>
      <c r="O126" s="70" t="str">
        <f t="shared" ref="O126:R126" si="12">IFERROR((K126/G126),"100%")</f>
        <v>100%</v>
      </c>
      <c r="P126" s="33" t="str">
        <f t="shared" si="12"/>
        <v>100%</v>
      </c>
      <c r="Q126" s="33" t="str">
        <f t="shared" si="12"/>
        <v>100%</v>
      </c>
      <c r="R126" s="9" t="str">
        <f t="shared" si="12"/>
        <v>100%</v>
      </c>
      <c r="S126" s="36" t="str">
        <f>IFERROR(((K126)/(G126)),"100%")</f>
        <v>100%</v>
      </c>
      <c r="T126" s="37" t="str">
        <f>IFERROR(((L126+M126)/(H126+I126)),"100%")</f>
        <v>100%</v>
      </c>
      <c r="U126" s="33" t="str">
        <f>IFERROR(((K126+L126+M126)/(G126+H126+I126)),"100%")</f>
        <v>100%</v>
      </c>
      <c r="V126" s="9" t="str">
        <f>IFERROR(((K126+L126+M126+N126)/(G126+H126+I126+J126)),"100%")</f>
        <v>100%</v>
      </c>
      <c r="W126" s="9" t="str">
        <f>IFERROR(((L126+M126+N126+O126)/(H126+I126+J126+K126)),"100%")</f>
        <v>100%</v>
      </c>
      <c r="X126" s="278"/>
    </row>
    <row r="127" spans="2:24" x14ac:dyDescent="0.35">
      <c r="B127" s="279"/>
      <c r="C127" s="280"/>
      <c r="D127" s="280"/>
      <c r="E127" s="3"/>
      <c r="F127" s="56">
        <v>400</v>
      </c>
      <c r="G127" s="11">
        <v>100</v>
      </c>
      <c r="H127" s="12">
        <v>100</v>
      </c>
      <c r="I127" s="12">
        <v>100</v>
      </c>
      <c r="J127" s="13">
        <v>100</v>
      </c>
      <c r="K127" s="11">
        <v>90</v>
      </c>
      <c r="L127" s="14"/>
      <c r="M127" s="14"/>
      <c r="N127" s="15"/>
      <c r="O127" s="9">
        <f t="shared" ref="O127:O128" si="13">IFERROR(K127/G127,"100"%)</f>
        <v>0.9</v>
      </c>
      <c r="P127" s="16"/>
      <c r="Q127" s="16"/>
      <c r="R127" s="17"/>
      <c r="S127" s="10">
        <f>IFERROR(K127/F127,"100%")</f>
        <v>0.22500000000000001</v>
      </c>
      <c r="T127" s="16"/>
      <c r="U127" s="16"/>
      <c r="V127" s="17"/>
      <c r="W127" s="17"/>
      <c r="X127" s="365"/>
    </row>
    <row r="128" spans="2:24" x14ac:dyDescent="0.35">
      <c r="B128" s="80"/>
      <c r="E128" s="4"/>
      <c r="F128" s="57">
        <v>1500</v>
      </c>
      <c r="G128" s="18">
        <v>500</v>
      </c>
      <c r="H128" s="19">
        <v>250</v>
      </c>
      <c r="I128" s="19">
        <v>550</v>
      </c>
      <c r="J128" s="20">
        <v>200</v>
      </c>
      <c r="K128" s="18">
        <v>450</v>
      </c>
      <c r="L128" s="21"/>
      <c r="M128" s="21"/>
      <c r="N128" s="22"/>
      <c r="O128" s="9">
        <f t="shared" si="13"/>
        <v>0.9</v>
      </c>
      <c r="P128" s="23"/>
      <c r="Q128" s="23"/>
      <c r="R128" s="24"/>
      <c r="S128" s="10">
        <f>IFERROR(K128/F128,"100%")</f>
        <v>0.3</v>
      </c>
      <c r="T128" s="23"/>
      <c r="U128" s="23"/>
      <c r="V128" s="24"/>
      <c r="W128" s="24"/>
      <c r="X128" s="366"/>
    </row>
    <row r="129" spans="2:24" ht="15" thickBot="1" x14ac:dyDescent="0.4">
      <c r="B129" s="80"/>
      <c r="E129" s="5"/>
      <c r="F129" s="58"/>
      <c r="G129" s="25"/>
      <c r="H129" s="26"/>
      <c r="I129" s="26"/>
      <c r="J129" s="27"/>
      <c r="K129" s="25"/>
      <c r="L129" s="28"/>
      <c r="M129" s="28"/>
      <c r="N129" s="29"/>
      <c r="O129" s="71"/>
      <c r="P129" s="30"/>
      <c r="Q129" s="30"/>
      <c r="R129" s="31"/>
      <c r="S129" s="32"/>
      <c r="T129" s="30"/>
      <c r="U129" s="30"/>
      <c r="V129" s="31"/>
      <c r="W129" s="31"/>
      <c r="X129" s="367"/>
    </row>
    <row r="130" spans="2:24" ht="15" thickBot="1" x14ac:dyDescent="0.4">
      <c r="B130" s="80"/>
      <c r="E130" s="5"/>
      <c r="F130" s="58"/>
      <c r="G130" s="25"/>
      <c r="H130" s="26"/>
      <c r="I130" s="26"/>
      <c r="J130" s="27"/>
      <c r="K130" s="25"/>
      <c r="L130" s="28"/>
      <c r="M130" s="28"/>
      <c r="N130" s="29"/>
      <c r="O130" s="71"/>
      <c r="P130" s="30"/>
      <c r="Q130" s="30"/>
      <c r="R130" s="31"/>
      <c r="S130" s="32"/>
      <c r="T130" s="30"/>
      <c r="U130" s="30"/>
      <c r="V130" s="31"/>
      <c r="W130" s="31"/>
      <c r="X130" s="367"/>
    </row>
    <row r="131" spans="2:24" ht="113" customHeight="1" thickBot="1" x14ac:dyDescent="0.4">
      <c r="B131" s="80"/>
      <c r="E131" s="50" t="s">
        <v>354</v>
      </c>
      <c r="F131" s="59">
        <v>2000800</v>
      </c>
      <c r="G131" s="64">
        <v>0</v>
      </c>
      <c r="H131" s="51">
        <v>1040615.67</v>
      </c>
      <c r="I131" s="51">
        <v>309352</v>
      </c>
      <c r="J131" s="51">
        <v>1300000</v>
      </c>
      <c r="K131" s="64">
        <v>0</v>
      </c>
      <c r="L131" s="51">
        <v>1040615.67</v>
      </c>
      <c r="M131" s="51">
        <v>309352.53999999998</v>
      </c>
      <c r="N131" s="65"/>
      <c r="O131" s="294" t="str">
        <f>IFERROR((K131/G131),"NO APLICA")</f>
        <v>NO APLICA</v>
      </c>
      <c r="P131" s="295">
        <f>IFERROR((L131/H131),"NO APLICA")</f>
        <v>1</v>
      </c>
      <c r="Q131" s="295">
        <f t="shared" ref="Q131:R144" si="14">IFERROR((M131/I131),"NO APLICA")</f>
        <v>1.0000017455843182</v>
      </c>
      <c r="R131" s="296">
        <f t="shared" si="14"/>
        <v>0</v>
      </c>
      <c r="S131" s="294" t="str">
        <f>IFERROR(((K131)/(G131)),"NO APLICA")</f>
        <v>NO APLICA</v>
      </c>
      <c r="T131" s="295">
        <f>IFERROR(((K131+L131)/(G131+H131)),"NO APLICA")</f>
        <v>1</v>
      </c>
      <c r="U131" s="295">
        <f>IFERROR(((K131+L131+M131)/(G131+H131+I131)),"NO APLICA")</f>
        <v>1.0000004000095795</v>
      </c>
      <c r="V131" s="33"/>
      <c r="W131" s="33"/>
      <c r="X131" s="368" t="s">
        <v>355</v>
      </c>
    </row>
    <row r="132" spans="2:24" ht="112.5" thickBot="1" x14ac:dyDescent="0.4">
      <c r="B132" s="80"/>
      <c r="E132" s="281" t="s">
        <v>335</v>
      </c>
      <c r="F132" s="282">
        <v>800000</v>
      </c>
      <c r="G132" s="283">
        <v>0</v>
      </c>
      <c r="H132" s="284">
        <v>14722.17</v>
      </c>
      <c r="I132" s="284">
        <v>0</v>
      </c>
      <c r="J132" s="284">
        <v>266666</v>
      </c>
      <c r="K132" s="283">
        <v>0</v>
      </c>
      <c r="L132" s="284">
        <v>14722.17</v>
      </c>
      <c r="M132" s="284">
        <v>0</v>
      </c>
      <c r="N132" s="285"/>
      <c r="O132" s="294" t="str">
        <f t="shared" ref="O132:P144" si="15">IFERROR((K132/G132),"NO APLICA")</f>
        <v>NO APLICA</v>
      </c>
      <c r="P132" s="295">
        <f t="shared" si="15"/>
        <v>1</v>
      </c>
      <c r="Q132" s="295" t="str">
        <f t="shared" si="14"/>
        <v>NO APLICA</v>
      </c>
      <c r="R132" s="296">
        <f t="shared" si="14"/>
        <v>0</v>
      </c>
      <c r="S132" s="294" t="str">
        <f t="shared" ref="S132:S144" si="16">IFERROR(((K132)/(G132)),"NO APLICA")</f>
        <v>NO APLICA</v>
      </c>
      <c r="T132" s="295">
        <f t="shared" ref="T132:T144" si="17">IFERROR(((K132+L132)/(G132+H132)),"NO APLICA")</f>
        <v>1</v>
      </c>
      <c r="U132" s="295">
        <f t="shared" ref="U132:U144" si="18">IFERROR(((K132+L132+M132)/(G132+H132+I132)),"NO APLICA")</f>
        <v>1</v>
      </c>
      <c r="V132" s="286"/>
      <c r="W132" s="286"/>
      <c r="X132" s="368" t="s">
        <v>357</v>
      </c>
    </row>
    <row r="133" spans="2:24" ht="112.5" thickBot="1" x14ac:dyDescent="0.4">
      <c r="B133" s="80"/>
      <c r="E133" s="287" t="s">
        <v>336</v>
      </c>
      <c r="F133" s="288">
        <v>1000000</v>
      </c>
      <c r="G133" s="289">
        <v>0</v>
      </c>
      <c r="H133" s="290">
        <v>107790.59</v>
      </c>
      <c r="I133" s="290">
        <v>230000</v>
      </c>
      <c r="J133" s="291">
        <v>333333</v>
      </c>
      <c r="K133" s="283">
        <v>0</v>
      </c>
      <c r="L133" s="290">
        <v>107790.59</v>
      </c>
      <c r="M133" s="290">
        <v>220097.02</v>
      </c>
      <c r="N133" s="291"/>
      <c r="O133" s="294" t="str">
        <f t="shared" si="15"/>
        <v>NO APLICA</v>
      </c>
      <c r="P133" s="295">
        <f t="shared" si="15"/>
        <v>1</v>
      </c>
      <c r="Q133" s="295">
        <f t="shared" si="14"/>
        <v>0.95694356521739121</v>
      </c>
      <c r="R133" s="296">
        <f t="shared" si="14"/>
        <v>0</v>
      </c>
      <c r="S133" s="294" t="str">
        <f t="shared" si="16"/>
        <v>NO APLICA</v>
      </c>
      <c r="T133" s="295">
        <f t="shared" si="17"/>
        <v>1</v>
      </c>
      <c r="U133" s="295">
        <f t="shared" si="18"/>
        <v>0.9706830791230745</v>
      </c>
      <c r="V133" s="292"/>
      <c r="W133" s="292"/>
      <c r="X133" s="368" t="s">
        <v>358</v>
      </c>
    </row>
    <row r="134" spans="2:24" ht="112.5" thickBot="1" x14ac:dyDescent="0.4">
      <c r="B134" s="80"/>
      <c r="E134" s="52" t="s">
        <v>337</v>
      </c>
      <c r="F134" s="60">
        <v>600000</v>
      </c>
      <c r="G134" s="68">
        <v>0</v>
      </c>
      <c r="H134" s="53">
        <v>207900.5</v>
      </c>
      <c r="I134" s="53">
        <v>200000</v>
      </c>
      <c r="J134" s="53">
        <v>200000</v>
      </c>
      <c r="K134" s="66">
        <v>0</v>
      </c>
      <c r="L134" s="53">
        <v>207900.5</v>
      </c>
      <c r="M134" s="53">
        <v>172138.74</v>
      </c>
      <c r="N134" s="76"/>
      <c r="O134" s="294" t="str">
        <f t="shared" si="15"/>
        <v>NO APLICA</v>
      </c>
      <c r="P134" s="295">
        <f t="shared" si="15"/>
        <v>1</v>
      </c>
      <c r="Q134" s="295">
        <f t="shared" si="14"/>
        <v>0.86069370000000001</v>
      </c>
      <c r="R134" s="296">
        <f t="shared" si="14"/>
        <v>0</v>
      </c>
      <c r="S134" s="294" t="str">
        <f t="shared" si="16"/>
        <v>NO APLICA</v>
      </c>
      <c r="T134" s="295">
        <f t="shared" si="17"/>
        <v>1</v>
      </c>
      <c r="U134" s="295">
        <f t="shared" si="18"/>
        <v>0.93169594055413019</v>
      </c>
      <c r="V134" s="33"/>
      <c r="W134" s="33"/>
      <c r="X134" s="368" t="s">
        <v>359</v>
      </c>
    </row>
    <row r="135" spans="2:24" ht="112.5" thickBot="1" x14ac:dyDescent="0.4">
      <c r="B135" s="80"/>
      <c r="E135" s="52" t="s">
        <v>338</v>
      </c>
      <c r="F135" s="60">
        <v>1066308</v>
      </c>
      <c r="G135" s="68">
        <v>0</v>
      </c>
      <c r="H135" s="53">
        <v>86308.08</v>
      </c>
      <c r="I135" s="53">
        <v>130000</v>
      </c>
      <c r="J135" s="53">
        <v>850000</v>
      </c>
      <c r="K135" s="66">
        <v>0</v>
      </c>
      <c r="L135" s="53">
        <v>86308.08</v>
      </c>
      <c r="M135" s="53">
        <v>129454.31</v>
      </c>
      <c r="N135" s="67"/>
      <c r="O135" s="294" t="str">
        <f t="shared" si="15"/>
        <v>NO APLICA</v>
      </c>
      <c r="P135" s="295">
        <f t="shared" si="15"/>
        <v>1</v>
      </c>
      <c r="Q135" s="295">
        <f t="shared" si="14"/>
        <v>0.99580238461538462</v>
      </c>
      <c r="R135" s="296">
        <f t="shared" si="14"/>
        <v>0</v>
      </c>
      <c r="S135" s="294" t="str">
        <f t="shared" si="16"/>
        <v>NO APLICA</v>
      </c>
      <c r="T135" s="295">
        <f t="shared" si="17"/>
        <v>1</v>
      </c>
      <c r="U135" s="295">
        <f t="shared" si="18"/>
        <v>0.99747725558841815</v>
      </c>
      <c r="V135" s="33"/>
      <c r="W135" s="33"/>
      <c r="X135" s="368" t="s">
        <v>360</v>
      </c>
    </row>
    <row r="136" spans="2:24" ht="112.5" thickBot="1" x14ac:dyDescent="0.4">
      <c r="B136" s="80"/>
      <c r="E136" s="54" t="s">
        <v>339</v>
      </c>
      <c r="F136" s="60">
        <v>31300000</v>
      </c>
      <c r="G136" s="68">
        <v>0</v>
      </c>
      <c r="H136" s="53">
        <v>282922.38</v>
      </c>
      <c r="I136" s="53">
        <v>82000</v>
      </c>
      <c r="J136" s="53">
        <v>104333333</v>
      </c>
      <c r="K136" s="66">
        <v>0</v>
      </c>
      <c r="L136" s="53">
        <v>282922.38</v>
      </c>
      <c r="M136" s="53">
        <v>81054.63</v>
      </c>
      <c r="N136" s="67"/>
      <c r="O136" s="294" t="str">
        <f t="shared" si="15"/>
        <v>NO APLICA</v>
      </c>
      <c r="P136" s="295">
        <f t="shared" si="15"/>
        <v>1</v>
      </c>
      <c r="Q136" s="295">
        <f t="shared" si="14"/>
        <v>0.98847109756097562</v>
      </c>
      <c r="R136" s="296">
        <f t="shared" si="14"/>
        <v>0</v>
      </c>
      <c r="S136" s="294" t="str">
        <f t="shared" si="16"/>
        <v>NO APLICA</v>
      </c>
      <c r="T136" s="295">
        <f t="shared" si="17"/>
        <v>1</v>
      </c>
      <c r="U136" s="295">
        <f t="shared" si="18"/>
        <v>0.99740939429365771</v>
      </c>
      <c r="V136" s="33"/>
      <c r="W136" s="33"/>
      <c r="X136" s="368" t="s">
        <v>361</v>
      </c>
    </row>
    <row r="137" spans="2:24" ht="112.5" thickBot="1" x14ac:dyDescent="0.4">
      <c r="B137" s="80"/>
      <c r="E137" s="52" t="s">
        <v>340</v>
      </c>
      <c r="F137" s="60">
        <v>10000000</v>
      </c>
      <c r="G137" s="66">
        <v>0</v>
      </c>
      <c r="H137" s="53">
        <v>0</v>
      </c>
      <c r="I137" s="53">
        <v>0</v>
      </c>
      <c r="J137" s="53">
        <v>10000000</v>
      </c>
      <c r="K137" s="66">
        <v>0</v>
      </c>
      <c r="L137" s="53">
        <v>0</v>
      </c>
      <c r="M137" s="53">
        <v>0</v>
      </c>
      <c r="N137" s="67"/>
      <c r="O137" s="294" t="str">
        <f t="shared" si="15"/>
        <v>NO APLICA</v>
      </c>
      <c r="P137" s="295" t="str">
        <f t="shared" si="15"/>
        <v>NO APLICA</v>
      </c>
      <c r="Q137" s="295" t="str">
        <f t="shared" si="14"/>
        <v>NO APLICA</v>
      </c>
      <c r="R137" s="296">
        <f t="shared" si="14"/>
        <v>0</v>
      </c>
      <c r="S137" s="294" t="str">
        <f t="shared" si="16"/>
        <v>NO APLICA</v>
      </c>
      <c r="T137" s="295" t="str">
        <f t="shared" si="17"/>
        <v>NO APLICA</v>
      </c>
      <c r="U137" s="295" t="str">
        <f t="shared" si="18"/>
        <v>NO APLICA</v>
      </c>
      <c r="V137" s="33"/>
      <c r="W137" s="33"/>
      <c r="X137" s="368" t="s">
        <v>356</v>
      </c>
    </row>
    <row r="138" spans="2:24" ht="112.5" thickBot="1" x14ac:dyDescent="0.4">
      <c r="B138" s="80"/>
      <c r="E138" s="52" t="s">
        <v>341</v>
      </c>
      <c r="F138" s="60">
        <v>29300000</v>
      </c>
      <c r="G138" s="66">
        <v>0</v>
      </c>
      <c r="H138" s="53">
        <v>47430.38</v>
      </c>
      <c r="I138" s="53">
        <v>18000</v>
      </c>
      <c r="J138" s="53">
        <v>9766666</v>
      </c>
      <c r="K138" s="66">
        <v>0</v>
      </c>
      <c r="L138" s="53">
        <v>47430.38</v>
      </c>
      <c r="M138" s="53">
        <v>17320.169999999998</v>
      </c>
      <c r="N138" s="76"/>
      <c r="O138" s="294" t="str">
        <f t="shared" si="15"/>
        <v>NO APLICA</v>
      </c>
      <c r="P138" s="295">
        <f t="shared" si="15"/>
        <v>1</v>
      </c>
      <c r="Q138" s="295">
        <f t="shared" si="14"/>
        <v>0.9622316666666666</v>
      </c>
      <c r="R138" s="296">
        <f t="shared" si="14"/>
        <v>0</v>
      </c>
      <c r="S138" s="294" t="str">
        <f t="shared" si="16"/>
        <v>NO APLICA</v>
      </c>
      <c r="T138" s="295">
        <f t="shared" si="17"/>
        <v>1</v>
      </c>
      <c r="U138" s="295">
        <f t="shared" si="18"/>
        <v>0.98960987235593001</v>
      </c>
      <c r="V138" s="33"/>
      <c r="W138" s="33"/>
      <c r="X138" s="368" t="s">
        <v>362</v>
      </c>
    </row>
    <row r="139" spans="2:24" ht="112.5" thickBot="1" x14ac:dyDescent="0.4">
      <c r="B139" s="80"/>
      <c r="E139" s="52" t="s">
        <v>342</v>
      </c>
      <c r="F139" s="60">
        <v>700000</v>
      </c>
      <c r="G139" s="66">
        <v>0</v>
      </c>
      <c r="H139" s="53">
        <v>0</v>
      </c>
      <c r="I139" s="53">
        <v>17000</v>
      </c>
      <c r="J139" s="53">
        <v>233333</v>
      </c>
      <c r="K139" s="66">
        <v>0</v>
      </c>
      <c r="L139" s="53">
        <v>0</v>
      </c>
      <c r="M139" s="53">
        <v>16789.38</v>
      </c>
      <c r="N139" s="67"/>
      <c r="O139" s="294" t="str">
        <f t="shared" si="15"/>
        <v>NO APLICA</v>
      </c>
      <c r="P139" s="295" t="str">
        <f t="shared" si="15"/>
        <v>NO APLICA</v>
      </c>
      <c r="Q139" s="295">
        <f t="shared" si="14"/>
        <v>0.98761058823529413</v>
      </c>
      <c r="R139" s="296">
        <f t="shared" si="14"/>
        <v>0</v>
      </c>
      <c r="S139" s="294" t="str">
        <f t="shared" si="16"/>
        <v>NO APLICA</v>
      </c>
      <c r="T139" s="295" t="str">
        <f t="shared" si="17"/>
        <v>NO APLICA</v>
      </c>
      <c r="U139" s="295">
        <f t="shared" si="18"/>
        <v>0.98761058823529413</v>
      </c>
      <c r="V139" s="33"/>
      <c r="W139" s="33"/>
      <c r="X139" s="368" t="s">
        <v>363</v>
      </c>
    </row>
    <row r="140" spans="2:24" ht="112.5" thickBot="1" x14ac:dyDescent="0.4">
      <c r="B140" s="80"/>
      <c r="E140" s="52" t="s">
        <v>343</v>
      </c>
      <c r="F140" s="60">
        <v>400000</v>
      </c>
      <c r="G140" s="66">
        <v>0</v>
      </c>
      <c r="H140" s="53">
        <v>79367.429999999993</v>
      </c>
      <c r="I140" s="53">
        <v>0</v>
      </c>
      <c r="J140" s="67">
        <v>133333</v>
      </c>
      <c r="K140" s="66">
        <v>0</v>
      </c>
      <c r="L140" s="53">
        <v>79367.429999999993</v>
      </c>
      <c r="M140" s="53">
        <v>0</v>
      </c>
      <c r="N140" s="67"/>
      <c r="O140" s="294" t="str">
        <f t="shared" si="15"/>
        <v>NO APLICA</v>
      </c>
      <c r="P140" s="295">
        <f t="shared" si="15"/>
        <v>1</v>
      </c>
      <c r="Q140" s="295" t="str">
        <f t="shared" si="14"/>
        <v>NO APLICA</v>
      </c>
      <c r="R140" s="296">
        <f t="shared" si="14"/>
        <v>0</v>
      </c>
      <c r="S140" s="294" t="str">
        <f t="shared" si="16"/>
        <v>NO APLICA</v>
      </c>
      <c r="T140" s="295">
        <f t="shared" si="17"/>
        <v>1</v>
      </c>
      <c r="U140" s="295">
        <f t="shared" si="18"/>
        <v>1</v>
      </c>
      <c r="V140" s="33"/>
      <c r="W140" s="33"/>
      <c r="X140" s="368" t="s">
        <v>356</v>
      </c>
    </row>
    <row r="141" spans="2:24" ht="112.5" thickBot="1" x14ac:dyDescent="0.4">
      <c r="B141" s="80"/>
      <c r="E141" s="52" t="s">
        <v>344</v>
      </c>
      <c r="F141" s="60">
        <v>1000000</v>
      </c>
      <c r="G141" s="66">
        <v>0</v>
      </c>
      <c r="H141" s="53">
        <v>135316.9</v>
      </c>
      <c r="I141" s="53">
        <v>97000</v>
      </c>
      <c r="J141" s="53">
        <v>333333</v>
      </c>
      <c r="K141" s="66">
        <v>0</v>
      </c>
      <c r="L141" s="53">
        <v>135316.9</v>
      </c>
      <c r="M141" s="67">
        <v>95670.07</v>
      </c>
      <c r="N141" s="67"/>
      <c r="O141" s="294" t="str">
        <f t="shared" si="15"/>
        <v>NO APLICA</v>
      </c>
      <c r="P141" s="295">
        <f t="shared" si="15"/>
        <v>1</v>
      </c>
      <c r="Q141" s="295">
        <f t="shared" si="14"/>
        <v>0.98628938144329903</v>
      </c>
      <c r="R141" s="296">
        <f t="shared" si="14"/>
        <v>0</v>
      </c>
      <c r="S141" s="294" t="str">
        <f t="shared" si="16"/>
        <v>NO APLICA</v>
      </c>
      <c r="T141" s="295">
        <f t="shared" si="17"/>
        <v>1</v>
      </c>
      <c r="U141" s="295">
        <f t="shared" si="18"/>
        <v>0.99427536266195016</v>
      </c>
      <c r="V141" s="33"/>
      <c r="W141" s="33"/>
      <c r="X141" s="368" t="s">
        <v>364</v>
      </c>
    </row>
    <row r="142" spans="2:24" ht="112.5" thickBot="1" x14ac:dyDescent="0.4">
      <c r="B142" s="80"/>
      <c r="E142" s="52" t="s">
        <v>345</v>
      </c>
      <c r="F142" s="60">
        <v>350000</v>
      </c>
      <c r="G142" s="66">
        <v>0</v>
      </c>
      <c r="H142" s="53">
        <v>0</v>
      </c>
      <c r="I142" s="53">
        <v>116666</v>
      </c>
      <c r="J142" s="67">
        <v>116666</v>
      </c>
      <c r="K142" s="66">
        <v>0</v>
      </c>
      <c r="L142" s="53">
        <v>0</v>
      </c>
      <c r="M142" s="53">
        <v>120550.28</v>
      </c>
      <c r="N142" s="67"/>
      <c r="O142" s="294" t="str">
        <f t="shared" si="15"/>
        <v>NO APLICA</v>
      </c>
      <c r="P142" s="295" t="str">
        <f t="shared" si="15"/>
        <v>NO APLICA</v>
      </c>
      <c r="Q142" s="295">
        <f t="shared" si="14"/>
        <v>1.0332940188229647</v>
      </c>
      <c r="R142" s="296">
        <f t="shared" si="14"/>
        <v>0</v>
      </c>
      <c r="S142" s="294" t="str">
        <f t="shared" si="16"/>
        <v>NO APLICA</v>
      </c>
      <c r="T142" s="295" t="str">
        <f t="shared" si="17"/>
        <v>NO APLICA</v>
      </c>
      <c r="U142" s="295">
        <f t="shared" si="18"/>
        <v>1.0332940188229647</v>
      </c>
      <c r="V142" s="33"/>
      <c r="W142" s="33"/>
      <c r="X142" s="368" t="s">
        <v>365</v>
      </c>
    </row>
    <row r="143" spans="2:24" ht="112.5" thickBot="1" x14ac:dyDescent="0.4">
      <c r="B143" s="80"/>
      <c r="E143" s="52" t="s">
        <v>346</v>
      </c>
      <c r="F143" s="60">
        <v>250000</v>
      </c>
      <c r="G143" s="66">
        <v>0</v>
      </c>
      <c r="H143" s="53">
        <v>61229.33</v>
      </c>
      <c r="I143" s="53">
        <v>19600</v>
      </c>
      <c r="J143" s="53">
        <v>83333</v>
      </c>
      <c r="K143" s="66">
        <v>0</v>
      </c>
      <c r="L143" s="53">
        <v>61229.33</v>
      </c>
      <c r="M143" s="67">
        <v>19538.16</v>
      </c>
      <c r="N143" s="67"/>
      <c r="O143" s="294" t="str">
        <f t="shared" si="15"/>
        <v>NO APLICA</v>
      </c>
      <c r="P143" s="295">
        <f t="shared" si="15"/>
        <v>1</v>
      </c>
      <c r="Q143" s="295">
        <f t="shared" si="14"/>
        <v>0.99684489795918363</v>
      </c>
      <c r="R143" s="296">
        <f t="shared" si="14"/>
        <v>0</v>
      </c>
      <c r="S143" s="294" t="str">
        <f t="shared" si="16"/>
        <v>NO APLICA</v>
      </c>
      <c r="T143" s="295">
        <f t="shared" si="17"/>
        <v>1</v>
      </c>
      <c r="U143" s="295">
        <f t="shared" si="18"/>
        <v>0.99923493118154016</v>
      </c>
      <c r="V143" s="33"/>
      <c r="W143" s="33"/>
      <c r="X143" s="368" t="s">
        <v>366</v>
      </c>
    </row>
    <row r="144" spans="2:24" ht="112.5" thickBot="1" x14ac:dyDescent="0.4">
      <c r="B144" s="80"/>
      <c r="E144" s="77" t="s">
        <v>347</v>
      </c>
      <c r="F144" s="61">
        <v>550000</v>
      </c>
      <c r="G144" s="69">
        <v>0</v>
      </c>
      <c r="H144" s="55">
        <v>0</v>
      </c>
      <c r="I144" s="55">
        <v>8600</v>
      </c>
      <c r="J144" s="55">
        <v>183333</v>
      </c>
      <c r="K144" s="69">
        <v>0</v>
      </c>
      <c r="L144" s="55">
        <v>0</v>
      </c>
      <c r="M144" s="55">
        <v>8522.23</v>
      </c>
      <c r="N144" s="55"/>
      <c r="O144" s="294" t="str">
        <f t="shared" si="15"/>
        <v>NO APLICA</v>
      </c>
      <c r="P144" s="295" t="str">
        <f t="shared" si="15"/>
        <v>NO APLICA</v>
      </c>
      <c r="Q144" s="295">
        <f t="shared" si="14"/>
        <v>0.99095697674418604</v>
      </c>
      <c r="R144" s="296">
        <f t="shared" si="14"/>
        <v>0</v>
      </c>
      <c r="S144" s="294" t="str">
        <f t="shared" si="16"/>
        <v>NO APLICA</v>
      </c>
      <c r="T144" s="295" t="str">
        <f t="shared" si="17"/>
        <v>NO APLICA</v>
      </c>
      <c r="U144" s="295">
        <f t="shared" si="18"/>
        <v>0.99095697674418604</v>
      </c>
      <c r="V144" s="33"/>
      <c r="W144" s="33"/>
      <c r="X144" s="368" t="s">
        <v>367</v>
      </c>
    </row>
    <row r="145" spans="2:24" x14ac:dyDescent="0.35">
      <c r="B145" s="80"/>
      <c r="X145" s="369"/>
    </row>
    <row r="146" spans="2:24" x14ac:dyDescent="0.35">
      <c r="B146" s="80"/>
      <c r="X146" s="369"/>
    </row>
    <row r="147" spans="2:24" x14ac:dyDescent="0.35">
      <c r="B147" s="80"/>
      <c r="X147" s="369"/>
    </row>
    <row r="148" spans="2:24" x14ac:dyDescent="0.35">
      <c r="B148" s="80"/>
      <c r="X148" s="369"/>
    </row>
    <row r="149" spans="2:24" x14ac:dyDescent="0.35">
      <c r="B149" s="80"/>
      <c r="X149" s="369"/>
    </row>
    <row r="150" spans="2:24" x14ac:dyDescent="0.35">
      <c r="B150" s="80"/>
      <c r="X150" s="369"/>
    </row>
    <row r="151" spans="2:24" x14ac:dyDescent="0.35">
      <c r="B151" s="80"/>
      <c r="X151" s="369"/>
    </row>
    <row r="152" spans="2:24" x14ac:dyDescent="0.35">
      <c r="B152" s="80"/>
      <c r="X152" s="369"/>
    </row>
    <row r="153" spans="2:24" x14ac:dyDescent="0.35">
      <c r="B153" s="80"/>
      <c r="X153" s="369"/>
    </row>
    <row r="154" spans="2:24" x14ac:dyDescent="0.35">
      <c r="B154" s="80"/>
      <c r="X154" s="369"/>
    </row>
    <row r="155" spans="2:24" x14ac:dyDescent="0.35">
      <c r="B155" s="80"/>
      <c r="X155" s="369"/>
    </row>
    <row r="156" spans="2:24" x14ac:dyDescent="0.35">
      <c r="B156" s="80"/>
      <c r="X156" s="369"/>
    </row>
    <row r="157" spans="2:24" x14ac:dyDescent="0.35">
      <c r="B157" s="80"/>
      <c r="X157" s="369"/>
    </row>
    <row r="158" spans="2:24" x14ac:dyDescent="0.35">
      <c r="B158" s="80"/>
      <c r="X158" s="369"/>
    </row>
    <row r="159" spans="2:24" x14ac:dyDescent="0.35">
      <c r="B159" s="80"/>
      <c r="X159" s="369"/>
    </row>
    <row r="160" spans="2:24" x14ac:dyDescent="0.35">
      <c r="B160" s="279"/>
      <c r="C160" s="280"/>
      <c r="D160" s="280"/>
      <c r="E160" s="280"/>
      <c r="F160" s="280"/>
      <c r="G160" s="280"/>
      <c r="H160" s="280"/>
      <c r="I160" s="280"/>
      <c r="J160" s="280"/>
      <c r="K160" s="280"/>
      <c r="L160" s="280"/>
      <c r="M160" s="280"/>
      <c r="N160" s="280"/>
      <c r="O160" s="280"/>
      <c r="P160" s="280"/>
      <c r="Q160" s="280"/>
      <c r="R160" s="280"/>
      <c r="S160" s="280"/>
      <c r="T160" s="280"/>
      <c r="U160" s="280"/>
      <c r="V160" s="280"/>
      <c r="W160" s="280"/>
      <c r="X160" s="370"/>
    </row>
    <row r="162" spans="4:4" x14ac:dyDescent="0.35">
      <c r="D162" s="293"/>
    </row>
  </sheetData>
  <mergeCells count="29">
    <mergeCell ref="E2:V2"/>
    <mergeCell ref="E3:V3"/>
    <mergeCell ref="E4:V4"/>
    <mergeCell ref="E5:V5"/>
    <mergeCell ref="E6:V6"/>
    <mergeCell ref="X10:X12"/>
    <mergeCell ref="B11:B12"/>
    <mergeCell ref="C11:C12"/>
    <mergeCell ref="D11:F11"/>
    <mergeCell ref="G11:K11"/>
    <mergeCell ref="L11:O11"/>
    <mergeCell ref="P11:S11"/>
    <mergeCell ref="T11:W11"/>
    <mergeCell ref="G10:W10"/>
    <mergeCell ref="S124:W124"/>
    <mergeCell ref="X124:X125"/>
    <mergeCell ref="E126:F126"/>
    <mergeCell ref="B14:F14"/>
    <mergeCell ref="B118:F120"/>
    <mergeCell ref="H118:P120"/>
    <mergeCell ref="R118:X120"/>
    <mergeCell ref="E123:X123"/>
    <mergeCell ref="E124:E125"/>
    <mergeCell ref="F124:F125"/>
    <mergeCell ref="G124:J124"/>
    <mergeCell ref="K124:N124"/>
    <mergeCell ref="O124:R124"/>
    <mergeCell ref="G13:G14"/>
    <mergeCell ref="B15:F15"/>
  </mergeCells>
  <conditionalFormatting sqref="G126:J130 G131:G144 I132:J132 J133 I139:J140 I142:J143">
    <cfRule type="containsBlanks" dxfId="502" priority="512">
      <formula>LEN(TRIM(G126))=0</formula>
    </cfRule>
  </conditionalFormatting>
  <conditionalFormatting sqref="H13">
    <cfRule type="cellIs" priority="61" operator="equal">
      <formula>"NO DISPONIBLE"</formula>
    </cfRule>
  </conditionalFormatting>
  <conditionalFormatting sqref="H17:H18">
    <cfRule type="containsBlanks" dxfId="501" priority="483">
      <formula>LEN(TRIM(H17))=0</formula>
    </cfRule>
  </conditionalFormatting>
  <conditionalFormatting sqref="H131:H132">
    <cfRule type="containsBlanks" dxfId="500" priority="35">
      <formula>LEN(TRIM(H131))=0</formula>
    </cfRule>
  </conditionalFormatting>
  <conditionalFormatting sqref="H133">
    <cfRule type="containsBlanks" dxfId="499" priority="34">
      <formula>LEN(TRIM(H133))=0</formula>
    </cfRule>
  </conditionalFormatting>
  <conditionalFormatting sqref="H134:H144 K134:N144">
    <cfRule type="containsBlanks" dxfId="498" priority="506">
      <formula>LEN(TRIM(H134))=0</formula>
    </cfRule>
  </conditionalFormatting>
  <conditionalFormatting sqref="H14:K16">
    <cfRule type="containsBlanks" dxfId="497" priority="22">
      <formula>LEN(TRIM(H14))=0</formula>
    </cfRule>
  </conditionalFormatting>
  <conditionalFormatting sqref="H19:K115">
    <cfRule type="containsBlanks" dxfId="496" priority="475">
      <formula>LEN(TRIM(H19))=0</formula>
    </cfRule>
  </conditionalFormatting>
  <conditionalFormatting sqref="I133:I138">
    <cfRule type="containsBlanks" dxfId="495" priority="503">
      <formula>LEN(TRIM(I133))=0</formula>
    </cfRule>
  </conditionalFormatting>
  <conditionalFormatting sqref="I131:J131">
    <cfRule type="containsBlanks" dxfId="494" priority="33">
      <formula>LEN(TRIM(I131))=0</formula>
    </cfRule>
  </conditionalFormatting>
  <conditionalFormatting sqref="I141:J141">
    <cfRule type="containsBlanks" dxfId="493" priority="505">
      <formula>LEN(TRIM(I141))=0</formula>
    </cfRule>
  </conditionalFormatting>
  <conditionalFormatting sqref="I144:J144">
    <cfRule type="containsBlanks" dxfId="492" priority="504">
      <formula>LEN(TRIM(I144))=0</formula>
    </cfRule>
  </conditionalFormatting>
  <conditionalFormatting sqref="I13:K13">
    <cfRule type="cellIs" dxfId="491" priority="60" operator="equal">
      <formula>"NO DISPONIBLE"</formula>
    </cfRule>
  </conditionalFormatting>
  <conditionalFormatting sqref="I17:K24">
    <cfRule type="containsBlanks" dxfId="490" priority="476">
      <formula>LEN(TRIM(I17))=0</formula>
    </cfRule>
  </conditionalFormatting>
  <conditionalFormatting sqref="J134:J138">
    <cfRule type="containsBlanks" dxfId="489" priority="502">
      <formula>LEN(TRIM(J134))=0</formula>
    </cfRule>
  </conditionalFormatting>
  <conditionalFormatting sqref="K126:N132 K133 M133:N133">
    <cfRule type="containsBlanks" dxfId="488" priority="510">
      <formula>LEN(TRIM(K126))=0</formula>
    </cfRule>
  </conditionalFormatting>
  <conditionalFormatting sqref="L133">
    <cfRule type="containsBlanks" dxfId="487" priority="509">
      <formula>LEN(TRIM(L133))=0</formula>
    </cfRule>
  </conditionalFormatting>
  <conditionalFormatting sqref="L13:O13">
    <cfRule type="cellIs" priority="42" operator="equal">
      <formula>"NO DISPONIBLE"</formula>
    </cfRule>
  </conditionalFormatting>
  <conditionalFormatting sqref="L14:O115">
    <cfRule type="containsBlanks" dxfId="486" priority="21">
      <formula>LEN(TRIM(L14))=0</formula>
    </cfRule>
  </conditionalFormatting>
  <conditionalFormatting sqref="O127:O128">
    <cfRule type="containsBlanks" dxfId="485" priority="533" stopIfTrue="1">
      <formula>LEN(TRIM(O127))=0</formula>
    </cfRule>
    <cfRule type="cellIs" dxfId="484" priority="528" stopIfTrue="1" operator="equal">
      <formula>"100%"</formula>
    </cfRule>
    <cfRule type="cellIs" dxfId="483" priority="529" stopIfTrue="1" operator="lessThan">
      <formula>0.5</formula>
    </cfRule>
    <cfRule type="cellIs" dxfId="482" priority="530" stopIfTrue="1" operator="between">
      <formula>0.5</formula>
      <formula>0.7</formula>
    </cfRule>
    <cfRule type="cellIs" dxfId="481" priority="531" stopIfTrue="1" operator="between">
      <formula>0.7</formula>
      <formula>1.2</formula>
    </cfRule>
    <cfRule type="cellIs" dxfId="480" priority="532" stopIfTrue="1" operator="greaterThanOrEqual">
      <formula>1.2</formula>
    </cfRule>
  </conditionalFormatting>
  <conditionalFormatting sqref="O131:U144">
    <cfRule type="cellIs" dxfId="479" priority="498" operator="between">
      <formula>0.7</formula>
      <formula>1.2</formula>
    </cfRule>
    <cfRule type="cellIs" dxfId="478" priority="497" operator="equal">
      <formula>"NO APLICA"</formula>
    </cfRule>
    <cfRule type="cellIs" dxfId="477" priority="501" operator="greaterThan">
      <formula>1.2</formula>
    </cfRule>
    <cfRule type="cellIs" dxfId="476" priority="500" operator="lessThan">
      <formula>0.5</formula>
    </cfRule>
    <cfRule type="cellIs" dxfId="475" priority="499" operator="between">
      <formula>0.5</formula>
      <formula>0.7</formula>
    </cfRule>
  </conditionalFormatting>
  <conditionalFormatting sqref="O126:W126">
    <cfRule type="cellIs" dxfId="474" priority="515" stopIfTrue="1" operator="equal">
      <formula>"100%"</formula>
    </cfRule>
    <cfRule type="cellIs" dxfId="473" priority="518" stopIfTrue="1" operator="between">
      <formula>0.7</formula>
      <formula>1.2</formula>
    </cfRule>
    <cfRule type="cellIs" dxfId="472" priority="519" stopIfTrue="1" operator="greaterThanOrEqual">
      <formula>1.2</formula>
    </cfRule>
    <cfRule type="containsBlanks" dxfId="471" priority="520" stopIfTrue="1">
      <formula>LEN(TRIM(O126))=0</formula>
    </cfRule>
    <cfRule type="cellIs" dxfId="470" priority="516" stopIfTrue="1" operator="lessThan">
      <formula>0.5</formula>
    </cfRule>
    <cfRule type="cellIs" dxfId="469" priority="517" stopIfTrue="1" operator="between">
      <formula>0.5</formula>
      <formula>0.7</formula>
    </cfRule>
  </conditionalFormatting>
  <conditionalFormatting sqref="O129:W130">
    <cfRule type="containsBlanks" dxfId="468" priority="513">
      <formula>LEN(TRIM(O129))=0</formula>
    </cfRule>
  </conditionalFormatting>
  <conditionalFormatting sqref="P16:R115 W16:W115">
    <cfRule type="cellIs" dxfId="467" priority="474" stopIfTrue="1" operator="between">
      <formula>0.5</formula>
      <formula>0.7</formula>
    </cfRule>
    <cfRule type="cellIs" dxfId="466" priority="473" stopIfTrue="1" operator="lessThan">
      <formula>0.5</formula>
    </cfRule>
    <cfRule type="cellIs" dxfId="465" priority="472" stopIfTrue="1" operator="equal">
      <formula>"100%"</formula>
    </cfRule>
  </conditionalFormatting>
  <conditionalFormatting sqref="P16:R115">
    <cfRule type="cellIs" dxfId="464" priority="480" stopIfTrue="1" operator="between">
      <formula>0.7</formula>
      <formula>1.2</formula>
    </cfRule>
    <cfRule type="containsBlanks" dxfId="463" priority="482" stopIfTrue="1">
      <formula>LEN(TRIM(P16))=0</formula>
    </cfRule>
    <cfRule type="cellIs" dxfId="462" priority="481" stopIfTrue="1" operator="greaterThanOrEqual">
      <formula>1.2</formula>
    </cfRule>
    <cfRule type="cellIs" dxfId="461" priority="449" operator="equal">
      <formula>"NO DISPONIBLE"</formula>
    </cfRule>
  </conditionalFormatting>
  <conditionalFormatting sqref="P127:R128">
    <cfRule type="containsBlanks" dxfId="460" priority="521">
      <formula>LEN(TRIM(P127))=0</formula>
    </cfRule>
  </conditionalFormatting>
  <conditionalFormatting sqref="P13:S13">
    <cfRule type="cellIs" dxfId="459" priority="40" stopIfTrue="1" operator="greaterThanOrEqual">
      <formula>1.2</formula>
    </cfRule>
    <cfRule type="containsBlanks" dxfId="458" priority="41" stopIfTrue="1">
      <formula>LEN(TRIM(P13))=0</formula>
    </cfRule>
    <cfRule type="cellIs" dxfId="457" priority="36" stopIfTrue="1" operator="equal">
      <formula>"100%"</formula>
    </cfRule>
    <cfRule type="cellIs" dxfId="456" priority="39" stopIfTrue="1" operator="between">
      <formula>0.7</formula>
      <formula>1.2</formula>
    </cfRule>
    <cfRule type="cellIs" dxfId="455" priority="38" stopIfTrue="1" operator="between">
      <formula>0.5</formula>
      <formula>0.7</formula>
    </cfRule>
    <cfRule type="cellIs" dxfId="454" priority="37" stopIfTrue="1" operator="lessThan">
      <formula>0.5</formula>
    </cfRule>
  </conditionalFormatting>
  <conditionalFormatting sqref="P14:S15 S16:S115">
    <cfRule type="containsBlanks" dxfId="453" priority="32" stopIfTrue="1">
      <formula>LEN(TRIM(P14))=0</formula>
    </cfRule>
    <cfRule type="cellIs" dxfId="452" priority="31" stopIfTrue="1" operator="greaterThanOrEqual">
      <formula>1.2</formula>
    </cfRule>
    <cfRule type="cellIs" dxfId="451" priority="26" stopIfTrue="1" operator="between">
      <formula>0.5</formula>
      <formula>0.7</formula>
    </cfRule>
    <cfRule type="cellIs" dxfId="450" priority="25" stopIfTrue="1" operator="lessThan">
      <formula>0.5</formula>
    </cfRule>
    <cfRule type="cellIs" dxfId="449" priority="24" stopIfTrue="1" operator="equal">
      <formula>"100%"</formula>
    </cfRule>
    <cfRule type="cellIs" dxfId="448" priority="30" stopIfTrue="1" operator="between">
      <formula>0.7</formula>
      <formula>1.2</formula>
    </cfRule>
  </conditionalFormatting>
  <conditionalFormatting sqref="Q16:R16 R20 R24 R28 R32 R36 R40 R44 R48 R52 R56 R60 R64 R68 R72 R76 R80 R84 R88 R92 R96 R100 R104 R108 R112 W16:W115">
    <cfRule type="cellIs" dxfId="447" priority="451" stopIfTrue="1" operator="equal">
      <formula>"100%"</formula>
    </cfRule>
  </conditionalFormatting>
  <conditionalFormatting sqref="Q16:R16 R20 R24 R28 R32 R36 R40 R44 R48 R52 R56 R60 R64 R68 R72 R76 R80 R84 R88 R92 R96 R100 R104 R108 R112">
    <cfRule type="containsBlanks" dxfId="446" priority="370">
      <formula>LEN(TRIM(Q16))=0</formula>
    </cfRule>
    <cfRule type="containsBlanks" dxfId="445" priority="457" stopIfTrue="1">
      <formula>LEN(TRIM(Q16))=0</formula>
    </cfRule>
    <cfRule type="cellIs" dxfId="444" priority="371" stopIfTrue="1" operator="equal">
      <formula>"100%"</formula>
    </cfRule>
    <cfRule type="cellIs" dxfId="443" priority="372" stopIfTrue="1" operator="lessThan">
      <formula>0.5</formula>
    </cfRule>
    <cfRule type="cellIs" dxfId="442" priority="373" stopIfTrue="1" operator="between">
      <formula>0.5</formula>
      <formula>0.7</formula>
    </cfRule>
    <cfRule type="cellIs" dxfId="441" priority="374" stopIfTrue="1" operator="between">
      <formula>0.7</formula>
      <formula>1.2</formula>
    </cfRule>
    <cfRule type="cellIs" dxfId="440" priority="375" stopIfTrue="1" operator="greaterThanOrEqual">
      <formula>1.2</formula>
    </cfRule>
    <cfRule type="containsBlanks" dxfId="439" priority="376" stopIfTrue="1">
      <formula>LEN(TRIM(Q16))=0</formula>
    </cfRule>
    <cfRule type="containsBlanks" dxfId="438" priority="450">
      <formula>LEN(TRIM(Q16))=0</formula>
    </cfRule>
    <cfRule type="cellIs" dxfId="437" priority="456" stopIfTrue="1" operator="greaterThanOrEqual">
      <formula>1.2</formula>
    </cfRule>
  </conditionalFormatting>
  <conditionalFormatting sqref="Q16:R16 W16:W115 R20 R24 R28 R32 R36 R40 R44 R48 R52 R56 R60 R64 R68 R72 R76 R80 R84 R88 R92 R96 R100 R104 R108 R112">
    <cfRule type="cellIs" dxfId="436" priority="454" stopIfTrue="1" operator="between">
      <formula>0.7</formula>
      <formula>1.2</formula>
    </cfRule>
    <cfRule type="cellIs" dxfId="435" priority="452" stopIfTrue="1" operator="lessThan">
      <formula>0.5</formula>
    </cfRule>
    <cfRule type="cellIs" dxfId="434" priority="453" stopIfTrue="1" operator="between">
      <formula>0.5</formula>
      <formula>0.7</formula>
    </cfRule>
  </conditionalFormatting>
  <conditionalFormatting sqref="Q16:R115">
    <cfRule type="cellIs" dxfId="433" priority="455" stopIfTrue="1" operator="greaterThan">
      <formula>0.7</formula>
    </cfRule>
  </conditionalFormatting>
  <conditionalFormatting sqref="Q17:R115">
    <cfRule type="containsBlanks" dxfId="432" priority="461">
      <formula>LEN(TRIM(Q17))=0</formula>
    </cfRule>
    <cfRule type="containsBlanks" dxfId="431" priority="469" stopIfTrue="1">
      <formula>LEN(TRIM(Q17))=0</formula>
    </cfRule>
    <cfRule type="cellIs" dxfId="430" priority="468" stopIfTrue="1" operator="greaterThanOrEqual">
      <formula>1.2</formula>
    </cfRule>
    <cfRule type="cellIs" dxfId="429" priority="465" stopIfTrue="1" operator="between">
      <formula>0.7</formula>
      <formula>1.2</formula>
    </cfRule>
    <cfRule type="cellIs" dxfId="428" priority="464" stopIfTrue="1" operator="between">
      <formula>0.5</formula>
      <formula>0.7</formula>
    </cfRule>
    <cfRule type="cellIs" dxfId="427" priority="463" stopIfTrue="1" operator="lessThan">
      <formula>0.5</formula>
    </cfRule>
    <cfRule type="cellIs" dxfId="426" priority="462" stopIfTrue="1" operator="equal">
      <formula>"100%"</formula>
    </cfRule>
  </conditionalFormatting>
  <conditionalFormatting sqref="Q64:R64">
    <cfRule type="containsBlanks" dxfId="425" priority="380" stopIfTrue="1">
      <formula>LEN(TRIM(Q64))=0</formula>
    </cfRule>
    <cfRule type="containsBlanks" dxfId="424" priority="378" stopIfTrue="1">
      <formula>LEN(TRIM(Q64))=0</formula>
    </cfRule>
    <cfRule type="cellIs" dxfId="423" priority="377" stopIfTrue="1" operator="greaterThanOrEqual">
      <formula>1.2</formula>
    </cfRule>
    <cfRule type="cellIs" dxfId="422" priority="379" stopIfTrue="1" operator="greaterThanOrEqual">
      <formula>1.2</formula>
    </cfRule>
  </conditionalFormatting>
  <conditionalFormatting sqref="Q65:R65">
    <cfRule type="containsBlanks" dxfId="421" priority="459" stopIfTrue="1">
      <formula>LEN(TRIM(Q65))=0</formula>
    </cfRule>
    <cfRule type="containsBlanks" dxfId="420" priority="471" stopIfTrue="1">
      <formula>LEN(TRIM(Q65))=0</formula>
    </cfRule>
    <cfRule type="cellIs" dxfId="419" priority="458" stopIfTrue="1" operator="greaterThanOrEqual">
      <formula>1.2</formula>
    </cfRule>
    <cfRule type="cellIs" dxfId="418" priority="470" stopIfTrue="1" operator="greaterThanOrEqual">
      <formula>1.2</formula>
    </cfRule>
  </conditionalFormatting>
  <conditionalFormatting sqref="Q67:R67">
    <cfRule type="cellIs" dxfId="417" priority="447" stopIfTrue="1" operator="greaterThanOrEqual">
      <formula>1.2</formula>
    </cfRule>
    <cfRule type="cellIs" dxfId="416" priority="445" stopIfTrue="1" operator="greaterThanOrEqual">
      <formula>1.2</formula>
    </cfRule>
    <cfRule type="containsBlanks" dxfId="415" priority="448" stopIfTrue="1">
      <formula>LEN(TRIM(Q67))=0</formula>
    </cfRule>
    <cfRule type="containsBlanks" dxfId="414" priority="446" stopIfTrue="1">
      <formula>LEN(TRIM(Q67))=0</formula>
    </cfRule>
  </conditionalFormatting>
  <conditionalFormatting sqref="Q69:R69">
    <cfRule type="cellIs" dxfId="413" priority="439" stopIfTrue="1" operator="greaterThanOrEqual">
      <formula>1.2</formula>
    </cfRule>
    <cfRule type="containsBlanks" dxfId="412" priority="440" stopIfTrue="1">
      <formula>LEN(TRIM(Q69))=0</formula>
    </cfRule>
  </conditionalFormatting>
  <conditionalFormatting sqref="Q69:R70">
    <cfRule type="containsBlanks" dxfId="411" priority="442" stopIfTrue="1">
      <formula>LEN(TRIM(Q69))=0</formula>
    </cfRule>
    <cfRule type="cellIs" dxfId="410" priority="441" stopIfTrue="1" operator="greaterThanOrEqual">
      <formula>1.2</formula>
    </cfRule>
  </conditionalFormatting>
  <conditionalFormatting sqref="Q70:R70">
    <cfRule type="containsBlanks" dxfId="409" priority="444" stopIfTrue="1">
      <formula>LEN(TRIM(Q70))=0</formula>
    </cfRule>
    <cfRule type="cellIs" dxfId="408" priority="443" stopIfTrue="1" operator="greaterThanOrEqual">
      <formula>1.2</formula>
    </cfRule>
  </conditionalFormatting>
  <conditionalFormatting sqref="Q72:R72">
    <cfRule type="cellIs" dxfId="407" priority="435" stopIfTrue="1" operator="greaterThanOrEqual">
      <formula>1.2</formula>
    </cfRule>
    <cfRule type="containsBlanks" dxfId="406" priority="438" stopIfTrue="1">
      <formula>LEN(TRIM(Q72))=0</formula>
    </cfRule>
    <cfRule type="containsBlanks" dxfId="405" priority="436" stopIfTrue="1">
      <formula>LEN(TRIM(Q72))=0</formula>
    </cfRule>
    <cfRule type="cellIs" dxfId="404" priority="437" stopIfTrue="1" operator="greaterThanOrEqual">
      <formula>1.2</formula>
    </cfRule>
  </conditionalFormatting>
  <conditionalFormatting sqref="Q74:R74">
    <cfRule type="cellIs" dxfId="403" priority="431" stopIfTrue="1" operator="greaterThanOrEqual">
      <formula>1.2</formula>
    </cfRule>
    <cfRule type="containsBlanks" dxfId="402" priority="432" stopIfTrue="1">
      <formula>LEN(TRIM(Q74))=0</formula>
    </cfRule>
    <cfRule type="containsBlanks" dxfId="401" priority="434" stopIfTrue="1">
      <formula>LEN(TRIM(Q74))=0</formula>
    </cfRule>
    <cfRule type="cellIs" dxfId="400" priority="433" stopIfTrue="1" operator="greaterThanOrEqual">
      <formula>1.2</formula>
    </cfRule>
  </conditionalFormatting>
  <conditionalFormatting sqref="Q76:R76">
    <cfRule type="cellIs" dxfId="399" priority="425" stopIfTrue="1" operator="greaterThanOrEqual">
      <formula>1.2</formula>
    </cfRule>
    <cfRule type="containsBlanks" dxfId="398" priority="426" stopIfTrue="1">
      <formula>LEN(TRIM(Q76))=0</formula>
    </cfRule>
  </conditionalFormatting>
  <conditionalFormatting sqref="Q76:R77">
    <cfRule type="cellIs" dxfId="397" priority="427" stopIfTrue="1" operator="greaterThanOrEqual">
      <formula>1.2</formula>
    </cfRule>
    <cfRule type="containsBlanks" dxfId="396" priority="428" stopIfTrue="1">
      <formula>LEN(TRIM(Q76))=0</formula>
    </cfRule>
  </conditionalFormatting>
  <conditionalFormatting sqref="Q77:R77">
    <cfRule type="cellIs" dxfId="395" priority="429" stopIfTrue="1" operator="greaterThanOrEqual">
      <formula>1.2</formula>
    </cfRule>
    <cfRule type="containsBlanks" dxfId="394" priority="430" stopIfTrue="1">
      <formula>LEN(TRIM(Q77))=0</formula>
    </cfRule>
  </conditionalFormatting>
  <conditionalFormatting sqref="Q79:R80">
    <cfRule type="cellIs" dxfId="393" priority="421" stopIfTrue="1" operator="greaterThanOrEqual">
      <formula>1.2</formula>
    </cfRule>
    <cfRule type="cellIs" dxfId="392" priority="423" stopIfTrue="1" operator="greaterThanOrEqual">
      <formula>1.2</formula>
    </cfRule>
    <cfRule type="containsBlanks" dxfId="391" priority="422" stopIfTrue="1">
      <formula>LEN(TRIM(Q79))=0</formula>
    </cfRule>
    <cfRule type="containsBlanks" dxfId="390" priority="424" stopIfTrue="1">
      <formula>LEN(TRIM(Q79))=0</formula>
    </cfRule>
  </conditionalFormatting>
  <conditionalFormatting sqref="Q82:R83">
    <cfRule type="cellIs" dxfId="389" priority="417" stopIfTrue="1" operator="greaterThanOrEqual">
      <formula>1.2</formula>
    </cfRule>
    <cfRule type="containsBlanks" dxfId="388" priority="420" stopIfTrue="1">
      <formula>LEN(TRIM(Q82))=0</formula>
    </cfRule>
    <cfRule type="containsBlanks" dxfId="387" priority="418" stopIfTrue="1">
      <formula>LEN(TRIM(Q82))=0</formula>
    </cfRule>
    <cfRule type="cellIs" dxfId="386" priority="419" stopIfTrue="1" operator="greaterThanOrEqual">
      <formula>1.2</formula>
    </cfRule>
  </conditionalFormatting>
  <conditionalFormatting sqref="Q85:R85">
    <cfRule type="containsBlanks" dxfId="385" priority="414" stopIfTrue="1">
      <formula>LEN(TRIM(Q85))=0</formula>
    </cfRule>
    <cfRule type="containsBlanks" dxfId="384" priority="416" stopIfTrue="1">
      <formula>LEN(TRIM(Q85))=0</formula>
    </cfRule>
    <cfRule type="cellIs" dxfId="383" priority="413" stopIfTrue="1" operator="greaterThanOrEqual">
      <formula>1.2</formula>
    </cfRule>
    <cfRule type="cellIs" dxfId="382" priority="415" stopIfTrue="1" operator="greaterThanOrEqual">
      <formula>1.2</formula>
    </cfRule>
  </conditionalFormatting>
  <conditionalFormatting sqref="Q87:R87">
    <cfRule type="cellIs" dxfId="381" priority="409" stopIfTrue="1" operator="greaterThanOrEqual">
      <formula>1.2</formula>
    </cfRule>
    <cfRule type="containsBlanks" dxfId="380" priority="412" stopIfTrue="1">
      <formula>LEN(TRIM(Q87))=0</formula>
    </cfRule>
    <cfRule type="containsBlanks" dxfId="379" priority="410" stopIfTrue="1">
      <formula>LEN(TRIM(Q87))=0</formula>
    </cfRule>
    <cfRule type="cellIs" dxfId="378" priority="411" stopIfTrue="1" operator="greaterThanOrEqual">
      <formula>1.2</formula>
    </cfRule>
  </conditionalFormatting>
  <conditionalFormatting sqref="Q89:R89">
    <cfRule type="cellIs" dxfId="377" priority="407" stopIfTrue="1" operator="greaterThanOrEqual">
      <formula>1.2</formula>
    </cfRule>
    <cfRule type="cellIs" dxfId="376" priority="405" stopIfTrue="1" operator="greaterThanOrEqual">
      <formula>1.2</formula>
    </cfRule>
    <cfRule type="containsBlanks" dxfId="375" priority="406" stopIfTrue="1">
      <formula>LEN(TRIM(Q89))=0</formula>
    </cfRule>
    <cfRule type="containsBlanks" dxfId="374" priority="408" stopIfTrue="1">
      <formula>LEN(TRIM(Q89))=0</formula>
    </cfRule>
  </conditionalFormatting>
  <conditionalFormatting sqref="Q91:R92">
    <cfRule type="cellIs" dxfId="373" priority="401" stopIfTrue="1" operator="greaterThanOrEqual">
      <formula>1.2</formula>
    </cfRule>
    <cfRule type="containsBlanks" dxfId="372" priority="404" stopIfTrue="1">
      <formula>LEN(TRIM(Q91))=0</formula>
    </cfRule>
    <cfRule type="containsBlanks" dxfId="371" priority="402" stopIfTrue="1">
      <formula>LEN(TRIM(Q91))=0</formula>
    </cfRule>
    <cfRule type="cellIs" dxfId="370" priority="403" stopIfTrue="1" operator="greaterThanOrEqual">
      <formula>1.2</formula>
    </cfRule>
  </conditionalFormatting>
  <conditionalFormatting sqref="Q94:R95">
    <cfRule type="containsBlanks" dxfId="369" priority="398" stopIfTrue="1">
      <formula>LEN(TRIM(Q94))=0</formula>
    </cfRule>
    <cfRule type="cellIs" dxfId="368" priority="399" stopIfTrue="1" operator="greaterThanOrEqual">
      <formula>1.2</formula>
    </cfRule>
    <cfRule type="cellIs" dxfId="367" priority="397" stopIfTrue="1" operator="greaterThanOrEqual">
      <formula>1.2</formula>
    </cfRule>
    <cfRule type="containsBlanks" dxfId="366" priority="400" stopIfTrue="1">
      <formula>LEN(TRIM(Q94))=0</formula>
    </cfRule>
  </conditionalFormatting>
  <conditionalFormatting sqref="Q97:R98">
    <cfRule type="cellIs" dxfId="365" priority="395" stopIfTrue="1" operator="greaterThanOrEqual">
      <formula>1.2</formula>
    </cfRule>
    <cfRule type="containsBlanks" dxfId="364" priority="394" stopIfTrue="1">
      <formula>LEN(TRIM(Q97))=0</formula>
    </cfRule>
    <cfRule type="cellIs" dxfId="363" priority="393" stopIfTrue="1" operator="greaterThanOrEqual">
      <formula>1.2</formula>
    </cfRule>
    <cfRule type="containsBlanks" dxfId="362" priority="396" stopIfTrue="1">
      <formula>LEN(TRIM(Q97))=0</formula>
    </cfRule>
  </conditionalFormatting>
  <conditionalFormatting sqref="Q100:R106">
    <cfRule type="cellIs" dxfId="361" priority="389" stopIfTrue="1" operator="greaterThanOrEqual">
      <formula>1.2</formula>
    </cfRule>
    <cfRule type="containsBlanks" dxfId="360" priority="392" stopIfTrue="1">
      <formula>LEN(TRIM(Q100))=0</formula>
    </cfRule>
    <cfRule type="containsBlanks" dxfId="359" priority="390" stopIfTrue="1">
      <formula>LEN(TRIM(Q100))=0</formula>
    </cfRule>
    <cfRule type="cellIs" dxfId="358" priority="391" stopIfTrue="1" operator="greaterThanOrEqual">
      <formula>1.2</formula>
    </cfRule>
  </conditionalFormatting>
  <conditionalFormatting sqref="Q108:R110">
    <cfRule type="containsBlanks" dxfId="357" priority="388" stopIfTrue="1">
      <formula>LEN(TRIM(Q108))=0</formula>
    </cfRule>
    <cfRule type="cellIs" dxfId="356" priority="387" stopIfTrue="1" operator="greaterThanOrEqual">
      <formula>1.2</formula>
    </cfRule>
    <cfRule type="cellIs" dxfId="355" priority="385" stopIfTrue="1" operator="greaterThanOrEqual">
      <formula>1.2</formula>
    </cfRule>
    <cfRule type="containsBlanks" dxfId="354" priority="386" stopIfTrue="1">
      <formula>LEN(TRIM(Q108))=0</formula>
    </cfRule>
  </conditionalFormatting>
  <conditionalFormatting sqref="Q112:R115">
    <cfRule type="containsBlanks" dxfId="353" priority="382" stopIfTrue="1">
      <formula>LEN(TRIM(Q112))=0</formula>
    </cfRule>
    <cfRule type="cellIs" dxfId="352" priority="383" stopIfTrue="1" operator="greaterThanOrEqual">
      <formula>1.2</formula>
    </cfRule>
    <cfRule type="cellIs" dxfId="351" priority="381" stopIfTrue="1" operator="greaterThanOrEqual">
      <formula>1.2</formula>
    </cfRule>
    <cfRule type="containsBlanks" dxfId="350" priority="384" stopIfTrue="1">
      <formula>LEN(TRIM(Q112))=0</formula>
    </cfRule>
  </conditionalFormatting>
  <conditionalFormatting sqref="R118">
    <cfRule type="containsBlanks" dxfId="349" priority="20">
      <formula>LEN(TRIM(R118))=0</formula>
    </cfRule>
  </conditionalFormatting>
  <conditionalFormatting sqref="S127:S128">
    <cfRule type="cellIs" dxfId="348" priority="526" stopIfTrue="1" operator="greaterThanOrEqual">
      <formula>1.2</formula>
    </cfRule>
    <cfRule type="containsBlanks" dxfId="347" priority="527" stopIfTrue="1">
      <formula>LEN(TRIM(S127))=0</formula>
    </cfRule>
    <cfRule type="cellIs" dxfId="346" priority="525" stopIfTrue="1" operator="between">
      <formula>0.7</formula>
      <formula>1.2</formula>
    </cfRule>
    <cfRule type="cellIs" dxfId="345" priority="524" stopIfTrue="1" operator="between">
      <formula>0.5</formula>
      <formula>0.7</formula>
    </cfRule>
    <cfRule type="cellIs" dxfId="344" priority="523" stopIfTrue="1" operator="lessThan">
      <formula>0.5</formula>
    </cfRule>
    <cfRule type="cellIs" dxfId="343" priority="522" stopIfTrue="1" operator="equal">
      <formula>"100%"</formula>
    </cfRule>
  </conditionalFormatting>
  <conditionalFormatting sqref="S126:W126">
    <cfRule type="containsBlanks" dxfId="342" priority="514">
      <formula>LEN(TRIM(S126))=0</formula>
    </cfRule>
  </conditionalFormatting>
  <conditionalFormatting sqref="T123:W123 T125:W130">
    <cfRule type="containsBlanks" dxfId="341" priority="511">
      <formula>LEN(TRIM(T123))=0</formula>
    </cfRule>
  </conditionalFormatting>
  <conditionalFormatting sqref="V131:W144">
    <cfRule type="cellIs" dxfId="340" priority="494" stopIfTrue="1" operator="between">
      <formula>0.7</formula>
      <formula>1.2</formula>
    </cfRule>
    <cfRule type="containsBlanks" dxfId="339" priority="496" stopIfTrue="1">
      <formula>LEN(TRIM(V131))=0</formula>
    </cfRule>
    <cfRule type="cellIs" dxfId="338" priority="495" stopIfTrue="1" operator="greaterThanOrEqual">
      <formula>1.2</formula>
    </cfRule>
    <cfRule type="cellIs" dxfId="337" priority="491" stopIfTrue="1" operator="equal">
      <formula>"100%"</formula>
    </cfRule>
    <cfRule type="cellIs" dxfId="336" priority="492" stopIfTrue="1" operator="lessThan">
      <formula>0.5</formula>
    </cfRule>
    <cfRule type="cellIs" dxfId="335" priority="493" stopIfTrue="1" operator="between">
      <formula>0.5</formula>
      <formula>0.7</formula>
    </cfRule>
  </conditionalFormatting>
  <conditionalFormatting sqref="W13">
    <cfRule type="cellIs" dxfId="334" priority="1" stopIfTrue="1" operator="greaterThan">
      <formula>0.7</formula>
    </cfRule>
    <cfRule type="containsBlanks" dxfId="333" priority="2">
      <formula>LEN(TRIM(W13))=0</formula>
    </cfRule>
    <cfRule type="cellIs" dxfId="332" priority="3" stopIfTrue="1" operator="equal">
      <formula>"100%"</formula>
    </cfRule>
    <cfRule type="cellIs" dxfId="331" priority="4" stopIfTrue="1" operator="lessThan">
      <formula>0.5</formula>
    </cfRule>
    <cfRule type="cellIs" dxfId="330" priority="5" stopIfTrue="1" operator="between">
      <formula>0.5</formula>
      <formula>0.7</formula>
    </cfRule>
    <cfRule type="cellIs" dxfId="329" priority="6" stopIfTrue="1" operator="between">
      <formula>0.7</formula>
      <formula>1.2</formula>
    </cfRule>
    <cfRule type="cellIs" dxfId="328" priority="7" stopIfTrue="1" operator="greaterThanOrEqual">
      <formula>1.2</formula>
    </cfRule>
    <cfRule type="containsBlanks" dxfId="327" priority="8" stopIfTrue="1">
      <formula>LEN(TRIM(W13))=0</formula>
    </cfRule>
    <cfRule type="cellIs" dxfId="326" priority="9" stopIfTrue="1" operator="between">
      <formula>0.7</formula>
      <formula>1.2</formula>
    </cfRule>
    <cfRule type="cellIs" dxfId="325" priority="10" stopIfTrue="1" operator="greaterThanOrEqual">
      <formula>1.2</formula>
    </cfRule>
    <cfRule type="containsBlanks" dxfId="324" priority="11" stopIfTrue="1">
      <formula>LEN(TRIM(W13))=0</formula>
    </cfRule>
    <cfRule type="cellIs" dxfId="323" priority="15" stopIfTrue="1" operator="between">
      <formula>0.7</formula>
      <formula>1.2</formula>
    </cfRule>
    <cfRule type="cellIs" dxfId="322" priority="12" stopIfTrue="1" operator="equal">
      <formula>"100%"</formula>
    </cfRule>
    <cfRule type="cellIs" dxfId="321" priority="13" stopIfTrue="1" operator="lessThan">
      <formula>0.5</formula>
    </cfRule>
    <cfRule type="cellIs" dxfId="320" priority="14" stopIfTrue="1" operator="between">
      <formula>0.5</formula>
      <formula>0.7</formula>
    </cfRule>
  </conditionalFormatting>
  <conditionalFormatting sqref="W13:W15">
    <cfRule type="cellIs" dxfId="319" priority="18" stopIfTrue="1" operator="lessThan">
      <formula>0.5</formula>
    </cfRule>
    <cfRule type="containsBlanks" dxfId="318" priority="16">
      <formula>LEN(TRIM(W13))=0</formula>
    </cfRule>
    <cfRule type="cellIs" dxfId="317" priority="17" stopIfTrue="1" operator="equal">
      <formula>"100%"</formula>
    </cfRule>
    <cfRule type="cellIs" dxfId="316" priority="28" stopIfTrue="1" operator="greaterThanOrEqual">
      <formula>1.2</formula>
    </cfRule>
    <cfRule type="cellIs" dxfId="315" priority="19" stopIfTrue="1" operator="between">
      <formula>0.5</formula>
      <formula>0.7</formula>
    </cfRule>
    <cfRule type="containsBlanks" dxfId="314" priority="29" stopIfTrue="1">
      <formula>LEN(TRIM(W13))=0</formula>
    </cfRule>
  </conditionalFormatting>
  <conditionalFormatting sqref="W13:W115">
    <cfRule type="cellIs" dxfId="313" priority="27" stopIfTrue="1" operator="greaterThan">
      <formula>0.7</formula>
    </cfRule>
  </conditionalFormatting>
  <conditionalFormatting sqref="W16">
    <cfRule type="cellIs" dxfId="312" priority="367" stopIfTrue="1" operator="between">
      <formula>0.7</formula>
      <formula>1.2</formula>
    </cfRule>
    <cfRule type="cellIs" dxfId="311" priority="368" stopIfTrue="1" operator="greaterThanOrEqual">
      <formula>1.2</formula>
    </cfRule>
    <cfRule type="containsBlanks" dxfId="310" priority="369" stopIfTrue="1">
      <formula>LEN(TRIM(W16))=0</formula>
    </cfRule>
  </conditionalFormatting>
  <conditionalFormatting sqref="W16:W115">
    <cfRule type="cellIs" dxfId="309" priority="65" stopIfTrue="1" operator="lessThan">
      <formula>0.5</formula>
    </cfRule>
    <cfRule type="cellIs" dxfId="308" priority="66" stopIfTrue="1" operator="between">
      <formula>0.5</formula>
      <formula>0.7</formula>
    </cfRule>
    <cfRule type="containsBlanks" dxfId="307" priority="479" stopIfTrue="1">
      <formula>LEN(TRIM(W16))=0</formula>
    </cfRule>
    <cfRule type="cellIs" dxfId="306" priority="478" stopIfTrue="1" operator="greaterThanOrEqual">
      <formula>1.2</formula>
    </cfRule>
    <cfRule type="cellIs" dxfId="305" priority="477" stopIfTrue="1" operator="greaterThan">
      <formula>0.7</formula>
    </cfRule>
    <cfRule type="cellIs" dxfId="304" priority="364" stopIfTrue="1" operator="between">
      <formula>0.7</formula>
      <formula>1.2</formula>
    </cfRule>
    <cfRule type="cellIs" dxfId="303" priority="365" stopIfTrue="1" operator="greaterThanOrEqual">
      <formula>1.2</formula>
    </cfRule>
    <cfRule type="containsBlanks" dxfId="302" priority="460">
      <formula>LEN(TRIM(W16))=0</formula>
    </cfRule>
    <cfRule type="cellIs" dxfId="301" priority="64" stopIfTrue="1" operator="equal">
      <formula>"100%"</formula>
    </cfRule>
    <cfRule type="containsBlanks" dxfId="300" priority="63">
      <formula>LEN(TRIM(W16))=0</formula>
    </cfRule>
    <cfRule type="containsBlanks" dxfId="299" priority="366" stopIfTrue="1">
      <formula>LEN(TRIM(W16))=0</formula>
    </cfRule>
  </conditionalFormatting>
  <conditionalFormatting sqref="W17:W115">
    <cfRule type="containsBlanks" dxfId="298" priority="363" stopIfTrue="1">
      <formula>LEN(TRIM(W17))=0</formula>
    </cfRule>
    <cfRule type="cellIs" dxfId="297" priority="362" stopIfTrue="1" operator="greaterThanOrEqual">
      <formula>1.2</formula>
    </cfRule>
    <cfRule type="cellIs" dxfId="296" priority="361" stopIfTrue="1" operator="between">
      <formula>0.7</formula>
      <formula>1.2</formula>
    </cfRule>
  </conditionalFormatting>
  <conditionalFormatting sqref="W18:W19">
    <cfRule type="cellIs" dxfId="295" priority="359" stopIfTrue="1" operator="greaterThanOrEqual">
      <formula>1.2</formula>
    </cfRule>
    <cfRule type="cellIs" dxfId="294" priority="358" stopIfTrue="1" operator="between">
      <formula>0.7</formula>
      <formula>1.2</formula>
    </cfRule>
    <cfRule type="containsBlanks" dxfId="293" priority="360" stopIfTrue="1">
      <formula>LEN(TRIM(W18))=0</formula>
    </cfRule>
  </conditionalFormatting>
  <conditionalFormatting sqref="W19:W20">
    <cfRule type="containsBlanks" dxfId="292" priority="357" stopIfTrue="1">
      <formula>LEN(TRIM(W19))=0</formula>
    </cfRule>
    <cfRule type="cellIs" dxfId="291" priority="356" stopIfTrue="1" operator="greaterThanOrEqual">
      <formula>1.2</formula>
    </cfRule>
    <cfRule type="cellIs" dxfId="290" priority="355" stopIfTrue="1" operator="between">
      <formula>0.7</formula>
      <formula>1.2</formula>
    </cfRule>
  </conditionalFormatting>
  <conditionalFormatting sqref="W20:W21">
    <cfRule type="containsBlanks" dxfId="289" priority="354" stopIfTrue="1">
      <formula>LEN(TRIM(W20))=0</formula>
    </cfRule>
    <cfRule type="cellIs" dxfId="288" priority="352" stopIfTrue="1" operator="between">
      <formula>0.7</formula>
      <formula>1.2</formula>
    </cfRule>
    <cfRule type="cellIs" dxfId="287" priority="353" stopIfTrue="1" operator="greaterThanOrEqual">
      <formula>1.2</formula>
    </cfRule>
  </conditionalFormatting>
  <conditionalFormatting sqref="W21:W22">
    <cfRule type="cellIs" dxfId="286" priority="349" stopIfTrue="1" operator="between">
      <formula>0.7</formula>
      <formula>1.2</formula>
    </cfRule>
    <cfRule type="cellIs" dxfId="285" priority="350" stopIfTrue="1" operator="greaterThanOrEqual">
      <formula>1.2</formula>
    </cfRule>
    <cfRule type="containsBlanks" dxfId="284" priority="351" stopIfTrue="1">
      <formula>LEN(TRIM(W21))=0</formula>
    </cfRule>
  </conditionalFormatting>
  <conditionalFormatting sqref="W21:W115">
    <cfRule type="cellIs" dxfId="283" priority="466" stopIfTrue="1" operator="greaterThanOrEqual">
      <formula>1.2</formula>
    </cfRule>
    <cfRule type="containsBlanks" dxfId="282" priority="467" stopIfTrue="1">
      <formula>LEN(TRIM(W21))=0</formula>
    </cfRule>
  </conditionalFormatting>
  <conditionalFormatting sqref="W22:W23">
    <cfRule type="containsBlanks" dxfId="281" priority="348" stopIfTrue="1">
      <formula>LEN(TRIM(W22))=0</formula>
    </cfRule>
    <cfRule type="cellIs" dxfId="280" priority="347" stopIfTrue="1" operator="greaterThanOrEqual">
      <formula>1.2</formula>
    </cfRule>
    <cfRule type="cellIs" dxfId="279" priority="346" stopIfTrue="1" operator="between">
      <formula>0.7</formula>
      <formula>1.2</formula>
    </cfRule>
  </conditionalFormatting>
  <conditionalFormatting sqref="W23:W24">
    <cfRule type="containsBlanks" dxfId="278" priority="345" stopIfTrue="1">
      <formula>LEN(TRIM(W23))=0</formula>
    </cfRule>
    <cfRule type="cellIs" dxfId="277" priority="344" stopIfTrue="1" operator="greaterThanOrEqual">
      <formula>1.2</formula>
    </cfRule>
    <cfRule type="cellIs" dxfId="276" priority="343" stopIfTrue="1" operator="between">
      <formula>0.7</formula>
      <formula>1.2</formula>
    </cfRule>
  </conditionalFormatting>
  <conditionalFormatting sqref="W24:W25">
    <cfRule type="containsBlanks" dxfId="275" priority="342" stopIfTrue="1">
      <formula>LEN(TRIM(W24))=0</formula>
    </cfRule>
    <cfRule type="cellIs" dxfId="274" priority="341" stopIfTrue="1" operator="greaterThanOrEqual">
      <formula>1.2</formula>
    </cfRule>
    <cfRule type="cellIs" dxfId="273" priority="340" stopIfTrue="1" operator="between">
      <formula>0.7</formula>
      <formula>1.2</formula>
    </cfRule>
  </conditionalFormatting>
  <conditionalFormatting sqref="W25:W26">
    <cfRule type="containsBlanks" dxfId="272" priority="339" stopIfTrue="1">
      <formula>LEN(TRIM(W25))=0</formula>
    </cfRule>
    <cfRule type="cellIs" dxfId="271" priority="338" stopIfTrue="1" operator="greaterThanOrEqual">
      <formula>1.2</formula>
    </cfRule>
    <cfRule type="cellIs" dxfId="270" priority="337" stopIfTrue="1" operator="between">
      <formula>0.7</formula>
      <formula>1.2</formula>
    </cfRule>
  </conditionalFormatting>
  <conditionalFormatting sqref="W26:W27">
    <cfRule type="containsBlanks" dxfId="269" priority="336" stopIfTrue="1">
      <formula>LEN(TRIM(W26))=0</formula>
    </cfRule>
    <cfRule type="cellIs" dxfId="268" priority="335" stopIfTrue="1" operator="greaterThanOrEqual">
      <formula>1.2</formula>
    </cfRule>
    <cfRule type="cellIs" dxfId="267" priority="334" stopIfTrue="1" operator="between">
      <formula>0.7</formula>
      <formula>1.2</formula>
    </cfRule>
  </conditionalFormatting>
  <conditionalFormatting sqref="W27:W28">
    <cfRule type="containsBlanks" dxfId="266" priority="333" stopIfTrue="1">
      <formula>LEN(TRIM(W27))=0</formula>
    </cfRule>
    <cfRule type="cellIs" dxfId="265" priority="332" stopIfTrue="1" operator="greaterThanOrEqual">
      <formula>1.2</formula>
    </cfRule>
    <cfRule type="cellIs" dxfId="264" priority="331" stopIfTrue="1" operator="between">
      <formula>0.7</formula>
      <formula>1.2</formula>
    </cfRule>
  </conditionalFormatting>
  <conditionalFormatting sqref="W28:W29">
    <cfRule type="containsBlanks" dxfId="263" priority="330" stopIfTrue="1">
      <formula>LEN(TRIM(W28))=0</formula>
    </cfRule>
    <cfRule type="cellIs" dxfId="262" priority="329" stopIfTrue="1" operator="greaterThanOrEqual">
      <formula>1.2</formula>
    </cfRule>
    <cfRule type="cellIs" dxfId="261" priority="328" stopIfTrue="1" operator="between">
      <formula>0.7</formula>
      <formula>1.2</formula>
    </cfRule>
  </conditionalFormatting>
  <conditionalFormatting sqref="W29:W30">
    <cfRule type="containsBlanks" dxfId="260" priority="327" stopIfTrue="1">
      <formula>LEN(TRIM(W29))=0</formula>
    </cfRule>
    <cfRule type="cellIs" dxfId="259" priority="326" stopIfTrue="1" operator="greaterThanOrEqual">
      <formula>1.2</formula>
    </cfRule>
    <cfRule type="cellIs" dxfId="258" priority="325" stopIfTrue="1" operator="between">
      <formula>0.7</formula>
      <formula>1.2</formula>
    </cfRule>
  </conditionalFormatting>
  <conditionalFormatting sqref="W30:W31">
    <cfRule type="containsBlanks" dxfId="257" priority="324" stopIfTrue="1">
      <formula>LEN(TRIM(W30))=0</formula>
    </cfRule>
    <cfRule type="cellIs" dxfId="256" priority="323" stopIfTrue="1" operator="greaterThanOrEqual">
      <formula>1.2</formula>
    </cfRule>
    <cfRule type="cellIs" dxfId="255" priority="322" stopIfTrue="1" operator="between">
      <formula>0.7</formula>
      <formula>1.2</formula>
    </cfRule>
  </conditionalFormatting>
  <conditionalFormatting sqref="W31:W32">
    <cfRule type="containsBlanks" dxfId="254" priority="321" stopIfTrue="1">
      <formula>LEN(TRIM(W31))=0</formula>
    </cfRule>
    <cfRule type="cellIs" dxfId="253" priority="320" stopIfTrue="1" operator="greaterThanOrEqual">
      <formula>1.2</formula>
    </cfRule>
    <cfRule type="cellIs" dxfId="252" priority="319" stopIfTrue="1" operator="between">
      <formula>0.7</formula>
      <formula>1.2</formula>
    </cfRule>
  </conditionalFormatting>
  <conditionalFormatting sqref="W32:W33">
    <cfRule type="containsBlanks" dxfId="251" priority="318" stopIfTrue="1">
      <formula>LEN(TRIM(W32))=0</formula>
    </cfRule>
    <cfRule type="cellIs" dxfId="250" priority="317" stopIfTrue="1" operator="greaterThanOrEqual">
      <formula>1.2</formula>
    </cfRule>
    <cfRule type="cellIs" dxfId="249" priority="316" stopIfTrue="1" operator="between">
      <formula>0.7</formula>
      <formula>1.2</formula>
    </cfRule>
  </conditionalFormatting>
  <conditionalFormatting sqref="W33:W34">
    <cfRule type="containsBlanks" dxfId="248" priority="315" stopIfTrue="1">
      <formula>LEN(TRIM(W33))=0</formula>
    </cfRule>
    <cfRule type="cellIs" dxfId="247" priority="314" stopIfTrue="1" operator="greaterThanOrEqual">
      <formula>1.2</formula>
    </cfRule>
    <cfRule type="cellIs" dxfId="246" priority="313" stopIfTrue="1" operator="between">
      <formula>0.7</formula>
      <formula>1.2</formula>
    </cfRule>
  </conditionalFormatting>
  <conditionalFormatting sqref="W34:W35">
    <cfRule type="cellIs" dxfId="245" priority="311" stopIfTrue="1" operator="greaterThanOrEqual">
      <formula>1.2</formula>
    </cfRule>
    <cfRule type="containsBlanks" dxfId="244" priority="312" stopIfTrue="1">
      <formula>LEN(TRIM(W34))=0</formula>
    </cfRule>
    <cfRule type="cellIs" dxfId="243" priority="310" stopIfTrue="1" operator="between">
      <formula>0.7</formula>
      <formula>1.2</formula>
    </cfRule>
  </conditionalFormatting>
  <conditionalFormatting sqref="W35:W36">
    <cfRule type="cellIs" dxfId="242" priority="307" stopIfTrue="1" operator="between">
      <formula>0.7</formula>
      <formula>1.2</formula>
    </cfRule>
    <cfRule type="containsBlanks" dxfId="241" priority="309" stopIfTrue="1">
      <formula>LEN(TRIM(W35))=0</formula>
    </cfRule>
    <cfRule type="cellIs" dxfId="240" priority="308" stopIfTrue="1" operator="greaterThanOrEqual">
      <formula>1.2</formula>
    </cfRule>
  </conditionalFormatting>
  <conditionalFormatting sqref="W36:W37">
    <cfRule type="cellIs" dxfId="239" priority="304" stopIfTrue="1" operator="between">
      <formula>0.7</formula>
      <formula>1.2</formula>
    </cfRule>
    <cfRule type="containsBlanks" dxfId="238" priority="306" stopIfTrue="1">
      <formula>LEN(TRIM(W36))=0</formula>
    </cfRule>
    <cfRule type="cellIs" dxfId="237" priority="305" stopIfTrue="1" operator="greaterThanOrEqual">
      <formula>1.2</formula>
    </cfRule>
  </conditionalFormatting>
  <conditionalFormatting sqref="W37:W38">
    <cfRule type="cellIs" dxfId="236" priority="302" stopIfTrue="1" operator="greaterThanOrEqual">
      <formula>1.2</formula>
    </cfRule>
    <cfRule type="cellIs" dxfId="235" priority="301" stopIfTrue="1" operator="between">
      <formula>0.7</formula>
      <formula>1.2</formula>
    </cfRule>
    <cfRule type="containsBlanks" dxfId="234" priority="303" stopIfTrue="1">
      <formula>LEN(TRIM(W37))=0</formula>
    </cfRule>
  </conditionalFormatting>
  <conditionalFormatting sqref="W38:W39">
    <cfRule type="cellIs" dxfId="233" priority="299" stopIfTrue="1" operator="greaterThanOrEqual">
      <formula>1.2</formula>
    </cfRule>
    <cfRule type="cellIs" dxfId="232" priority="298" stopIfTrue="1" operator="between">
      <formula>0.7</formula>
      <formula>1.2</formula>
    </cfRule>
    <cfRule type="containsBlanks" dxfId="231" priority="300" stopIfTrue="1">
      <formula>LEN(TRIM(W38))=0</formula>
    </cfRule>
  </conditionalFormatting>
  <conditionalFormatting sqref="W39:W40">
    <cfRule type="cellIs" dxfId="230" priority="295" stopIfTrue="1" operator="between">
      <formula>0.7</formula>
      <formula>1.2</formula>
    </cfRule>
    <cfRule type="cellIs" dxfId="229" priority="296" stopIfTrue="1" operator="greaterThanOrEqual">
      <formula>1.2</formula>
    </cfRule>
    <cfRule type="containsBlanks" dxfId="228" priority="297" stopIfTrue="1">
      <formula>LEN(TRIM(W39))=0</formula>
    </cfRule>
  </conditionalFormatting>
  <conditionalFormatting sqref="W40:W41">
    <cfRule type="cellIs" dxfId="227" priority="293" stopIfTrue="1" operator="greaterThanOrEqual">
      <formula>1.2</formula>
    </cfRule>
    <cfRule type="containsBlanks" dxfId="226" priority="294" stopIfTrue="1">
      <formula>LEN(TRIM(W40))=0</formula>
    </cfRule>
    <cfRule type="cellIs" dxfId="225" priority="292" stopIfTrue="1" operator="between">
      <formula>0.7</formula>
      <formula>1.2</formula>
    </cfRule>
  </conditionalFormatting>
  <conditionalFormatting sqref="W41:W42">
    <cfRule type="cellIs" dxfId="224" priority="290" stopIfTrue="1" operator="greaterThanOrEqual">
      <formula>1.2</formula>
    </cfRule>
    <cfRule type="containsBlanks" dxfId="223" priority="291" stopIfTrue="1">
      <formula>LEN(TRIM(W41))=0</formula>
    </cfRule>
    <cfRule type="cellIs" dxfId="222" priority="289" stopIfTrue="1" operator="between">
      <formula>0.7</formula>
      <formula>1.2</formula>
    </cfRule>
  </conditionalFormatting>
  <conditionalFormatting sqref="W42:W43">
    <cfRule type="containsBlanks" dxfId="221" priority="288" stopIfTrue="1">
      <formula>LEN(TRIM(W42))=0</formula>
    </cfRule>
    <cfRule type="cellIs" dxfId="220" priority="287" stopIfTrue="1" operator="greaterThanOrEqual">
      <formula>1.2</formula>
    </cfRule>
    <cfRule type="cellIs" dxfId="219" priority="286" stopIfTrue="1" operator="between">
      <formula>0.7</formula>
      <formula>1.2</formula>
    </cfRule>
  </conditionalFormatting>
  <conditionalFormatting sqref="W43:W44">
    <cfRule type="cellIs" dxfId="218" priority="284" stopIfTrue="1" operator="greaterThanOrEqual">
      <formula>1.2</formula>
    </cfRule>
    <cfRule type="containsBlanks" dxfId="217" priority="285" stopIfTrue="1">
      <formula>LEN(TRIM(W43))=0</formula>
    </cfRule>
    <cfRule type="cellIs" dxfId="216" priority="283" stopIfTrue="1" operator="between">
      <formula>0.7</formula>
      <formula>1.2</formula>
    </cfRule>
  </conditionalFormatting>
  <conditionalFormatting sqref="W44:W45">
    <cfRule type="cellIs" dxfId="215" priority="280" stopIfTrue="1" operator="between">
      <formula>0.7</formula>
      <formula>1.2</formula>
    </cfRule>
    <cfRule type="cellIs" dxfId="214" priority="281" stopIfTrue="1" operator="greaterThanOrEqual">
      <formula>1.2</formula>
    </cfRule>
    <cfRule type="containsBlanks" dxfId="213" priority="282" stopIfTrue="1">
      <formula>LEN(TRIM(W44))=0</formula>
    </cfRule>
  </conditionalFormatting>
  <conditionalFormatting sqref="W45:W46">
    <cfRule type="cellIs" dxfId="212" priority="278" stopIfTrue="1" operator="greaterThanOrEqual">
      <formula>1.2</formula>
    </cfRule>
    <cfRule type="cellIs" dxfId="211" priority="277" stopIfTrue="1" operator="between">
      <formula>0.7</formula>
      <formula>1.2</formula>
    </cfRule>
    <cfRule type="containsBlanks" dxfId="210" priority="279" stopIfTrue="1">
      <formula>LEN(TRIM(W45))=0</formula>
    </cfRule>
  </conditionalFormatting>
  <conditionalFormatting sqref="W46:W47">
    <cfRule type="cellIs" dxfId="209" priority="274" stopIfTrue="1" operator="between">
      <formula>0.7</formula>
      <formula>1.2</formula>
    </cfRule>
    <cfRule type="containsBlanks" dxfId="208" priority="276" stopIfTrue="1">
      <formula>LEN(TRIM(W46))=0</formula>
    </cfRule>
    <cfRule type="cellIs" dxfId="207" priority="275" stopIfTrue="1" operator="greaterThanOrEqual">
      <formula>1.2</formula>
    </cfRule>
  </conditionalFormatting>
  <conditionalFormatting sqref="W47:W48">
    <cfRule type="containsBlanks" dxfId="206" priority="273" stopIfTrue="1">
      <formula>LEN(TRIM(W47))=0</formula>
    </cfRule>
    <cfRule type="cellIs" dxfId="205" priority="272" stopIfTrue="1" operator="greaterThanOrEqual">
      <formula>1.2</formula>
    </cfRule>
    <cfRule type="cellIs" dxfId="204" priority="271" stopIfTrue="1" operator="between">
      <formula>0.7</formula>
      <formula>1.2</formula>
    </cfRule>
  </conditionalFormatting>
  <conditionalFormatting sqref="W48:W49">
    <cfRule type="containsBlanks" dxfId="203" priority="270" stopIfTrue="1">
      <formula>LEN(TRIM(W48))=0</formula>
    </cfRule>
    <cfRule type="cellIs" dxfId="202" priority="269" stopIfTrue="1" operator="greaterThanOrEqual">
      <formula>1.2</formula>
    </cfRule>
    <cfRule type="cellIs" dxfId="201" priority="268" stopIfTrue="1" operator="between">
      <formula>0.7</formula>
      <formula>1.2</formula>
    </cfRule>
  </conditionalFormatting>
  <conditionalFormatting sqref="W49:W50">
    <cfRule type="containsBlanks" dxfId="200" priority="267" stopIfTrue="1">
      <formula>LEN(TRIM(W49))=0</formula>
    </cfRule>
    <cfRule type="cellIs" dxfId="199" priority="266" stopIfTrue="1" operator="greaterThanOrEqual">
      <formula>1.2</formula>
    </cfRule>
    <cfRule type="cellIs" dxfId="198" priority="265" stopIfTrue="1" operator="between">
      <formula>0.7</formula>
      <formula>1.2</formula>
    </cfRule>
  </conditionalFormatting>
  <conditionalFormatting sqref="W50:W51">
    <cfRule type="containsBlanks" dxfId="197" priority="264" stopIfTrue="1">
      <formula>LEN(TRIM(W50))=0</formula>
    </cfRule>
    <cfRule type="cellIs" dxfId="196" priority="263" stopIfTrue="1" operator="greaterThanOrEqual">
      <formula>1.2</formula>
    </cfRule>
    <cfRule type="cellIs" dxfId="195" priority="262" stopIfTrue="1" operator="between">
      <formula>0.7</formula>
      <formula>1.2</formula>
    </cfRule>
  </conditionalFormatting>
  <conditionalFormatting sqref="W51:W52">
    <cfRule type="containsBlanks" dxfId="194" priority="261" stopIfTrue="1">
      <formula>LEN(TRIM(W51))=0</formula>
    </cfRule>
    <cfRule type="cellIs" dxfId="193" priority="260" stopIfTrue="1" operator="greaterThanOrEqual">
      <formula>1.2</formula>
    </cfRule>
    <cfRule type="cellIs" dxfId="192" priority="259" stopIfTrue="1" operator="between">
      <formula>0.7</formula>
      <formula>1.2</formula>
    </cfRule>
  </conditionalFormatting>
  <conditionalFormatting sqref="W52:W53">
    <cfRule type="containsBlanks" dxfId="191" priority="258" stopIfTrue="1">
      <formula>LEN(TRIM(W52))=0</formula>
    </cfRule>
    <cfRule type="cellIs" dxfId="190" priority="257" stopIfTrue="1" operator="greaterThanOrEqual">
      <formula>1.2</formula>
    </cfRule>
    <cfRule type="cellIs" dxfId="189" priority="256" stopIfTrue="1" operator="between">
      <formula>0.7</formula>
      <formula>1.2</formula>
    </cfRule>
  </conditionalFormatting>
  <conditionalFormatting sqref="W53:W54">
    <cfRule type="containsBlanks" dxfId="188" priority="255" stopIfTrue="1">
      <formula>LEN(TRIM(W53))=0</formula>
    </cfRule>
    <cfRule type="cellIs" dxfId="187" priority="254" stopIfTrue="1" operator="greaterThanOrEqual">
      <formula>1.2</formula>
    </cfRule>
    <cfRule type="cellIs" dxfId="186" priority="253" stopIfTrue="1" operator="between">
      <formula>0.7</formula>
      <formula>1.2</formula>
    </cfRule>
  </conditionalFormatting>
  <conditionalFormatting sqref="W54:W55">
    <cfRule type="containsBlanks" dxfId="185" priority="252" stopIfTrue="1">
      <formula>LEN(TRIM(W54))=0</formula>
    </cfRule>
    <cfRule type="cellIs" dxfId="184" priority="251" stopIfTrue="1" operator="greaterThanOrEqual">
      <formula>1.2</formula>
    </cfRule>
    <cfRule type="cellIs" dxfId="183" priority="250" stopIfTrue="1" operator="between">
      <formula>0.7</formula>
      <formula>1.2</formula>
    </cfRule>
  </conditionalFormatting>
  <conditionalFormatting sqref="W55:W56">
    <cfRule type="containsBlanks" dxfId="182" priority="249" stopIfTrue="1">
      <formula>LEN(TRIM(W55))=0</formula>
    </cfRule>
    <cfRule type="cellIs" dxfId="181" priority="248" stopIfTrue="1" operator="greaterThanOrEqual">
      <formula>1.2</formula>
    </cfRule>
    <cfRule type="cellIs" dxfId="180" priority="247" stopIfTrue="1" operator="between">
      <formula>0.7</formula>
      <formula>1.2</formula>
    </cfRule>
  </conditionalFormatting>
  <conditionalFormatting sqref="W56:W57">
    <cfRule type="containsBlanks" dxfId="179" priority="246" stopIfTrue="1">
      <formula>LEN(TRIM(W56))=0</formula>
    </cfRule>
    <cfRule type="cellIs" dxfId="178" priority="245" stopIfTrue="1" operator="greaterThanOrEqual">
      <formula>1.2</formula>
    </cfRule>
    <cfRule type="cellIs" dxfId="177" priority="244" stopIfTrue="1" operator="between">
      <formula>0.7</formula>
      <formula>1.2</formula>
    </cfRule>
  </conditionalFormatting>
  <conditionalFormatting sqref="W57:W58">
    <cfRule type="containsBlanks" dxfId="176" priority="243" stopIfTrue="1">
      <formula>LEN(TRIM(W57))=0</formula>
    </cfRule>
    <cfRule type="cellIs" dxfId="175" priority="242" stopIfTrue="1" operator="greaterThanOrEqual">
      <formula>1.2</formula>
    </cfRule>
    <cfRule type="cellIs" dxfId="174" priority="241" stopIfTrue="1" operator="between">
      <formula>0.7</formula>
      <formula>1.2</formula>
    </cfRule>
  </conditionalFormatting>
  <conditionalFormatting sqref="W58:W59">
    <cfRule type="containsBlanks" dxfId="173" priority="240" stopIfTrue="1">
      <formula>LEN(TRIM(W58))=0</formula>
    </cfRule>
    <cfRule type="cellIs" dxfId="172" priority="239" stopIfTrue="1" operator="greaterThanOrEqual">
      <formula>1.2</formula>
    </cfRule>
    <cfRule type="cellIs" dxfId="171" priority="238" stopIfTrue="1" operator="between">
      <formula>0.7</formula>
      <formula>1.2</formula>
    </cfRule>
  </conditionalFormatting>
  <conditionalFormatting sqref="W59:W60">
    <cfRule type="containsBlanks" dxfId="170" priority="237" stopIfTrue="1">
      <formula>LEN(TRIM(W59))=0</formula>
    </cfRule>
    <cfRule type="cellIs" dxfId="169" priority="236" stopIfTrue="1" operator="greaterThanOrEqual">
      <formula>1.2</formula>
    </cfRule>
    <cfRule type="cellIs" dxfId="168" priority="235" stopIfTrue="1" operator="between">
      <formula>0.7</formula>
      <formula>1.2</formula>
    </cfRule>
  </conditionalFormatting>
  <conditionalFormatting sqref="W60:W61">
    <cfRule type="containsBlanks" dxfId="167" priority="234" stopIfTrue="1">
      <formula>LEN(TRIM(W60))=0</formula>
    </cfRule>
    <cfRule type="cellIs" dxfId="166" priority="233" stopIfTrue="1" operator="greaterThanOrEqual">
      <formula>1.2</formula>
    </cfRule>
    <cfRule type="cellIs" dxfId="165" priority="232" stopIfTrue="1" operator="between">
      <formula>0.7</formula>
      <formula>1.2</formula>
    </cfRule>
  </conditionalFormatting>
  <conditionalFormatting sqref="W61:W62">
    <cfRule type="cellIs" dxfId="164" priority="229" stopIfTrue="1" operator="between">
      <formula>0.7</formula>
      <formula>1.2</formula>
    </cfRule>
    <cfRule type="containsBlanks" dxfId="163" priority="231" stopIfTrue="1">
      <formula>LEN(TRIM(W61))=0</formula>
    </cfRule>
    <cfRule type="cellIs" dxfId="162" priority="230" stopIfTrue="1" operator="greaterThanOrEqual">
      <formula>1.2</formula>
    </cfRule>
  </conditionalFormatting>
  <conditionalFormatting sqref="W62:W63">
    <cfRule type="cellIs" dxfId="161" priority="227" stopIfTrue="1" operator="greaterThanOrEqual">
      <formula>1.2</formula>
    </cfRule>
    <cfRule type="containsBlanks" dxfId="160" priority="228" stopIfTrue="1">
      <formula>LEN(TRIM(W62))=0</formula>
    </cfRule>
    <cfRule type="cellIs" dxfId="159" priority="226" stopIfTrue="1" operator="between">
      <formula>0.7</formula>
      <formula>1.2</formula>
    </cfRule>
  </conditionalFormatting>
  <conditionalFormatting sqref="W63:W64">
    <cfRule type="cellIs" dxfId="158" priority="223" stopIfTrue="1" operator="between">
      <formula>0.7</formula>
      <formula>1.2</formula>
    </cfRule>
    <cfRule type="containsBlanks" dxfId="157" priority="225" stopIfTrue="1">
      <formula>LEN(TRIM(W63))=0</formula>
    </cfRule>
    <cfRule type="cellIs" dxfId="156" priority="224" stopIfTrue="1" operator="greaterThanOrEqual">
      <formula>1.2</formula>
    </cfRule>
  </conditionalFormatting>
  <conditionalFormatting sqref="W64:W65">
    <cfRule type="cellIs" dxfId="155" priority="220" stopIfTrue="1" operator="between">
      <formula>0.7</formula>
      <formula>1.2</formula>
    </cfRule>
    <cfRule type="containsBlanks" dxfId="154" priority="222" stopIfTrue="1">
      <formula>LEN(TRIM(W64))=0</formula>
    </cfRule>
    <cfRule type="cellIs" dxfId="153" priority="221" stopIfTrue="1" operator="greaterThanOrEqual">
      <formula>1.2</formula>
    </cfRule>
  </conditionalFormatting>
  <conditionalFormatting sqref="W65:W66">
    <cfRule type="containsBlanks" dxfId="152" priority="219" stopIfTrue="1">
      <formula>LEN(TRIM(W65))=0</formula>
    </cfRule>
    <cfRule type="cellIs" dxfId="151" priority="218" stopIfTrue="1" operator="greaterThanOrEqual">
      <formula>1.2</formula>
    </cfRule>
    <cfRule type="cellIs" dxfId="150" priority="217" stopIfTrue="1" operator="between">
      <formula>0.7</formula>
      <formula>1.2</formula>
    </cfRule>
  </conditionalFormatting>
  <conditionalFormatting sqref="W66:W67">
    <cfRule type="containsBlanks" dxfId="149" priority="216" stopIfTrue="1">
      <formula>LEN(TRIM(W66))=0</formula>
    </cfRule>
    <cfRule type="cellIs" dxfId="148" priority="215" stopIfTrue="1" operator="greaterThanOrEqual">
      <formula>1.2</formula>
    </cfRule>
    <cfRule type="cellIs" dxfId="147" priority="214" stopIfTrue="1" operator="between">
      <formula>0.7</formula>
      <formula>1.2</formula>
    </cfRule>
  </conditionalFormatting>
  <conditionalFormatting sqref="W67:W68">
    <cfRule type="containsBlanks" dxfId="146" priority="213" stopIfTrue="1">
      <formula>LEN(TRIM(W67))=0</formula>
    </cfRule>
    <cfRule type="cellIs" dxfId="145" priority="212" stopIfTrue="1" operator="greaterThanOrEqual">
      <formula>1.2</formula>
    </cfRule>
    <cfRule type="cellIs" dxfId="144" priority="211" stopIfTrue="1" operator="between">
      <formula>0.7</formula>
      <formula>1.2</formula>
    </cfRule>
  </conditionalFormatting>
  <conditionalFormatting sqref="W68:W69">
    <cfRule type="containsBlanks" dxfId="143" priority="210" stopIfTrue="1">
      <formula>LEN(TRIM(W68))=0</formula>
    </cfRule>
    <cfRule type="cellIs" dxfId="142" priority="209" stopIfTrue="1" operator="greaterThanOrEqual">
      <formula>1.2</formula>
    </cfRule>
    <cfRule type="cellIs" dxfId="141" priority="208" stopIfTrue="1" operator="between">
      <formula>0.7</formula>
      <formula>1.2</formula>
    </cfRule>
  </conditionalFormatting>
  <conditionalFormatting sqref="W69:W70">
    <cfRule type="cellIs" dxfId="140" priority="205" stopIfTrue="1" operator="between">
      <formula>0.7</formula>
      <formula>1.2</formula>
    </cfRule>
    <cfRule type="cellIs" dxfId="139" priority="206" stopIfTrue="1" operator="greaterThanOrEqual">
      <formula>1.2</formula>
    </cfRule>
    <cfRule type="containsBlanks" dxfId="138" priority="207" stopIfTrue="1">
      <formula>LEN(TRIM(W69))=0</formula>
    </cfRule>
  </conditionalFormatting>
  <conditionalFormatting sqref="W70:W71">
    <cfRule type="containsBlanks" dxfId="137" priority="204" stopIfTrue="1">
      <formula>LEN(TRIM(W70))=0</formula>
    </cfRule>
    <cfRule type="cellIs" dxfId="136" priority="203" stopIfTrue="1" operator="greaterThanOrEqual">
      <formula>1.2</formula>
    </cfRule>
    <cfRule type="cellIs" dxfId="135" priority="202" stopIfTrue="1" operator="between">
      <formula>0.7</formula>
      <formula>1.2</formula>
    </cfRule>
  </conditionalFormatting>
  <conditionalFormatting sqref="W71:W72">
    <cfRule type="containsBlanks" dxfId="134" priority="201" stopIfTrue="1">
      <formula>LEN(TRIM(W71))=0</formula>
    </cfRule>
    <cfRule type="cellIs" dxfId="133" priority="200" stopIfTrue="1" operator="greaterThanOrEqual">
      <formula>1.2</formula>
    </cfRule>
    <cfRule type="cellIs" dxfId="132" priority="199" stopIfTrue="1" operator="between">
      <formula>0.7</formula>
      <formula>1.2</formula>
    </cfRule>
  </conditionalFormatting>
  <conditionalFormatting sqref="W72:W73">
    <cfRule type="containsBlanks" dxfId="131" priority="198" stopIfTrue="1">
      <formula>LEN(TRIM(W72))=0</formula>
    </cfRule>
    <cfRule type="cellIs" dxfId="130" priority="197" stopIfTrue="1" operator="greaterThanOrEqual">
      <formula>1.2</formula>
    </cfRule>
    <cfRule type="cellIs" dxfId="129" priority="196" stopIfTrue="1" operator="between">
      <formula>0.7</formula>
      <formula>1.2</formula>
    </cfRule>
  </conditionalFormatting>
  <conditionalFormatting sqref="W73:W74">
    <cfRule type="cellIs" dxfId="128" priority="193" stopIfTrue="1" operator="between">
      <formula>0.7</formula>
      <formula>1.2</formula>
    </cfRule>
    <cfRule type="cellIs" dxfId="127" priority="194" stopIfTrue="1" operator="greaterThanOrEqual">
      <formula>1.2</formula>
    </cfRule>
    <cfRule type="containsBlanks" dxfId="126" priority="195" stopIfTrue="1">
      <formula>LEN(TRIM(W73))=0</formula>
    </cfRule>
  </conditionalFormatting>
  <conditionalFormatting sqref="W74:W75">
    <cfRule type="cellIs" dxfId="125" priority="190" stopIfTrue="1" operator="between">
      <formula>0.7</formula>
      <formula>1.2</formula>
    </cfRule>
    <cfRule type="containsBlanks" dxfId="124" priority="192" stopIfTrue="1">
      <formula>LEN(TRIM(W74))=0</formula>
    </cfRule>
    <cfRule type="cellIs" dxfId="123" priority="191" stopIfTrue="1" operator="greaterThanOrEqual">
      <formula>1.2</formula>
    </cfRule>
  </conditionalFormatting>
  <conditionalFormatting sqref="W75:W76">
    <cfRule type="containsBlanks" dxfId="122" priority="189" stopIfTrue="1">
      <formula>LEN(TRIM(W75))=0</formula>
    </cfRule>
    <cfRule type="cellIs" dxfId="121" priority="188" stopIfTrue="1" operator="greaterThanOrEqual">
      <formula>1.2</formula>
    </cfRule>
    <cfRule type="cellIs" dxfId="120" priority="187" stopIfTrue="1" operator="between">
      <formula>0.7</formula>
      <formula>1.2</formula>
    </cfRule>
  </conditionalFormatting>
  <conditionalFormatting sqref="W76:W77">
    <cfRule type="cellIs" dxfId="119" priority="185" stopIfTrue="1" operator="greaterThanOrEqual">
      <formula>1.2</formula>
    </cfRule>
    <cfRule type="cellIs" dxfId="118" priority="184" stopIfTrue="1" operator="between">
      <formula>0.7</formula>
      <formula>1.2</formula>
    </cfRule>
    <cfRule type="containsBlanks" dxfId="117" priority="186" stopIfTrue="1">
      <formula>LEN(TRIM(W76))=0</formula>
    </cfRule>
  </conditionalFormatting>
  <conditionalFormatting sqref="W77:W78">
    <cfRule type="containsBlanks" dxfId="116" priority="183" stopIfTrue="1">
      <formula>LEN(TRIM(W77))=0</formula>
    </cfRule>
    <cfRule type="cellIs" dxfId="115" priority="181" stopIfTrue="1" operator="between">
      <formula>0.7</formula>
      <formula>1.2</formula>
    </cfRule>
    <cfRule type="cellIs" dxfId="114" priority="182" stopIfTrue="1" operator="greaterThanOrEqual">
      <formula>1.2</formula>
    </cfRule>
  </conditionalFormatting>
  <conditionalFormatting sqref="W78:W79">
    <cfRule type="cellIs" dxfId="113" priority="179" stopIfTrue="1" operator="greaterThanOrEqual">
      <formula>1.2</formula>
    </cfRule>
    <cfRule type="containsBlanks" dxfId="112" priority="180" stopIfTrue="1">
      <formula>LEN(TRIM(W78))=0</formula>
    </cfRule>
    <cfRule type="cellIs" dxfId="111" priority="178" stopIfTrue="1" operator="between">
      <formula>0.7</formula>
      <formula>1.2</formula>
    </cfRule>
  </conditionalFormatting>
  <conditionalFormatting sqref="W79:W80">
    <cfRule type="containsBlanks" dxfId="110" priority="177" stopIfTrue="1">
      <formula>LEN(TRIM(W79))=0</formula>
    </cfRule>
    <cfRule type="cellIs" dxfId="109" priority="175" stopIfTrue="1" operator="between">
      <formula>0.7</formula>
      <formula>1.2</formula>
    </cfRule>
    <cfRule type="cellIs" dxfId="108" priority="176" stopIfTrue="1" operator="greaterThanOrEqual">
      <formula>1.2</formula>
    </cfRule>
  </conditionalFormatting>
  <conditionalFormatting sqref="W80:W81">
    <cfRule type="cellIs" dxfId="107" priority="173" stopIfTrue="1" operator="greaterThanOrEqual">
      <formula>1.2</formula>
    </cfRule>
    <cfRule type="containsBlanks" dxfId="106" priority="174" stopIfTrue="1">
      <formula>LEN(TRIM(W80))=0</formula>
    </cfRule>
    <cfRule type="cellIs" dxfId="105" priority="172" stopIfTrue="1" operator="between">
      <formula>0.7</formula>
      <formula>1.2</formula>
    </cfRule>
  </conditionalFormatting>
  <conditionalFormatting sqref="W81:W82">
    <cfRule type="cellIs" dxfId="104" priority="170" stopIfTrue="1" operator="greaterThanOrEqual">
      <formula>1.2</formula>
    </cfRule>
    <cfRule type="cellIs" dxfId="103" priority="169" stopIfTrue="1" operator="between">
      <formula>0.7</formula>
      <formula>1.2</formula>
    </cfRule>
    <cfRule type="containsBlanks" dxfId="102" priority="171" stopIfTrue="1">
      <formula>LEN(TRIM(W81))=0</formula>
    </cfRule>
  </conditionalFormatting>
  <conditionalFormatting sqref="W82:W83">
    <cfRule type="containsBlanks" dxfId="101" priority="168" stopIfTrue="1">
      <formula>LEN(TRIM(W82))=0</formula>
    </cfRule>
    <cfRule type="cellIs" dxfId="100" priority="166" stopIfTrue="1" operator="between">
      <formula>0.7</formula>
      <formula>1.2</formula>
    </cfRule>
    <cfRule type="cellIs" dxfId="99" priority="167" stopIfTrue="1" operator="greaterThanOrEqual">
      <formula>1.2</formula>
    </cfRule>
  </conditionalFormatting>
  <conditionalFormatting sqref="W83:W84">
    <cfRule type="cellIs" dxfId="98" priority="164" stopIfTrue="1" operator="greaterThanOrEqual">
      <formula>1.2</formula>
    </cfRule>
    <cfRule type="cellIs" dxfId="97" priority="163" stopIfTrue="1" operator="between">
      <formula>0.7</formula>
      <formula>1.2</formula>
    </cfRule>
    <cfRule type="containsBlanks" dxfId="96" priority="165" stopIfTrue="1">
      <formula>LEN(TRIM(W83))=0</formula>
    </cfRule>
  </conditionalFormatting>
  <conditionalFormatting sqref="W84:W85">
    <cfRule type="cellIs" dxfId="95" priority="161" stopIfTrue="1" operator="greaterThanOrEqual">
      <formula>1.2</formula>
    </cfRule>
    <cfRule type="containsBlanks" dxfId="94" priority="162" stopIfTrue="1">
      <formula>LEN(TRIM(W84))=0</formula>
    </cfRule>
    <cfRule type="cellIs" dxfId="93" priority="160" stopIfTrue="1" operator="between">
      <formula>0.7</formula>
      <formula>1.2</formula>
    </cfRule>
  </conditionalFormatting>
  <conditionalFormatting sqref="W85:W86">
    <cfRule type="cellIs" dxfId="92" priority="158" stopIfTrue="1" operator="greaterThanOrEqual">
      <formula>1.2</formula>
    </cfRule>
    <cfRule type="cellIs" dxfId="91" priority="157" stopIfTrue="1" operator="between">
      <formula>0.7</formula>
      <formula>1.2</formula>
    </cfRule>
    <cfRule type="containsBlanks" dxfId="90" priority="159" stopIfTrue="1">
      <formula>LEN(TRIM(W85))=0</formula>
    </cfRule>
  </conditionalFormatting>
  <conditionalFormatting sqref="W86:W87">
    <cfRule type="containsBlanks" dxfId="89" priority="156" stopIfTrue="1">
      <formula>LEN(TRIM(W86))=0</formula>
    </cfRule>
    <cfRule type="cellIs" dxfId="88" priority="155" stopIfTrue="1" operator="greaterThanOrEqual">
      <formula>1.2</formula>
    </cfRule>
    <cfRule type="cellIs" dxfId="87" priority="154" stopIfTrue="1" operator="between">
      <formula>0.7</formula>
      <formula>1.2</formula>
    </cfRule>
  </conditionalFormatting>
  <conditionalFormatting sqref="W87:W88">
    <cfRule type="containsBlanks" dxfId="86" priority="153" stopIfTrue="1">
      <formula>LEN(TRIM(W87))=0</formula>
    </cfRule>
    <cfRule type="cellIs" dxfId="85" priority="152" stopIfTrue="1" operator="greaterThanOrEqual">
      <formula>1.2</formula>
    </cfRule>
    <cfRule type="cellIs" dxfId="84" priority="151" stopIfTrue="1" operator="between">
      <formula>0.7</formula>
      <formula>1.2</formula>
    </cfRule>
  </conditionalFormatting>
  <conditionalFormatting sqref="W88:W89">
    <cfRule type="cellIs" dxfId="83" priority="148" stopIfTrue="1" operator="between">
      <formula>0.7</formula>
      <formula>1.2</formula>
    </cfRule>
    <cfRule type="cellIs" dxfId="82" priority="149" stopIfTrue="1" operator="greaterThanOrEqual">
      <formula>1.2</formula>
    </cfRule>
    <cfRule type="containsBlanks" dxfId="81" priority="150" stopIfTrue="1">
      <formula>LEN(TRIM(W88))=0</formula>
    </cfRule>
  </conditionalFormatting>
  <conditionalFormatting sqref="W89:W90">
    <cfRule type="containsBlanks" dxfId="80" priority="147" stopIfTrue="1">
      <formula>LEN(TRIM(W89))=0</formula>
    </cfRule>
    <cfRule type="cellIs" dxfId="79" priority="146" stopIfTrue="1" operator="greaterThanOrEqual">
      <formula>1.2</formula>
    </cfRule>
    <cfRule type="cellIs" dxfId="78" priority="145" stopIfTrue="1" operator="between">
      <formula>0.7</formula>
      <formula>1.2</formula>
    </cfRule>
  </conditionalFormatting>
  <conditionalFormatting sqref="W90:W91">
    <cfRule type="containsBlanks" dxfId="77" priority="144" stopIfTrue="1">
      <formula>LEN(TRIM(W90))=0</formula>
    </cfRule>
    <cfRule type="cellIs" dxfId="76" priority="143" stopIfTrue="1" operator="greaterThanOrEqual">
      <formula>1.2</formula>
    </cfRule>
    <cfRule type="cellIs" dxfId="75" priority="142" stopIfTrue="1" operator="between">
      <formula>0.7</formula>
      <formula>1.2</formula>
    </cfRule>
  </conditionalFormatting>
  <conditionalFormatting sqref="W91:W92">
    <cfRule type="cellIs" dxfId="74" priority="140" stopIfTrue="1" operator="greaterThanOrEqual">
      <formula>1.2</formula>
    </cfRule>
    <cfRule type="cellIs" dxfId="73" priority="139" stopIfTrue="1" operator="between">
      <formula>0.7</formula>
      <formula>1.2</formula>
    </cfRule>
    <cfRule type="containsBlanks" dxfId="72" priority="141" stopIfTrue="1">
      <formula>LEN(TRIM(W91))=0</formula>
    </cfRule>
  </conditionalFormatting>
  <conditionalFormatting sqref="W92:W93">
    <cfRule type="cellIs" dxfId="71" priority="136" stopIfTrue="1" operator="between">
      <formula>0.7</formula>
      <formula>1.2</formula>
    </cfRule>
    <cfRule type="containsBlanks" dxfId="70" priority="138" stopIfTrue="1">
      <formula>LEN(TRIM(W92))=0</formula>
    </cfRule>
    <cfRule type="cellIs" dxfId="69" priority="137" stopIfTrue="1" operator="greaterThanOrEqual">
      <formula>1.2</formula>
    </cfRule>
  </conditionalFormatting>
  <conditionalFormatting sqref="W93:W94">
    <cfRule type="cellIs" dxfId="68" priority="134" stopIfTrue="1" operator="greaterThanOrEqual">
      <formula>1.2</formula>
    </cfRule>
    <cfRule type="cellIs" dxfId="67" priority="133" stopIfTrue="1" operator="between">
      <formula>0.7</formula>
      <formula>1.2</formula>
    </cfRule>
    <cfRule type="containsBlanks" dxfId="66" priority="135" stopIfTrue="1">
      <formula>LEN(TRIM(W93))=0</formula>
    </cfRule>
  </conditionalFormatting>
  <conditionalFormatting sqref="W94:W95">
    <cfRule type="containsBlanks" dxfId="65" priority="132" stopIfTrue="1">
      <formula>LEN(TRIM(W94))=0</formula>
    </cfRule>
    <cfRule type="cellIs" dxfId="64" priority="131" stopIfTrue="1" operator="greaterThanOrEqual">
      <formula>1.2</formula>
    </cfRule>
    <cfRule type="cellIs" dxfId="63" priority="130" stopIfTrue="1" operator="between">
      <formula>0.7</formula>
      <formula>1.2</formula>
    </cfRule>
  </conditionalFormatting>
  <conditionalFormatting sqref="W95:W96">
    <cfRule type="cellIs" dxfId="62" priority="128" stopIfTrue="1" operator="greaterThanOrEqual">
      <formula>1.2</formula>
    </cfRule>
    <cfRule type="containsBlanks" dxfId="61" priority="129" stopIfTrue="1">
      <formula>LEN(TRIM(W95))=0</formula>
    </cfRule>
    <cfRule type="cellIs" dxfId="60" priority="127" stopIfTrue="1" operator="between">
      <formula>0.7</formula>
      <formula>1.2</formula>
    </cfRule>
  </conditionalFormatting>
  <conditionalFormatting sqref="W96:W97">
    <cfRule type="cellIs" dxfId="59" priority="124" stopIfTrue="1" operator="between">
      <formula>0.7</formula>
      <formula>1.2</formula>
    </cfRule>
    <cfRule type="containsBlanks" dxfId="58" priority="126" stopIfTrue="1">
      <formula>LEN(TRIM(W96))=0</formula>
    </cfRule>
    <cfRule type="cellIs" dxfId="57" priority="125" stopIfTrue="1" operator="greaterThanOrEqual">
      <formula>1.2</formula>
    </cfRule>
  </conditionalFormatting>
  <conditionalFormatting sqref="W97:W98">
    <cfRule type="containsBlanks" dxfId="56" priority="123" stopIfTrue="1">
      <formula>LEN(TRIM(W97))=0</formula>
    </cfRule>
    <cfRule type="cellIs" dxfId="55" priority="121" stopIfTrue="1" operator="between">
      <formula>0.7</formula>
      <formula>1.2</formula>
    </cfRule>
    <cfRule type="cellIs" dxfId="54" priority="122" stopIfTrue="1" operator="greaterThanOrEqual">
      <formula>1.2</formula>
    </cfRule>
  </conditionalFormatting>
  <conditionalFormatting sqref="W98:W99">
    <cfRule type="cellIs" dxfId="53" priority="118" stopIfTrue="1" operator="between">
      <formula>0.7</formula>
      <formula>1.2</formula>
    </cfRule>
    <cfRule type="cellIs" dxfId="52" priority="119" stopIfTrue="1" operator="greaterThanOrEqual">
      <formula>1.2</formula>
    </cfRule>
    <cfRule type="containsBlanks" dxfId="51" priority="120" stopIfTrue="1">
      <formula>LEN(TRIM(W98))=0</formula>
    </cfRule>
  </conditionalFormatting>
  <conditionalFormatting sqref="W99:W100">
    <cfRule type="cellIs" dxfId="50" priority="116" stopIfTrue="1" operator="greaterThanOrEqual">
      <formula>1.2</formula>
    </cfRule>
    <cfRule type="containsBlanks" dxfId="49" priority="117" stopIfTrue="1">
      <formula>LEN(TRIM(W99))=0</formula>
    </cfRule>
    <cfRule type="cellIs" dxfId="48" priority="115" stopIfTrue="1" operator="between">
      <formula>0.7</formula>
      <formula>1.2</formula>
    </cfRule>
  </conditionalFormatting>
  <conditionalFormatting sqref="W100:W101">
    <cfRule type="cellIs" dxfId="47" priority="113" stopIfTrue="1" operator="greaterThanOrEqual">
      <formula>1.2</formula>
    </cfRule>
    <cfRule type="cellIs" dxfId="46" priority="112" stopIfTrue="1" operator="between">
      <formula>0.7</formula>
      <formula>1.2</formula>
    </cfRule>
    <cfRule type="containsBlanks" dxfId="45" priority="114" stopIfTrue="1">
      <formula>LEN(TRIM(W100))=0</formula>
    </cfRule>
  </conditionalFormatting>
  <conditionalFormatting sqref="W101:W102">
    <cfRule type="cellIs" dxfId="44" priority="109" stopIfTrue="1" operator="between">
      <formula>0.7</formula>
      <formula>1.2</formula>
    </cfRule>
    <cfRule type="cellIs" dxfId="43" priority="110" stopIfTrue="1" operator="greaterThanOrEqual">
      <formula>1.2</formula>
    </cfRule>
    <cfRule type="containsBlanks" dxfId="42" priority="111" stopIfTrue="1">
      <formula>LEN(TRIM(W101))=0</formula>
    </cfRule>
  </conditionalFormatting>
  <conditionalFormatting sqref="W102:W103">
    <cfRule type="cellIs" dxfId="41" priority="106" stopIfTrue="1" operator="between">
      <formula>0.7</formula>
      <formula>1.2</formula>
    </cfRule>
    <cfRule type="containsBlanks" dxfId="40" priority="108" stopIfTrue="1">
      <formula>LEN(TRIM(W102))=0</formula>
    </cfRule>
    <cfRule type="cellIs" dxfId="39" priority="107" stopIfTrue="1" operator="greaterThanOrEqual">
      <formula>1.2</formula>
    </cfRule>
  </conditionalFormatting>
  <conditionalFormatting sqref="W103:W104">
    <cfRule type="containsBlanks" dxfId="38" priority="105" stopIfTrue="1">
      <formula>LEN(TRIM(W103))=0</formula>
    </cfRule>
    <cfRule type="cellIs" dxfId="37" priority="103" stopIfTrue="1" operator="between">
      <formula>0.7</formula>
      <formula>1.2</formula>
    </cfRule>
    <cfRule type="cellIs" dxfId="36" priority="104" stopIfTrue="1" operator="greaterThanOrEqual">
      <formula>1.2</formula>
    </cfRule>
  </conditionalFormatting>
  <conditionalFormatting sqref="W104:W105">
    <cfRule type="cellIs" dxfId="35" priority="100" stopIfTrue="1" operator="between">
      <formula>0.7</formula>
      <formula>1.2</formula>
    </cfRule>
    <cfRule type="cellIs" dxfId="34" priority="101" stopIfTrue="1" operator="greaterThanOrEqual">
      <formula>1.2</formula>
    </cfRule>
    <cfRule type="containsBlanks" dxfId="33" priority="102" stopIfTrue="1">
      <formula>LEN(TRIM(W104))=0</formula>
    </cfRule>
  </conditionalFormatting>
  <conditionalFormatting sqref="W105:W106">
    <cfRule type="containsBlanks" dxfId="32" priority="99" stopIfTrue="1">
      <formula>LEN(TRIM(W105))=0</formula>
    </cfRule>
    <cfRule type="cellIs" dxfId="31" priority="97" stopIfTrue="1" operator="between">
      <formula>0.7</formula>
      <formula>1.2</formula>
    </cfRule>
    <cfRule type="cellIs" dxfId="30" priority="98" stopIfTrue="1" operator="greaterThanOrEqual">
      <formula>1.2</formula>
    </cfRule>
  </conditionalFormatting>
  <conditionalFormatting sqref="W106:W107">
    <cfRule type="cellIs" dxfId="29" priority="95" stopIfTrue="1" operator="greaterThanOrEqual">
      <formula>1.2</formula>
    </cfRule>
    <cfRule type="containsBlanks" dxfId="28" priority="96" stopIfTrue="1">
      <formula>LEN(TRIM(W106))=0</formula>
    </cfRule>
    <cfRule type="cellIs" dxfId="27" priority="94" stopIfTrue="1" operator="between">
      <formula>0.7</formula>
      <formula>1.2</formula>
    </cfRule>
  </conditionalFormatting>
  <conditionalFormatting sqref="W107:W108">
    <cfRule type="cellIs" dxfId="26" priority="92" stopIfTrue="1" operator="greaterThanOrEqual">
      <formula>1.2</formula>
    </cfRule>
    <cfRule type="containsBlanks" dxfId="25" priority="93" stopIfTrue="1">
      <formula>LEN(TRIM(W107))=0</formula>
    </cfRule>
    <cfRule type="cellIs" dxfId="24" priority="91" stopIfTrue="1" operator="between">
      <formula>0.7</formula>
      <formula>1.2</formula>
    </cfRule>
  </conditionalFormatting>
  <conditionalFormatting sqref="W108:W109">
    <cfRule type="cellIs" dxfId="23" priority="89" stopIfTrue="1" operator="greaterThanOrEqual">
      <formula>1.2</formula>
    </cfRule>
    <cfRule type="containsBlanks" dxfId="22" priority="90" stopIfTrue="1">
      <formula>LEN(TRIM(W108))=0</formula>
    </cfRule>
    <cfRule type="cellIs" dxfId="21" priority="88" stopIfTrue="1" operator="between">
      <formula>0.7</formula>
      <formula>1.2</formula>
    </cfRule>
  </conditionalFormatting>
  <conditionalFormatting sqref="W109:W110">
    <cfRule type="cellIs" dxfId="20" priority="85" stopIfTrue="1" operator="between">
      <formula>0.7</formula>
      <formula>1.2</formula>
    </cfRule>
    <cfRule type="containsBlanks" dxfId="19" priority="87" stopIfTrue="1">
      <formula>LEN(TRIM(W109))=0</formula>
    </cfRule>
    <cfRule type="cellIs" dxfId="18" priority="86" stopIfTrue="1" operator="greaterThanOrEqual">
      <formula>1.2</formula>
    </cfRule>
  </conditionalFormatting>
  <conditionalFormatting sqref="W110:W111">
    <cfRule type="containsBlanks" dxfId="17" priority="84" stopIfTrue="1">
      <formula>LEN(TRIM(W110))=0</formula>
    </cfRule>
    <cfRule type="cellIs" dxfId="16" priority="83" stopIfTrue="1" operator="greaterThanOrEqual">
      <formula>1.2</formula>
    </cfRule>
    <cfRule type="cellIs" dxfId="15" priority="82" stopIfTrue="1" operator="between">
      <formula>0.7</formula>
      <formula>1.2</formula>
    </cfRule>
  </conditionalFormatting>
  <conditionalFormatting sqref="W111:W112">
    <cfRule type="cellIs" dxfId="14" priority="80" stopIfTrue="1" operator="greaterThanOrEqual">
      <formula>1.2</formula>
    </cfRule>
    <cfRule type="cellIs" dxfId="13" priority="79" stopIfTrue="1" operator="between">
      <formula>0.7</formula>
      <formula>1.2</formula>
    </cfRule>
    <cfRule type="containsBlanks" dxfId="12" priority="81" stopIfTrue="1">
      <formula>LEN(TRIM(W111))=0</formula>
    </cfRule>
  </conditionalFormatting>
  <conditionalFormatting sqref="W112:W113">
    <cfRule type="containsBlanks" dxfId="11" priority="78" stopIfTrue="1">
      <formula>LEN(TRIM(W112))=0</formula>
    </cfRule>
    <cfRule type="cellIs" dxfId="10" priority="76" stopIfTrue="1" operator="between">
      <formula>0.7</formula>
      <formula>1.2</formula>
    </cfRule>
    <cfRule type="cellIs" dxfId="9" priority="77" stopIfTrue="1" operator="greaterThanOrEqual">
      <formula>1.2</formula>
    </cfRule>
  </conditionalFormatting>
  <conditionalFormatting sqref="W113:W114">
    <cfRule type="containsBlanks" dxfId="8" priority="75" stopIfTrue="1">
      <formula>LEN(TRIM(W113))=0</formula>
    </cfRule>
    <cfRule type="cellIs" dxfId="7" priority="74" stopIfTrue="1" operator="greaterThanOrEqual">
      <formula>1.2</formula>
    </cfRule>
    <cfRule type="cellIs" dxfId="6" priority="73" stopIfTrue="1" operator="between">
      <formula>0.7</formula>
      <formula>1.2</formula>
    </cfRule>
  </conditionalFormatting>
  <conditionalFormatting sqref="W114:W115">
    <cfRule type="containsBlanks" dxfId="5" priority="72" stopIfTrue="1">
      <formula>LEN(TRIM(W114))=0</formula>
    </cfRule>
    <cfRule type="cellIs" dxfId="4" priority="70" stopIfTrue="1" operator="between">
      <formula>0.7</formula>
      <formula>1.2</formula>
    </cfRule>
    <cfRule type="cellIs" dxfId="3" priority="71" stopIfTrue="1" operator="greaterThanOrEqual">
      <formula>1.2</formula>
    </cfRule>
  </conditionalFormatting>
  <conditionalFormatting sqref="W115">
    <cfRule type="containsBlanks" dxfId="2" priority="69" stopIfTrue="1">
      <formula>LEN(TRIM(W115))=0</formula>
    </cfRule>
    <cfRule type="cellIs" dxfId="1" priority="67" stopIfTrue="1" operator="between">
      <formula>0.7</formula>
      <formula>1.2</formula>
    </cfRule>
    <cfRule type="cellIs" dxfId="0" priority="68" stopIfTrue="1" operator="greaterThanOrEqual">
      <formula>1.2</formula>
    </cfRule>
  </conditionalFormatting>
  <printOptions horizontalCentered="1"/>
  <pageMargins left="0.59055100000000005" right="0.19685" top="0.19685" bottom="0.19685" header="0.19685" footer="0.19685"/>
  <pageSetup paperSize="5" scale="25" orientation="landscape" r:id="rId1"/>
  <rowBreaks count="1" manualBreakCount="1">
    <brk id="26" min="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D65F-4AAF-3649-A1EC-18F151FC2855}">
  <dimension ref="C5:C35"/>
  <sheetViews>
    <sheetView topLeftCell="B24" zoomScale="192" workbookViewId="0">
      <selection activeCell="C35" sqref="C35"/>
    </sheetView>
  </sheetViews>
  <sheetFormatPr baseColWidth="10" defaultRowHeight="18.5" x14ac:dyDescent="0.45"/>
  <cols>
    <col min="3" max="3" width="10.81640625" style="399"/>
  </cols>
  <sheetData>
    <row r="5" spans="3:3" x14ac:dyDescent="0.45">
      <c r="C5" s="399">
        <v>6</v>
      </c>
    </row>
    <row r="6" spans="3:3" x14ac:dyDescent="0.45">
      <c r="C6" s="399">
        <v>8</v>
      </c>
    </row>
    <row r="7" spans="3:3" x14ac:dyDescent="0.45">
      <c r="C7" s="399">
        <v>8</v>
      </c>
    </row>
    <row r="8" spans="3:3" x14ac:dyDescent="0.45">
      <c r="C8" s="399">
        <v>37</v>
      </c>
    </row>
    <row r="9" spans="3:3" x14ac:dyDescent="0.45">
      <c r="C9" s="399">
        <v>86</v>
      </c>
    </row>
    <row r="10" spans="3:3" x14ac:dyDescent="0.45">
      <c r="C10" s="399">
        <v>48</v>
      </c>
    </row>
    <row r="11" spans="3:3" x14ac:dyDescent="0.45">
      <c r="C11" s="399">
        <v>1</v>
      </c>
    </row>
    <row r="12" spans="3:3" x14ac:dyDescent="0.45">
      <c r="C12" s="399">
        <v>37</v>
      </c>
    </row>
    <row r="13" spans="3:3" x14ac:dyDescent="0.45">
      <c r="C13" s="399">
        <v>17</v>
      </c>
    </row>
    <row r="14" spans="3:3" x14ac:dyDescent="0.45">
      <c r="C14" s="399">
        <v>8</v>
      </c>
    </row>
    <row r="15" spans="3:3" x14ac:dyDescent="0.45">
      <c r="C15" s="399">
        <v>4</v>
      </c>
    </row>
    <row r="16" spans="3:3" x14ac:dyDescent="0.45">
      <c r="C16" s="399">
        <v>1998</v>
      </c>
    </row>
    <row r="17" spans="3:3" x14ac:dyDescent="0.45">
      <c r="C17" s="399">
        <v>499</v>
      </c>
    </row>
    <row r="18" spans="3:3" x14ac:dyDescent="0.45">
      <c r="C18" s="399">
        <v>4</v>
      </c>
    </row>
    <row r="19" spans="3:3" x14ac:dyDescent="0.45">
      <c r="C19" s="399">
        <v>45</v>
      </c>
    </row>
    <row r="20" spans="3:3" x14ac:dyDescent="0.45">
      <c r="C20" s="399">
        <v>27</v>
      </c>
    </row>
    <row r="21" spans="3:3" x14ac:dyDescent="0.45">
      <c r="C21" s="399">
        <v>111</v>
      </c>
    </row>
    <row r="22" spans="3:3" x14ac:dyDescent="0.45">
      <c r="C22" s="399">
        <v>9</v>
      </c>
    </row>
    <row r="23" spans="3:3" x14ac:dyDescent="0.45">
      <c r="C23" s="399">
        <v>5</v>
      </c>
    </row>
    <row r="24" spans="3:3" x14ac:dyDescent="0.45">
      <c r="C24" s="399">
        <v>6</v>
      </c>
    </row>
    <row r="25" spans="3:3" x14ac:dyDescent="0.45">
      <c r="C25" s="399">
        <v>14</v>
      </c>
    </row>
    <row r="26" spans="3:3" x14ac:dyDescent="0.45">
      <c r="C26" s="399">
        <v>86</v>
      </c>
    </row>
    <row r="27" spans="3:3" x14ac:dyDescent="0.45">
      <c r="C27" s="399">
        <v>10</v>
      </c>
    </row>
    <row r="28" spans="3:3" x14ac:dyDescent="0.45">
      <c r="C28" s="399">
        <v>1</v>
      </c>
    </row>
    <row r="29" spans="3:3" x14ac:dyDescent="0.45">
      <c r="C29" s="399">
        <v>3402</v>
      </c>
    </row>
    <row r="30" spans="3:3" x14ac:dyDescent="0.45">
      <c r="C30" s="399">
        <v>7</v>
      </c>
    </row>
    <row r="31" spans="3:3" x14ac:dyDescent="0.45">
      <c r="C31" s="399">
        <v>69</v>
      </c>
    </row>
    <row r="32" spans="3:3" x14ac:dyDescent="0.45">
      <c r="C32" s="399">
        <v>3792</v>
      </c>
    </row>
    <row r="33" spans="3:3" x14ac:dyDescent="0.45">
      <c r="C33" s="399">
        <v>3</v>
      </c>
    </row>
    <row r="34" spans="3:3" x14ac:dyDescent="0.45">
      <c r="C34" s="399">
        <v>1151</v>
      </c>
    </row>
    <row r="35" spans="3:3" x14ac:dyDescent="0.45">
      <c r="C35" s="399">
        <f>SUM(C5:C34)</f>
        <v>11499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Ok Seguimiento </vt:lpstr>
      <vt:lpstr>Hoja1</vt:lpstr>
      <vt:lpstr>'Ok Seguimiento '!Área_de_impresión</vt:lpstr>
      <vt:lpstr>'Ok Seguimiento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AGAA DPM</dc:creator>
  <cp:lastModifiedBy>Lluvia Lisseth Castillo</cp:lastModifiedBy>
  <cp:lastPrinted>2025-11-27T15:12:31Z</cp:lastPrinted>
  <dcterms:created xsi:type="dcterms:W3CDTF">2021-02-22T21:43:21Z</dcterms:created>
  <dcterms:modified xsi:type="dcterms:W3CDTF">2026-01-14T15:13:05Z</dcterms:modified>
</cp:coreProperties>
</file>