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GUIMIENTO 2025" sheetId="1" r:id="rId4"/>
    <sheet state="visible" name="SEGUIMIENTO 2026" sheetId="2" r:id="rId5"/>
    <sheet state="visible" name="SEGUIMIENTO 2027" sheetId="3" r:id="rId6"/>
    <sheet state="visible" name="Instrucciones" sheetId="4" r:id="rId7"/>
  </sheets>
  <definedNames>
    <definedName name="ADFASDF">#REF!</definedName>
    <definedName name="averiguar2">#REF!</definedName>
    <definedName name="MIRPRUEBA">#REF!</definedName>
    <definedName name="formato2">#REF!</definedName>
    <definedName name="averiguar3">#REF!</definedName>
    <definedName name="e">#REF!</definedName>
    <definedName name="M">#REF!</definedName>
    <definedName name="averiguar">#REF!</definedName>
  </definedNames>
  <calcPr/>
  <extLst>
    <ext uri="GoogleSheetsCustomDataVersion2">
      <go:sheetsCustomData xmlns:go="http://customooxmlschemas.google.com/" r:id="rId8" roundtripDataChecksum="KWDTbH4jqNyF10QdPzUW+WZ/2mSIUeZS3AxPYsY5Zco="/>
    </ext>
  </extLst>
</workbook>
</file>

<file path=xl/sharedStrings.xml><?xml version="1.0" encoding="utf-8"?>
<sst xmlns="http://schemas.openxmlformats.org/spreadsheetml/2006/main" count="472" uniqueCount="238">
  <si>
    <t>FORMATO PARA LA PROGRAMACIÓN, SEGUIMIENTO Y EVALUACIÓN DEL AVANCE EN CUMPLIMIENTO DE METAS Y OBJETIVOS DEL PROGRAMA PRESUPUESTARIO ANUAL 2025</t>
  </si>
  <si>
    <t xml:space="preserve">EJE 1: GOBIERNO HUMANISTA Y DE RESULTADOS </t>
  </si>
  <si>
    <t>CLAVE Y NOMBRE DEL PPA: M-PPA 1.3 PROGRAMA DE CONSOLIDACIÓN DE LAS FINANZAS PÚBLICAS.</t>
  </si>
  <si>
    <t>NOMBRE DE LA DEPENDENCIA QUE ATIENDE AL PROGRAMA: TESORERÍA MUNICIPAL</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</si>
  <si>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</si>
  <si>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</si>
  <si>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</si>
  <si>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</si>
  <si>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</si>
  <si>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REALIZADA 2025</t>
  </si>
  <si>
    <t>PORCENTAJE DE AVANCE TRIMESTRAL 2025</t>
  </si>
  <si>
    <t>PORCENTAJE DE AVANCE TRIMESTRAL ACUMULADO 2025</t>
  </si>
  <si>
    <t>JUSTIFICACIÓN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</si>
  <si>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</si>
  <si>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</si>
  <si>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</si>
  <si>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</si>
  <si>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</si>
  <si>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</si>
  <si>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</si>
  <si>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</si>
  <si>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(DGPM / DP)</t>
  </si>
  <si>
    <r>
      <rPr>
        <rFont val="Arial"/>
        <b/>
        <color theme="1"/>
        <sz val="11.0"/>
      </rPr>
      <t xml:space="preserve">1.3.1 </t>
    </r>
    <r>
      <rPr>
        <rFont val="Arial"/>
        <b val="0"/>
        <color theme="1"/>
        <sz val="11.0"/>
      </rPr>
      <t>Contribuir al logro del Objetivo Estratégico del Plan Municipal de Desarrollo combinando nuestro compromiso con el Bienestar de las personas mediante un enfoque pragmático y profesional de la gestión pública logrando que los beneficios sean palpables y sostenibles en el tiempo.</t>
    </r>
  </si>
  <si>
    <r>
      <rPr>
        <rFont val="Arial"/>
        <b/>
        <color theme="1"/>
        <sz val="11.0"/>
      </rPr>
      <t xml:space="preserve">IGOB_HUM_R: </t>
    </r>
    <r>
      <rPr>
        <rFont val="Arial"/>
        <color theme="1"/>
        <sz val="11.0"/>
      </rPr>
      <t>Índice de Gobierno Humanista y de Resultados</t>
    </r>
  </si>
  <si>
    <t>Trianual</t>
  </si>
  <si>
    <r>
      <rPr>
        <rFont val="Arial"/>
        <b/>
        <color theme="1"/>
        <sz val="11.0"/>
      </rPr>
      <t>Unidad de medida del Indicador:</t>
    </r>
    <r>
      <rPr>
        <rFont val="Arial"/>
        <color theme="1"/>
        <sz val="11.0"/>
      </rPr>
      <t xml:space="preserve">
Porcentaje </t>
    </r>
  </si>
  <si>
    <r>
      <rPr>
        <rFont val="Arial"/>
        <b/>
        <color theme="1"/>
        <sz val="11.0"/>
      </rPr>
      <t xml:space="preserve">Justificación Trimestral:  
</t>
    </r>
    <r>
      <rPr>
        <rFont val="Arial"/>
        <b val="0"/>
        <color theme="1"/>
        <sz val="11.0"/>
      </rPr>
      <t>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En el tercer trimestre la meta realizada se consideró igual a la programada debido a que los indicadores no han tenido actualizaciones.</t>
    </r>
    <r>
      <rPr>
        <rFont val="Arial"/>
        <b/>
        <color theme="1"/>
        <sz val="11.0"/>
      </rPr>
      <t xml:space="preserve">
Justificación Anual: 
</t>
    </r>
    <r>
      <rPr>
        <rFont val="Arial"/>
        <b val="0"/>
        <color theme="1"/>
        <sz val="11.0"/>
      </rPr>
      <t>La meta anual es del 100% como se esperaba con base a la metra trimestral alcanzada.</t>
    </r>
  </si>
  <si>
    <t>EJEMPLO</t>
  </si>
  <si>
    <t>Propósito
(Tesorería Municipal)</t>
  </si>
  <si>
    <r>
      <rPr>
        <rFont val="Arial"/>
        <b/>
        <color rgb="FFFFFFFF"/>
        <sz val="11.0"/>
      </rPr>
      <t xml:space="preserve">1.3.1.1  </t>
    </r>
    <r>
      <rPr>
        <rFont val="Arial"/>
        <color rgb="FFFFFFFF"/>
        <sz val="11.0"/>
      </rPr>
      <t xml:space="preserve">Las dependencias y entidades mejoran la Hacienda Publica Municipal del Municipio de Benito Juárez, realizando la administración  con eficacia y eficiencia cumpliendo con los procesos normativos aplicables. </t>
    </r>
  </si>
  <si>
    <r>
      <rPr>
        <rFont val="Arial"/>
        <b/>
        <color theme="0"/>
        <sz val="11.0"/>
      </rPr>
      <t>TVFI</t>
    </r>
    <r>
      <rPr>
        <rFont val="Arial"/>
        <color theme="0"/>
        <sz val="11.0"/>
      </rPr>
      <t xml:space="preserve">: Tasa de Variación del Fortalecimiento de los Ingresos. </t>
    </r>
  </si>
  <si>
    <t>Anual</t>
  </si>
  <si>
    <r>
      <rPr>
        <rFont val="Arial"/>
        <b/>
        <color theme="0"/>
        <sz val="11.0"/>
      </rPr>
      <t>Unidad de Medida del Indicador:</t>
    </r>
    <r>
      <rPr>
        <rFont val="Arial"/>
        <b val="0"/>
        <color theme="0"/>
        <sz val="11.0"/>
      </rPr>
      <t xml:space="preserve"> Porcentaje
</t>
    </r>
    <r>
      <rPr>
        <rFont val="Arial"/>
        <b/>
        <color theme="0"/>
        <sz val="11.0"/>
      </rPr>
      <t xml:space="preserve">
Unidad de Medida de la Variable:</t>
    </r>
    <r>
      <rPr>
        <rFont val="Arial"/>
        <b val="0"/>
        <color theme="0"/>
        <sz val="11.0"/>
      </rPr>
      <t xml:space="preserve"> Variación de los ingresos.</t>
    </r>
  </si>
  <si>
    <t>-</t>
  </si>
  <si>
    <r>
      <rPr>
        <rFont val="Arial"/>
        <b/>
        <color rgb="FFFFFFFF"/>
        <sz val="11.0"/>
      </rPr>
      <t xml:space="preserve">Justificación Trimestral y Anual:  </t>
    </r>
    <r>
      <rPr>
        <rFont val="Arial"/>
        <b val="0"/>
        <color rgb="FFFFFFFF"/>
        <sz val="11.0"/>
      </rPr>
      <t xml:space="preserve">De acuerdo con la Ley de Ingresos, se estableció una meta anual programada de $7,636,379,688. En este contexto, la Dirección de Ingresos presentó un desempeño creciente en el cumplimiento de metas, como se muestra en la gráfica, alcanzando un cierre preliminar anual de $7,731,155,016 en la recaudación de Contribuciones Tributarias, lo que representó un cumplimiento del 101.24% respecto a la meta establecida.
</t>
    </r>
  </si>
  <si>
    <t>Componente
(Tesorería Municipal)</t>
  </si>
  <si>
    <r>
      <rPr>
        <rFont val="Arial"/>
        <b/>
        <color theme="1"/>
        <sz val="11.0"/>
      </rPr>
      <t xml:space="preserve">
1.3.1.1.1 </t>
    </r>
    <r>
      <rPr>
        <rFont val="Arial"/>
        <b val="0"/>
        <color theme="1"/>
        <sz val="11.0"/>
      </rPr>
      <t>Administración de la Hacienda Pública Municipal  Equilibrada.</t>
    </r>
  </si>
  <si>
    <r>
      <rPr>
        <rFont val="Arial Nova Cond"/>
        <b/>
        <color theme="1"/>
        <sz val="11.0"/>
      </rPr>
      <t xml:space="preserve">
TCHPME:</t>
    </r>
    <r>
      <rPr>
        <rFont val="Arial"/>
        <b/>
        <color theme="1"/>
        <sz val="11.0"/>
      </rPr>
      <t xml:space="preserve"> </t>
    </r>
    <r>
      <rPr>
        <rFont val="Arial"/>
        <color theme="1"/>
        <sz val="11.0"/>
      </rPr>
      <t>Tasa Comparativa de Hacienda Pública Municipal Equilibrada.</t>
    </r>
  </si>
  <si>
    <t>Trimestral</t>
  </si>
  <si>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 Variable </t>
    </r>
    <r>
      <rPr>
        <rFont val="Arial"/>
        <b val="0"/>
        <color theme="1"/>
        <sz val="11.0"/>
      </rPr>
      <t>Comparativo de los Ingresos y Gastos.</t>
    </r>
  </si>
  <si>
    <r>
      <rPr>
        <rFont val="Arial"/>
        <b/>
        <color theme="1"/>
        <sz val="11.0"/>
      </rPr>
      <t>Justificación Trimestral:</t>
    </r>
    <r>
      <rPr>
        <rFont val="Arial"/>
        <b val="0"/>
        <color theme="1"/>
        <sz val="11.0"/>
      </rPr>
      <t>Se informa que la cuenta pública se encuentra en proceso de cierre del ejercicio 2025, toda vez que la Dirección Financiera en coordinación con la Dirección de Contabilidad, entregará el Informe de Avance de la Gestión Financiera del cuarto trimestre de 2025 a la Auditoría Superior del Estado el 16 de enero de 2026, en apego al Artículo 51 de la Ley General de Contabilidad Gubernamental.</t>
    </r>
  </si>
  <si>
    <t>Actividad</t>
  </si>
  <si>
    <r>
      <rPr>
        <rFont val="Arial"/>
        <b/>
        <color theme="1"/>
        <sz val="11.0"/>
      </rPr>
      <t>1.3.1.1.1.1</t>
    </r>
    <r>
      <rPr>
        <rFont val="Arial"/>
        <b val="0"/>
        <color theme="1"/>
        <sz val="11.0"/>
      </rPr>
      <t xml:space="preserve"> Coordinación integral de las reuniones con áreas recaudatorias y de gestión de ingresos municipales.</t>
    </r>
  </si>
  <si>
    <r>
      <rPr>
        <rFont val="Arial"/>
        <b/>
        <color theme="1"/>
        <sz val="11.0"/>
      </rPr>
      <t xml:space="preserve">PRRR: </t>
    </r>
    <r>
      <rPr>
        <rFont val="Arial"/>
        <color theme="1"/>
        <sz val="11.0"/>
      </rPr>
      <t xml:space="preserve">Porcentaje de Reuniones Recaudatorias Realizadas.
</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</si>
  <si>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Reuniones.</t>
    </r>
  </si>
  <si>
    <r>
      <rPr>
        <rFont val="Arial"/>
        <b/>
        <color theme="1"/>
        <sz val="11.0"/>
      </rPr>
      <t xml:space="preserve">Justificación Trimestral:  </t>
    </r>
    <r>
      <rPr>
        <rFont val="Arial"/>
        <b val="0"/>
        <color theme="1"/>
        <sz val="11.0"/>
      </rPr>
      <t>La Tesorería Municipal cumple con el 100% de su meta trimestral al mantener una eficiente coordinación de sus reuniones con las áreas recaudatorias.</t>
    </r>
  </si>
  <si>
    <r>
      <rPr>
        <rFont val="Arial"/>
        <b/>
        <color theme="1"/>
        <sz val="11.0"/>
      </rPr>
      <t xml:space="preserve">1.3.1.1.1.2 </t>
    </r>
    <r>
      <rPr>
        <rFont val="Arial"/>
        <b val="0"/>
        <color theme="1"/>
        <sz val="11.0"/>
      </rPr>
      <t>Coordinación Integral de las  reuniones de control del ejercicio del gasto.</t>
    </r>
  </si>
  <si>
    <r>
      <rPr>
        <rFont val="Arial"/>
        <b/>
        <color theme="1"/>
        <sz val="11.0"/>
      </rPr>
      <t>PRCGR:</t>
    </r>
    <r>
      <rPr>
        <rFont val="Arial"/>
        <color theme="1"/>
        <sz val="11.0"/>
      </rPr>
      <t xml:space="preserve"> Porcentaje de Reuniones de Control del Gasto Realizados.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</si>
  <si>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Reuniones.
</t>
    </r>
  </si>
  <si>
    <r>
      <rPr>
        <rFont val="Arial"/>
        <b/>
        <color theme="1"/>
        <sz val="11.0"/>
      </rPr>
      <t xml:space="preserve">Justificación Trimestral: </t>
    </r>
    <r>
      <rPr>
        <rFont val="Arial"/>
        <b val="0"/>
        <color theme="1"/>
        <sz val="11.0"/>
      </rPr>
      <t>La Tesorería Municipal cumple con el 100% de su meta trimestral al mantener reuniones con sus áreas ejecutorias para un eficaz manejo del gasto público.</t>
    </r>
  </si>
  <si>
    <t>Componente
(Catastro)</t>
  </si>
  <si>
    <r>
      <rPr>
        <rFont val="Arial"/>
        <b/>
        <color theme="1"/>
        <sz val="11.0"/>
      </rPr>
      <t xml:space="preserve">
1.3.1.1.2 </t>
    </r>
    <r>
      <rPr>
        <rFont val="Arial"/>
        <b val="0"/>
        <color theme="1"/>
        <sz val="11.0"/>
      </rPr>
      <t>Valor catastral  de los bienes inmuebles del municipio actualizados.</t>
    </r>
  </si>
  <si>
    <r>
      <rPr>
        <rFont val="Arial"/>
        <color theme="1"/>
        <sz val="11.0"/>
      </rPr>
      <t xml:space="preserve">
</t>
    </r>
    <r>
      <rPr>
        <rFont val="Arial"/>
        <b/>
        <color theme="1"/>
        <sz val="11.0"/>
      </rPr>
      <t>PVCBIA</t>
    </r>
    <r>
      <rPr>
        <rFont val="Arial"/>
        <color theme="1"/>
        <sz val="11.0"/>
      </rPr>
      <t>: Porcentaje de los Valores Catastrales de los Bienes Inmuebles Actualizados.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</si>
  <si>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Valor Catastral</t>
    </r>
    <r>
      <rPr>
        <rFont val="Arial"/>
        <b/>
        <color theme="1"/>
        <sz val="11.0"/>
      </rPr>
      <t>.</t>
    </r>
  </si>
  <si>
    <r>
      <rPr>
        <rFont val="Arial"/>
        <b/>
        <color theme="1"/>
        <sz val="11.0"/>
      </rPr>
      <t xml:space="preserve">Justificación Trimestral: </t>
    </r>
    <r>
      <rPr>
        <rFont val="Arial"/>
        <b val="0"/>
        <color theme="1"/>
        <sz val="11.0"/>
      </rPr>
      <t>Se alcanzó el 99.79% de la meta programada en la atención de servicios catastrales solicitados por los contribuyentes, lo que permitió la actualización de los valores catastrales establecidos.</t>
    </r>
  </si>
  <si>
    <r>
      <rPr>
        <rFont val="Arial"/>
        <b/>
        <color theme="1"/>
        <sz val="11.0"/>
      </rPr>
      <t>1.3.1.1.2.1</t>
    </r>
    <r>
      <rPr>
        <rFont val="Arial"/>
        <b val="0"/>
        <color theme="1"/>
        <sz val="11.0"/>
      </rPr>
      <t xml:space="preserve"> Actualización del padrón de contribuyentes y el estatus de cada uno de los predios.</t>
    </r>
  </si>
  <si>
    <r>
      <rPr>
        <rFont val="Arial"/>
        <b/>
        <color theme="1"/>
        <sz val="11.0"/>
      </rPr>
      <t>PPTM:</t>
    </r>
    <r>
      <rPr>
        <rFont val="Arial"/>
        <color theme="1"/>
        <sz val="11.0"/>
      </rPr>
      <t xml:space="preserve"> </t>
    </r>
    <r>
      <rPr>
        <rFont val="Arial"/>
        <color rgb="FF000000"/>
        <sz val="11.0"/>
      </rPr>
      <t>Porcentaje de Predios que Tienen Modificaciones.</t>
    </r>
  </si>
  <si>
    <r>
      <rPr>
        <rFont val="Arial"/>
        <b/>
        <color theme="1"/>
        <sz val="11.0"/>
      </rPr>
      <t xml:space="preserve">Unidad de Medida del Indicador: </t>
    </r>
    <r>
      <rPr>
        <rFont val="Arial"/>
        <color theme="1"/>
        <sz val="11.0"/>
      </rPr>
      <t>Porcentaje</t>
    </r>
    <r>
      <rPr>
        <rFont val="Arial"/>
        <b/>
        <color theme="1"/>
        <sz val="11.0"/>
      </rPr>
      <t xml:space="preserve">
Unidad de Medida de la Variable: </t>
    </r>
    <r>
      <rPr>
        <rFont val="Arial"/>
        <color theme="1"/>
        <sz val="11.0"/>
      </rPr>
      <t>Predios.</t>
    </r>
  </si>
  <si>
    <r>
      <rPr>
        <rFont val="Arial"/>
        <b/>
        <color theme="1"/>
        <sz val="11.0"/>
      </rPr>
      <t xml:space="preserve">Justificación Trimestral: </t>
    </r>
    <r>
      <rPr>
        <rFont val="Arial"/>
        <b val="0"/>
        <color theme="1"/>
        <sz val="11.0"/>
      </rPr>
      <t>Se alcanzó el 99% de la meta programada en la prestación de servicios catastrales para predios con modificaciones solicitadas por los contribuyentes, lo cual afectó ligeramente la meta trimestral debido a una menor afluencia de usuarios de lo esperado.</t>
    </r>
  </si>
  <si>
    <r>
      <rPr>
        <rFont val="Arial"/>
        <b/>
        <color theme="1"/>
        <sz val="11.0"/>
      </rPr>
      <t xml:space="preserve">1.3.1.1.2.2 </t>
    </r>
    <r>
      <rPr>
        <rFont val="Arial"/>
        <b val="0"/>
        <color theme="1"/>
        <sz val="11.0"/>
      </rPr>
      <t>Mejoramiento de los servicios que Catastro ofrece a la ciudadanía al atenderlos en los tiempos establecidos.</t>
    </r>
  </si>
  <si>
    <r>
      <rPr>
        <rFont val="Arial"/>
        <b/>
        <color theme="1"/>
        <sz val="11.0"/>
      </rPr>
      <t>PSCTEA:</t>
    </r>
    <r>
      <rPr>
        <rFont val="Arial"/>
        <color theme="1"/>
        <sz val="11.0"/>
      </rPr>
      <t xml:space="preserve"> </t>
    </r>
    <r>
      <rPr>
        <rFont val="Arial"/>
        <color rgb="FF000000"/>
        <sz val="11.0"/>
      </rPr>
      <t>Porcentaje de Servicios que Cumplen con el Tiempo Establecido para su Atención.</t>
    </r>
  </si>
  <si>
    <r>
      <rPr>
        <rFont val="Arial"/>
        <b/>
        <color theme="1"/>
        <sz val="11.0"/>
      </rPr>
      <t xml:space="preserve">Unidad de Medida del Indicador: </t>
    </r>
    <r>
      <rPr>
        <rFont val="Arial"/>
        <color theme="1"/>
        <sz val="11.0"/>
      </rPr>
      <t>Porcentaje</t>
    </r>
    <r>
      <rPr>
        <rFont val="Arial"/>
        <b/>
        <color theme="1"/>
        <sz val="11.0"/>
      </rPr>
      <t xml:space="preserve">
Unidad de Medida de la Variable: </t>
    </r>
    <r>
      <rPr>
        <rFont val="Arial"/>
        <color theme="1"/>
        <sz val="11.0"/>
      </rPr>
      <t>Servicios de cumplimiento.</t>
    </r>
  </si>
  <si>
    <r>
      <rPr>
        <rFont val="Arial"/>
        <b/>
        <color theme="1"/>
        <sz val="11.0"/>
      </rPr>
      <t xml:space="preserve">Justificación Trimestral:  </t>
    </r>
    <r>
      <rPr>
        <rFont val="Arial"/>
        <b val="0"/>
        <color theme="1"/>
        <sz val="11.0"/>
      </rPr>
      <t>Se alcanzó el 99.17% de la meta programada, al cumplir con los tiempos establecidos en la atención de los servicios catastrales requeridos por los contribuyentes.
Es de mencionar que esta Dirección ofrece sus trámites y servicios de acuerdo a la demanda por parte de los contribuyentes.</t>
    </r>
  </si>
  <si>
    <t>Componente
(Comercio y Servicios en la Vía Pública)</t>
  </si>
  <si>
    <r>
      <rPr>
        <rFont val="Arial"/>
        <b/>
        <color theme="1"/>
        <sz val="11.0"/>
      </rPr>
      <t xml:space="preserve">1.3.1.1.1.3 </t>
    </r>
    <r>
      <rPr>
        <rFont val="Arial"/>
        <b val="0"/>
        <color theme="1"/>
        <sz val="11.0"/>
      </rPr>
      <t>Operativos a comercios en vía pública realizados.</t>
    </r>
  </si>
  <si>
    <r>
      <rPr>
        <rFont val="Arial"/>
        <b/>
        <color theme="1"/>
        <sz val="11.0"/>
      </rPr>
      <t>POCVPR:</t>
    </r>
    <r>
      <rPr>
        <rFont val="Arial"/>
        <color theme="1"/>
        <sz val="11.0"/>
      </rPr>
      <t xml:space="preserve"> </t>
    </r>
    <r>
      <rPr>
        <rFont val="Arial"/>
        <color rgb="FF000000"/>
        <sz val="11.0"/>
      </rPr>
      <t>Porcentaje de Operativos a Comercios en Vía Pública Realizados</t>
    </r>
  </si>
  <si>
    <r>
      <rPr>
        <rFont val="Arial"/>
        <b/>
        <color theme="1"/>
        <sz val="11.0"/>
      </rPr>
      <t xml:space="preserve">Unidad de Medida del Indicador: </t>
    </r>
    <r>
      <rPr>
        <rFont val="Arial"/>
        <b val="0"/>
        <color theme="1"/>
        <sz val="11.0"/>
      </rPr>
      <t xml:space="preserve">Porcentaje
</t>
    </r>
    <r>
      <rPr>
        <rFont val="Arial"/>
        <b/>
        <color theme="1"/>
        <sz val="11.0"/>
      </rPr>
      <t xml:space="preserve">Unidad de Medida de la Variable: </t>
    </r>
    <r>
      <rPr>
        <rFont val="Arial"/>
        <b val="0"/>
        <color theme="1"/>
        <sz val="11.0"/>
      </rPr>
      <t>Operativos.</t>
    </r>
  </si>
  <si>
    <r>
      <rPr>
        <rFont val="Arial"/>
        <b/>
        <color theme="1"/>
        <sz val="11.0"/>
      </rPr>
      <t xml:space="preserve">Justificación Trimestral:  </t>
    </r>
    <r>
      <rPr>
        <rFont val="Arial"/>
        <b val="0"/>
        <color theme="1"/>
        <sz val="11.0"/>
      </rPr>
      <t>En este trimestre se logró el 122.22 % de la meta programada. Este resultado se debió al incremento de operativos realizados con motivo de las celebraciones del Día de Muertos y la venta de productos navideños. Dichos operativos se llevaron a cabo en los ocho sectores de la ciudad, con el objetivo de verificar el cumplimiento del Reglamento de Comercio en la Vía Pública.</t>
    </r>
  </si>
  <si>
    <r>
      <rPr>
        <rFont val="Arial"/>
        <b/>
        <color theme="1"/>
        <sz val="11.0"/>
      </rPr>
      <t xml:space="preserve">1.3.1.1.3.1 </t>
    </r>
    <r>
      <rPr>
        <rFont val="Arial"/>
        <b val="0"/>
        <color theme="1"/>
        <sz val="11.0"/>
      </rPr>
      <t>Verificación de los comercios informales.</t>
    </r>
  </si>
  <si>
    <r>
      <rPr>
        <rFont val="Arial"/>
        <b/>
        <color theme="1"/>
        <sz val="11.0"/>
      </rPr>
      <t>PCIV:</t>
    </r>
    <r>
      <rPr>
        <rFont val="Arial"/>
        <color rgb="FF000000"/>
        <sz val="11.0"/>
      </rPr>
      <t xml:space="preserve"> Porcentaje de Comercios Informales Verificados.
</t>
    </r>
  </si>
  <si>
    <r>
      <rPr>
        <rFont val="Arial"/>
        <b/>
        <color theme="1"/>
        <sz val="11.0"/>
      </rPr>
      <t xml:space="preserve">Unidad de Medida del Indicador: </t>
    </r>
    <r>
      <rPr>
        <rFont val="Arial"/>
        <color theme="1"/>
        <sz val="11.0"/>
      </rPr>
      <t xml:space="preserve">Porcentaje
</t>
    </r>
    <r>
      <rPr>
        <rFont val="Arial"/>
        <b/>
        <color theme="1"/>
        <sz val="11.0"/>
      </rPr>
      <t>Unidad de Medida de la Variable:</t>
    </r>
    <r>
      <rPr>
        <rFont val="Arial"/>
        <color theme="1"/>
        <sz val="11.0"/>
      </rPr>
      <t xml:space="preserve"> Actas. </t>
    </r>
  </si>
  <si>
    <r>
      <rPr>
        <rFont val="Arial"/>
        <b/>
        <color theme="1"/>
        <sz val="11.0"/>
      </rPr>
      <t xml:space="preserve">Justificación Trimestral: </t>
    </r>
    <r>
      <rPr>
        <rFont val="Arial"/>
        <b val="0"/>
        <color theme="1"/>
        <sz val="11.0"/>
      </rPr>
      <t>Durante este trimestre se alcanzó un avance del 87.25% en los recorridos cotidianos, en los cuales el personal de inspección verificó que los nuevos comerciantes que iniciaron actividades sin permiso fueron retirados y se les invitó a regularizar su situación mediante el trámite para obtener la autorización correspondiente.</t>
    </r>
  </si>
  <si>
    <r>
      <rPr>
        <rFont val="Arial"/>
        <b/>
        <color theme="1"/>
        <sz val="11.0"/>
      </rPr>
      <t xml:space="preserve">1.3.1.1.3.2 </t>
    </r>
    <r>
      <rPr>
        <rFont val="Arial"/>
        <b val="0"/>
        <color theme="1"/>
        <sz val="11.0"/>
      </rPr>
      <t>Atención a quejas Ciudadanas que reportan el funcionamiento de comercios informales en vía pública.</t>
    </r>
  </si>
  <si>
    <r>
      <rPr>
        <rFont val="Arial"/>
        <b/>
        <color theme="1"/>
        <sz val="11.0"/>
      </rPr>
      <t>PQCA:</t>
    </r>
    <r>
      <rPr>
        <rFont val="Arial"/>
        <color theme="1"/>
        <sz val="11.0"/>
      </rPr>
      <t xml:space="preserve"> </t>
    </r>
    <r>
      <rPr>
        <rFont val="Arial"/>
        <color rgb="FF000000"/>
        <sz val="11.0"/>
      </rPr>
      <t xml:space="preserve"> Porcentaje de Quejas Ciudadanas Atendidas.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</si>
  <si>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Quejas ciudadanas.</t>
    </r>
  </si>
  <si>
    <r>
      <rPr>
        <rFont val="Arial"/>
        <b/>
        <color theme="1"/>
        <sz val="11.0"/>
      </rPr>
      <t>Justificación Trimestral:</t>
    </r>
    <r>
      <rPr>
        <rFont val="Arial"/>
        <b val="0"/>
        <color theme="1"/>
        <sz val="11.0"/>
      </rPr>
      <t xml:space="preserve"> Durante el presente trimestre se registró un avance del 77.78 %, derivado de la disminución de quejas, como resultado del retiro de comerciantes que operaban de manera irregular, quienes fueron exhortados a iniciar su proceso de regularización. Esta acción contribuyó a la satisfacción de los ciudadanos que habían presentado dichas quejas.</t>
    </r>
  </si>
  <si>
    <t>Componente
(Contabilidad)</t>
  </si>
  <si>
    <r>
      <rPr>
        <rFont val="Arial"/>
        <b/>
        <color theme="1"/>
        <sz val="11.0"/>
      </rPr>
      <t xml:space="preserve">1.3.1.1.4 </t>
    </r>
    <r>
      <rPr>
        <rFont val="Arial"/>
        <b val="0"/>
        <color theme="1"/>
        <sz val="11.0"/>
      </rPr>
      <t>Cuenta Pública del Municipio de Benito Juárez Compilada e Integrada para envío a la Auditoría Superior del Estado.</t>
    </r>
  </si>
  <si>
    <r>
      <rPr>
        <rFont val="Arial"/>
        <b/>
        <color theme="1"/>
        <sz val="11.0"/>
      </rPr>
      <t>PEFPCI:</t>
    </r>
    <r>
      <rPr>
        <rFont val="Arial"/>
        <color theme="1"/>
        <sz val="11.0"/>
      </rPr>
      <t xml:space="preserve"> </t>
    </r>
    <r>
      <rPr>
        <rFont val="Arial"/>
        <color rgb="FF000000"/>
        <sz val="11.0"/>
      </rPr>
      <t>Porcentaje de Estados Financieros y demás información presupuestal y contable Integrada.</t>
    </r>
  </si>
  <si>
    <r>
      <rPr>
        <rFont val="Arial"/>
        <b/>
        <color theme="1"/>
        <sz val="11.0"/>
      </rPr>
      <t xml:space="preserve">Unidad de Medida del Indicador: </t>
    </r>
    <r>
      <rPr>
        <rFont val="Arial"/>
        <b val="0"/>
        <color theme="1"/>
        <sz val="11.0"/>
      </rPr>
      <t xml:space="preserve">Porcentaje
</t>
    </r>
    <r>
      <rPr>
        <rFont val="Arial"/>
        <b/>
        <color theme="1"/>
        <sz val="11.0"/>
      </rPr>
      <t>Unidad de Medida de la Variable:</t>
    </r>
    <r>
      <rPr>
        <rFont val="Arial"/>
        <b val="0"/>
        <color theme="1"/>
        <sz val="11.0"/>
      </rPr>
      <t xml:space="preserve"> Estados Financieros y demás informacíon presupuestal y contable.</t>
    </r>
  </si>
  <si>
    <r>
      <rPr>
        <rFont val="Arial"/>
        <b/>
        <color theme="1"/>
        <sz val="11.0"/>
      </rPr>
      <t xml:space="preserve">Justificación Trimestral: </t>
    </r>
    <r>
      <rPr>
        <rFont val="Arial"/>
        <b val="0"/>
        <color theme="1"/>
        <sz val="11.0"/>
      </rPr>
      <t>La Dirección de Contabilidad ha trabajado de manera efectiva en coordinación con todas las dependencias del Municipio para dar cumplimiento a la compilación e integración de la cuenta pública y poder realizar el envío a la Auditoría Superior.</t>
    </r>
  </si>
  <si>
    <r>
      <rPr>
        <rFont val="Arial"/>
        <b/>
        <color theme="1"/>
        <sz val="11.0"/>
      </rPr>
      <t xml:space="preserve">1.3.1.1.4.1 </t>
    </r>
    <r>
      <rPr>
        <rFont val="Arial"/>
        <b val="0"/>
        <color theme="1"/>
        <sz val="11.0"/>
      </rPr>
      <t>Publicación de los Reportes Financieros del Municipio de Benito Juaréz.</t>
    </r>
  </si>
  <si>
    <r>
      <rPr>
        <rFont val="Arial"/>
        <b/>
        <color theme="1"/>
        <sz val="11.0"/>
      </rPr>
      <t>PRFP:</t>
    </r>
    <r>
      <rPr>
        <rFont val="Arial"/>
        <color theme="1"/>
        <sz val="11.0"/>
      </rPr>
      <t xml:space="preserve"> Porcentaje de Reportes Financieros Publicados.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</si>
  <si>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 xml:space="preserve">Reportes Financieros.  </t>
    </r>
  </si>
  <si>
    <r>
      <rPr>
        <rFont val="Arial"/>
        <b/>
        <color theme="1"/>
        <sz val="11.0"/>
      </rPr>
      <t xml:space="preserve">Justificación Trimestral: </t>
    </r>
    <r>
      <rPr>
        <rFont val="Arial"/>
        <b val="0"/>
        <color theme="1"/>
        <sz val="11.0"/>
      </rPr>
      <t xml:space="preserve">La Dirección de Contabilidad logró el 100% de su meta trimestral al cumplir con los tiempos indicados para la publicación de los informes financieros, posterior al cierre del cuarto trimestre para su publicación en la página oficial del Municipio de Benito Juárez, en la sección de Transparencia Presupuestaria-Armonización Contable, cumpliendo así con las disposiciones del Título Quinto de la Ley General de Contabilidad Gubernamental. </t>
    </r>
  </si>
  <si>
    <r>
      <rPr>
        <rFont val="Arial"/>
        <b/>
        <color theme="1"/>
        <sz val="11.0"/>
      </rPr>
      <t xml:space="preserve">1.3.1.1.4.2 </t>
    </r>
    <r>
      <rPr>
        <rFont val="Arial"/>
        <b/>
        <color theme="1"/>
        <sz val="11.0"/>
      </rPr>
      <t>Presentación del Avance de Gestión Financiera de la información para la planeación de la Fiscalización de la Cuenta Pública del Municipio de Benito Juárez.</t>
    </r>
  </si>
  <si>
    <r>
      <rPr>
        <rFont val="Arial"/>
        <b/>
        <color theme="1"/>
        <sz val="11.0"/>
      </rPr>
      <t xml:space="preserve">PAGFP: </t>
    </r>
    <r>
      <rPr>
        <rFont val="Arial"/>
        <color rgb="FF000000"/>
        <sz val="11.0"/>
      </rPr>
      <t xml:space="preserve"> Porcentaje de los Avances de Gestión Financiera Presentados.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</si>
  <si>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Gestión Financiera.</t>
    </r>
  </si>
  <si>
    <r>
      <rPr>
        <rFont val="Arial"/>
        <b/>
        <color theme="1"/>
        <sz val="11.0"/>
      </rPr>
      <t xml:space="preserve">Justificación Trimestral: </t>
    </r>
    <r>
      <rPr>
        <rFont val="Arial"/>
        <b val="0"/>
        <color theme="1"/>
        <sz val="11.0"/>
      </rPr>
      <t>La Dirección de Contabilidad logró el 100% de su meta trimestral en las actividades correspondientes a la presentación del Avance de Gestion Financiera, como resultado del trabajo en coordinación con las demas dependencias.</t>
    </r>
  </si>
  <si>
    <r>
      <rPr>
        <rFont val="Arial"/>
        <b/>
        <color theme="1"/>
        <sz val="11.0"/>
      </rPr>
      <t xml:space="preserve">1.3.1.1.4.3 </t>
    </r>
    <r>
      <rPr>
        <rFont val="Arial"/>
        <b val="0"/>
        <color theme="1"/>
        <sz val="11.0"/>
      </rPr>
      <t>Integración de la Glosa para la entrega a la Auditoría Superior del Estado.</t>
    </r>
  </si>
  <si>
    <r>
      <rPr>
        <rFont val="Arial"/>
        <b/>
        <color theme="1"/>
        <sz val="11.0"/>
      </rPr>
      <t>PPCE:</t>
    </r>
    <r>
      <rPr>
        <rFont val="Arial"/>
        <color theme="1"/>
        <sz val="11.0"/>
      </rPr>
      <t xml:space="preserve"> </t>
    </r>
    <r>
      <rPr>
        <rFont val="Arial"/>
        <color rgb="FF000000"/>
        <sz val="11.0"/>
      </rPr>
      <t>Porcentaje de los Periodos Contables Entregados.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</si>
  <si>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Periodos contables.</t>
    </r>
  </si>
  <si>
    <r>
      <rPr>
        <rFont val="Arial"/>
        <b/>
        <color theme="1"/>
        <sz val="11.0"/>
      </rPr>
      <t xml:space="preserve">Justificación Trimestral: </t>
    </r>
    <r>
      <rPr>
        <rFont val="Arial"/>
        <b val="0"/>
        <color theme="1"/>
        <sz val="11.0"/>
      </rPr>
      <t>La Dirección de Contabilidad logró el 100% de su meta trimestral al realizar acciones de coordinación con las diferentes áreas ejecutoras, remitiendo toda la documentaciòn comprobatoria con base en sus registros contables, cumpliendo asi, con la integración de la glosa de la Cuentra Pública, de conformidad con lo establecido en el "Acuerdo que contiene los Lineamientos para la Integración, Recepción y Entrega de la Cuenta Pública de las Entidades Fiscalizables ante la Audìtoría Superior del Estado de  Quintana Roo".</t>
    </r>
  </si>
  <si>
    <t>Componente
(Financiera)</t>
  </si>
  <si>
    <r>
      <rPr>
        <rFont val="Arial"/>
        <b/>
        <color theme="1"/>
        <sz val="11.0"/>
      </rPr>
      <t xml:space="preserve">1.3.1.1.5  </t>
    </r>
    <r>
      <rPr>
        <rFont val="Arial"/>
        <b val="0"/>
        <color theme="1"/>
        <sz val="11.0"/>
      </rPr>
      <t>Recursos financieros controlados.</t>
    </r>
  </si>
  <si>
    <r>
      <rPr>
        <rFont val="Arial"/>
        <b/>
        <color theme="1"/>
        <sz val="11.0"/>
      </rPr>
      <t xml:space="preserve">PAEP: </t>
    </r>
    <r>
      <rPr>
        <rFont val="Arial"/>
        <color rgb="FF000000"/>
        <sz val="11.0"/>
      </rPr>
      <t xml:space="preserve"> Porcentaje de Avance en la Ejecución del Presupuesto.</t>
    </r>
  </si>
  <si>
    <r>
      <rPr>
        <rFont val="Arial"/>
        <b/>
        <color theme="1"/>
        <sz val="11.0"/>
      </rPr>
      <t xml:space="preserve">Unidad de Medida del Indicador: </t>
    </r>
    <r>
      <rPr>
        <rFont val="Arial"/>
        <b val="0"/>
        <color theme="1"/>
        <sz val="11.0"/>
      </rPr>
      <t xml:space="preserve">Porcentaje
</t>
    </r>
    <r>
      <rPr>
        <rFont val="Arial"/>
        <b/>
        <color theme="1"/>
        <sz val="11.0"/>
      </rPr>
      <t xml:space="preserve">Unidad de Medida de la Variable: </t>
    </r>
    <r>
      <rPr>
        <rFont val="Arial"/>
        <b val="0"/>
        <color theme="1"/>
        <sz val="11.0"/>
      </rPr>
      <t>Ejecución del presupuesto.</t>
    </r>
  </si>
  <si>
    <r>
      <rPr>
        <rFont val="Arial"/>
        <b/>
        <color theme="1"/>
        <sz val="11.0"/>
      </rPr>
      <t>Justificación Trimestral:</t>
    </r>
    <r>
      <rPr>
        <rFont val="Arial"/>
        <b val="0"/>
        <color theme="1"/>
        <sz val="11.0"/>
      </rPr>
      <t xml:space="preserve"> La Dirección Financiera en coordinación con la Dirección de Contabilidad, entregará el 16 de enero de 2026 la información presupuestal con respecto al cuarto trimestre de 2025 a la  a la Auditoría Superior del Estado, en apego al Artículo 51 de la Ley General de Contabilidad Gubernamental.</t>
    </r>
  </si>
  <si>
    <r>
      <rPr>
        <rFont val="Arial"/>
        <b/>
        <color theme="1"/>
        <sz val="11.0"/>
      </rPr>
      <t xml:space="preserve">1.3.1.1.5.1  </t>
    </r>
    <r>
      <rPr>
        <rFont val="Arial"/>
        <b val="0"/>
        <color theme="1"/>
        <sz val="11.0"/>
      </rPr>
      <t>Fortalecimiento de Hacienda Pública Municipal.</t>
    </r>
  </si>
  <si>
    <r>
      <rPr>
        <rFont val="Arial"/>
        <b/>
        <color theme="1"/>
        <sz val="11.0"/>
      </rPr>
      <t xml:space="preserve">PCCMBJO:  </t>
    </r>
    <r>
      <rPr>
        <rFont val="Arial"/>
        <color rgb="FF000000"/>
        <sz val="11.0"/>
      </rPr>
      <t xml:space="preserve"> Porcentaje de Calificaciones Crediticias para el Municipio de Benito Juárez Obtenidas.
</t>
    </r>
  </si>
  <si>
    <r>
      <rPr>
        <rFont val="Arial"/>
        <b/>
        <color theme="1"/>
        <sz val="11.0"/>
      </rPr>
      <t>Unidad de Medida del Indicador:</t>
    </r>
    <r>
      <rPr>
        <rFont val="Arial"/>
        <color theme="1"/>
        <sz val="11.0"/>
      </rPr>
      <t xml:space="preserve">
Porcentaje </t>
    </r>
    <r>
      <rPr>
        <rFont val="Arial"/>
        <b/>
        <color theme="1"/>
        <sz val="11.0"/>
      </rPr>
      <t xml:space="preserve">
Unidad de Medida de la Variable
</t>
    </r>
    <r>
      <rPr>
        <rFont val="Arial"/>
        <color theme="1"/>
        <sz val="11.0"/>
      </rPr>
      <t>Calificación créditicia obtenida.</t>
    </r>
  </si>
  <si>
    <r>
      <rPr>
        <rFont val="Arial"/>
        <b/>
        <color theme="1"/>
        <sz val="11.0"/>
      </rPr>
      <t xml:space="preserve">Justificación Trimestral: </t>
    </r>
    <r>
      <rPr>
        <rFont val="Arial"/>
        <b val="0"/>
        <color theme="1"/>
        <sz val="11.0"/>
      </rPr>
      <t xml:space="preserve"> Al alcanzar el 100% en el tercer trimestre, damos por cumplido nuestro objetivo del 2025, por lo que en el cuarto trimestre no se registra dato alguno.</t>
    </r>
  </si>
  <si>
    <r>
      <rPr>
        <rFont val="Arial"/>
        <b/>
        <color theme="1"/>
        <sz val="11.0"/>
      </rPr>
      <t xml:space="preserve">1.3.1.1.5.2 </t>
    </r>
    <r>
      <rPr>
        <rFont val="Arial"/>
        <b val="0"/>
        <color theme="1"/>
        <sz val="11.0"/>
      </rPr>
      <t xml:space="preserve"> Integración responsable de los recursos municipales de las proyecciones presentadas por las Unidades Administrativas.</t>
    </r>
  </si>
  <si>
    <r>
      <rPr>
        <rFont val="Arial"/>
        <b/>
        <color theme="1"/>
        <sz val="11.0"/>
      </rPr>
      <t xml:space="preserve">PAPE:   </t>
    </r>
    <r>
      <rPr>
        <rFont val="Arial"/>
        <color theme="1"/>
        <sz val="11.0"/>
      </rPr>
      <t>Porcentaje de Anteproyectos de Presupuesto de Egresos de los PPA presentados por las dependencias y entidades municipales.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</si>
  <si>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Anteproyectos. </t>
    </r>
  </si>
  <si>
    <r>
      <rPr>
        <rFont val="Arial"/>
        <b/>
        <color theme="1"/>
        <sz val="11.0"/>
      </rPr>
      <t xml:space="preserve">Justificación Trimestral: </t>
    </r>
    <r>
      <rPr>
        <rFont val="Arial"/>
        <b val="0"/>
        <color theme="1"/>
        <sz val="11.0"/>
      </rPr>
      <t>La Dirección Financiera logra el 100% de su meta trimestral al realizar un correcto ejercicio de presupuestación y recibir en tiempo y forma los anteproyectos de presupuesto de todas las áreas.</t>
    </r>
  </si>
  <si>
    <r>
      <rPr>
        <rFont val="Arial"/>
        <b/>
        <color theme="1"/>
        <sz val="11.0"/>
      </rPr>
      <t xml:space="preserve">1.3.1.1.5.3 </t>
    </r>
    <r>
      <rPr>
        <rFont val="Arial"/>
        <b val="0"/>
        <color theme="1"/>
        <sz val="11.0"/>
      </rPr>
      <t>Cumplimiento de pago de Deuda Pública.</t>
    </r>
  </si>
  <si>
    <r>
      <rPr>
        <rFont val="Arial"/>
        <b/>
        <color theme="1"/>
        <sz val="11.0"/>
      </rPr>
      <t xml:space="preserve">PCADPE: </t>
    </r>
    <r>
      <rPr>
        <rFont val="Arial"/>
        <color theme="1"/>
        <sz val="11.0"/>
      </rPr>
      <t xml:space="preserve"> Porcentaje de Cumplimiento Anual de la Deuda Pública Estimada.</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</si>
  <si>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Pagos realizados.</t>
    </r>
  </si>
  <si>
    <r>
      <rPr>
        <rFont val="Arial"/>
        <b/>
        <color theme="1"/>
        <sz val="11.0"/>
      </rPr>
      <t xml:space="preserve">Justificación Trimestral: </t>
    </r>
    <r>
      <rPr>
        <rFont val="Arial"/>
        <b val="0"/>
        <color theme="1"/>
        <sz val="11.0"/>
      </rPr>
      <t xml:space="preserve">La Dirección Financiera cumple con el 100% de su meta trimestral al mantener un entorno económico estable. </t>
    </r>
  </si>
  <si>
    <t>Componente
(Zofemat)</t>
  </si>
  <si>
    <r>
      <rPr>
        <rFont val="Arial"/>
        <b/>
        <color theme="1"/>
        <sz val="11.0"/>
      </rPr>
      <t>1.3.1.1.6</t>
    </r>
    <r>
      <rPr>
        <rFont val="Arial"/>
        <b val="0"/>
        <color theme="1"/>
        <sz val="11.0"/>
      </rPr>
      <t xml:space="preserve"> Certificación de Playas del Municipio de Benito Juárez Conservada.</t>
    </r>
  </si>
  <si>
    <r>
      <rPr>
        <rFont val="Arial"/>
        <b/>
        <color theme="1"/>
        <sz val="11.0"/>
      </rPr>
      <t>PPCG:</t>
    </r>
    <r>
      <rPr>
        <rFont val="Arial"/>
        <color theme="1"/>
        <sz val="11.0"/>
      </rPr>
      <t xml:space="preserve"> Porcentaje de Playas Certificadas y Galardonadas.</t>
    </r>
  </si>
  <si>
    <r>
      <rPr>
        <rFont val="Arial"/>
        <b/>
        <color theme="1"/>
        <sz val="11.0"/>
      </rPr>
      <t xml:space="preserve">Unidad de Medida del Indicador: 
</t>
    </r>
    <r>
      <rPr>
        <rFont val="Arial"/>
        <b val="0"/>
        <color theme="1"/>
        <sz val="11.0"/>
      </rPr>
      <t xml:space="preserve">Porcentaje
</t>
    </r>
    <r>
      <rPr>
        <rFont val="Arial"/>
        <b/>
        <color theme="1"/>
        <sz val="11.0"/>
      </rPr>
      <t xml:space="preserve">
Unidad de Medida de la Variable </t>
    </r>
    <r>
      <rPr>
        <rFont val="Arial"/>
        <b val="0"/>
        <color theme="1"/>
        <sz val="11.0"/>
      </rPr>
      <t>Certificaciones.</t>
    </r>
  </si>
  <si>
    <r>
      <rPr>
        <rFont val="Arial"/>
        <b/>
        <color theme="1"/>
        <sz val="11.0"/>
      </rPr>
      <t xml:space="preserve">Justificación Trimestral:  </t>
    </r>
    <r>
      <rPr>
        <rFont val="Arial"/>
        <b val="0"/>
        <color theme="1"/>
        <sz val="11.0"/>
      </rPr>
      <t xml:space="preserve">En este trimestre, las 7 playas certificadas, siguen manteniendo sus certificados y  galardones, derivado del contínuo trabajo de limpieza y remoción de la macroalga.  </t>
    </r>
  </si>
  <si>
    <r>
      <rPr>
        <rFont val="Arial"/>
        <b/>
        <color theme="1"/>
        <sz val="11.0"/>
      </rPr>
      <t xml:space="preserve">1.3.1.1.6.1 </t>
    </r>
    <r>
      <rPr>
        <rFont val="Arial"/>
        <b val="0"/>
        <color theme="1"/>
        <sz val="11.0"/>
      </rPr>
      <t>Limpieza de las 7 playas públicas certificadas.</t>
    </r>
  </si>
  <si>
    <r>
      <rPr>
        <rFont val="Arial"/>
        <b/>
        <color theme="1"/>
        <sz val="11.0"/>
      </rPr>
      <t xml:space="preserve">PDRDP: </t>
    </r>
    <r>
      <rPr>
        <rFont val="Arial"/>
        <color theme="1"/>
        <sz val="11.0"/>
      </rPr>
      <t>Porcentaje de días de recolección de desechos de las 7 playas públicas certificadas.</t>
    </r>
  </si>
  <si>
    <r>
      <rPr>
        <rFont val="Arial"/>
        <b/>
        <color theme="1"/>
        <sz val="11.0"/>
      </rPr>
      <t>Unidad de Medida del Indicador:</t>
    </r>
    <r>
      <rPr>
        <rFont val="Arial"/>
        <color theme="1"/>
        <sz val="11.0"/>
      </rPr>
      <t xml:space="preserve">
Porcentaje
</t>
    </r>
    <r>
      <rPr>
        <rFont val="Arial"/>
        <b/>
        <color theme="1"/>
        <sz val="11.0"/>
      </rPr>
      <t>Unidad de Medida de la Variable</t>
    </r>
    <r>
      <rPr>
        <rFont val="Arial"/>
        <color theme="1"/>
        <sz val="11.0"/>
      </rPr>
      <t xml:space="preserve"> Porcentaje (Días)</t>
    </r>
  </si>
  <si>
    <r>
      <rPr>
        <rFont val="Arial"/>
        <b/>
        <color theme="1"/>
        <sz val="11.0"/>
      </rPr>
      <t xml:space="preserve">Justificación Trimestral: </t>
    </r>
    <r>
      <rPr>
        <rFont val="Arial"/>
        <b val="0"/>
        <color theme="1"/>
        <sz val="11.0"/>
      </rPr>
      <t xml:space="preserve">En este trimestre se cumplió con la meta programada de mantener las 7 playas públicas limpias y libres de sargazo, todos los días. </t>
    </r>
  </si>
  <si>
    <t>Componente
(Fiscalización)</t>
  </si>
  <si>
    <r>
      <rPr>
        <rFont val="Arial"/>
        <b/>
        <color theme="1"/>
        <sz val="11.0"/>
      </rPr>
      <t xml:space="preserve">1.3.1.1.7 </t>
    </r>
    <r>
      <rPr>
        <rFont val="Arial"/>
        <b val="0"/>
        <color theme="1"/>
        <sz val="11.0"/>
      </rPr>
      <t>Levantamiento de actas de inspección a los establecimientos para constatar que  cuentan con la Licencia de Funcionamiento.</t>
    </r>
  </si>
  <si>
    <r>
      <rPr>
        <rFont val="Arial"/>
        <b/>
        <color theme="1"/>
        <sz val="11.0"/>
      </rPr>
      <t xml:space="preserve">NEV: </t>
    </r>
    <r>
      <rPr>
        <rFont val="Arial"/>
        <color theme="1"/>
        <sz val="11.0"/>
      </rPr>
      <t xml:space="preserve"> Número de Establecimientos Visitados.</t>
    </r>
  </si>
  <si>
    <r>
      <rPr>
        <rFont val="Arial"/>
        <b/>
        <color theme="1"/>
        <sz val="11.0"/>
      </rPr>
      <t xml:space="preserve">Unidad de Medida del Indicador: </t>
    </r>
    <r>
      <rPr>
        <rFont val="Arial"/>
        <b val="0"/>
        <color theme="1"/>
        <sz val="11.0"/>
      </rPr>
      <t xml:space="preserve">Porcentaje
</t>
    </r>
    <r>
      <rPr>
        <rFont val="Arial"/>
        <b/>
        <color theme="1"/>
        <sz val="11.0"/>
      </rPr>
      <t>Unidad de Medida de la Variable:</t>
    </r>
    <r>
      <rPr>
        <rFont val="Arial"/>
        <b val="0"/>
        <color theme="1"/>
        <sz val="11.0"/>
      </rPr>
      <t xml:space="preserve"> Visitas.</t>
    </r>
  </si>
  <si>
    <r>
      <rPr>
        <rFont val="Arial"/>
        <b/>
        <color theme="1"/>
        <sz val="11.0"/>
      </rPr>
      <t xml:space="preserve">Justificación Trimestral: </t>
    </r>
    <r>
      <rPr>
        <rFont val="Arial"/>
        <b val="0"/>
        <color theme="1"/>
        <sz val="11.0"/>
      </rPr>
      <t xml:space="preserve">Durante este trimestre se alcanzó un avance del 66.79 %, toda vez que la mayoría de los establecimientos ha cumplido con sus obligaciones fiscales municipales y a la gran labor realizada en las inspecciones efectuadas durante los distintos operativos programados en varias zonas de la ciudad.
</t>
    </r>
    <r>
      <rPr>
        <rFont val="Arial"/>
        <b/>
        <color theme="1"/>
        <sz val="11.0"/>
      </rPr>
      <t xml:space="preserve">
</t>
    </r>
  </si>
  <si>
    <r>
      <rPr>
        <rFont val="Arial"/>
        <b/>
        <color theme="1"/>
        <sz val="11.0"/>
      </rPr>
      <t xml:space="preserve">1.3.1.1.7.1 </t>
    </r>
    <r>
      <rPr>
        <rFont val="Arial"/>
        <b val="0"/>
        <color theme="1"/>
        <sz val="11.0"/>
      </rPr>
      <t xml:space="preserve"> Atención a Quejas Ciudadanas de Comercios.</t>
    </r>
  </si>
  <si>
    <r>
      <rPr>
        <rFont val="Arial"/>
        <b/>
        <color theme="1"/>
        <sz val="11.0"/>
      </rPr>
      <t>PQCA</t>
    </r>
    <r>
      <rPr>
        <rFont val="Arial"/>
        <color theme="1"/>
        <sz val="11.0"/>
      </rPr>
      <t xml:space="preserve">: </t>
    </r>
    <r>
      <rPr>
        <rFont val="Arial"/>
        <color rgb="FF000000"/>
        <sz val="11.0"/>
      </rPr>
      <t>Porcentaje de Quejas Ciudadanas Atendidas.</t>
    </r>
  </si>
  <si>
    <r>
      <rPr>
        <rFont val="Arial"/>
        <b/>
        <color theme="1"/>
        <sz val="11.0"/>
      </rPr>
      <t xml:space="preserve">Unidad de Medida del Indicador </t>
    </r>
    <r>
      <rPr>
        <rFont val="Arial"/>
        <color theme="1"/>
        <sz val="11.0"/>
      </rPr>
      <t>Porcentaje</t>
    </r>
    <r>
      <rPr>
        <rFont val="Arial"/>
        <b/>
        <color theme="1"/>
        <sz val="11.0"/>
      </rPr>
      <t xml:space="preserve">
Unidad de Medida de la Variable:</t>
    </r>
    <r>
      <rPr>
        <rFont val="Arial"/>
        <color theme="1"/>
        <sz val="11.0"/>
      </rPr>
      <t xml:space="preserve"> Quejas Ciudadanas.</t>
    </r>
  </si>
  <si>
    <r>
      <rPr>
        <rFont val="Arial"/>
        <b/>
        <color theme="1"/>
        <sz val="11.0"/>
      </rPr>
      <t xml:space="preserve">Justificación Trimestral: </t>
    </r>
    <r>
      <rPr>
        <rFont val="Arial"/>
        <b val="0"/>
        <color theme="1"/>
        <sz val="11.0"/>
      </rPr>
      <t>Durante el presente trimestre se llevaron a cabo diversos operativos en atención a las quejas recibidas, con los cuales se alcanzó un 100% de cumplimiento. En dichos operativos se brindó atención a la ciudadanía y se proporcionó orientación a los contribuyentes, con el objetivo de fomentar la regularización de sus establecimientos comerciales</t>
    </r>
  </si>
  <si>
    <t>Componente
(Ingresos Coordinados y Cobranza)</t>
  </si>
  <si>
    <r>
      <rPr>
        <rFont val="Arial"/>
        <b/>
        <color theme="1"/>
        <sz val="11.0"/>
      </rPr>
      <t xml:space="preserve">1.3.1.1.8  </t>
    </r>
    <r>
      <rPr>
        <rFont val="Arial"/>
        <b val="0"/>
        <color theme="1"/>
        <sz val="11.0"/>
      </rPr>
      <t>Rezago de impuesto predial y multas de diversas dependencias municipales y federales no fiscalizables notificadas y diligenciadas.</t>
    </r>
  </si>
  <si>
    <r>
      <rPr>
        <rFont val="Arial"/>
        <b/>
        <color theme="1"/>
        <sz val="11.0"/>
      </rPr>
      <t xml:space="preserve">PNDR: </t>
    </r>
    <r>
      <rPr>
        <rFont val="Arial"/>
        <color theme="1"/>
        <sz val="11.0"/>
      </rPr>
      <t>Porcentaje de Notificaciones Realizadas y Diligenciadas.</t>
    </r>
  </si>
  <si>
    <r>
      <rPr>
        <rFont val="Arial"/>
        <b/>
        <color theme="1"/>
        <sz val="11.0"/>
      </rPr>
      <t xml:space="preserve">Unidad de Medida del Indicador </t>
    </r>
    <r>
      <rPr>
        <rFont val="Arial"/>
        <b val="0"/>
        <color theme="1"/>
        <sz val="11.0"/>
      </rPr>
      <t>Porcentaje</t>
    </r>
    <r>
      <rPr>
        <rFont val="Arial"/>
        <b/>
        <color theme="1"/>
        <sz val="11.0"/>
      </rPr>
      <t xml:space="preserve">
Unidad de Medida de la Variable: </t>
    </r>
    <r>
      <rPr>
        <rFont val="Arial"/>
        <b val="0"/>
        <color theme="1"/>
        <sz val="11.0"/>
      </rPr>
      <t>Notificaciones</t>
    </r>
  </si>
  <si>
    <r>
      <rPr>
        <rFont val="Arial"/>
        <b/>
        <color theme="1"/>
        <sz val="11.0"/>
      </rPr>
      <t xml:space="preserve">Justificación Trimestral: </t>
    </r>
    <r>
      <rPr>
        <rFont val="Arial"/>
        <b val="0"/>
        <color theme="1"/>
        <sz val="11.0"/>
      </rPr>
      <t>En este trimestre se logró el 48.82% de las metas programadas, debido a que se continuó trabajando en la notificación de requerimientos de datos e informes, los cuales requieren más tiempo y esfuerzo para su correcta elaboración. Asimismo, se continúa con la entrega de cartas invitación, mediante las cuales se da a conocer a la ciudadanía las distintas jornadas  "Regularizate. Pon al día el patrimonio de tu familia" y "Cancún Nos Une". De igual forma, se registró un aumento en las multas municipales y federales no fiscales, debido a que se trabajó con la cartera vencida de ejercicios anteriores y con convenios vencidos de 2025, logrando así la elaboración de 16,779 documentos de los 34,366 programados.</t>
    </r>
  </si>
  <si>
    <r>
      <rPr>
        <rFont val="Arial"/>
        <b/>
        <color theme="1"/>
        <sz val="11.0"/>
      </rPr>
      <t xml:space="preserve">1.3.1.1.8.1 </t>
    </r>
    <r>
      <rPr>
        <rFont val="Arial"/>
        <b val="0"/>
        <color theme="1"/>
        <sz val="11.0"/>
      </rPr>
      <t>Gestión de cobro y/o Procedimiento Administrativo de Ejecución del Rezago del Impuesto Predial.</t>
    </r>
  </si>
  <si>
    <r>
      <rPr>
        <rFont val="Arial"/>
        <b/>
        <color theme="1"/>
        <sz val="11.0"/>
      </rPr>
      <t xml:space="preserve">PCMN: </t>
    </r>
    <r>
      <rPr>
        <rFont val="Arial"/>
        <color theme="1"/>
        <sz val="11.0"/>
      </rPr>
      <t xml:space="preserve"> </t>
    </r>
    <r>
      <rPr>
        <rFont val="Arial"/>
        <color rgb="FF000000"/>
        <sz val="11.0"/>
      </rPr>
      <t>Porcentaje de Contribuyentes Morosos Notificados.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</si>
  <si>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Notificaciones.</t>
    </r>
  </si>
  <si>
    <r>
      <rPr>
        <rFont val="Arial"/>
        <b/>
        <color theme="1"/>
        <sz val="11.0"/>
      </rPr>
      <t xml:space="preserve">Justificación Trimestral: </t>
    </r>
    <r>
      <rPr>
        <rFont val="Arial"/>
        <b val="0"/>
        <color theme="1"/>
        <sz val="11.0"/>
      </rPr>
      <t>Durante este trimestre se logró solo el 48.69% de la meta programada, ya que se continuó trabajando en la notificación de requerimientos de datos e informes, actividades que requieren más tiempo y esfuerzo para su correcta elaboración. Asimismo, se continúa con la entrega de cartas invitación sobre las jornadas "Regularizate. Pon al día el patrimonio de tu familia" y "Cancún Nos Une" y con la colocación de lonas en diferentes zonas de la ciudad, logrando la emisión de 16,692 documentos de los 34,284 programados.</t>
    </r>
  </si>
  <si>
    <r>
      <rPr>
        <rFont val="Arial"/>
        <b/>
        <color theme="1"/>
        <sz val="11.0"/>
      </rPr>
      <t xml:space="preserve">1.3.1.1.8.2  </t>
    </r>
    <r>
      <rPr>
        <rFont val="Arial"/>
        <b val="0"/>
        <color theme="1"/>
        <sz val="11.0"/>
      </rPr>
      <t>Gestión de cobro y/o Procedimiento Administrativo de Ejecución de  Multas Municipales y Federales no Fiscales.</t>
    </r>
  </si>
  <si>
    <r>
      <rPr>
        <rFont val="Arial"/>
        <b/>
        <color theme="1"/>
        <sz val="11.0"/>
      </rPr>
      <t xml:space="preserve">PMD:  </t>
    </r>
    <r>
      <rPr>
        <rFont val="Arial"/>
        <color rgb="FF000000"/>
        <sz val="11.0"/>
      </rPr>
      <t xml:space="preserve"> Porcentaje de Multas Diligenciadas.</t>
    </r>
  </si>
  <si>
    <r>
      <rPr>
        <rFont val="Arial"/>
        <b/>
        <color theme="1"/>
        <sz val="11.0"/>
      </rPr>
      <t>Unidad de Medida del Indicador</t>
    </r>
    <r>
      <rPr>
        <rFont val="Arial"/>
        <color theme="1"/>
        <sz val="11.0"/>
      </rPr>
      <t xml:space="preserve"> Porcentaje
</t>
    </r>
    <r>
      <rPr>
        <rFont val="Arial"/>
        <b/>
        <color theme="1"/>
        <sz val="11.0"/>
      </rPr>
      <t xml:space="preserve">Unidad de Medida de la Variable: </t>
    </r>
    <r>
      <rPr>
        <rFont val="Arial"/>
        <color theme="1"/>
        <sz val="11.0"/>
      </rPr>
      <t>Multas.</t>
    </r>
  </si>
  <si>
    <r>
      <rPr>
        <rFont val="Arial"/>
        <b/>
        <color theme="1"/>
        <sz val="11.0"/>
      </rPr>
      <t xml:space="preserve">Justificación Trimestral: </t>
    </r>
    <r>
      <rPr>
        <rFont val="Arial"/>
        <b val="0"/>
        <color theme="1"/>
        <sz val="11.0"/>
      </rPr>
      <t xml:space="preserve">Con respecto a este trimestre, se logró un avance del 106.10% de la meta establecida, debido a que la Unidad de Multas Federales No Fiscalizables trabajó con la cartera vencida de créditos fiscales federales y municipales de años anteriores, así como con convenios vencidos del año 2025, realizando 87 mandamientos de los 82 programados.
</t>
    </r>
    <r>
      <rPr>
        <rFont val="Arial"/>
        <b/>
        <color theme="1"/>
        <sz val="11.0"/>
      </rPr>
      <t xml:space="preserve">
</t>
    </r>
  </si>
  <si>
    <t>Componente
(Egresos)</t>
  </si>
  <si>
    <r>
      <rPr>
        <rFont val="Arial"/>
        <b/>
        <color theme="1"/>
        <sz val="11.0"/>
      </rPr>
      <t xml:space="preserve">1.3.1.1.9 </t>
    </r>
    <r>
      <rPr>
        <rFont val="Arial"/>
        <b val="0"/>
        <color theme="1"/>
        <sz val="11.0"/>
      </rPr>
      <t>Pagos a proveedores y  de pago de nómina empleados.</t>
    </r>
  </si>
  <si>
    <r>
      <rPr>
        <rFont val="Arial"/>
        <b/>
        <color theme="1"/>
        <sz val="11.0"/>
      </rPr>
      <t>PPTR:</t>
    </r>
    <r>
      <rPr>
        <rFont val="Arial"/>
        <color theme="1"/>
        <sz val="11.0"/>
      </rPr>
      <t xml:space="preserve">   Porcentaje de Pagos Totales Realizados.</t>
    </r>
  </si>
  <si>
    <r>
      <rPr>
        <rFont val="Arial"/>
        <b/>
        <color theme="1"/>
        <sz val="11.0"/>
      </rPr>
      <t xml:space="preserve">Unidad de Medida del Indicador: </t>
    </r>
    <r>
      <rPr>
        <rFont val="Arial"/>
        <b val="0"/>
        <color theme="1"/>
        <sz val="11.0"/>
      </rPr>
      <t xml:space="preserve">Porcentaje
</t>
    </r>
    <r>
      <rPr>
        <rFont val="Arial"/>
        <b/>
        <color theme="1"/>
        <sz val="11.0"/>
      </rPr>
      <t xml:space="preserve">Unidad de Medida de la Variable:  </t>
    </r>
    <r>
      <rPr>
        <rFont val="Arial"/>
        <b val="0"/>
        <color theme="1"/>
        <sz val="11.0"/>
      </rPr>
      <t>Pagos realizados.</t>
    </r>
  </si>
  <si>
    <r>
      <rPr>
        <rFont val="Arial"/>
        <b/>
        <color theme="1"/>
        <sz val="11.0"/>
      </rPr>
      <t xml:space="preserve">Justificación Trimestral:  </t>
    </r>
    <r>
      <rPr>
        <rFont val="Arial"/>
        <b val="0"/>
        <color theme="1"/>
        <sz val="11.0"/>
      </rPr>
      <t>En este trimestre se logró un cumplimiento del  92.91%, como resultado de la oportuna realización de los pagos programados.</t>
    </r>
  </si>
  <si>
    <r>
      <rPr>
        <rFont val="Arial"/>
        <b/>
        <color theme="1"/>
        <sz val="11.0"/>
      </rPr>
      <t xml:space="preserve">1.3.1.1.9.1 </t>
    </r>
    <r>
      <rPr>
        <rFont val="Arial"/>
        <b val="0"/>
        <color theme="1"/>
        <sz val="11.0"/>
      </rPr>
      <t>Emisión de pagos por cheque y transferencia a proveedores.</t>
    </r>
  </si>
  <si>
    <r>
      <rPr>
        <rFont val="Arial"/>
        <b/>
        <color theme="1"/>
        <sz val="11.0"/>
      </rPr>
      <t>PPE:</t>
    </r>
    <r>
      <rPr>
        <rFont val="Arial"/>
        <color theme="1"/>
        <sz val="11.0"/>
      </rPr>
      <t xml:space="preserve">  </t>
    </r>
    <r>
      <rPr>
        <rFont val="Arial"/>
        <color rgb="FF000000"/>
        <sz val="11.0"/>
      </rPr>
      <t xml:space="preserve"> Porcentaje de Pagos Emitidos.</t>
    </r>
  </si>
  <si>
    <r>
      <rPr>
        <rFont val="Arial"/>
        <b/>
        <color theme="1"/>
        <sz val="11.0"/>
      </rPr>
      <t xml:space="preserve">Unidad de Medida del Indicador </t>
    </r>
    <r>
      <rPr>
        <rFont val="Arial"/>
        <color theme="1"/>
        <sz val="11.0"/>
      </rPr>
      <t>Porcentaje</t>
    </r>
    <r>
      <rPr>
        <rFont val="Arial"/>
        <b/>
        <color theme="1"/>
        <sz val="11.0"/>
      </rPr>
      <t xml:space="preserve">
Unidad de Medida de la Variable:  </t>
    </r>
    <r>
      <rPr>
        <rFont val="Arial"/>
        <color theme="1"/>
        <sz val="11.0"/>
      </rPr>
      <t>Pagos emitidos.</t>
    </r>
  </si>
  <si>
    <r>
      <rPr>
        <rFont val="Arial"/>
        <b/>
        <color theme="1"/>
        <sz val="11.0"/>
      </rPr>
      <t xml:space="preserve">Justificación Trimestral: </t>
    </r>
    <r>
      <rPr>
        <rFont val="Arial"/>
        <b val="0"/>
        <color theme="1"/>
        <sz val="11.0"/>
      </rPr>
      <t xml:space="preserve"> En este trimestre, en la actividad de Pagos a Proveedores Emitidos, se alcanzó un 92.88% de cumplimiento, con 1,486 pagos realizados a proveedores de un total de 1,600, con respecto a la meta programada. Esto se debió a la programación de pagos de acuerdo con la liquidez del Municipio.</t>
    </r>
  </si>
  <si>
    <r>
      <rPr>
        <rFont val="Arial"/>
        <b/>
        <color theme="1"/>
        <sz val="11.0"/>
      </rPr>
      <t>1.3.1.1.9.2</t>
    </r>
    <r>
      <rPr>
        <rFont val="Arial"/>
        <b val="0"/>
        <color theme="1"/>
        <sz val="11.0"/>
      </rPr>
      <t xml:space="preserve"> Emisión de Pagos de nómina a empleados.</t>
    </r>
  </si>
  <si>
    <r>
      <rPr>
        <rFont val="Arial"/>
        <b/>
        <color theme="1"/>
        <sz val="11.0"/>
      </rPr>
      <t>PPNE:</t>
    </r>
    <r>
      <rPr>
        <rFont val="Arial"/>
        <color theme="1"/>
        <sz val="11.0"/>
      </rPr>
      <t xml:space="preserve">  </t>
    </r>
    <r>
      <rPr>
        <rFont val="Arial"/>
        <color rgb="FF000000"/>
        <sz val="11.0"/>
      </rPr>
      <t>Porcentaje de Pagos de Nómina Emitidos.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</si>
  <si>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 xml:space="preserve"> Pagos de nómina emitidos.</t>
    </r>
  </si>
  <si>
    <r>
      <rPr>
        <rFont val="Arial"/>
        <b/>
        <color theme="1"/>
        <sz val="11.0"/>
      </rPr>
      <t xml:space="preserve">Justificación Trimestral:  </t>
    </r>
    <r>
      <rPr>
        <rFont val="Arial"/>
        <b val="0"/>
        <color theme="1"/>
        <sz val="11.0"/>
      </rPr>
      <t>Se obtuvo un cumplimiento del 100% en el pago de nómina, como resultado  de la oportuna realización de los pagos programados a nóminas.</t>
    </r>
  </si>
  <si>
    <r>
      <rPr>
        <rFont val="Arial"/>
        <b/>
        <color theme="1"/>
        <sz val="11.0"/>
      </rPr>
      <t xml:space="preserve">1.3.1.1.9.3 </t>
    </r>
    <r>
      <rPr>
        <rFont val="Arial"/>
        <b val="0"/>
        <color theme="1"/>
        <sz val="11.0"/>
      </rPr>
      <t>Reducción de días de pago a proveedores.</t>
    </r>
  </si>
  <si>
    <r>
      <rPr>
        <rFont val="Arial"/>
        <b/>
        <color theme="1"/>
        <sz val="11.0"/>
      </rPr>
      <t xml:space="preserve">PRDPP: </t>
    </r>
    <r>
      <rPr>
        <rFont val="Arial"/>
        <color theme="1"/>
        <sz val="11.0"/>
      </rPr>
      <t xml:space="preserve"> </t>
    </r>
    <r>
      <rPr>
        <rFont val="Arial"/>
        <color rgb="FF000000"/>
        <sz val="11.0"/>
      </rPr>
      <t>Porcentaje de Reducción de Días de Pago a Proveedores.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</si>
  <si>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 xml:space="preserve"> Días de Pago.</t>
    </r>
  </si>
  <si>
    <r>
      <rPr>
        <rFont val="Arial"/>
        <b/>
        <color theme="1"/>
        <sz val="11.0"/>
      </rPr>
      <t xml:space="preserve">Justificación Trimestral: </t>
    </r>
    <r>
      <rPr>
        <rFont val="Arial"/>
        <b val="0"/>
        <color theme="1"/>
        <sz val="11.0"/>
      </rPr>
      <t>Se obtuvo un  cumplimiento de 24 días  de pago, sobre los 120 días establecidos como meta,  al reducir en menor días de lo estipulado, el cual se resalta el buen manejo en los tiempos de pagos de los pasivos.</t>
    </r>
  </si>
  <si>
    <t>Componente
(Ingresos)</t>
  </si>
  <si>
    <r>
      <rPr>
        <rFont val="Arial"/>
        <b/>
        <color theme="1"/>
        <sz val="11.0"/>
      </rPr>
      <t xml:space="preserve">1.3.1.1.10 </t>
    </r>
    <r>
      <rPr>
        <rFont val="Arial"/>
        <b val="0"/>
        <color theme="1"/>
        <sz val="11.0"/>
      </rPr>
      <t>Contribuciones tributarias (Cobro de Impuestos, derechos, productos, aprovechamientos, participaciones y otros Ingresos y los fondos de aportación general) recaudados.</t>
    </r>
  </si>
  <si>
    <r>
      <rPr>
        <rFont val="Arial"/>
        <b/>
        <color theme="1"/>
        <sz val="11.0"/>
      </rPr>
      <t>PCT:</t>
    </r>
    <r>
      <rPr>
        <rFont val="Arial"/>
        <color theme="1"/>
        <sz val="11.0"/>
      </rPr>
      <t xml:space="preserve"> </t>
    </r>
    <r>
      <rPr>
        <rFont val="Arial"/>
        <color rgb="FF000000"/>
        <sz val="11.0"/>
      </rPr>
      <t>Porcentaje de Contribuciones Tributarias.</t>
    </r>
  </si>
  <si>
    <r>
      <rPr>
        <rFont val="Arial"/>
        <b/>
        <color theme="1"/>
        <sz val="11.0"/>
      </rPr>
      <t xml:space="preserve">Unidad de Medida del Indicador </t>
    </r>
    <r>
      <rPr>
        <rFont val="Arial"/>
        <b val="0"/>
        <color theme="1"/>
        <sz val="11.0"/>
      </rPr>
      <t xml:space="preserve">Porcentaje
</t>
    </r>
    <r>
      <rPr>
        <rFont val="Arial"/>
        <b/>
        <color theme="1"/>
        <sz val="11.0"/>
      </rPr>
      <t xml:space="preserve">Unidad de Medida de la Variable: </t>
    </r>
    <r>
      <rPr>
        <rFont val="Arial"/>
        <b val="0"/>
        <color theme="1"/>
        <sz val="11.0"/>
      </rPr>
      <t xml:space="preserve"> Contribuciones tributarias.</t>
    </r>
  </si>
  <si>
    <r>
      <rPr>
        <rFont val="Arial"/>
        <b/>
        <color theme="1"/>
        <sz val="11.0"/>
      </rPr>
      <t xml:space="preserve">Justificación Trimestral: </t>
    </r>
    <r>
      <rPr>
        <rFont val="Arial"/>
        <b val="0"/>
        <color theme="1"/>
        <sz val="11.0"/>
      </rPr>
      <t>Se informa un avance preliminar al cierre del  trimestre, de la meta programada de $1,527,275,937.60 tuvo un alcance de $1,538,935,494.09 lo que representó un cumplimiento del 100.76%.  Este resultado se deriva de la implementación de estrategias efectivas en la recaudación de las contribuciones tributarias.</t>
    </r>
  </si>
  <si>
    <r>
      <rPr>
        <rFont val="Arial"/>
        <b/>
        <color theme="1"/>
        <sz val="11.0"/>
      </rPr>
      <t>1.3.1.1.10.1</t>
    </r>
    <r>
      <rPr>
        <rFont val="Arial"/>
        <b val="0"/>
        <color theme="1"/>
        <sz val="11.0"/>
      </rPr>
      <t xml:space="preserve"> Recaudación anual de Impuesto Predial. </t>
    </r>
  </si>
  <si>
    <r>
      <rPr>
        <rFont val="Arial"/>
        <b/>
        <color theme="1"/>
        <sz val="11.0"/>
      </rPr>
      <t xml:space="preserve">PIPR:  </t>
    </r>
    <r>
      <rPr>
        <rFont val="Arial"/>
        <color rgb="FF000000"/>
        <sz val="11.0"/>
      </rPr>
      <t>Porcentaje de Impuesto Predial Recaudado.</t>
    </r>
  </si>
  <si>
    <r>
      <rPr>
        <rFont val="Arial"/>
        <b/>
        <color theme="1"/>
        <sz val="11.0"/>
      </rPr>
      <t xml:space="preserve">Unidad de Medida del Indicador </t>
    </r>
    <r>
      <rPr>
        <rFont val="Arial"/>
        <color theme="1"/>
        <sz val="11.0"/>
      </rPr>
      <t xml:space="preserve">Porcentaje
</t>
    </r>
    <r>
      <rPr>
        <rFont val="Arial"/>
        <b/>
        <color theme="1"/>
        <sz val="11.0"/>
      </rPr>
      <t>Unidad de Medida de la Variable:</t>
    </r>
    <r>
      <rPr>
        <rFont val="Arial"/>
        <color theme="1"/>
        <sz val="11.0"/>
      </rPr>
      <t xml:space="preserve">  Impuesto predial.</t>
    </r>
  </si>
  <si>
    <r>
      <rPr>
        <rFont val="Arial"/>
        <b/>
        <color theme="1"/>
        <sz val="11.0"/>
      </rPr>
      <t xml:space="preserve">Justificación Trimestral:  </t>
    </r>
    <r>
      <rPr>
        <rFont val="Arial"/>
        <b val="0"/>
        <color theme="1"/>
        <sz val="11.0"/>
      </rPr>
      <t>En relación con el cumplimiento del indicador del Impuesto Predial, durante el cuarto trimestre del ejercicio fiscal 2025 se alcanzó 92.41% de la meta programada, gracias al comportamiento favorable de la recaudación y a las acciones implementadas para fortalecer su cobro.</t>
    </r>
  </si>
  <si>
    <r>
      <rPr>
        <rFont val="Arial"/>
        <b/>
        <color theme="1"/>
        <sz val="11.0"/>
      </rPr>
      <t xml:space="preserve">1.03.1.1.10.2  </t>
    </r>
    <r>
      <rPr>
        <rFont val="Arial"/>
        <b val="0"/>
        <color theme="1"/>
        <sz val="11.0"/>
      </rPr>
      <t>Trámites relacionados a las Licencias de Funcionamiento Comecial.</t>
    </r>
  </si>
  <si>
    <r>
      <rPr>
        <rFont val="Arial"/>
        <b/>
        <color theme="1"/>
        <sz val="11.0"/>
      </rPr>
      <t>PTLFCSACA:</t>
    </r>
    <r>
      <rPr>
        <rFont val="Arial"/>
        <color theme="1"/>
        <sz val="11.0"/>
      </rPr>
      <t xml:space="preserve"> Porcentaje  de Trámites Licencias  de Funcionamiento comercial y Suspensiones de actividades comerciales aprobadas.</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</si>
  <si>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 xml:space="preserve"> Licencias de Funcionamiento.</t>
    </r>
  </si>
  <si>
    <r>
      <rPr>
        <rFont val="Arial"/>
        <b/>
        <color theme="1"/>
        <sz val="11.0"/>
      </rPr>
      <t xml:space="preserve">Justificación Trimestral: </t>
    </r>
    <r>
      <rPr>
        <rFont val="Arial"/>
        <b val="0"/>
        <color theme="1"/>
        <sz val="11.0"/>
      </rPr>
      <t>Se informa que, al cierre del cuarto trimestre del ejercicio 2025, se registró un total de 629 Licencias de Funcionamiento aprobadas, lo que representa una diferencia de 1,446 registros respecto a la meta trimestral establecida de 2,075 licencias.
En consecuencia, se obtuvo un cumplimiento del 30.31% de la meta programada. Es importante destacar que, conforme a lo dispuesto en la Ley de Hacienda Municipal, el periodo para el refrendo de las Licencias de Funcionamiento Comercial corresponde al primer trimestre del ejercicio fiscal.
Por lo anterior, el flujo de trámites durante este cuarto trimestre presentó una disminución normal en la afluencia de solicitudes registradas en las plataformas digitales de atención.</t>
    </r>
  </si>
  <si>
    <r>
      <rPr>
        <rFont val="Arial"/>
        <b/>
        <color theme="1"/>
        <sz val="11.0"/>
      </rPr>
      <t xml:space="preserve">1.03.1.1.10.3 </t>
    </r>
    <r>
      <rPr>
        <rFont val="Arial"/>
        <b val="0"/>
        <color theme="1"/>
        <sz val="11.0"/>
      </rPr>
      <t>Realización de Campañas de Recaudación Anual  del Impuesto Predial, Jornadas de Regularización de Trámites y Servicios y Programa Anual del Refrendo Declarativo de la Licencia de Funcionamiento comercial</t>
    </r>
    <r>
      <rPr>
        <rFont val="Arial"/>
        <b/>
        <color theme="1"/>
        <sz val="11.0"/>
      </rPr>
      <t>.</t>
    </r>
  </si>
  <si>
    <r>
      <rPr>
        <rFont val="Arial"/>
        <b/>
        <color theme="1"/>
        <sz val="11.0"/>
      </rPr>
      <t>PPCBCR</t>
    </r>
    <r>
      <rPr>
        <rFont val="Arial"/>
        <color theme="1"/>
        <sz val="11.0"/>
      </rPr>
      <t>:  Porcentaje de predios y comercios beneficiados en las  Campañas de recaudación anual  del Impuesto Predial, Jornadas de Regularización de trámites y Servcios y Programa Anual del Refrendo Declarativo de la Licencia de Funcionamiento comercial</t>
    </r>
  </si>
  <si>
    <r>
      <rPr>
        <rFont val="Arial"/>
        <b/>
        <color theme="1"/>
        <sz val="11.0"/>
      </rPr>
      <t xml:space="preserve">Unidad de Medida del Indicador </t>
    </r>
    <r>
      <rPr>
        <rFont val="Arial"/>
        <color theme="1"/>
        <sz val="11.0"/>
      </rPr>
      <t xml:space="preserve">Porcentaje
</t>
    </r>
    <r>
      <rPr>
        <rFont val="Arial"/>
        <b/>
        <color theme="1"/>
        <sz val="11.0"/>
      </rPr>
      <t xml:space="preserve">Unidad de Medida de la Variable </t>
    </r>
    <r>
      <rPr>
        <rFont val="Arial"/>
        <color theme="1"/>
        <sz val="11.0"/>
      </rPr>
      <t xml:space="preserve">  
Jornadas de Regularización.</t>
    </r>
  </si>
  <si>
    <r>
      <rPr>
        <rFont val="Arial"/>
        <b/>
        <color theme="1"/>
        <sz val="11.0"/>
      </rPr>
      <t xml:space="preserve">Justificación Trimestral: </t>
    </r>
    <r>
      <rPr>
        <rFont val="Arial"/>
        <b val="0"/>
        <color theme="1"/>
        <sz val="11.0"/>
      </rPr>
      <t>En relación al cumplimiento del indicador del rubro de Jornadas de trámites, se cumple con la meta estimada, en razon del correcto cumplimiento del plan de trabajo establecido.</t>
    </r>
  </si>
  <si>
    <t xml:space="preserve">
AUTORIZÓ
M.F.P. José Alan Herrera Borges
Tesorero Municipal
</t>
  </si>
  <si>
    <t>ELABORÓ
Carlos Manuel May Tun
Asistente Administrativo</t>
  </si>
  <si>
    <t>REVISÓ
Lic. José Fernando Díaz Núñez
Director General de Planeación Municipal</t>
  </si>
  <si>
    <t>SEGUIMIENTO A LA EJECUCIÓN DEL PRESUPUESTO AUTORIZADO</t>
  </si>
  <si>
    <t>NOMBRE DE LAS UNIDADES ADMINISTRATIVAS</t>
  </si>
  <si>
    <t>PRESUPUESTO AUTORIZADO 2025</t>
  </si>
  <si>
    <t>PRESUPUESTO A EJERCER POR TRIMESTRE</t>
  </si>
  <si>
    <t>EJECUCIÓN  DEL PRESUPUESTO AUTORIZADO</t>
  </si>
  <si>
    <t>AVANCE TRIMESTRAL EN LA EJECUCIÓN DEL PRESUPUESTO</t>
  </si>
  <si>
    <t>AVANCE ACUMULADO ANUAL DE LA  EJECUCIÓN DEL PRESUPUESTO</t>
  </si>
  <si>
    <t>JUSTIFICACION TRIMESTRAL Y ANUAL DE AVANCE DE RESULTADOS 2025</t>
  </si>
  <si>
    <t>TRIMESTRE 1 2025</t>
  </si>
  <si>
    <t>TRIMESTRE 2 2025</t>
  </si>
  <si>
    <t>TRIMESTRE 3 2025</t>
  </si>
  <si>
    <t>TRIMESTRE 4 2025</t>
  </si>
  <si>
    <t>FORMATO PARA LA PROGRAMACIÓN, SEGUIMIENTO Y EVALUACIÓN DEL AVANCE EN CUMPLIMIENTO DE METAS Y OBJETIVOS DEL PROGRAMA PRESUPUESTARIO ANUAL 2026</t>
  </si>
  <si>
    <t>CLAVE Y NOMBRE DEL PPA:</t>
  </si>
  <si>
    <t>NOMBRE DE LA DEPENDENCIA QUE ATIENDE AL PROGRAMA:</t>
  </si>
  <si>
    <t>AVANCE EN CUMPLIMIENTO DE METAS TRIMESTRAL Y ANUAL ACUMULADO 2026</t>
  </si>
  <si>
    <t>META PROGRAMADA 2026</t>
  </si>
  <si>
    <t>META REALIZADA 2026</t>
  </si>
  <si>
    <t>PORCENTAJE DE AVANCE TRIMESTRAL 2026</t>
  </si>
  <si>
    <t>PORCENTAJE DE AVANCE TRIMESTRAL ACUMULADO 2026</t>
  </si>
  <si>
    <t>JUSTIFICACION TRIMESTRAL DE AVANCE DE RESULTADOS 2026</t>
  </si>
  <si>
    <r>
      <rPr>
        <rFont val="Arial"/>
        <b/>
        <color theme="1"/>
        <sz val="11.0"/>
      </rPr>
      <t xml:space="preserve">1.1.1 </t>
    </r>
    <r>
      <rPr>
        <rFont val="Arial"/>
        <b val="0"/>
        <color theme="1"/>
        <sz val="11.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</si>
  <si>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Arial"/>
        <b/>
        <color theme="1"/>
        <sz val="11.0"/>
      </rPr>
      <t xml:space="preserve">IGOB_HUM_R: </t>
    </r>
    <r>
      <rPr>
        <rFont val="Arial"/>
        <color theme="1"/>
        <sz val="11.0"/>
      </rPr>
      <t>Índice de Gobierno Humanista y de Resultados</t>
    </r>
  </si>
  <si>
    <r>
      <rPr>
        <rFont val="Arial"/>
        <b/>
        <color theme="1"/>
        <sz val="11.0"/>
      </rPr>
      <t>Unidad de medida del Indicador:</t>
    </r>
    <r>
      <rPr>
        <rFont val="Arial"/>
        <color theme="1"/>
        <sz val="11.0"/>
      </rPr>
      <t xml:space="preserve">
Porcentaje </t>
    </r>
  </si>
  <si>
    <t>No Aplica</t>
  </si>
  <si>
    <t xml:space="preserve">Justificación Trimestral:  
Se considera que no aplica para el primer trimestre del 2026, debido a que es un Índice de nueva creación para el eje 1 Gobierno Humanista y de Resultados y que tiene una periodicidad trianual sin línea base y con una meta establecida hasta diciembre 2027, fecha en que se verificará si la meta programada se logró.
</t>
  </si>
  <si>
    <t>Propósito
(             )</t>
  </si>
  <si>
    <t>Unidad de Medida del Indicador:  
Unidad de Medida de la Variable:</t>
  </si>
  <si>
    <t>Justificacion Trimestral:</t>
  </si>
  <si>
    <t>Componente
(                      )</t>
  </si>
  <si>
    <t>ELABORÓ
(nombre, cargo y firma)</t>
  </si>
  <si>
    <t>REVISÓ
Dr. Enrique E. Encalada Sánchez
Dirección de Planeación de la DGPM</t>
  </si>
  <si>
    <t>AUTORIZÓ
(nombre, cargo y firma)</t>
  </si>
  <si>
    <t>PRESUPUESTO AUTORIZADO 2026</t>
  </si>
  <si>
    <t>JUSTIFICACION TRIMESTRAL Y ANUAL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</si>
  <si>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</si>
  <si>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</si>
  <si>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</si>
  <si>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</si>
  <si>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</si>
  <si>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METAS TRIMESTRAL Y ANUAL ACUMULADO 2027</t>
  </si>
  <si>
    <t>META PROGRAMADA 2027</t>
  </si>
  <si>
    <t>META REALIZADA 2027</t>
  </si>
  <si>
    <t>PORCENTAJE DE AVANCE TRIMESTRAL 2027</t>
  </si>
  <si>
    <t>PORCENTAJE DE AVANCE TRIMESTRAL ACUMULADO 2027</t>
  </si>
  <si>
    <t>JUSTIFICACION TRIMESTRAL DE AVANCE DE RESULTADOS 2027</t>
  </si>
  <si>
    <r>
      <rPr>
        <rFont val="Arial"/>
        <b/>
        <color theme="1"/>
        <sz val="11.0"/>
      </rPr>
      <t xml:space="preserve">1.1.1 </t>
    </r>
    <r>
      <rPr>
        <rFont val="Arial"/>
        <b val="0"/>
        <color theme="1"/>
        <sz val="11.0"/>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</si>
  <si>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rFont val="Arial"/>
        <b/>
        <color theme="1"/>
        <sz val="11.0"/>
      </rPr>
      <t xml:space="preserve">IGOB_HUM_R: </t>
    </r>
    <r>
      <rPr>
        <rFont val="Arial"/>
        <color theme="1"/>
        <sz val="11.0"/>
      </rPr>
      <t>Índice de Gobierno Humanista y de Resultados</t>
    </r>
  </si>
  <si>
    <r>
      <rPr>
        <rFont val="Arial"/>
        <b/>
        <color theme="1"/>
        <sz val="11.0"/>
      </rPr>
      <t>Unidad de medida del Indicador:</t>
    </r>
    <r>
      <rPr>
        <rFont val="Arial"/>
        <color theme="1"/>
        <sz val="11.0"/>
      </rPr>
      <t xml:space="preserve">
Porcentaje </t>
    </r>
  </si>
  <si>
    <t xml:space="preserve">Justificación Trimestral:  
Se considera que no aplica para el primer trimestre del 2027, debido a que es un Índice de nueva creación para el eje 1 Gobierno Humanista y de Resultados y que tiene una periodicidad trianual sin línea base y con una meta establecida hasta diciembre 2027, fecha en que se verificará si la meta programada se logró.
</t>
  </si>
  <si>
    <t>PRESUPUESTO AUTORIZADO 2027</t>
  </si>
  <si>
    <t>JUSTIFICACION TRIMESTRAL Y ANUAL DE AVANCE DE RESULTADOS 2027</t>
  </si>
  <si>
    <t>TRIMESTRE 1 2027</t>
  </si>
  <si>
    <t>TRIMESTRE 2 2027</t>
  </si>
  <si>
    <t>TRIMESTRE 3 2027</t>
  </si>
  <si>
    <t>TRIMESTRE 4 2027</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</si>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</sst>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80A]* #,##0.00_-;\-[$$-80A]* #,##0.00_-;_-[$$-80A]* &quot;-&quot;??_-;_-@"/>
    <numFmt numFmtId="165" formatCode="_-&quot;$&quot;* #,##0.00_-;\-&quot;$&quot;* #,##0.00_-;_-&quot;$&quot;* &quot;-&quot;??_-;_-@"/>
    <numFmt numFmtId="166" formatCode="&quot;$&quot;#,##0.00"/>
  </numFmts>
  <fonts count="18">
    <font>
      <sz val="11.0"/>
      <color theme="1"/>
      <name val="Calibri"/>
      <scheme val="minor"/>
    </font>
    <font>
      <b/>
      <sz val="22.0"/>
      <color theme="0"/>
      <name val="Arial"/>
    </font>
    <font/>
    <font>
      <b/>
      <color theme="1"/>
      <name val="Calibri"/>
      <scheme val="minor"/>
    </font>
    <font>
      <b/>
      <sz val="22.0"/>
      <color rgb="FFFFFFFF"/>
      <name val="Arial"/>
    </font>
    <font>
      <b/>
      <sz val="16.0"/>
      <color theme="0"/>
      <name val="Arial"/>
    </font>
    <font>
      <b/>
      <sz val="12.0"/>
      <color rgb="FFFFFFFF"/>
      <name val="Arial"/>
    </font>
    <font>
      <b/>
      <sz val="14.0"/>
      <color rgb="FFFFFFFF"/>
      <name val="Arial"/>
    </font>
    <font>
      <b/>
      <sz val="14.0"/>
      <color theme="0"/>
      <name val="Arial"/>
    </font>
    <font>
      <b/>
      <sz val="11.0"/>
      <color theme="1"/>
      <name val="Arial"/>
    </font>
    <font>
      <b/>
      <sz val="11.0"/>
      <color rgb="FF000000"/>
      <name val="Arial"/>
    </font>
    <font>
      <sz val="11.0"/>
      <color theme="1"/>
      <name val="Arial"/>
    </font>
    <font>
      <sz val="11.0"/>
      <color theme="1"/>
      <name val="Calibri"/>
    </font>
    <font>
      <b/>
      <sz val="11.0"/>
      <color theme="0"/>
      <name val="Arial"/>
    </font>
    <font>
      <sz val="11.0"/>
      <color theme="0"/>
      <name val="Arial"/>
    </font>
    <font>
      <b/>
      <sz val="20.0"/>
      <color theme="1"/>
      <name val="Calibri"/>
    </font>
    <font>
      <b/>
      <sz val="12.0"/>
      <color theme="1"/>
      <name val="Calibri"/>
    </font>
    <font>
      <b/>
      <sz val="11.0"/>
      <color theme="1"/>
      <name val="Calibri"/>
    </font>
  </fonts>
  <fills count="10">
    <fill>
      <patternFill patternType="none"/>
    </fill>
    <fill>
      <patternFill patternType="lightGray"/>
    </fill>
    <fill>
      <patternFill patternType="solid">
        <fgColor rgb="FFB42158"/>
        <bgColor rgb="FFB42158"/>
      </patternFill>
    </fill>
    <fill>
      <patternFill patternType="solid">
        <fgColor rgb="FFD990AB"/>
        <bgColor rgb="FFD990AB"/>
      </patternFill>
    </fill>
    <fill>
      <patternFill patternType="solid">
        <fgColor rgb="FFF2F2F2"/>
        <bgColor rgb="FFF2F2F2"/>
      </patternFill>
    </fill>
    <fill>
      <patternFill patternType="solid">
        <fgColor theme="0"/>
        <bgColor theme="0"/>
      </patternFill>
    </fill>
    <fill>
      <patternFill patternType="solid">
        <fgColor rgb="FFFFEB9C"/>
        <bgColor rgb="FFFFEB9C"/>
      </patternFill>
    </fill>
    <fill>
      <patternFill patternType="solid">
        <fgColor rgb="FFD8D8D8"/>
        <bgColor rgb="FFD8D8D8"/>
      </patternFill>
    </fill>
    <fill>
      <patternFill patternType="solid">
        <fgColor rgb="FF7B7B7B"/>
        <bgColor rgb="FF7B7B7B"/>
      </patternFill>
    </fill>
    <fill>
      <patternFill patternType="solid">
        <fgColor rgb="FFC7EFCE"/>
        <bgColor rgb="FFC7EFCE"/>
      </patternFill>
    </fill>
  </fills>
  <borders count="121">
    <border/>
    <border>
      <left style="medium">
        <color rgb="FF000000"/>
      </left>
      <top style="medium">
        <color rgb="FF000000"/>
      </top>
      <bottom/>
    </border>
    <border>
      <top style="medium">
        <color rgb="FF000000"/>
      </top>
      <bottom/>
    </border>
    <border>
      <right/>
      <top style="medium">
        <color rgb="FF000000"/>
      </top>
      <bottom/>
    </border>
    <border>
      <left/>
      <right/>
      <top/>
      <bottom/>
    </border>
    <border>
      <left style="medium">
        <color rgb="FF000000"/>
      </left>
      <top/>
      <bottom/>
    </border>
    <border>
      <top/>
      <bottom/>
    </border>
    <border>
      <right/>
      <top/>
      <bottom/>
    </border>
    <border>
      <left style="medium">
        <color rgb="FF000000"/>
      </left>
      <top/>
      <bottom style="medium">
        <color rgb="FF000000"/>
      </bottom>
    </border>
    <border>
      <top/>
      <bottom style="medium">
        <color rgb="FF000000"/>
      </bottom>
    </border>
    <border>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top style="medium">
        <color rgb="FF000000"/>
      </top>
      <bottom style="medium">
        <color rgb="FF000000"/>
      </bottom>
    </border>
    <border>
      <left/>
      <right/>
      <top style="medium">
        <color rgb="FF000000"/>
      </top>
      <bottom style="medium">
        <color rgb="FF000000"/>
      </bottom>
    </border>
    <border>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medium">
        <color rgb="FF000000"/>
      </right>
      <top style="medium">
        <color rgb="FF000000"/>
      </top>
      <bottom/>
    </border>
    <border>
      <left style="medium">
        <color rgb="FF000000"/>
      </left>
      <right style="medium">
        <color rgb="FF000000"/>
      </right>
      <bottom style="medium">
        <color rgb="FF000000"/>
      </bottom>
    </border>
    <border>
      <left style="medium">
        <color rgb="FF000000"/>
      </left>
      <right style="dotted">
        <color rgb="FF000000"/>
      </right>
      <bottom style="dotted">
        <color rgb="FF000000"/>
      </bottom>
    </border>
    <border>
      <left style="dotted">
        <color theme="1"/>
      </left>
      <right style="dotted">
        <color theme="1"/>
      </right>
    </border>
    <border>
      <left style="dotted">
        <color theme="1"/>
      </left>
      <right style="dotted">
        <color theme="1"/>
      </right>
      <top style="dotted">
        <color theme="1"/>
      </top>
    </border>
    <border>
      <left style="dotted">
        <color rgb="FF000000"/>
      </left>
      <right style="dotted">
        <color rgb="FF000000"/>
      </right>
      <bottom style="dotted">
        <color rgb="FF000000"/>
      </bottom>
    </border>
    <border>
      <left style="dotted">
        <color theme="1"/>
      </left>
      <bottom style="dotted">
        <color theme="1"/>
      </bottom>
    </border>
    <border>
      <left style="medium">
        <color rgb="FF000000"/>
      </left>
      <right style="medium">
        <color rgb="FF000000"/>
      </right>
      <top style="medium">
        <color rgb="FF000000"/>
      </top>
      <bottom style="dotted">
        <color rgb="FF000000"/>
      </bottom>
    </border>
    <border>
      <left style="medium">
        <color rgb="FF000000"/>
      </left>
      <bottom style="dotted">
        <color rgb="FFFFFFFF"/>
      </bottom>
    </border>
    <border>
      <left style="dotted">
        <color rgb="FFFFFFFF"/>
      </left>
      <right style="dotted">
        <color rgb="FFFFFFFF"/>
      </right>
      <top style="dotted">
        <color rgb="FFFFFFFF"/>
      </top>
      <bottom style="dotted">
        <color rgb="FFFFFFFF"/>
      </bottom>
    </border>
    <border>
      <right style="dotted">
        <color rgb="FFFFFFFF"/>
      </right>
      <top/>
      <bottom style="dotted">
        <color rgb="FFFFFFFF"/>
      </bottom>
    </border>
    <border>
      <right/>
      <top/>
      <bottom style="dotted">
        <color theme="1"/>
      </bottom>
    </border>
    <border>
      <left style="dotted">
        <color rgb="FFFFFFFF"/>
      </left>
      <right style="dotted">
        <color rgb="FFFFFFFF"/>
      </right>
      <top/>
      <bottom style="dotted">
        <color rgb="FFFFFFFF"/>
      </bottom>
    </border>
    <border>
      <left style="dotted">
        <color theme="1"/>
      </left>
      <right style="dotted">
        <color theme="1"/>
      </right>
      <top/>
      <bottom style="dotted">
        <color theme="1"/>
      </bottom>
    </border>
    <border>
      <left style="dotted">
        <color theme="1"/>
      </left>
      <right/>
      <top/>
      <bottom style="dotted">
        <color theme="1"/>
      </bottom>
    </border>
    <border>
      <left style="medium">
        <color rgb="FF000000"/>
      </left>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style="thin">
        <color rgb="FF000000"/>
      </top>
      <bottom style="thin">
        <color rgb="FF000000"/>
      </bottom>
    </border>
    <border>
      <left/>
      <right style="medium">
        <color rgb="FF000000"/>
      </right>
      <top style="dotted">
        <color rgb="FF000000"/>
      </top>
      <bottom style="dotted">
        <color rgb="FF000000"/>
      </bottom>
    </border>
    <border>
      <left style="medium">
        <color rgb="FF000000"/>
      </left>
      <top style="dotted">
        <color theme="1"/>
      </top>
      <bottom style="dotted">
        <color theme="1"/>
      </bottom>
    </border>
    <border>
      <top style="dotted">
        <color theme="1"/>
      </top>
      <bottom style="dotted">
        <color theme="1"/>
      </bottom>
    </border>
    <border>
      <right/>
      <top style="dotted">
        <color theme="1"/>
      </top>
      <bottom style="dotted">
        <color theme="1"/>
      </bottom>
    </border>
    <border>
      <left style="medium">
        <color rgb="FF000000"/>
      </left>
      <right style="medium">
        <color rgb="FF000000"/>
      </right>
      <top style="dotted">
        <color rgb="FF000000"/>
      </top>
      <bottom style="dotted">
        <color rgb="FF000000"/>
      </bottom>
    </border>
    <border>
      <left/>
      <right style="dotted">
        <color theme="1"/>
      </right>
      <bottom style="dotted">
        <color theme="1"/>
      </bottom>
    </border>
    <border>
      <left style="dotted">
        <color theme="1"/>
      </left>
      <right style="dotted">
        <color theme="1"/>
      </right>
      <bottom style="dotted">
        <color theme="1"/>
      </bottom>
    </border>
    <border>
      <left style="dotted">
        <color theme="1"/>
      </left>
      <right/>
      <top style="dotted">
        <color theme="1"/>
      </top>
      <bottom style="dotted">
        <color theme="1"/>
      </bottom>
    </border>
    <border>
      <left style="medium">
        <color theme="1"/>
      </left>
      <right style="dotted">
        <color theme="1"/>
      </right>
      <bottom style="dotted">
        <color theme="1"/>
      </bottom>
    </border>
    <border>
      <left style="dotted">
        <color theme="1"/>
      </left>
      <right style="dotted">
        <color theme="1"/>
      </right>
      <top style="dotted">
        <color theme="1"/>
      </top>
      <bottom style="dotted">
        <color theme="1"/>
      </bottom>
    </border>
    <border>
      <left style="dotted">
        <color theme="1"/>
      </left>
      <right style="medium">
        <color rgb="FF000000"/>
      </right>
      <top style="dotted">
        <color theme="1"/>
      </top>
      <bottom style="dotted">
        <color theme="1"/>
      </bottom>
    </border>
    <border>
      <left style="thin">
        <color rgb="FF000000"/>
      </left>
      <right style="thin">
        <color rgb="FF000000"/>
      </right>
      <top/>
      <bottom style="thin">
        <color rgb="FF000000"/>
      </bottom>
    </border>
    <border>
      <left/>
      <right style="medium">
        <color rgb="FF000000"/>
      </right>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dotted">
        <color rgb="FFFFFFFF"/>
      </right>
      <top style="dotted">
        <color rgb="FF000000"/>
      </top>
      <bottom style="dotted">
        <color rgb="FFFFFFFF"/>
      </bottom>
    </border>
    <border>
      <left style="dotted">
        <color rgb="FFFFFFFF"/>
      </left>
      <right style="dotted">
        <color theme="1"/>
      </right>
      <top style="dotted">
        <color theme="1"/>
      </top>
      <bottom style="dotted">
        <color rgb="FFFFFFFF"/>
      </bottom>
    </border>
    <border>
      <left/>
      <right style="dotted">
        <color theme="1"/>
      </right>
      <top style="dotted">
        <color theme="1"/>
      </top>
      <bottom style="dotted">
        <color theme="1"/>
      </bottom>
    </border>
    <border>
      <left style="dotted">
        <color theme="1"/>
      </left>
      <top style="dotted">
        <color theme="1"/>
      </top>
      <bottom style="dotted">
        <color theme="1"/>
      </bottom>
    </border>
    <border>
      <left style="medium">
        <color rgb="FFFFFFFF"/>
      </left>
      <right style="dotted">
        <color theme="1"/>
      </right>
      <top style="dotted">
        <color theme="1"/>
      </top>
      <bottom style="dotted">
        <color theme="1"/>
      </bottom>
    </border>
    <border>
      <left style="medium">
        <color rgb="FF000000"/>
      </left>
      <bottom style="dotted">
        <color theme="1"/>
      </bottom>
    </border>
    <border>
      <right style="dotted">
        <color rgb="FF000000"/>
      </right>
      <bottom style="dotted">
        <color rgb="FFFFFFFF"/>
      </bottom>
    </border>
    <border>
      <left style="thick">
        <color rgb="FF000000"/>
      </left>
      <right style="dotted">
        <color theme="1"/>
      </right>
      <top style="dotted">
        <color theme="1"/>
      </top>
      <bottom style="dotted">
        <color theme="1"/>
      </bottom>
    </border>
    <border>
      <left style="medium">
        <color rgb="FF000000"/>
      </left>
      <right style="medium">
        <color rgb="FF000000"/>
      </right>
      <top style="dotted">
        <color rgb="FF000000"/>
      </top>
      <bottom/>
    </border>
    <border>
      <left style="medium">
        <color theme="1"/>
      </left>
      <right style="dotted">
        <color theme="1"/>
      </right>
      <top style="dotted">
        <color theme="1"/>
      </top>
      <bottom style="dotted">
        <color theme="1"/>
      </bottom>
    </border>
    <border>
      <left style="dotted">
        <color theme="1"/>
      </left>
      <right style="dotted">
        <color theme="1"/>
      </right>
      <top style="dotted">
        <color theme="1"/>
      </top>
      <bottom/>
    </border>
    <border>
      <left style="thick">
        <color rgb="FF000000"/>
      </left>
      <right style="dotted">
        <color theme="1"/>
      </right>
      <top style="dotted">
        <color theme="1"/>
      </top>
      <bottom style="thick">
        <color rgb="FF000000"/>
      </bottom>
    </border>
    <border>
      <left style="dotted">
        <color theme="1"/>
      </left>
      <right style="dotted">
        <color theme="1"/>
      </right>
      <top style="dotted">
        <color theme="1"/>
      </top>
      <bottom style="thick">
        <color rgb="FF000000"/>
      </bottom>
    </border>
    <border>
      <left style="medium">
        <color rgb="FF000000"/>
      </left>
      <right style="medium">
        <color rgb="FF000000"/>
      </right>
      <top style="dotted">
        <color rgb="FF000000"/>
      </top>
      <bottom style="thick">
        <color rgb="FF000000"/>
      </bottom>
    </border>
    <border>
      <top style="thin">
        <color rgb="FF000000"/>
      </top>
    </border>
    <border>
      <top style="dotted">
        <color rgb="FF000000"/>
      </top>
    </border>
    <border>
      <right style="medium">
        <color rgb="FF000000"/>
      </right>
      <top style="medium">
        <color rgb="FF000000"/>
      </top>
      <bottom/>
    </border>
    <border>
      <left style="medium">
        <color rgb="FF000000"/>
      </left>
      <top style="medium">
        <color rgb="FF000000"/>
      </top>
    </border>
    <border>
      <right style="medium">
        <color rgb="FF000000"/>
      </right>
      <top style="medium">
        <color rgb="FF000000"/>
      </top>
    </border>
    <border>
      <left style="dotted">
        <color rgb="FF000000"/>
      </left>
      <right style="dotted">
        <color rgb="FF000000"/>
      </right>
      <top style="medium">
        <color rgb="FF000000"/>
      </top>
      <bottom style="medium">
        <color rgb="FF000000"/>
      </bottom>
    </border>
    <border>
      <left style="dotted">
        <color rgb="FF000000"/>
      </left>
      <right/>
      <top style="medium">
        <color rgb="FF000000"/>
      </top>
      <bottom style="medium">
        <color rgb="FF000000"/>
      </bottom>
    </border>
    <border>
      <left style="medium">
        <color rgb="FF000000"/>
      </left>
      <bottom style="medium">
        <color rgb="FF000000"/>
      </bottom>
    </border>
    <border>
      <right style="medium">
        <color rgb="FF000000"/>
      </right>
      <bottom style="medium">
        <color rgb="FF000000"/>
      </bottom>
    </border>
    <border>
      <left/>
      <right style="medium">
        <color rgb="FF000000"/>
      </right>
      <top style="medium">
        <color rgb="FF000000"/>
      </top>
      <bottom style="dotted">
        <color rgb="FF000000"/>
      </bottom>
    </border>
    <border>
      <left style="medium">
        <color rgb="FF000000"/>
      </left>
      <right style="dotted">
        <color theme="1"/>
      </right>
      <top style="dotted">
        <color theme="1"/>
      </top>
      <bottom style="dotted">
        <color theme="1"/>
      </bottom>
    </border>
    <border>
      <left style="medium">
        <color rgb="FF000000"/>
      </left>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style="medium">
        <color rgb="FF000000"/>
      </right>
      <top style="medium">
        <color rgb="FF000000"/>
      </top>
      <bottom style="dotted">
        <color rgb="FF000000"/>
      </bottom>
    </border>
    <border>
      <left style="medium">
        <color rgb="FF000000"/>
      </left>
      <top style="medium">
        <color rgb="FF000000"/>
      </top>
      <bottom style="dotted">
        <color rgb="FF000000"/>
      </bottom>
    </border>
    <border>
      <right style="medium">
        <color rgb="FF000000"/>
      </right>
      <top style="medium">
        <color rgb="FF000000"/>
      </top>
      <bottom style="dotted">
        <color rgb="FF000000"/>
      </bottom>
    </border>
    <border>
      <left style="dotted">
        <color rgb="FF000000"/>
      </left>
      <right style="medium">
        <color rgb="FF000000"/>
      </right>
      <top style="dotted">
        <color rgb="FF000000"/>
      </top>
      <bottom style="dotted">
        <color rgb="FF000000"/>
      </bottom>
    </border>
    <border>
      <left style="medium">
        <color rgb="FF000000"/>
      </left>
      <top style="dotted">
        <color rgb="FF000000"/>
      </top>
      <bottom style="dotted">
        <color rgb="FF000000"/>
      </bottom>
    </border>
    <border>
      <right style="medium">
        <color rgb="FF000000"/>
      </right>
      <top style="dotted">
        <color rgb="FF000000"/>
      </top>
      <bottom style="dotted">
        <color rgb="FF000000"/>
      </bottom>
    </border>
    <border>
      <left style="medium">
        <color rgb="FF000000"/>
      </left>
      <right style="medium">
        <color rgb="FF000000"/>
      </right>
      <top style="dotted">
        <color rgb="FF000000"/>
      </top>
      <bottom style="medium">
        <color rgb="FF000000"/>
      </bottom>
    </border>
    <border>
      <left/>
      <right style="medium">
        <color rgb="FF000000"/>
      </right>
      <top style="dotted">
        <color rgb="FF000000"/>
      </top>
      <bottom style="medium">
        <color rgb="FF000000"/>
      </bottom>
    </border>
    <border>
      <left style="medium">
        <color rgb="FF000000"/>
      </left>
      <right style="dotted">
        <color theme="1"/>
      </right>
      <top style="dotted">
        <color theme="1"/>
      </top>
      <bottom style="medium">
        <color rgb="FF000000"/>
      </bottom>
    </border>
    <border>
      <left style="dotted">
        <color theme="1"/>
      </left>
      <right style="dotted">
        <color theme="1"/>
      </right>
      <top style="dotted">
        <color theme="1"/>
      </top>
      <bottom style="medium">
        <color rgb="FF000000"/>
      </bottom>
    </border>
    <border>
      <left style="dotted">
        <color theme="1"/>
      </left>
      <right style="medium">
        <color rgb="FF000000"/>
      </right>
      <top style="dotted">
        <color theme="1"/>
      </top>
      <bottom style="medium">
        <color rgb="FF000000"/>
      </bottom>
    </border>
    <border>
      <left style="medium">
        <color rgb="FF000000"/>
      </left>
      <right style="dotted">
        <color rgb="FF000000"/>
      </right>
      <top style="dotted">
        <color rgb="FF000000"/>
      </top>
      <bottom style="medium">
        <color rgb="FF000000"/>
      </bottom>
    </border>
    <border>
      <left style="dotted">
        <color rgb="FF000000"/>
      </left>
      <right style="dotted">
        <color rgb="FF000000"/>
      </right>
      <top style="dotted">
        <color rgb="FF000000"/>
      </top>
      <bottom style="medium">
        <color rgb="FF000000"/>
      </bottom>
    </border>
    <border>
      <left style="dotted">
        <color rgb="FF000000"/>
      </left>
      <right style="medium">
        <color rgb="FF000000"/>
      </right>
      <top style="dotted">
        <color rgb="FF000000"/>
      </top>
      <bottom style="medium">
        <color rgb="FF000000"/>
      </bottom>
    </border>
    <border>
      <left style="medium">
        <color rgb="FF000000"/>
      </left>
      <top style="dotted">
        <color rgb="FF000000"/>
      </top>
      <bottom style="medium">
        <color rgb="FF000000"/>
      </bottom>
    </border>
    <border>
      <right style="medium">
        <color rgb="FF000000"/>
      </right>
      <top style="dotted">
        <color rgb="FF000000"/>
      </top>
      <bottom style="medium">
        <color rgb="FF000000"/>
      </bottom>
    </border>
    <border>
      <left style="medium">
        <color rgb="FF000000"/>
      </left>
      <right style="dotted">
        <color rgb="FF000000"/>
      </right>
      <top style="medium">
        <color rgb="FF000000"/>
      </top>
      <bottom style="dotted">
        <color rgb="FF000000"/>
      </bottom>
    </border>
    <border>
      <left style="dotted">
        <color theme="1"/>
      </left>
      <right style="dotted">
        <color theme="1"/>
      </right>
      <top style="medium">
        <color rgb="FF000000"/>
      </top>
      <bottom style="dotted">
        <color theme="1"/>
      </bottom>
    </border>
    <border>
      <left style="dotted">
        <color theme="1"/>
      </left>
      <right style="medium">
        <color rgb="FF000000"/>
      </right>
      <top style="medium">
        <color rgb="FF000000"/>
      </top>
      <bottom style="dotted">
        <color theme="1"/>
      </bottom>
    </border>
    <border>
      <left style="dotted">
        <color theme="1"/>
      </left>
      <right style="dotted">
        <color theme="1"/>
      </right>
      <top style="medium">
        <color rgb="FF000000"/>
      </top>
      <bottom/>
    </border>
    <border>
      <left style="dotted">
        <color theme="1"/>
      </left>
      <right style="medium">
        <color rgb="FF000000"/>
      </right>
      <top style="medium">
        <color rgb="FF000000"/>
      </top>
      <bottom style="thin">
        <color rgb="FF000000"/>
      </bottom>
    </border>
    <border>
      <left/>
      <right style="dotted">
        <color theme="1"/>
      </right>
      <top style="dotted">
        <color theme="1"/>
      </top>
      <bottom/>
    </border>
    <border>
      <left/>
      <right style="medium">
        <color rgb="FF000000"/>
      </right>
      <top style="thin">
        <color rgb="FF000000"/>
      </top>
      <bottom style="thin">
        <color rgb="FF000000"/>
      </bottom>
    </border>
    <border>
      <left style="medium">
        <color rgb="FF000000"/>
      </left>
      <right/>
      <top style="dotted">
        <color theme="1"/>
      </top>
      <bottom style="dotted">
        <color theme="1"/>
      </bottom>
    </border>
    <border>
      <left style="dotted">
        <color rgb="FF000000"/>
      </left>
      <right style="dotted">
        <color rgb="FF000000"/>
      </right>
      <top style="dotted">
        <color theme="1"/>
      </top>
      <bottom style="dotted">
        <color theme="1"/>
      </bottom>
    </border>
    <border>
      <left/>
      <right/>
      <top style="dotted">
        <color theme="1"/>
      </top>
      <bottom style="dotted">
        <color theme="1"/>
      </bottom>
    </border>
    <border>
      <left style="medium">
        <color rgb="FF000000"/>
      </left>
      <right/>
      <top/>
      <bottom style="thin">
        <color rgb="FF000000"/>
      </bottom>
    </border>
    <border>
      <left style="medium">
        <color rgb="FF000000"/>
      </left>
      <right style="medium">
        <color rgb="FF000000"/>
      </right>
      <top style="dotted">
        <color rgb="FF000000"/>
      </top>
      <bottom style="dotted">
        <color theme="1"/>
      </bottom>
    </border>
    <border>
      <left style="dotted">
        <color theme="1"/>
      </left>
      <right/>
      <top style="dotted">
        <color theme="1"/>
      </top>
      <bottom style="medium">
        <color rgb="FF000000"/>
      </bottom>
    </border>
    <border>
      <left style="medium">
        <color rgb="FF000000"/>
      </left>
      <right style="medium">
        <color rgb="FF000000"/>
      </right>
      <top style="dotted">
        <color theme="1"/>
      </top>
      <bottom style="medium">
        <color rgb="FF000000"/>
      </bottom>
    </border>
    <border>
      <left/>
      <right style="dotted">
        <color theme="1"/>
      </right>
      <top style="dotted">
        <color theme="1"/>
      </top>
      <bottom style="medium">
        <color rgb="FF000000"/>
      </bottom>
    </border>
    <border>
      <left style="medium">
        <color theme="1"/>
      </left>
      <right style="dotted">
        <color theme="1"/>
      </right>
      <top style="dotted">
        <color theme="1"/>
      </top>
      <bottom style="medium">
        <color rgb="FF000000"/>
      </bottom>
    </border>
    <border>
      <left style="medium">
        <color rgb="FF000000"/>
      </left>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s>
  <cellStyleXfs count="1">
    <xf borderId="0" fillId="0" fontId="0" numFmtId="0" applyAlignment="1" applyFont="1"/>
  </cellStyleXfs>
  <cellXfs count="21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4" fillId="2" fontId="1" numFmtId="0" xfId="0" applyAlignment="1" applyBorder="1" applyFont="1">
      <alignment horizontal="center" shrinkToFit="0" vertical="center" wrapText="1"/>
    </xf>
    <xf borderId="0" fillId="0" fontId="3" numFmtId="0" xfId="0" applyFont="1"/>
    <xf borderId="5" fillId="2" fontId="1" numFmtId="0" xfId="0" applyAlignment="1" applyBorder="1" applyFont="1">
      <alignment horizontal="center" shrinkToFit="0" vertical="center" wrapText="1"/>
    </xf>
    <xf borderId="6" fillId="0" fontId="2" numFmtId="0" xfId="0" applyBorder="1" applyFont="1"/>
    <xf borderId="7" fillId="0" fontId="2" numFmtId="0" xfId="0" applyBorder="1" applyFont="1"/>
    <xf borderId="5" fillId="2" fontId="4" numFmtId="0" xfId="0" applyAlignment="1" applyBorder="1" applyFont="1">
      <alignment horizontal="center" readingOrder="0" shrinkToFit="0" vertical="center" wrapText="1"/>
    </xf>
    <xf borderId="8" fillId="2" fontId="4" numFmtId="0" xfId="0" applyAlignment="1" applyBorder="1" applyFont="1">
      <alignment horizontal="center" readingOrder="0" shrinkToFit="0" vertical="center" wrapText="1"/>
    </xf>
    <xf borderId="9" fillId="0" fontId="2" numFmtId="0" xfId="0" applyBorder="1" applyFont="1"/>
    <xf borderId="10" fillId="0" fontId="2" numFmtId="0" xfId="0" applyBorder="1" applyFont="1"/>
    <xf borderId="11" fillId="2" fontId="5" numFmtId="0" xfId="0" applyAlignment="1" applyBorder="1" applyFont="1">
      <alignment horizontal="center" vertical="center"/>
    </xf>
    <xf borderId="12" fillId="0" fontId="2" numFmtId="0" xfId="0" applyBorder="1" applyFont="1"/>
    <xf borderId="13" fillId="0" fontId="2" numFmtId="0" xfId="0" applyBorder="1" applyFont="1"/>
    <xf borderId="14" fillId="2" fontId="6" numFmtId="0" xfId="0" applyAlignment="1" applyBorder="1" applyFont="1">
      <alignment horizontal="center" shrinkToFit="0" vertical="center" wrapText="1"/>
    </xf>
    <xf borderId="15" fillId="2" fontId="6" numFmtId="0" xfId="0" applyAlignment="1" applyBorder="1" applyFont="1">
      <alignment horizontal="center" shrinkToFit="0" vertical="center" wrapText="1"/>
    </xf>
    <xf borderId="11" fillId="2" fontId="6" numFmtId="0" xfId="0" applyAlignment="1" applyBorder="1" applyFont="1">
      <alignment horizontal="center" shrinkToFit="0" vertical="center" wrapText="1"/>
    </xf>
    <xf borderId="16" fillId="2" fontId="7" numFmtId="0" xfId="0" applyAlignment="1" applyBorder="1" applyFont="1">
      <alignment horizontal="center" vertical="center"/>
    </xf>
    <xf borderId="16" fillId="2" fontId="7" numFmtId="0" xfId="0" applyAlignment="1" applyBorder="1" applyFont="1">
      <alignment horizontal="center" shrinkToFit="0" vertical="center" wrapText="1"/>
    </xf>
    <xf borderId="17" fillId="2" fontId="7" numFmtId="0" xfId="0" applyAlignment="1" applyBorder="1" applyFont="1">
      <alignment horizontal="center" shrinkToFit="0" vertical="center" wrapText="1"/>
    </xf>
    <xf borderId="18" fillId="0" fontId="2" numFmtId="0" xfId="0" applyBorder="1" applyFont="1"/>
    <xf borderId="19" fillId="2" fontId="8" numFmtId="0" xfId="0" applyAlignment="1" applyBorder="1" applyFont="1">
      <alignment horizontal="center" shrinkToFit="0" vertical="center" wrapText="1"/>
    </xf>
    <xf borderId="20" fillId="0" fontId="2" numFmtId="0" xfId="0" applyBorder="1" applyFont="1"/>
    <xf borderId="21" fillId="0" fontId="2" numFmtId="0" xfId="0" applyBorder="1" applyFont="1"/>
    <xf borderId="22" fillId="2" fontId="6" numFmtId="0" xfId="0" applyAlignment="1" applyBorder="1" applyFont="1">
      <alignment horizontal="center" shrinkToFit="0" vertical="center" wrapText="1"/>
    </xf>
    <xf borderId="23" fillId="3" fontId="9" numFmtId="0" xfId="0" applyAlignment="1" applyBorder="1" applyFill="1" applyFont="1">
      <alignment horizontal="center" shrinkToFit="0" vertical="center" wrapText="1"/>
    </xf>
    <xf borderId="24" fillId="4" fontId="9" numFmtId="0" xfId="0" applyAlignment="1" applyBorder="1" applyFill="1" applyFont="1">
      <alignment horizontal="center" shrinkToFit="0" vertical="center" wrapText="1"/>
    </xf>
    <xf borderId="25" fillId="3" fontId="9" numFmtId="0" xfId="0" applyAlignment="1" applyBorder="1" applyFont="1">
      <alignment horizontal="center" shrinkToFit="0" vertical="center" wrapText="1"/>
    </xf>
    <xf borderId="25" fillId="4" fontId="9" numFmtId="0" xfId="0" applyAlignment="1" applyBorder="1" applyFont="1">
      <alignment horizontal="center" shrinkToFit="0" vertical="center" wrapText="1"/>
    </xf>
    <xf borderId="26" fillId="3" fontId="9" numFmtId="0" xfId="0" applyAlignment="1" applyBorder="1" applyFont="1">
      <alignment horizontal="center" shrinkToFit="0" vertical="center" wrapText="1"/>
    </xf>
    <xf borderId="23" fillId="4" fontId="9" numFmtId="0" xfId="0" applyAlignment="1" applyBorder="1" applyFont="1">
      <alignment horizontal="center" shrinkToFit="0" vertical="center" wrapText="1"/>
    </xf>
    <xf borderId="27" fillId="3" fontId="9" numFmtId="0" xfId="0" applyAlignment="1" applyBorder="1" applyFont="1">
      <alignment horizontal="center" shrinkToFit="0" vertical="center" wrapText="1"/>
    </xf>
    <xf borderId="28" fillId="0" fontId="2" numFmtId="0" xfId="0" applyBorder="1" applyFont="1"/>
    <xf borderId="29" fillId="0" fontId="10" numFmtId="0" xfId="0" applyAlignment="1" applyBorder="1" applyFont="1">
      <alignment shrinkToFit="0" vertical="center" wrapText="1"/>
    </xf>
    <xf borderId="30" fillId="0" fontId="9" numFmtId="0" xfId="0" applyAlignment="1" applyBorder="1" applyFont="1">
      <alignment readingOrder="0" shrinkToFit="0" vertical="center" wrapText="1"/>
    </xf>
    <xf borderId="31" fillId="0" fontId="11" numFmtId="0" xfId="0" applyAlignment="1" applyBorder="1" applyFont="1">
      <alignment horizontal="left" shrinkToFit="0" vertical="center" wrapText="1"/>
    </xf>
    <xf borderId="32" fillId="0" fontId="11" numFmtId="0" xfId="0" applyAlignment="1" applyBorder="1" applyFont="1">
      <alignment horizontal="center" shrinkToFit="0" vertical="center" wrapText="1"/>
    </xf>
    <xf borderId="33" fillId="0" fontId="11" numFmtId="0" xfId="0" applyAlignment="1" applyBorder="1" applyFont="1">
      <alignment shrinkToFit="0" vertical="center" wrapText="1"/>
    </xf>
    <xf borderId="34" fillId="0" fontId="11" numFmtId="10" xfId="0" applyAlignment="1" applyBorder="1" applyFont="1" applyNumberFormat="1">
      <alignment horizontal="center" shrinkToFit="0" vertical="center" wrapText="1"/>
    </xf>
    <xf borderId="35" fillId="0" fontId="11" numFmtId="10" xfId="0" applyAlignment="1" applyBorder="1" applyFont="1" applyNumberFormat="1">
      <alignment horizontal="center" shrinkToFit="0" vertical="center" wrapText="1"/>
    </xf>
    <xf borderId="36" fillId="5" fontId="11" numFmtId="10" xfId="0" applyAlignment="1" applyBorder="1" applyFill="1" applyFont="1" applyNumberFormat="1">
      <alignment horizontal="center" shrinkToFit="0" vertical="center" wrapText="1"/>
    </xf>
    <xf borderId="37" fillId="5" fontId="11" numFmtId="10" xfId="0" applyAlignment="1" applyBorder="1" applyFont="1" applyNumberFormat="1">
      <alignment horizontal="center" shrinkToFit="0" vertical="center" wrapText="1"/>
    </xf>
    <xf borderId="38" fillId="5" fontId="11" numFmtId="10" xfId="0" applyAlignment="1" applyBorder="1" applyFont="1" applyNumberFormat="1">
      <alignment horizontal="center" shrinkToFit="0" vertical="center" wrapText="1"/>
    </xf>
    <xf borderId="39" fillId="5" fontId="11" numFmtId="10" xfId="0" applyAlignment="1" applyBorder="1" applyFont="1" applyNumberFormat="1">
      <alignment horizontal="center" shrinkToFit="0" vertical="center" wrapText="1"/>
    </xf>
    <xf borderId="40" fillId="5" fontId="11" numFmtId="10" xfId="0" applyAlignment="1" applyBorder="1" applyFont="1" applyNumberFormat="1">
      <alignment horizontal="center" readingOrder="0" shrinkToFit="0" vertical="center" wrapText="1"/>
    </xf>
    <xf borderId="41" fillId="5" fontId="11" numFmtId="10" xfId="0" applyAlignment="1" applyBorder="1" applyFont="1" applyNumberFormat="1">
      <alignment horizontal="center" readingOrder="0" shrinkToFit="0" vertical="center" wrapText="1"/>
    </xf>
    <xf borderId="42" fillId="4" fontId="12" numFmtId="10" xfId="0" applyAlignment="1" applyBorder="1" applyFont="1" applyNumberFormat="1">
      <alignment horizontal="center" shrinkToFit="0" vertical="center" wrapText="1"/>
    </xf>
    <xf borderId="43" fillId="4" fontId="12" numFmtId="10" xfId="0" applyAlignment="1" applyBorder="1" applyFont="1" applyNumberFormat="1">
      <alignment horizontal="center" shrinkToFit="0" vertical="center" wrapText="1"/>
    </xf>
    <xf borderId="43" fillId="4" fontId="12" numFmtId="10" xfId="0" applyAlignment="1" applyBorder="1" applyFont="1" applyNumberFormat="1">
      <alignment horizontal="center" readingOrder="0" shrinkToFit="0" vertical="center" wrapText="1"/>
    </xf>
    <xf borderId="44" fillId="4" fontId="12" numFmtId="10" xfId="0" applyAlignment="1" applyBorder="1" applyFont="1" applyNumberFormat="1">
      <alignment horizontal="center" readingOrder="0" shrinkToFit="0" vertical="center" wrapText="1"/>
    </xf>
    <xf borderId="45" fillId="3" fontId="9" numFmtId="0" xfId="0" applyAlignment="1" applyBorder="1" applyFont="1">
      <alignment horizontal="left" readingOrder="0" shrinkToFit="0" vertical="center" wrapText="1"/>
    </xf>
    <xf borderId="46" fillId="5" fontId="9" numFmtId="0" xfId="0" applyAlignment="1" applyBorder="1" applyFont="1">
      <alignment horizontal="center" shrinkToFit="0" vertical="center" wrapText="1"/>
    </xf>
    <xf borderId="47" fillId="0" fontId="2" numFmtId="0" xfId="0" applyBorder="1" applyFont="1"/>
    <xf borderId="48" fillId="0" fontId="2" numFmtId="0" xfId="0" applyBorder="1" applyFont="1"/>
    <xf borderId="49" fillId="5" fontId="9" numFmtId="0" xfId="0" applyAlignment="1" applyBorder="1" applyFont="1">
      <alignment horizontal="center" shrinkToFit="0" vertical="center" wrapText="1"/>
    </xf>
    <xf borderId="50" fillId="5" fontId="11" numFmtId="3" xfId="0" applyAlignment="1" applyBorder="1" applyFont="1" applyNumberFormat="1">
      <alignment horizontal="center" shrinkToFit="0" vertical="center" wrapText="1"/>
    </xf>
    <xf borderId="51" fillId="5" fontId="11" numFmtId="3" xfId="0" applyAlignment="1" applyBorder="1" applyFont="1" applyNumberFormat="1">
      <alignment horizontal="center" shrinkToFit="0" vertical="center" wrapText="1"/>
    </xf>
    <xf borderId="52" fillId="5" fontId="11" numFmtId="3" xfId="0" applyAlignment="1" applyBorder="1" applyFont="1" applyNumberFormat="1">
      <alignment horizontal="center" shrinkToFit="0" vertical="center" wrapText="1"/>
    </xf>
    <xf borderId="53" fillId="5" fontId="11" numFmtId="3" xfId="0" applyAlignment="1" applyBorder="1" applyFont="1" applyNumberFormat="1">
      <alignment horizontal="center" shrinkToFit="0" vertical="center" wrapText="1"/>
    </xf>
    <xf borderId="54" fillId="5" fontId="11" numFmtId="3" xfId="0" applyAlignment="1" applyBorder="1" applyFont="1" applyNumberFormat="1">
      <alignment horizontal="center" shrinkToFit="0" vertical="center" wrapText="1"/>
    </xf>
    <xf borderId="55" fillId="5" fontId="11" numFmtId="3" xfId="0" applyAlignment="1" applyBorder="1" applyFont="1" applyNumberFormat="1">
      <alignment horizontal="center" shrinkToFit="0" vertical="center" wrapText="1"/>
    </xf>
    <xf borderId="56" fillId="6" fontId="12" numFmtId="10" xfId="0" applyAlignment="1" applyBorder="1" applyFill="1" applyFont="1" applyNumberFormat="1">
      <alignment horizontal="center" shrinkToFit="0" vertical="center" wrapText="1"/>
    </xf>
    <xf borderId="57" fillId="6" fontId="12" numFmtId="10" xfId="0" applyAlignment="1" applyBorder="1" applyFont="1" applyNumberFormat="1">
      <alignment horizontal="center" shrinkToFit="0" vertical="center" wrapText="1"/>
    </xf>
    <xf borderId="44" fillId="4" fontId="12" numFmtId="10" xfId="0" applyAlignment="1" applyBorder="1" applyFont="1" applyNumberFormat="1">
      <alignment horizontal="center" shrinkToFit="0" vertical="center" wrapText="1"/>
    </xf>
    <xf borderId="58" fillId="4" fontId="12" numFmtId="10" xfId="0" applyAlignment="1" applyBorder="1" applyFont="1" applyNumberFormat="1">
      <alignment horizontal="center" shrinkToFit="0" vertical="center" wrapText="1"/>
    </xf>
    <xf borderId="45" fillId="5" fontId="13" numFmtId="0" xfId="0" applyAlignment="1" applyBorder="1" applyFont="1">
      <alignment horizontal="left" shrinkToFit="0" vertical="center" wrapText="1"/>
    </xf>
    <xf borderId="59" fillId="2" fontId="13" numFmtId="0" xfId="0" applyAlignment="1" applyBorder="1" applyFont="1">
      <alignment horizontal="center" shrinkToFit="0" vertical="center" wrapText="1"/>
    </xf>
    <xf borderId="36" fillId="2" fontId="14" numFmtId="0" xfId="0" applyAlignment="1" applyBorder="1" applyFont="1">
      <alignment readingOrder="0" shrinkToFit="0" vertical="center" wrapText="1"/>
    </xf>
    <xf borderId="36" fillId="2" fontId="14" numFmtId="0" xfId="0" applyAlignment="1" applyBorder="1" applyFont="1">
      <alignment horizontal="left" shrinkToFit="0" vertical="center" wrapText="1"/>
    </xf>
    <xf borderId="36" fillId="2" fontId="13" numFmtId="0" xfId="0" applyAlignment="1" applyBorder="1" applyFont="1">
      <alignment horizontal="center" shrinkToFit="0" vertical="center" wrapText="1"/>
    </xf>
    <xf borderId="60" fillId="2" fontId="13" numFmtId="0" xfId="0" applyAlignment="1" applyBorder="1" applyFont="1">
      <alignment horizontal="left" shrinkToFit="0" vertical="center" wrapText="1"/>
    </xf>
    <xf borderId="49" fillId="2" fontId="13" numFmtId="164" xfId="0" applyAlignment="1" applyBorder="1" applyFont="1" applyNumberFormat="1">
      <alignment horizontal="center" shrinkToFit="0" vertical="center" wrapText="1"/>
    </xf>
    <xf borderId="61" fillId="7" fontId="11" numFmtId="3" xfId="0" applyAlignment="1" applyBorder="1" applyFill="1" applyFont="1" applyNumberFormat="1">
      <alignment horizontal="center" shrinkToFit="0" vertical="center" wrapText="1"/>
    </xf>
    <xf borderId="54" fillId="7" fontId="11" numFmtId="3" xfId="0" applyAlignment="1" applyBorder="1" applyFont="1" applyNumberFormat="1">
      <alignment horizontal="center" shrinkToFit="0" vertical="center" wrapText="1"/>
    </xf>
    <xf borderId="62" fillId="7" fontId="11" numFmtId="3" xfId="0" applyAlignment="1" applyBorder="1" applyFont="1" applyNumberFormat="1">
      <alignment horizontal="center" shrinkToFit="0" vertical="center" wrapText="1"/>
    </xf>
    <xf borderId="63" fillId="7" fontId="11" numFmtId="3" xfId="0" applyAlignment="1" applyBorder="1" applyFont="1" applyNumberFormat="1">
      <alignment horizontal="center" shrinkToFit="0" vertical="center" wrapText="1"/>
    </xf>
    <xf borderId="54" fillId="7" fontId="11" numFmtId="3" xfId="0" applyAlignment="1" applyBorder="1" applyFont="1" applyNumberFormat="1">
      <alignment horizontal="center" readingOrder="0" shrinkToFit="0" vertical="center" wrapText="1"/>
    </xf>
    <xf borderId="42" fillId="4" fontId="12" numFmtId="0" xfId="0" applyAlignment="1" applyBorder="1" applyFont="1">
      <alignment horizontal="center" readingOrder="0" shrinkToFit="0" vertical="center" wrapText="1"/>
    </xf>
    <xf borderId="45" fillId="2" fontId="13" numFmtId="0" xfId="0" applyAlignment="1" applyBorder="1" applyFont="1">
      <alignment horizontal="left" readingOrder="0" shrinkToFit="0" vertical="center" wrapText="1"/>
    </xf>
    <xf borderId="64" fillId="3" fontId="9" numFmtId="0" xfId="0" applyAlignment="1" applyBorder="1" applyFont="1">
      <alignment horizontal="center" shrinkToFit="0" vertical="center" wrapText="1"/>
    </xf>
    <xf borderId="36" fillId="3" fontId="9" numFmtId="0" xfId="0" applyAlignment="1" applyBorder="1" applyFont="1">
      <alignment horizontal="left" shrinkToFit="0" vertical="center" wrapText="1"/>
    </xf>
    <xf borderId="36" fillId="3" fontId="11" numFmtId="0" xfId="0" applyAlignment="1" applyBorder="1" applyFont="1">
      <alignment horizontal="left" shrinkToFit="0" vertical="center" wrapText="1"/>
    </xf>
    <xf borderId="36" fillId="3" fontId="9" numFmtId="0" xfId="0" applyAlignment="1" applyBorder="1" applyFont="1">
      <alignment horizontal="center" shrinkToFit="0" vertical="center" wrapText="1"/>
    </xf>
    <xf borderId="65" fillId="3" fontId="9" numFmtId="0" xfId="0" applyAlignment="1" applyBorder="1" applyFont="1">
      <alignment horizontal="left" readingOrder="0" shrinkToFit="0" vertical="center" wrapText="1"/>
    </xf>
    <xf borderId="49" fillId="3" fontId="9" numFmtId="9" xfId="0" applyAlignment="1" applyBorder="1" applyFont="1" applyNumberFormat="1">
      <alignment horizontal="center" shrinkToFit="0" vertical="center" wrapText="1"/>
    </xf>
    <xf borderId="62" fillId="7" fontId="11" numFmtId="9" xfId="0" applyAlignment="1" applyBorder="1" applyFont="1" applyNumberFormat="1">
      <alignment horizontal="center" shrinkToFit="0" vertical="center" wrapText="1"/>
    </xf>
    <xf borderId="66" fillId="4" fontId="9" numFmtId="0" xfId="0" applyAlignment="1" applyBorder="1" applyFont="1">
      <alignment horizontal="center" shrinkToFit="0" vertical="center" wrapText="1"/>
    </xf>
    <xf borderId="51" fillId="4" fontId="9" numFmtId="0" xfId="0" applyAlignment="1" applyBorder="1" applyFont="1">
      <alignment horizontal="left" shrinkToFit="0" vertical="center" wrapText="1"/>
    </xf>
    <xf borderId="51" fillId="4" fontId="11" numFmtId="0" xfId="0" applyAlignment="1" applyBorder="1" applyFont="1">
      <alignment horizontal="left" shrinkToFit="0" vertical="center" wrapText="1"/>
    </xf>
    <xf borderId="51" fillId="4" fontId="11" numFmtId="0" xfId="0" applyAlignment="1" applyBorder="1" applyFont="1">
      <alignment horizontal="center" shrinkToFit="0" vertical="center" wrapText="1"/>
    </xf>
    <xf borderId="67" fillId="4" fontId="9" numFmtId="0" xfId="0" applyAlignment="1" applyBorder="1" applyFont="1">
      <alignment horizontal="center" shrinkToFit="0" vertical="center" wrapText="1"/>
    </xf>
    <xf borderId="68" fillId="7" fontId="11" numFmtId="3" xfId="0" applyAlignment="1" applyBorder="1" applyFont="1" applyNumberFormat="1">
      <alignment horizontal="center" shrinkToFit="0" vertical="center" wrapText="1"/>
    </xf>
    <xf borderId="45" fillId="3" fontId="9" numFmtId="0" xfId="0" applyAlignment="1" applyBorder="1" applyFont="1">
      <alignment horizontal="left" shrinkToFit="0" vertical="center" wrapText="1"/>
    </xf>
    <xf borderId="69" fillId="4" fontId="9" numFmtId="0" xfId="0" applyAlignment="1" applyBorder="1" applyFont="1">
      <alignment horizontal="left" shrinkToFit="0" vertical="center" wrapText="1"/>
    </xf>
    <xf borderId="69" fillId="4" fontId="11" numFmtId="0" xfId="0" applyAlignment="1" applyBorder="1" applyFont="1">
      <alignment horizontal="left" shrinkToFit="0" vertical="center" wrapText="1"/>
    </xf>
    <xf borderId="54" fillId="4" fontId="11" numFmtId="0" xfId="0" applyAlignment="1" applyBorder="1" applyFont="1">
      <alignment horizontal="center" shrinkToFit="0" vertical="center" wrapText="1"/>
    </xf>
    <xf borderId="36" fillId="3" fontId="9" numFmtId="0" xfId="0" applyAlignment="1" applyBorder="1" applyFont="1">
      <alignment horizontal="left" readingOrder="0" shrinkToFit="0" vertical="center" wrapText="1"/>
    </xf>
    <xf borderId="67" fillId="3" fontId="9" numFmtId="3" xfId="0" applyAlignment="1" applyBorder="1" applyFont="1" applyNumberFormat="1">
      <alignment horizontal="center" shrinkToFit="0" vertical="center" wrapText="1"/>
    </xf>
    <xf borderId="52" fillId="7" fontId="11" numFmtId="3" xfId="0" applyAlignment="1" applyBorder="1" applyFont="1" applyNumberFormat="1">
      <alignment horizontal="center" shrinkToFit="0" vertical="center" wrapText="1"/>
    </xf>
    <xf borderId="69" fillId="4" fontId="11" numFmtId="0" xfId="0" applyAlignment="1" applyBorder="1" applyFont="1">
      <alignment horizontal="left" readingOrder="0" shrinkToFit="0" vertical="center" wrapText="1"/>
    </xf>
    <xf borderId="67" fillId="4" fontId="9" numFmtId="3" xfId="0" applyAlignment="1" applyBorder="1" applyFont="1" applyNumberFormat="1">
      <alignment horizontal="center" shrinkToFit="0" vertical="center" wrapText="1"/>
    </xf>
    <xf borderId="67" fillId="3" fontId="9" numFmtId="165" xfId="0" applyAlignment="1" applyBorder="1" applyFont="1" applyNumberFormat="1">
      <alignment shrinkToFit="0" vertical="center" wrapText="1"/>
    </xf>
    <xf borderId="54" fillId="4" fontId="11" numFmtId="0" xfId="0" applyAlignment="1" applyBorder="1" applyFont="1">
      <alignment horizontal="left" shrinkToFit="0" vertical="center" wrapText="1"/>
    </xf>
    <xf borderId="42" fillId="8" fontId="12" numFmtId="10" xfId="0" applyAlignment="1" applyBorder="1" applyFill="1" applyFont="1" applyNumberFormat="1">
      <alignment horizontal="center" shrinkToFit="0" vertical="center" wrapText="1"/>
    </xf>
    <xf borderId="43" fillId="8" fontId="12" numFmtId="10" xfId="0" applyAlignment="1" applyBorder="1" applyFont="1" applyNumberFormat="1">
      <alignment horizontal="center" shrinkToFit="0" vertical="center" wrapText="1"/>
    </xf>
    <xf borderId="68" fillId="7" fontId="11" numFmtId="3" xfId="0" applyAlignment="1" applyBorder="1" applyFont="1" applyNumberFormat="1">
      <alignment horizontal="center" readingOrder="0" shrinkToFit="0" vertical="center" wrapText="1"/>
    </xf>
    <xf borderId="67" fillId="4" fontId="9" numFmtId="165" xfId="0" applyAlignment="1" applyBorder="1" applyFont="1" applyNumberFormat="1">
      <alignment shrinkToFit="0" vertical="center" wrapText="1"/>
    </xf>
    <xf borderId="70" fillId="4" fontId="9" numFmtId="0" xfId="0" applyAlignment="1" applyBorder="1" applyFont="1">
      <alignment horizontal="center" shrinkToFit="0" vertical="center" wrapText="1"/>
    </xf>
    <xf borderId="71" fillId="4" fontId="9" numFmtId="0" xfId="0" applyAlignment="1" applyBorder="1" applyFont="1">
      <alignment horizontal="left" shrinkToFit="0" vertical="center" wrapText="1"/>
    </xf>
    <xf borderId="71" fillId="4" fontId="11" numFmtId="0" xfId="0" applyAlignment="1" applyBorder="1" applyFont="1">
      <alignment horizontal="left" shrinkToFit="0" vertical="center" wrapText="1"/>
    </xf>
    <xf borderId="71" fillId="4" fontId="11" numFmtId="0" xfId="0" applyAlignment="1" applyBorder="1" applyFont="1">
      <alignment horizontal="center" shrinkToFit="0" vertical="center" wrapText="1"/>
    </xf>
    <xf borderId="72" fillId="4" fontId="9" numFmtId="3" xfId="0" applyAlignment="1" applyBorder="1" applyFont="1" applyNumberFormat="1">
      <alignment horizontal="center" shrinkToFit="0" vertical="center" wrapText="1"/>
    </xf>
    <xf borderId="0" fillId="0" fontId="15" numFmtId="0" xfId="0" applyAlignment="1" applyFont="1">
      <alignment horizontal="center" shrinkToFit="0" vertical="center" wrapText="1"/>
    </xf>
    <xf borderId="0" fillId="0" fontId="12" numFmtId="0" xfId="0" applyAlignment="1" applyFont="1">
      <alignment horizontal="center" vertical="center"/>
    </xf>
    <xf borderId="73" fillId="0" fontId="15" numFmtId="0" xfId="0" applyAlignment="1" applyBorder="1" applyFont="1">
      <alignment horizontal="center" shrinkToFit="0" vertical="top" wrapText="1"/>
    </xf>
    <xf borderId="73" fillId="0" fontId="2" numFmtId="0" xfId="0" applyBorder="1" applyFont="1"/>
    <xf borderId="74" fillId="0" fontId="16" numFmtId="0" xfId="0" applyAlignment="1" applyBorder="1" applyFont="1">
      <alignment vertical="center"/>
    </xf>
    <xf borderId="0" fillId="0" fontId="16" numFmtId="0" xfId="0" applyAlignment="1" applyFont="1">
      <alignment vertical="center"/>
    </xf>
    <xf borderId="73" fillId="0" fontId="15" numFmtId="0" xfId="0" applyAlignment="1" applyBorder="1" applyFont="1">
      <alignment horizontal="center" readingOrder="0" shrinkToFit="0" vertical="top" wrapText="1"/>
    </xf>
    <xf borderId="11" fillId="2" fontId="13" numFmtId="0" xfId="0" applyAlignment="1" applyBorder="1" applyFont="1">
      <alignment horizontal="center" shrinkToFit="0" vertical="center" wrapText="1"/>
    </xf>
    <xf borderId="19" fillId="2" fontId="9"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75" fillId="0" fontId="2" numFmtId="0" xfId="0" applyBorder="1" applyFont="1"/>
    <xf borderId="11" fillId="2" fontId="9" numFmtId="0" xfId="0" applyAlignment="1" applyBorder="1" applyFont="1">
      <alignment horizontal="center" shrinkToFit="0" vertical="center" wrapText="1"/>
    </xf>
    <xf borderId="76" fillId="2" fontId="9" numFmtId="0" xfId="0" applyAlignment="1" applyBorder="1" applyFont="1">
      <alignment horizontal="center" shrinkToFit="0" vertical="center" wrapText="1"/>
    </xf>
    <xf borderId="77" fillId="0" fontId="2" numFmtId="0" xfId="0" applyBorder="1" applyFont="1"/>
    <xf borderId="23" fillId="4" fontId="11" numFmtId="0" xfId="0" applyAlignment="1" applyBorder="1" applyFont="1">
      <alignment horizontal="center" shrinkToFit="0" vertical="center" wrapText="1"/>
    </xf>
    <xf borderId="25" fillId="3" fontId="11" numFmtId="0" xfId="0" applyAlignment="1" applyBorder="1" applyFont="1">
      <alignment horizontal="center" shrinkToFit="0" vertical="center" wrapText="1"/>
    </xf>
    <xf borderId="25" fillId="4" fontId="11" numFmtId="0" xfId="0" applyAlignment="1" applyBorder="1" applyFont="1">
      <alignment horizontal="center" shrinkToFit="0" vertical="center" wrapText="1"/>
    </xf>
    <xf borderId="26" fillId="3" fontId="11" numFmtId="0" xfId="0" applyAlignment="1" applyBorder="1" applyFont="1">
      <alignment horizontal="center" shrinkToFit="0" vertical="center" wrapText="1"/>
    </xf>
    <xf borderId="78" fillId="3" fontId="11" numFmtId="0" xfId="0" applyAlignment="1" applyBorder="1" applyFont="1">
      <alignment horizontal="center" shrinkToFit="0" vertical="center" wrapText="1"/>
    </xf>
    <xf borderId="25" fillId="5" fontId="11" numFmtId="0" xfId="0" applyAlignment="1" applyBorder="1" applyFont="1">
      <alignment horizontal="center" shrinkToFit="0" vertical="center" wrapText="1"/>
    </xf>
    <xf borderId="79" fillId="3" fontId="11" numFmtId="0" xfId="0" applyAlignment="1" applyBorder="1" applyFont="1">
      <alignment horizontal="center" shrinkToFit="0" vertical="center" wrapText="1"/>
    </xf>
    <xf borderId="23" fillId="5" fontId="11" numFmtId="0" xfId="0" applyAlignment="1" applyBorder="1" applyFont="1">
      <alignment horizontal="center" shrinkToFit="0" vertical="center" wrapText="1"/>
    </xf>
    <xf borderId="80" fillId="0" fontId="2" numFmtId="0" xfId="0" applyBorder="1" applyFont="1"/>
    <xf borderId="81" fillId="0" fontId="2" numFmtId="0" xfId="0" applyBorder="1" applyFont="1"/>
    <xf borderId="34" fillId="5" fontId="13" numFmtId="0" xfId="0" applyAlignment="1" applyBorder="1" applyFont="1">
      <alignment shrinkToFit="0" vertical="center" wrapText="1"/>
    </xf>
    <xf borderId="82" fillId="5" fontId="13" numFmtId="0" xfId="0" applyAlignment="1" applyBorder="1" applyFont="1">
      <alignment shrinkToFit="0" vertical="center" wrapText="1"/>
    </xf>
    <xf borderId="83" fillId="7" fontId="11" numFmtId="165" xfId="0" applyAlignment="1" applyBorder="1" applyFont="1" applyNumberFormat="1">
      <alignment horizontal="center" shrinkToFit="0" vertical="center" wrapText="1"/>
    </xf>
    <xf borderId="68" fillId="5" fontId="11" numFmtId="3" xfId="0" applyAlignment="1" applyBorder="1" applyFont="1" applyNumberFormat="1">
      <alignment horizontal="center" shrinkToFit="0" vertical="center" wrapText="1"/>
    </xf>
    <xf borderId="84" fillId="4" fontId="12" numFmtId="10" xfId="0" applyAlignment="1" applyBorder="1" applyFont="1" applyNumberFormat="1">
      <alignment horizontal="center" shrinkToFit="0" vertical="center" wrapText="1"/>
    </xf>
    <xf borderId="85" fillId="4" fontId="12" numFmtId="10" xfId="0" applyAlignment="1" applyBorder="1" applyFont="1" applyNumberFormat="1">
      <alignment horizontal="center" shrinkToFit="0" vertical="center" wrapText="1"/>
    </xf>
    <xf borderId="86" fillId="4" fontId="12" numFmtId="10" xfId="0" applyAlignment="1" applyBorder="1" applyFont="1" applyNumberFormat="1">
      <alignment horizontal="center" shrinkToFit="0" vertical="center" wrapText="1"/>
    </xf>
    <xf borderId="87" fillId="5" fontId="13" numFmtId="0" xfId="0" applyAlignment="1" applyBorder="1" applyFont="1">
      <alignment horizontal="center" shrinkToFit="0" vertical="center" wrapText="1"/>
    </xf>
    <xf borderId="88" fillId="0" fontId="2" numFmtId="0" xfId="0" applyBorder="1" applyFont="1"/>
    <xf borderId="49" fillId="4" fontId="9" numFmtId="0" xfId="0" applyAlignment="1" applyBorder="1" applyFont="1">
      <alignment horizontal="center" shrinkToFit="0" vertical="center" wrapText="1"/>
    </xf>
    <xf borderId="45" fillId="4" fontId="9" numFmtId="166" xfId="0" applyAlignment="1" applyBorder="1" applyFont="1" applyNumberFormat="1">
      <alignment horizontal="center" shrinkToFit="0" vertical="center" wrapText="1"/>
    </xf>
    <xf borderId="54" fillId="7" fontId="11" numFmtId="165" xfId="0" applyAlignment="1" applyBorder="1" applyFont="1" applyNumberFormat="1">
      <alignment horizontal="center" shrinkToFit="0" vertical="center" wrapText="1"/>
    </xf>
    <xf borderId="55" fillId="7" fontId="11" numFmtId="165" xfId="0" applyAlignment="1" applyBorder="1" applyFont="1" applyNumberFormat="1">
      <alignment horizontal="center" shrinkToFit="0" vertical="center" wrapText="1"/>
    </xf>
    <xf borderId="89" fillId="4" fontId="12" numFmtId="10" xfId="0" applyAlignment="1" applyBorder="1" applyFont="1" applyNumberFormat="1">
      <alignment horizontal="center" shrinkToFit="0" vertical="center" wrapText="1"/>
    </xf>
    <xf borderId="90" fillId="5" fontId="13" numFmtId="0" xfId="0" applyAlignment="1" applyBorder="1" applyFont="1">
      <alignment horizontal="center" shrinkToFit="0" vertical="center" wrapText="1"/>
    </xf>
    <xf borderId="91" fillId="0" fontId="2" numFmtId="0" xfId="0" applyBorder="1" applyFont="1"/>
    <xf borderId="92" fillId="4" fontId="11" numFmtId="166" xfId="0" applyAlignment="1" applyBorder="1" applyFont="1" applyNumberFormat="1">
      <alignment horizontal="center" shrinkToFit="0" vertical="center" wrapText="1"/>
    </xf>
    <xf borderId="93" fillId="4" fontId="9" numFmtId="166" xfId="0" applyAlignment="1" applyBorder="1" applyFont="1" applyNumberFormat="1">
      <alignment horizontal="center" shrinkToFit="0" vertical="center" wrapText="1"/>
    </xf>
    <xf borderId="94" fillId="7" fontId="11" numFmtId="165" xfId="0" applyAlignment="1" applyBorder="1" applyFont="1" applyNumberFormat="1">
      <alignment horizontal="center" shrinkToFit="0" vertical="center" wrapText="1"/>
    </xf>
    <xf borderId="95" fillId="7" fontId="11" numFmtId="165" xfId="0" applyAlignment="1" applyBorder="1" applyFont="1" applyNumberFormat="1">
      <alignment horizontal="center" shrinkToFit="0" vertical="center" wrapText="1"/>
    </xf>
    <xf borderId="96" fillId="7" fontId="11" numFmtId="165" xfId="0" applyAlignment="1" applyBorder="1" applyFont="1" applyNumberFormat="1">
      <alignment horizontal="center" shrinkToFit="0" vertical="center" wrapText="1"/>
    </xf>
    <xf borderId="97" fillId="4" fontId="12" numFmtId="10" xfId="0" applyAlignment="1" applyBorder="1" applyFont="1" applyNumberFormat="1">
      <alignment horizontal="center" shrinkToFit="0" vertical="center" wrapText="1"/>
    </xf>
    <xf borderId="98" fillId="4" fontId="12" numFmtId="10" xfId="0" applyAlignment="1" applyBorder="1" applyFont="1" applyNumberFormat="1">
      <alignment horizontal="center" shrinkToFit="0" vertical="center" wrapText="1"/>
    </xf>
    <xf borderId="99" fillId="4" fontId="12" numFmtId="10" xfId="0" applyAlignment="1" applyBorder="1" applyFont="1" applyNumberFormat="1">
      <alignment horizontal="center" shrinkToFit="0" vertical="center" wrapText="1"/>
    </xf>
    <xf borderId="100" fillId="5" fontId="13" numFmtId="0" xfId="0" applyAlignment="1" applyBorder="1" applyFont="1">
      <alignment horizontal="center" shrinkToFit="0" vertical="center" wrapText="1"/>
    </xf>
    <xf borderId="101" fillId="0" fontId="2" numFmtId="0" xfId="0" applyBorder="1" applyFont="1"/>
    <xf borderId="8" fillId="2" fontId="1" numFmtId="0" xfId="0" applyAlignment="1" applyBorder="1" applyFont="1">
      <alignment horizontal="center" shrinkToFit="0" vertical="center" wrapText="1"/>
    </xf>
    <xf borderId="30" fillId="0" fontId="9" numFmtId="0" xfId="0" applyAlignment="1" applyBorder="1" applyFont="1">
      <alignment shrinkToFit="0" vertical="center" wrapText="1"/>
    </xf>
    <xf borderId="34" fillId="0" fontId="11" numFmtId="9" xfId="0" applyAlignment="1" applyBorder="1" applyFont="1" applyNumberFormat="1">
      <alignment horizontal="center" shrinkToFit="0" vertical="center" wrapText="1"/>
    </xf>
    <xf borderId="29" fillId="0" fontId="11" numFmtId="1" xfId="0" applyAlignment="1" applyBorder="1" applyFont="1" applyNumberFormat="1">
      <alignment horizontal="center" shrinkToFit="0" vertical="center" wrapText="1"/>
    </xf>
    <xf borderId="40" fillId="5" fontId="11" numFmtId="3" xfId="0" applyAlignment="1" applyBorder="1" applyFont="1" applyNumberFormat="1">
      <alignment horizontal="center" shrinkToFit="0" vertical="center" wrapText="1"/>
    </xf>
    <xf borderId="41" fillId="5" fontId="11" numFmtId="3" xfId="0" applyAlignment="1" applyBorder="1" applyFont="1" applyNumberFormat="1">
      <alignment horizontal="center" shrinkToFit="0" vertical="center" wrapText="1"/>
    </xf>
    <xf borderId="102" fillId="0" fontId="11" numFmtId="1" xfId="0" applyAlignment="1" applyBorder="1" applyFont="1" applyNumberFormat="1">
      <alignment horizontal="center" shrinkToFit="0" vertical="center" wrapText="1"/>
    </xf>
    <xf borderId="103" fillId="5" fontId="11" numFmtId="3" xfId="0" applyAlignment="1" applyBorder="1" applyFont="1" applyNumberFormat="1">
      <alignment horizontal="center" shrinkToFit="0" vertical="center" wrapText="1"/>
    </xf>
    <xf borderId="104" fillId="5" fontId="11" numFmtId="3" xfId="0" applyAlignment="1" applyBorder="1" applyFont="1" applyNumberFormat="1">
      <alignment horizontal="center" shrinkToFit="0" vertical="center" wrapText="1"/>
    </xf>
    <xf borderId="105" fillId="5" fontId="11" numFmtId="3" xfId="0" applyAlignment="1" applyBorder="1" applyFont="1" applyNumberFormat="1">
      <alignment horizontal="center" shrinkToFit="0" vertical="center" wrapText="1"/>
    </xf>
    <xf borderId="106" fillId="5" fontId="11" numFmtId="3" xfId="0" applyAlignment="1" applyBorder="1" applyFont="1" applyNumberFormat="1">
      <alignment horizontal="center" shrinkToFit="0" vertical="center" wrapText="1"/>
    </xf>
    <xf borderId="107" fillId="4" fontId="11" numFmtId="0" xfId="0" applyAlignment="1" applyBorder="1" applyFont="1">
      <alignment horizontal="left" shrinkToFit="0" vertical="center" wrapText="1"/>
    </xf>
    <xf borderId="61" fillId="5" fontId="11" numFmtId="3" xfId="0" applyAlignment="1" applyBorder="1" applyFont="1" applyNumberFormat="1">
      <alignment horizontal="center" shrinkToFit="0" vertical="center" wrapText="1"/>
    </xf>
    <xf borderId="108" fillId="4" fontId="12" numFmtId="10" xfId="0" applyAlignment="1" applyBorder="1" applyFont="1" applyNumberFormat="1">
      <alignment horizontal="center" shrinkToFit="0" vertical="center" wrapText="1"/>
    </xf>
    <xf borderId="109" fillId="2" fontId="13" numFmtId="0" xfId="0" applyAlignment="1" applyBorder="1" applyFont="1">
      <alignment horizontal="center" shrinkToFit="0" vertical="center" wrapText="1"/>
    </xf>
    <xf borderId="110" fillId="2" fontId="13" numFmtId="0" xfId="0" applyAlignment="1" applyBorder="1" applyFont="1">
      <alignment horizontal="center" shrinkToFit="0" vertical="center" wrapText="1"/>
    </xf>
    <xf borderId="111" fillId="2" fontId="13" numFmtId="0" xfId="0" applyAlignment="1" applyBorder="1" applyFont="1">
      <alignment horizontal="left" shrinkToFit="0" vertical="center" wrapText="1"/>
    </xf>
    <xf borderId="49" fillId="2" fontId="13" numFmtId="0" xfId="0" applyAlignment="1" applyBorder="1" applyFont="1">
      <alignment horizontal="center" shrinkToFit="0" vertical="center" wrapText="1"/>
    </xf>
    <xf borderId="112" fillId="6" fontId="12" numFmtId="10" xfId="0" applyAlignment="1" applyBorder="1" applyFont="1" applyNumberFormat="1">
      <alignment horizontal="center" shrinkToFit="0" vertical="center" wrapText="1"/>
    </xf>
    <xf borderId="42" fillId="6" fontId="12" numFmtId="10" xfId="0" applyAlignment="1" applyBorder="1" applyFont="1" applyNumberFormat="1">
      <alignment horizontal="center" shrinkToFit="0" vertical="center" wrapText="1"/>
    </xf>
    <xf borderId="43" fillId="6" fontId="12" numFmtId="10" xfId="0" applyAlignment="1" applyBorder="1" applyFont="1" applyNumberFormat="1">
      <alignment horizontal="center" shrinkToFit="0" vertical="center" wrapText="1"/>
    </xf>
    <xf borderId="108" fillId="6" fontId="12" numFmtId="10" xfId="0" applyAlignment="1" applyBorder="1" applyFont="1" applyNumberFormat="1">
      <alignment horizontal="center" shrinkToFit="0" vertical="center" wrapText="1"/>
    </xf>
    <xf borderId="45" fillId="2" fontId="13" numFmtId="0" xfId="0" applyAlignment="1" applyBorder="1" applyFont="1">
      <alignment horizontal="left" shrinkToFit="0" vertical="center" wrapText="1"/>
    </xf>
    <xf borderId="109" fillId="3" fontId="9" numFmtId="0" xfId="0" applyAlignment="1" applyBorder="1" applyFont="1">
      <alignment horizontal="center" shrinkToFit="0" vertical="center" wrapText="1"/>
    </xf>
    <xf borderId="54" fillId="3" fontId="9" numFmtId="0" xfId="0" applyAlignment="1" applyBorder="1" applyFont="1">
      <alignment shrinkToFit="0" vertical="center" wrapText="1"/>
    </xf>
    <xf borderId="111" fillId="3" fontId="9" numFmtId="0" xfId="0" applyAlignment="1" applyBorder="1" applyFont="1">
      <alignment shrinkToFit="0" vertical="center" wrapText="1"/>
    </xf>
    <xf borderId="111" fillId="3" fontId="9" numFmtId="0" xfId="0" applyAlignment="1" applyBorder="1" applyFont="1">
      <alignment horizontal="left" shrinkToFit="0" vertical="center" wrapText="1"/>
    </xf>
    <xf borderId="49" fillId="3" fontId="9" numFmtId="0" xfId="0" applyAlignment="1" applyBorder="1" applyFont="1">
      <alignment shrinkToFit="0" vertical="center" wrapText="1"/>
    </xf>
    <xf borderId="55" fillId="7" fontId="11" numFmtId="3" xfId="0" applyAlignment="1" applyBorder="1" applyFont="1" applyNumberFormat="1">
      <alignment horizontal="center" shrinkToFit="0" vertical="center" wrapText="1"/>
    </xf>
    <xf borderId="83" fillId="4" fontId="9" numFmtId="0" xfId="0" applyAlignment="1" applyBorder="1" applyFont="1">
      <alignment horizontal="center" shrinkToFit="0" vertical="center" wrapText="1"/>
    </xf>
    <xf borderId="54" fillId="4" fontId="9" numFmtId="0" xfId="0" applyAlignment="1" applyBorder="1" applyFont="1">
      <alignment horizontal="left" shrinkToFit="0" vertical="center" wrapText="1"/>
    </xf>
    <xf borderId="52" fillId="4" fontId="9" numFmtId="0" xfId="0" applyAlignment="1" applyBorder="1" applyFont="1">
      <alignment horizontal="left" shrinkToFit="0" vertical="center" wrapText="1"/>
    </xf>
    <xf borderId="113" fillId="4" fontId="9" numFmtId="0" xfId="0" applyAlignment="1" applyBorder="1" applyFont="1">
      <alignment horizontal="left" shrinkToFit="0" vertical="center" wrapText="1"/>
    </xf>
    <xf borderId="45" fillId="4" fontId="9" numFmtId="0" xfId="0" applyAlignment="1" applyBorder="1" applyFont="1">
      <alignment horizontal="left" shrinkToFit="0" vertical="center" wrapText="1"/>
    </xf>
    <xf borderId="94" fillId="4" fontId="9" numFmtId="0" xfId="0" applyAlignment="1" applyBorder="1" applyFont="1">
      <alignment horizontal="center" shrinkToFit="0" vertical="center" wrapText="1"/>
    </xf>
    <xf borderId="95" fillId="4" fontId="9" numFmtId="0" xfId="0" applyAlignment="1" applyBorder="1" applyFont="1">
      <alignment horizontal="left" shrinkToFit="0" vertical="center" wrapText="1"/>
    </xf>
    <xf borderId="95" fillId="4" fontId="11" numFmtId="0" xfId="0" applyAlignment="1" applyBorder="1" applyFont="1">
      <alignment horizontal="left" shrinkToFit="0" vertical="center" wrapText="1"/>
    </xf>
    <xf borderId="95" fillId="4" fontId="11" numFmtId="0" xfId="0" applyAlignment="1" applyBorder="1" applyFont="1">
      <alignment horizontal="center" shrinkToFit="0" vertical="center" wrapText="1"/>
    </xf>
    <xf borderId="114" fillId="4" fontId="9" numFmtId="0" xfId="0" applyAlignment="1" applyBorder="1" applyFont="1">
      <alignment horizontal="left" shrinkToFit="0" vertical="center" wrapText="1"/>
    </xf>
    <xf borderId="115" fillId="4" fontId="9" numFmtId="0" xfId="0" applyAlignment="1" applyBorder="1" applyFont="1">
      <alignment horizontal="left" shrinkToFit="0" vertical="center" wrapText="1"/>
    </xf>
    <xf borderId="116" fillId="7" fontId="11" numFmtId="3" xfId="0" applyAlignment="1" applyBorder="1" applyFont="1" applyNumberFormat="1">
      <alignment horizontal="center" shrinkToFit="0" vertical="center" wrapText="1"/>
    </xf>
    <xf borderId="95" fillId="7" fontId="11" numFmtId="3" xfId="0" applyAlignment="1" applyBorder="1" applyFont="1" applyNumberFormat="1">
      <alignment horizontal="center" shrinkToFit="0" vertical="center" wrapText="1"/>
    </xf>
    <xf borderId="114" fillId="7" fontId="11" numFmtId="3" xfId="0" applyAlignment="1" applyBorder="1" applyFont="1" applyNumberFormat="1">
      <alignment horizontal="center" shrinkToFit="0" vertical="center" wrapText="1"/>
    </xf>
    <xf borderId="117" fillId="7" fontId="11" numFmtId="3" xfId="0" applyAlignment="1" applyBorder="1" applyFont="1" applyNumberFormat="1">
      <alignment horizontal="center" shrinkToFit="0" vertical="center" wrapText="1"/>
    </xf>
    <xf borderId="96" fillId="7" fontId="11" numFmtId="3" xfId="0" applyAlignment="1" applyBorder="1" applyFont="1" applyNumberFormat="1">
      <alignment horizontal="center" shrinkToFit="0" vertical="center" wrapText="1"/>
    </xf>
    <xf borderId="118" fillId="6" fontId="12" numFmtId="10" xfId="0" applyAlignment="1" applyBorder="1" applyFont="1" applyNumberFormat="1">
      <alignment horizontal="center" shrinkToFit="0" vertical="center" wrapText="1"/>
    </xf>
    <xf borderId="119" fillId="6" fontId="12" numFmtId="10" xfId="0" applyAlignment="1" applyBorder="1" applyFont="1" applyNumberFormat="1">
      <alignment horizontal="center" shrinkToFit="0" vertical="center" wrapText="1"/>
    </xf>
    <xf borderId="120" fillId="6" fontId="12" numFmtId="10" xfId="0" applyAlignment="1" applyBorder="1" applyFont="1" applyNumberFormat="1">
      <alignment horizontal="center" shrinkToFit="0" vertical="center" wrapText="1"/>
    </xf>
    <xf borderId="93" fillId="4" fontId="9" numFmtId="0" xfId="0" applyAlignment="1" applyBorder="1" applyFont="1">
      <alignment horizontal="left" shrinkToFit="0" vertical="center" wrapText="1"/>
    </xf>
    <xf borderId="73" fillId="0" fontId="15" numFmtId="0" xfId="0" applyAlignment="1" applyBorder="1" applyFont="1">
      <alignment horizontal="center" shrinkToFit="0" vertical="center" wrapText="1"/>
    </xf>
    <xf borderId="0" fillId="0" fontId="17" numFmtId="0" xfId="0" applyFont="1"/>
    <xf borderId="0" fillId="0" fontId="12" numFmtId="0" xfId="0" applyAlignment="1" applyFont="1">
      <alignment horizontal="left" shrinkToFit="0" vertical="center" wrapText="1"/>
    </xf>
    <xf borderId="4" fillId="9" fontId="12" numFmtId="0" xfId="0" applyBorder="1" applyFill="1" applyFont="1"/>
    <xf borderId="0" fillId="0" fontId="12" numFmtId="0" xfId="0" applyAlignment="1" applyFont="1">
      <alignment shrinkToFit="0" wrapText="1"/>
    </xf>
    <xf borderId="4" fillId="6" fontId="12" numFmtId="0" xfId="0" applyBorder="1" applyFont="1"/>
  </cellXfs>
  <cellStyles count="1">
    <cellStyle xfId="0" name="Normal" builtinId="0"/>
  </cellStyles>
  <dxfs count="8">
    <dxf>
      <font>
        <color rgb="FF006100"/>
      </font>
      <fill>
        <patternFill patternType="solid">
          <fgColor rgb="FFC6EFCE"/>
          <bgColor rgb="FFC6EFCE"/>
        </patternFill>
      </fill>
      <border/>
    </dxf>
    <dxf>
      <font/>
      <fill>
        <patternFill patternType="none"/>
      </fill>
      <border/>
    </dxf>
    <dxf>
      <font>
        <color rgb="FF9C5700"/>
      </font>
      <fill>
        <patternFill patternType="solid">
          <fgColor rgb="FFFFEB9C"/>
          <bgColor rgb="FFFFEB9C"/>
        </patternFill>
      </fill>
      <border/>
    </dxf>
    <dxf>
      <font/>
      <fill>
        <patternFill patternType="solid">
          <fgColor theme="0"/>
          <bgColor theme="0"/>
        </patternFill>
      </fill>
      <border/>
    </dxf>
    <dxf>
      <font/>
      <fill>
        <patternFill patternType="solid">
          <fgColor rgb="FF00B050"/>
          <bgColor rgb="FF00B050"/>
        </patternFill>
      </fill>
      <border/>
    </dxf>
    <dxf>
      <font/>
      <fill>
        <patternFill patternType="solid">
          <fgColor rgb="FFFFFF00"/>
          <bgColor rgb="FFFFFF00"/>
        </patternFill>
      </fill>
      <border/>
    </dxf>
    <dxf>
      <font/>
      <fill>
        <patternFill patternType="solid">
          <fgColor rgb="FFFF0000"/>
          <bgColor rgb="FFFF0000"/>
        </patternFill>
      </fill>
      <border/>
    </dxf>
    <dxf>
      <font/>
      <fill>
        <patternFill patternType="solid">
          <fgColor rgb="FFFEF2CB"/>
          <bgColor rgb="FFFEF2CB"/>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jpg"/><Relationship Id="rId3"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1.png"/><Relationship Id="rId3"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1.png"/><Relationship Id="rId3"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685800</xdr:colOff>
      <xdr:row>49</xdr:row>
      <xdr:rowOff>161925</xdr:rowOff>
    </xdr:from>
    <xdr:ext cx="5172075" cy="85725"/>
    <xdr:grpSp>
      <xdr:nvGrpSpPr>
        <xdr:cNvPr id="2" name="Shape 2"/>
        <xdr:cNvGrpSpPr/>
      </xdr:nvGrpSpPr>
      <xdr:grpSpPr>
        <a:xfrm>
          <a:off x="2764725" y="3741900"/>
          <a:ext cx="5162550" cy="76200"/>
          <a:chOff x="2764725" y="3741900"/>
          <a:chExt cx="5162550" cy="76200"/>
        </a:xfrm>
      </xdr:grpSpPr>
      <xdr:cxnSp>
        <xdr:nvCxnSpPr>
          <xdr:cNvPr id="3" name="Shape 3"/>
          <xdr:cNvCxnSpPr/>
        </xdr:nvCxnSpPr>
        <xdr:spPr>
          <a:xfrm flipH="1" rot="10800000">
            <a:off x="2764725" y="3741900"/>
            <a:ext cx="5162550" cy="76200"/>
          </a:xfrm>
          <a:prstGeom prst="straightConnector1">
            <a:avLst/>
          </a:prstGeom>
          <a:noFill/>
          <a:ln cap="flat" cmpd="sng" w="9525">
            <a:solidFill>
              <a:schemeClr val="dk1"/>
            </a:solidFill>
            <a:prstDash val="solid"/>
            <a:miter lim="800000"/>
            <a:headEnd len="sm" w="sm" type="none"/>
            <a:tailEnd len="sm" w="sm" type="none"/>
          </a:ln>
        </xdr:spPr>
      </xdr:cxnSp>
    </xdr:grpSp>
    <xdr:clientData fLocksWithSheet="0"/>
  </xdr:oneCellAnchor>
  <xdr:oneCellAnchor>
    <xdr:from>
      <xdr:col>1</xdr:col>
      <xdr:colOff>247650</xdr:colOff>
      <xdr:row>0</xdr:row>
      <xdr:rowOff>38100</xdr:rowOff>
    </xdr:from>
    <xdr:ext cx="1657350" cy="2371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962025</xdr:colOff>
      <xdr:row>1</xdr:row>
      <xdr:rowOff>0</xdr:rowOff>
    </xdr:from>
    <xdr:ext cx="2076450" cy="2028825"/>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20</xdr:col>
      <xdr:colOff>1285875</xdr:colOff>
      <xdr:row>0</xdr:row>
      <xdr:rowOff>190500</xdr:rowOff>
    </xdr:from>
    <xdr:ext cx="5953125" cy="1381125"/>
    <xdr:pic>
      <xdr:nvPicPr>
        <xdr:cNvPr id="0" name="image2.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1200150</xdr:colOff>
      <xdr:row>0</xdr:row>
      <xdr:rowOff>114300</xdr:rowOff>
    </xdr:from>
    <xdr:ext cx="5191125" cy="19145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247650</xdr:colOff>
      <xdr:row>0</xdr:row>
      <xdr:rowOff>38100</xdr:rowOff>
    </xdr:from>
    <xdr:ext cx="1657350" cy="23717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962025</xdr:colOff>
      <xdr:row>1</xdr:row>
      <xdr:rowOff>0</xdr:rowOff>
    </xdr:from>
    <xdr:ext cx="2076450" cy="2028825"/>
    <xdr:pic>
      <xdr:nvPicPr>
        <xdr:cNvPr id="0" name="image3.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21</xdr:col>
      <xdr:colOff>1200150</xdr:colOff>
      <xdr:row>0</xdr:row>
      <xdr:rowOff>114300</xdr:rowOff>
    </xdr:from>
    <xdr:ext cx="5191125" cy="19145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247650</xdr:colOff>
      <xdr:row>0</xdr:row>
      <xdr:rowOff>38100</xdr:rowOff>
    </xdr:from>
    <xdr:ext cx="1657350" cy="23717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962025</xdr:colOff>
      <xdr:row>1</xdr:row>
      <xdr:rowOff>0</xdr:rowOff>
    </xdr:from>
    <xdr:ext cx="2076450" cy="2028825"/>
    <xdr:pic>
      <xdr:nvPicPr>
        <xdr:cNvPr id="0" name="image3.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20.43"/>
    <col customWidth="1" min="3" max="3" width="35.86"/>
    <col customWidth="1" min="4" max="4" width="31.43"/>
    <col customWidth="1" min="5" max="5" width="29.86"/>
    <col customWidth="1" min="6" max="6" width="33.29"/>
    <col customWidth="1" min="7" max="7" width="24.43"/>
    <col customWidth="1" min="8" max="8" width="17.71"/>
    <col customWidth="1" min="9" max="20" width="17.0"/>
    <col customWidth="1" min="21" max="21" width="19.29"/>
    <col customWidth="1" min="22" max="22" width="24.29"/>
    <col customWidth="1" min="23" max="23" width="19.29"/>
    <col customWidth="1" min="24" max="24" width="56.29"/>
    <col customWidth="1" min="25" max="26" width="11.43"/>
  </cols>
  <sheetData>
    <row r="2" ht="49.5" customHeight="1">
      <c r="E2" s="1" t="s">
        <v>0</v>
      </c>
      <c r="F2" s="2"/>
      <c r="G2" s="2"/>
      <c r="H2" s="2"/>
      <c r="I2" s="2"/>
      <c r="J2" s="2"/>
      <c r="K2" s="2"/>
      <c r="L2" s="2"/>
      <c r="M2" s="2"/>
      <c r="N2" s="2"/>
      <c r="O2" s="2"/>
      <c r="P2" s="2"/>
      <c r="Q2" s="2"/>
      <c r="R2" s="2"/>
      <c r="S2" s="3"/>
      <c r="T2" s="4"/>
      <c r="V2" s="5"/>
    </row>
    <row r="3" ht="30.0" customHeight="1">
      <c r="E3" s="6" t="s">
        <v>1</v>
      </c>
      <c r="F3" s="7"/>
      <c r="G3" s="7"/>
      <c r="H3" s="7"/>
      <c r="I3" s="7"/>
      <c r="J3" s="7"/>
      <c r="K3" s="7"/>
      <c r="L3" s="7"/>
      <c r="M3" s="7"/>
      <c r="N3" s="7"/>
      <c r="O3" s="7"/>
      <c r="P3" s="7"/>
      <c r="Q3" s="7"/>
      <c r="R3" s="7"/>
      <c r="S3" s="8"/>
      <c r="T3" s="4"/>
    </row>
    <row r="4" ht="30.0" customHeight="1">
      <c r="E4" s="9" t="s">
        <v>2</v>
      </c>
      <c r="F4" s="7"/>
      <c r="G4" s="7"/>
      <c r="H4" s="7"/>
      <c r="I4" s="7"/>
      <c r="J4" s="7"/>
      <c r="K4" s="7"/>
      <c r="L4" s="7"/>
      <c r="M4" s="7"/>
      <c r="N4" s="7"/>
      <c r="O4" s="7"/>
      <c r="P4" s="7"/>
      <c r="Q4" s="7"/>
      <c r="R4" s="7"/>
      <c r="S4" s="8"/>
      <c r="T4" s="4"/>
    </row>
    <row r="5">
      <c r="E5" s="10" t="s">
        <v>3</v>
      </c>
      <c r="F5" s="11"/>
      <c r="G5" s="11"/>
      <c r="H5" s="11"/>
      <c r="I5" s="11"/>
      <c r="J5" s="11"/>
      <c r="K5" s="11"/>
      <c r="L5" s="11"/>
      <c r="M5" s="11"/>
      <c r="N5" s="11"/>
      <c r="O5" s="11"/>
      <c r="P5" s="11"/>
      <c r="Q5" s="11"/>
      <c r="R5" s="11"/>
      <c r="S5" s="12"/>
      <c r="T5" s="4"/>
    </row>
    <row r="10" ht="33.0" customHeight="1">
      <c r="G10" s="13" t="s">
        <v>4</v>
      </c>
      <c r="H10" s="14"/>
      <c r="I10" s="14"/>
      <c r="J10" s="14"/>
      <c r="K10" s="14"/>
      <c r="L10" s="14"/>
      <c r="M10" s="14"/>
      <c r="N10" s="14"/>
      <c r="O10" s="14"/>
      <c r="P10" s="14"/>
      <c r="Q10" s="14"/>
      <c r="R10" s="14"/>
      <c r="S10" s="14"/>
      <c r="T10" s="14"/>
      <c r="U10" s="14"/>
      <c r="V10" s="14"/>
      <c r="W10" s="15"/>
    </row>
    <row r="11" ht="42.75" customHeight="1">
      <c r="B11" s="16" t="s">
        <v>5</v>
      </c>
      <c r="C11" s="17" t="s">
        <v>6</v>
      </c>
      <c r="D11" s="18" t="s">
        <v>7</v>
      </c>
      <c r="E11" s="14"/>
      <c r="F11" s="15"/>
      <c r="G11" s="19" t="s">
        <v>8</v>
      </c>
      <c r="H11" s="14"/>
      <c r="I11" s="14"/>
      <c r="J11" s="14"/>
      <c r="K11" s="15"/>
      <c r="L11" s="20" t="s">
        <v>9</v>
      </c>
      <c r="M11" s="14"/>
      <c r="N11" s="14"/>
      <c r="O11" s="15"/>
      <c r="P11" s="20" t="s">
        <v>10</v>
      </c>
      <c r="Q11" s="14"/>
      <c r="R11" s="14"/>
      <c r="S11" s="15"/>
      <c r="T11" s="21"/>
      <c r="U11" s="20" t="s">
        <v>11</v>
      </c>
      <c r="V11" s="14"/>
      <c r="W11" s="22"/>
      <c r="X11" s="23" t="s">
        <v>12</v>
      </c>
    </row>
    <row r="12" ht="122.25" customHeight="1">
      <c r="B12" s="24"/>
      <c r="C12" s="25"/>
      <c r="D12" s="26" t="s">
        <v>13</v>
      </c>
      <c r="E12" s="26" t="s">
        <v>14</v>
      </c>
      <c r="F12" s="26" t="s">
        <v>15</v>
      </c>
      <c r="G12" s="27" t="s">
        <v>16</v>
      </c>
      <c r="H12" s="28" t="s">
        <v>17</v>
      </c>
      <c r="I12" s="29" t="s">
        <v>18</v>
      </c>
      <c r="J12" s="30" t="s">
        <v>19</v>
      </c>
      <c r="K12" s="31" t="s">
        <v>20</v>
      </c>
      <c r="L12" s="32" t="s">
        <v>17</v>
      </c>
      <c r="M12" s="29" t="s">
        <v>18</v>
      </c>
      <c r="N12" s="30" t="s">
        <v>19</v>
      </c>
      <c r="O12" s="31" t="s">
        <v>20</v>
      </c>
      <c r="P12" s="32" t="s">
        <v>17</v>
      </c>
      <c r="Q12" s="29" t="s">
        <v>18</v>
      </c>
      <c r="R12" s="30" t="s">
        <v>19</v>
      </c>
      <c r="S12" s="31" t="s">
        <v>20</v>
      </c>
      <c r="T12" s="30" t="s">
        <v>17</v>
      </c>
      <c r="U12" s="29" t="s">
        <v>18</v>
      </c>
      <c r="V12" s="30" t="s">
        <v>19</v>
      </c>
      <c r="W12" s="33" t="s">
        <v>20</v>
      </c>
      <c r="X12" s="34"/>
    </row>
    <row r="13" ht="198.75" customHeight="1">
      <c r="B13" s="35" t="s">
        <v>21</v>
      </c>
      <c r="C13" s="36" t="s">
        <v>22</v>
      </c>
      <c r="D13" s="37" t="s">
        <v>23</v>
      </c>
      <c r="E13" s="38" t="s">
        <v>24</v>
      </c>
      <c r="F13" s="39" t="s">
        <v>25</v>
      </c>
      <c r="G13" s="40">
        <v>0.8047</v>
      </c>
      <c r="H13" s="41">
        <v>0.2012</v>
      </c>
      <c r="I13" s="42">
        <v>0.2012</v>
      </c>
      <c r="J13" s="43">
        <v>0.2012</v>
      </c>
      <c r="K13" s="44">
        <v>0.2012</v>
      </c>
      <c r="L13" s="41">
        <v>0.2012</v>
      </c>
      <c r="M13" s="45">
        <v>0.2012</v>
      </c>
      <c r="N13" s="46">
        <v>0.2012</v>
      </c>
      <c r="O13" s="47">
        <v>0.2012</v>
      </c>
      <c r="P13" s="48">
        <f t="shared" ref="P13:Q13" si="1">IFERROR((L13/H13),"100%")</f>
        <v>1</v>
      </c>
      <c r="Q13" s="49">
        <f t="shared" si="1"/>
        <v>1</v>
      </c>
      <c r="R13" s="49">
        <v>1.0</v>
      </c>
      <c r="S13" s="49">
        <v>1.0</v>
      </c>
      <c r="T13" s="48">
        <f>IFERROR((L13/$G$13),"No Programado")</f>
        <v>0.2500310675</v>
      </c>
      <c r="U13" s="50">
        <v>0.5</v>
      </c>
      <c r="V13" s="51">
        <v>0.75</v>
      </c>
      <c r="W13" s="50">
        <v>1.0</v>
      </c>
      <c r="X13" s="52" t="s">
        <v>26</v>
      </c>
    </row>
    <row r="14" ht="54.75" hidden="1" customHeight="1">
      <c r="B14" s="53" t="s">
        <v>27</v>
      </c>
      <c r="C14" s="54"/>
      <c r="D14" s="54"/>
      <c r="E14" s="54"/>
      <c r="F14" s="55"/>
      <c r="G14" s="56">
        <v>100.0</v>
      </c>
      <c r="H14" s="57">
        <v>25.0</v>
      </c>
      <c r="I14" s="58">
        <v>25.0</v>
      </c>
      <c r="J14" s="58">
        <v>25.0</v>
      </c>
      <c r="K14" s="59">
        <v>25.0</v>
      </c>
      <c r="L14" s="60">
        <v>20.0</v>
      </c>
      <c r="M14" s="61">
        <v>30.0</v>
      </c>
      <c r="N14" s="61">
        <v>25.0</v>
      </c>
      <c r="O14" s="62">
        <v>23.0</v>
      </c>
      <c r="P14" s="48">
        <f t="shared" ref="P14:Q14" si="2">IFERROR((L14/H14),"100%")</f>
        <v>0.8</v>
      </c>
      <c r="Q14" s="49">
        <f t="shared" si="2"/>
        <v>1.2</v>
      </c>
      <c r="R14" s="63"/>
      <c r="S14" s="64"/>
      <c r="T14" s="48">
        <f>IFERROR((L14/$G$14),"No Programado")</f>
        <v>0.2</v>
      </c>
      <c r="U14" s="49">
        <f>IFERROR((L14+M14)/$G$14, "No Programado")</f>
        <v>0.5</v>
      </c>
      <c r="V14" s="65">
        <f>IFERROR((M14+N14+L14)/$G$14, "No Programado")</f>
        <v>0.75</v>
      </c>
      <c r="W14" s="66">
        <f>IFERROR((N14+O14+M14+L14)/$G$14, "No Programado")</f>
        <v>0.98</v>
      </c>
      <c r="X14" s="67"/>
    </row>
    <row r="15" ht="126.75" customHeight="1">
      <c r="B15" s="68" t="s">
        <v>28</v>
      </c>
      <c r="C15" s="69" t="s">
        <v>29</v>
      </c>
      <c r="D15" s="70" t="s">
        <v>30</v>
      </c>
      <c r="E15" s="71" t="s">
        <v>31</v>
      </c>
      <c r="F15" s="72" t="s">
        <v>32</v>
      </c>
      <c r="G15" s="73">
        <v>7.636379688E9</v>
      </c>
      <c r="H15" s="74" t="s">
        <v>33</v>
      </c>
      <c r="I15" s="75" t="s">
        <v>33</v>
      </c>
      <c r="J15" s="75" t="s">
        <v>33</v>
      </c>
      <c r="K15" s="76">
        <v>7.636379688E9</v>
      </c>
      <c r="L15" s="77">
        <v>0.0</v>
      </c>
      <c r="M15" s="75">
        <v>0.0</v>
      </c>
      <c r="N15" s="75">
        <v>0.0</v>
      </c>
      <c r="O15" s="78">
        <v>7.731155016E9</v>
      </c>
      <c r="P15" s="79"/>
      <c r="Q15" s="50"/>
      <c r="R15" s="50"/>
      <c r="S15" s="49">
        <f t="shared" ref="S15:S16" si="4">IFERROR((O15/K15),"100%")</f>
        <v>1.012411029</v>
      </c>
      <c r="T15" s="48">
        <f t="shared" ref="T15:T16" si="5">IFERROR((L15/$G$15),"ND")</f>
        <v>0</v>
      </c>
      <c r="U15" s="49">
        <f t="shared" ref="U15:W15" si="3">IFERROR((M15/$G$15),"No Programado")</f>
        <v>0</v>
      </c>
      <c r="V15" s="49">
        <f t="shared" si="3"/>
        <v>0</v>
      </c>
      <c r="W15" s="49">
        <f t="shared" si="3"/>
        <v>1.012411029</v>
      </c>
      <c r="X15" s="80" t="s">
        <v>34</v>
      </c>
    </row>
    <row r="16" ht="116.25" customHeight="1">
      <c r="B16" s="81" t="s">
        <v>35</v>
      </c>
      <c r="C16" s="82" t="s">
        <v>36</v>
      </c>
      <c r="D16" s="83" t="s">
        <v>37</v>
      </c>
      <c r="E16" s="84" t="s">
        <v>38</v>
      </c>
      <c r="F16" s="85" t="s">
        <v>39</v>
      </c>
      <c r="G16" s="86">
        <v>0.05</v>
      </c>
      <c r="H16" s="74" t="s">
        <v>33</v>
      </c>
      <c r="I16" s="75" t="s">
        <v>33</v>
      </c>
      <c r="J16" s="75" t="s">
        <v>33</v>
      </c>
      <c r="K16" s="87">
        <v>0.05</v>
      </c>
      <c r="L16" s="77">
        <v>0.0</v>
      </c>
      <c r="M16" s="75">
        <v>0.0</v>
      </c>
      <c r="N16" s="75">
        <v>0.0</v>
      </c>
      <c r="O16" s="78">
        <v>0.0</v>
      </c>
      <c r="P16" s="79"/>
      <c r="Q16" s="50"/>
      <c r="R16" s="50"/>
      <c r="S16" s="49">
        <f t="shared" si="4"/>
        <v>0</v>
      </c>
      <c r="T16" s="48">
        <f t="shared" si="5"/>
        <v>0</v>
      </c>
      <c r="U16" s="49">
        <f t="shared" ref="U16:W16" si="6">IFERROR((M16/$G$15),"No Programado")</f>
        <v>0</v>
      </c>
      <c r="V16" s="49">
        <f t="shared" si="6"/>
        <v>0</v>
      </c>
      <c r="W16" s="49">
        <f t="shared" si="6"/>
        <v>0</v>
      </c>
      <c r="X16" s="52" t="s">
        <v>40</v>
      </c>
    </row>
    <row r="17" ht="96.75" customHeight="1">
      <c r="B17" s="88" t="s">
        <v>41</v>
      </c>
      <c r="C17" s="89" t="s">
        <v>42</v>
      </c>
      <c r="D17" s="90" t="s">
        <v>43</v>
      </c>
      <c r="E17" s="91" t="s">
        <v>38</v>
      </c>
      <c r="F17" s="90" t="s">
        <v>44</v>
      </c>
      <c r="G17" s="92">
        <v>48.0</v>
      </c>
      <c r="H17" s="74">
        <v>12.0</v>
      </c>
      <c r="I17" s="74">
        <v>12.0</v>
      </c>
      <c r="J17" s="74">
        <v>12.0</v>
      </c>
      <c r="K17" s="74">
        <v>12.0</v>
      </c>
      <c r="L17" s="93">
        <v>12.0</v>
      </c>
      <c r="M17" s="75">
        <v>12.0</v>
      </c>
      <c r="N17" s="75">
        <v>12.0</v>
      </c>
      <c r="O17" s="78">
        <v>12.0</v>
      </c>
      <c r="P17" s="48">
        <f t="shared" ref="P17:S17" si="7">IFERROR((L17/H17),"100%")</f>
        <v>1</v>
      </c>
      <c r="Q17" s="49">
        <f t="shared" si="7"/>
        <v>1</v>
      </c>
      <c r="R17" s="49">
        <f t="shared" si="7"/>
        <v>1</v>
      </c>
      <c r="S17" s="49">
        <f t="shared" si="7"/>
        <v>1</v>
      </c>
      <c r="T17" s="48">
        <f>IFERROR((L17/$G$17),"No Programado")</f>
        <v>0.25</v>
      </c>
      <c r="U17" s="49">
        <f t="shared" ref="U17:U18" si="9">IFERROR((L17+M17)/($G$17),"No Programado")</f>
        <v>0.5</v>
      </c>
      <c r="V17" s="49">
        <f t="shared" ref="V17:V32" si="10">IFERROR((L17+M17+N17)/(G17),"No Programado")</f>
        <v>0.75</v>
      </c>
      <c r="W17" s="49">
        <f>IFERROR((G17/$G$17),"No Programado")</f>
        <v>1</v>
      </c>
      <c r="X17" s="94" t="s">
        <v>45</v>
      </c>
    </row>
    <row r="18" ht="96.75" customHeight="1">
      <c r="B18" s="88" t="s">
        <v>41</v>
      </c>
      <c r="C18" s="95" t="s">
        <v>46</v>
      </c>
      <c r="D18" s="96" t="s">
        <v>47</v>
      </c>
      <c r="E18" s="97" t="s">
        <v>38</v>
      </c>
      <c r="F18" s="96" t="s">
        <v>48</v>
      </c>
      <c r="G18" s="92">
        <v>48.0</v>
      </c>
      <c r="H18" s="74">
        <v>12.0</v>
      </c>
      <c r="I18" s="74">
        <v>12.0</v>
      </c>
      <c r="J18" s="74">
        <v>12.0</v>
      </c>
      <c r="K18" s="74">
        <v>12.0</v>
      </c>
      <c r="L18" s="93">
        <v>12.0</v>
      </c>
      <c r="M18" s="75">
        <v>12.0</v>
      </c>
      <c r="N18" s="75">
        <v>12.0</v>
      </c>
      <c r="O18" s="78">
        <v>12.0</v>
      </c>
      <c r="P18" s="48">
        <f t="shared" ref="P18:S18" si="8">IFERROR((L18/H18),"100%")</f>
        <v>1</v>
      </c>
      <c r="Q18" s="49">
        <f t="shared" si="8"/>
        <v>1</v>
      </c>
      <c r="R18" s="49">
        <f t="shared" si="8"/>
        <v>1</v>
      </c>
      <c r="S18" s="49">
        <f t="shared" si="8"/>
        <v>1</v>
      </c>
      <c r="T18" s="48">
        <f>IFERROR((L18/$G$18),"No Programado")</f>
        <v>0.25</v>
      </c>
      <c r="U18" s="49">
        <f t="shared" si="9"/>
        <v>0.5</v>
      </c>
      <c r="V18" s="49">
        <f t="shared" si="10"/>
        <v>0.75</v>
      </c>
      <c r="W18" s="49">
        <f>IFERROR((G18/$G$18),"No Programado")</f>
        <v>1</v>
      </c>
      <c r="X18" s="94" t="s">
        <v>49</v>
      </c>
    </row>
    <row r="19" ht="96.75" customHeight="1">
      <c r="B19" s="81" t="s">
        <v>50</v>
      </c>
      <c r="C19" s="98" t="s">
        <v>51</v>
      </c>
      <c r="D19" s="83" t="s">
        <v>52</v>
      </c>
      <c r="E19" s="84" t="s">
        <v>38</v>
      </c>
      <c r="F19" s="85" t="s">
        <v>53</v>
      </c>
      <c r="G19" s="99">
        <v>28000.0</v>
      </c>
      <c r="H19" s="74">
        <v>7000.0</v>
      </c>
      <c r="I19" s="75">
        <v>7000.0</v>
      </c>
      <c r="J19" s="75">
        <v>7000.0</v>
      </c>
      <c r="K19" s="100">
        <v>7000.0</v>
      </c>
      <c r="L19" s="93">
        <v>6800.0</v>
      </c>
      <c r="M19" s="75">
        <v>6900.0</v>
      </c>
      <c r="N19" s="75">
        <v>6950.0</v>
      </c>
      <c r="O19" s="78">
        <v>6985.0</v>
      </c>
      <c r="P19" s="48">
        <f t="shared" ref="P19:S19" si="11">IFERROR((L19/H19),"100%")</f>
        <v>0.9714285714</v>
      </c>
      <c r="Q19" s="49">
        <f t="shared" si="11"/>
        <v>0.9857142857</v>
      </c>
      <c r="R19" s="49">
        <f t="shared" si="11"/>
        <v>0.9928571429</v>
      </c>
      <c r="S19" s="49">
        <f t="shared" si="11"/>
        <v>0.9978571429</v>
      </c>
      <c r="T19" s="48">
        <f>IFERROR((L19/$G$19),"No Programado")</f>
        <v>0.2428571429</v>
      </c>
      <c r="U19" s="49">
        <f>IFERROR((L19+M19)/($G$19),"No Programado")</f>
        <v>0.4892857143</v>
      </c>
      <c r="V19" s="49">
        <f t="shared" si="10"/>
        <v>0.7375</v>
      </c>
      <c r="W19" s="49">
        <f t="shared" ref="W19:W32" si="13">IFERROR((L19+M19+N19+O19)/(G19),"No Programado")</f>
        <v>0.9869642857</v>
      </c>
      <c r="X19" s="52" t="s">
        <v>54</v>
      </c>
    </row>
    <row r="20" ht="96.75" customHeight="1">
      <c r="B20" s="88" t="s">
        <v>41</v>
      </c>
      <c r="C20" s="95" t="s">
        <v>55</v>
      </c>
      <c r="D20" s="96" t="s">
        <v>56</v>
      </c>
      <c r="E20" s="97" t="s">
        <v>38</v>
      </c>
      <c r="F20" s="101" t="s">
        <v>57</v>
      </c>
      <c r="G20" s="102">
        <v>40000.0</v>
      </c>
      <c r="H20" s="74">
        <v>10000.0</v>
      </c>
      <c r="I20" s="75">
        <v>10000.0</v>
      </c>
      <c r="J20" s="75">
        <v>10000.0</v>
      </c>
      <c r="K20" s="100">
        <v>10000.0</v>
      </c>
      <c r="L20" s="93">
        <v>9200.0</v>
      </c>
      <c r="M20" s="75">
        <v>9400.0</v>
      </c>
      <c r="N20" s="75">
        <v>9500.0</v>
      </c>
      <c r="O20" s="78">
        <v>9900.0</v>
      </c>
      <c r="P20" s="48">
        <f t="shared" ref="P20:S20" si="12">IFERROR((L20/H20),"100%")</f>
        <v>0.92</v>
      </c>
      <c r="Q20" s="49">
        <f t="shared" si="12"/>
        <v>0.94</v>
      </c>
      <c r="R20" s="49">
        <f t="shared" si="12"/>
        <v>0.95</v>
      </c>
      <c r="S20" s="49">
        <f t="shared" si="12"/>
        <v>0.99</v>
      </c>
      <c r="T20" s="48">
        <f>IFERROR((L20/$G$20),"No Programado")</f>
        <v>0.23</v>
      </c>
      <c r="U20" s="49">
        <f>IFERROR((L20+M20)/($G$20),"No Programado")</f>
        <v>0.465</v>
      </c>
      <c r="V20" s="49">
        <f t="shared" si="10"/>
        <v>0.7025</v>
      </c>
      <c r="W20" s="49">
        <f t="shared" si="13"/>
        <v>0.95</v>
      </c>
      <c r="X20" s="52" t="s">
        <v>58</v>
      </c>
    </row>
    <row r="21" ht="105.0" customHeight="1">
      <c r="B21" s="88" t="s">
        <v>41</v>
      </c>
      <c r="C21" s="95" t="s">
        <v>59</v>
      </c>
      <c r="D21" s="96" t="s">
        <v>60</v>
      </c>
      <c r="E21" s="97" t="s">
        <v>38</v>
      </c>
      <c r="F21" s="96" t="s">
        <v>61</v>
      </c>
      <c r="G21" s="102">
        <v>24000.0</v>
      </c>
      <c r="H21" s="74">
        <v>6000.0</v>
      </c>
      <c r="I21" s="75">
        <v>6000.0</v>
      </c>
      <c r="J21" s="75">
        <v>6000.0</v>
      </c>
      <c r="K21" s="100">
        <v>6000.0</v>
      </c>
      <c r="L21" s="93">
        <v>5600.0</v>
      </c>
      <c r="M21" s="75">
        <v>5700.0</v>
      </c>
      <c r="N21" s="75">
        <v>5800.0</v>
      </c>
      <c r="O21" s="78">
        <v>5950.0</v>
      </c>
      <c r="P21" s="48">
        <f t="shared" ref="P21:S21" si="14">IFERROR((L21/H21),"100%")</f>
        <v>0.9333333333</v>
      </c>
      <c r="Q21" s="49">
        <f t="shared" si="14"/>
        <v>0.95</v>
      </c>
      <c r="R21" s="49">
        <f t="shared" si="14"/>
        <v>0.9666666667</v>
      </c>
      <c r="S21" s="49">
        <f t="shared" si="14"/>
        <v>0.9916666667</v>
      </c>
      <c r="T21" s="48">
        <f>IFERROR((L21/$G$21),"No Programado")</f>
        <v>0.2333333333</v>
      </c>
      <c r="U21" s="49">
        <f>IFERROR((L21+M21)/($G$21),"No Programado")</f>
        <v>0.4708333333</v>
      </c>
      <c r="V21" s="49">
        <f t="shared" si="10"/>
        <v>0.7125</v>
      </c>
      <c r="W21" s="49">
        <f t="shared" si="13"/>
        <v>0.9604166667</v>
      </c>
      <c r="X21" s="52" t="s">
        <v>62</v>
      </c>
    </row>
    <row r="22" ht="127.5" customHeight="1">
      <c r="B22" s="81" t="s">
        <v>63</v>
      </c>
      <c r="C22" s="98" t="s">
        <v>64</v>
      </c>
      <c r="D22" s="83" t="s">
        <v>65</v>
      </c>
      <c r="E22" s="84" t="s">
        <v>38</v>
      </c>
      <c r="F22" s="85" t="s">
        <v>66</v>
      </c>
      <c r="G22" s="99">
        <v>180.0</v>
      </c>
      <c r="H22" s="74">
        <v>45.0</v>
      </c>
      <c r="I22" s="75">
        <v>45.0</v>
      </c>
      <c r="J22" s="75">
        <v>45.0</v>
      </c>
      <c r="K22" s="100">
        <v>45.0</v>
      </c>
      <c r="L22" s="93">
        <v>45.0</v>
      </c>
      <c r="M22" s="75">
        <v>45.0</v>
      </c>
      <c r="N22" s="75">
        <v>45.0</v>
      </c>
      <c r="O22" s="78">
        <v>55.0</v>
      </c>
      <c r="P22" s="48">
        <f t="shared" ref="P22:S22" si="15">IFERROR((L22/H22),"100%")</f>
        <v>1</v>
      </c>
      <c r="Q22" s="49">
        <f t="shared" si="15"/>
        <v>1</v>
      </c>
      <c r="R22" s="49">
        <f t="shared" si="15"/>
        <v>1</v>
      </c>
      <c r="S22" s="49">
        <f t="shared" si="15"/>
        <v>1.222222222</v>
      </c>
      <c r="T22" s="48">
        <f>IFERROR((L22/$G$22),"No Programado")</f>
        <v>0.25</v>
      </c>
      <c r="U22" s="49">
        <f t="shared" ref="U22:U32" si="17">IFERROR((L22+M22)/(G22),"No Programado")</f>
        <v>0.5</v>
      </c>
      <c r="V22" s="49">
        <f t="shared" si="10"/>
        <v>0.75</v>
      </c>
      <c r="W22" s="49">
        <f t="shared" si="13"/>
        <v>1.055555556</v>
      </c>
      <c r="X22" s="52" t="s">
        <v>67</v>
      </c>
    </row>
    <row r="23" ht="126.0" customHeight="1">
      <c r="B23" s="88" t="s">
        <v>41</v>
      </c>
      <c r="C23" s="95" t="s">
        <v>68</v>
      </c>
      <c r="D23" s="96" t="s">
        <v>69</v>
      </c>
      <c r="E23" s="97" t="s">
        <v>38</v>
      </c>
      <c r="F23" s="96" t="s">
        <v>70</v>
      </c>
      <c r="G23" s="102">
        <v>1600.0</v>
      </c>
      <c r="H23" s="74">
        <v>400.0</v>
      </c>
      <c r="I23" s="75">
        <v>400.0</v>
      </c>
      <c r="J23" s="75">
        <v>400.0</v>
      </c>
      <c r="K23" s="100">
        <v>400.0</v>
      </c>
      <c r="L23" s="93">
        <v>408.0</v>
      </c>
      <c r="M23" s="75">
        <v>584.0</v>
      </c>
      <c r="N23" s="75">
        <v>320.0</v>
      </c>
      <c r="O23" s="78">
        <v>349.0</v>
      </c>
      <c r="P23" s="48">
        <f t="shared" ref="P23:S23" si="16">IFERROR((L23/H23),"100%")</f>
        <v>1.02</v>
      </c>
      <c r="Q23" s="49">
        <f t="shared" si="16"/>
        <v>1.46</v>
      </c>
      <c r="R23" s="49">
        <f t="shared" si="16"/>
        <v>0.8</v>
      </c>
      <c r="S23" s="49">
        <f t="shared" si="16"/>
        <v>0.8725</v>
      </c>
      <c r="T23" s="48">
        <f>IFERROR((L23/$G$23),"No Programado")</f>
        <v>0.255</v>
      </c>
      <c r="U23" s="49">
        <f t="shared" si="17"/>
        <v>0.62</v>
      </c>
      <c r="V23" s="49">
        <f t="shared" si="10"/>
        <v>0.82</v>
      </c>
      <c r="W23" s="49">
        <f t="shared" si="13"/>
        <v>1.038125</v>
      </c>
      <c r="X23" s="52" t="s">
        <v>71</v>
      </c>
    </row>
    <row r="24" ht="116.25" customHeight="1">
      <c r="B24" s="88" t="s">
        <v>41</v>
      </c>
      <c r="C24" s="95" t="s">
        <v>72</v>
      </c>
      <c r="D24" s="96" t="s">
        <v>73</v>
      </c>
      <c r="E24" s="97" t="s">
        <v>38</v>
      </c>
      <c r="F24" s="96" t="s">
        <v>74</v>
      </c>
      <c r="G24" s="102">
        <v>180.0</v>
      </c>
      <c r="H24" s="74">
        <v>45.0</v>
      </c>
      <c r="I24" s="75">
        <v>45.0</v>
      </c>
      <c r="J24" s="75">
        <v>45.0</v>
      </c>
      <c r="K24" s="100">
        <v>45.0</v>
      </c>
      <c r="L24" s="93">
        <v>57.0</v>
      </c>
      <c r="M24" s="75">
        <v>49.0</v>
      </c>
      <c r="N24" s="75">
        <v>32.0</v>
      </c>
      <c r="O24" s="78">
        <v>35.0</v>
      </c>
      <c r="P24" s="48">
        <f t="shared" ref="P24:S24" si="18">IFERROR((L24/H24),"100%")</f>
        <v>1.266666667</v>
      </c>
      <c r="Q24" s="49">
        <f t="shared" si="18"/>
        <v>1.088888889</v>
      </c>
      <c r="R24" s="49">
        <f t="shared" si="18"/>
        <v>0.7111111111</v>
      </c>
      <c r="S24" s="49">
        <f t="shared" si="18"/>
        <v>0.7777777778</v>
      </c>
      <c r="T24" s="48">
        <f>IFERROR((L24/$G$24),"No Programado")</f>
        <v>0.3166666667</v>
      </c>
      <c r="U24" s="49">
        <f t="shared" si="17"/>
        <v>0.5888888889</v>
      </c>
      <c r="V24" s="49">
        <f t="shared" si="10"/>
        <v>0.7666666667</v>
      </c>
      <c r="W24" s="49">
        <f t="shared" si="13"/>
        <v>0.9611111111</v>
      </c>
      <c r="X24" s="52" t="s">
        <v>75</v>
      </c>
    </row>
    <row r="25" ht="96.75" customHeight="1">
      <c r="B25" s="81" t="s">
        <v>76</v>
      </c>
      <c r="C25" s="98" t="s">
        <v>77</v>
      </c>
      <c r="D25" s="83" t="s">
        <v>78</v>
      </c>
      <c r="E25" s="84" t="s">
        <v>38</v>
      </c>
      <c r="F25" s="85" t="s">
        <v>79</v>
      </c>
      <c r="G25" s="99">
        <v>12.0</v>
      </c>
      <c r="H25" s="74">
        <v>3.0</v>
      </c>
      <c r="I25" s="75">
        <v>3.0</v>
      </c>
      <c r="J25" s="75">
        <v>3.0</v>
      </c>
      <c r="K25" s="100">
        <v>3.0</v>
      </c>
      <c r="L25" s="93">
        <v>3.0</v>
      </c>
      <c r="M25" s="75">
        <v>3.0</v>
      </c>
      <c r="N25" s="75">
        <v>3.0</v>
      </c>
      <c r="O25" s="78">
        <v>3.0</v>
      </c>
      <c r="P25" s="48">
        <f t="shared" ref="P25:S25" si="19">IFERROR((L25/H25),"100%")</f>
        <v>1</v>
      </c>
      <c r="Q25" s="49">
        <f t="shared" si="19"/>
        <v>1</v>
      </c>
      <c r="R25" s="49">
        <f t="shared" si="19"/>
        <v>1</v>
      </c>
      <c r="S25" s="49">
        <f t="shared" si="19"/>
        <v>1</v>
      </c>
      <c r="T25" s="48">
        <f>IFERROR((L25/$G$25),"No Programado")</f>
        <v>0.25</v>
      </c>
      <c r="U25" s="49">
        <f t="shared" si="17"/>
        <v>0.5</v>
      </c>
      <c r="V25" s="49">
        <f t="shared" si="10"/>
        <v>0.75</v>
      </c>
      <c r="W25" s="49">
        <f t="shared" si="13"/>
        <v>1</v>
      </c>
      <c r="X25" s="52" t="s">
        <v>80</v>
      </c>
    </row>
    <row r="26" ht="136.5" customHeight="1">
      <c r="B26" s="88" t="s">
        <v>41</v>
      </c>
      <c r="C26" s="95" t="s">
        <v>81</v>
      </c>
      <c r="D26" s="96" t="s">
        <v>82</v>
      </c>
      <c r="E26" s="97" t="s">
        <v>38</v>
      </c>
      <c r="F26" s="96" t="s">
        <v>83</v>
      </c>
      <c r="G26" s="102">
        <v>108.0</v>
      </c>
      <c r="H26" s="74">
        <v>27.0</v>
      </c>
      <c r="I26" s="75">
        <v>27.0</v>
      </c>
      <c r="J26" s="75">
        <v>27.0</v>
      </c>
      <c r="K26" s="100">
        <v>27.0</v>
      </c>
      <c r="L26" s="93">
        <v>27.0</v>
      </c>
      <c r="M26" s="75">
        <v>27.0</v>
      </c>
      <c r="N26" s="75">
        <v>27.0</v>
      </c>
      <c r="O26" s="78">
        <v>27.0</v>
      </c>
      <c r="P26" s="48">
        <f t="shared" ref="P26:S26" si="20">IFERROR((L26/H26),"100%")</f>
        <v>1</v>
      </c>
      <c r="Q26" s="49">
        <f t="shared" si="20"/>
        <v>1</v>
      </c>
      <c r="R26" s="49">
        <f t="shared" si="20"/>
        <v>1</v>
      </c>
      <c r="S26" s="49">
        <f t="shared" si="20"/>
        <v>1</v>
      </c>
      <c r="T26" s="48">
        <f>IFERROR((L26/$G$26),"No Programado")</f>
        <v>0.25</v>
      </c>
      <c r="U26" s="49">
        <f t="shared" si="17"/>
        <v>0.5</v>
      </c>
      <c r="V26" s="49">
        <f t="shared" si="10"/>
        <v>0.75</v>
      </c>
      <c r="W26" s="49">
        <f t="shared" si="13"/>
        <v>1</v>
      </c>
      <c r="X26" s="52" t="s">
        <v>84</v>
      </c>
    </row>
    <row r="27" ht="102.0" customHeight="1">
      <c r="B27" s="88" t="s">
        <v>41</v>
      </c>
      <c r="C27" s="95" t="s">
        <v>85</v>
      </c>
      <c r="D27" s="96" t="s">
        <v>86</v>
      </c>
      <c r="E27" s="97" t="s">
        <v>38</v>
      </c>
      <c r="F27" s="101" t="s">
        <v>87</v>
      </c>
      <c r="G27" s="102">
        <v>4.0</v>
      </c>
      <c r="H27" s="74">
        <v>1.0</v>
      </c>
      <c r="I27" s="75">
        <v>1.0</v>
      </c>
      <c r="J27" s="75">
        <v>1.0</v>
      </c>
      <c r="K27" s="100">
        <v>1.0</v>
      </c>
      <c r="L27" s="93">
        <v>1.0</v>
      </c>
      <c r="M27" s="75">
        <v>1.0</v>
      </c>
      <c r="N27" s="75">
        <v>1.0</v>
      </c>
      <c r="O27" s="78">
        <v>1.0</v>
      </c>
      <c r="P27" s="48">
        <f t="shared" ref="P27:S27" si="21">IFERROR((L27/H27),"100%")</f>
        <v>1</v>
      </c>
      <c r="Q27" s="49">
        <f t="shared" si="21"/>
        <v>1</v>
      </c>
      <c r="R27" s="49">
        <f t="shared" si="21"/>
        <v>1</v>
      </c>
      <c r="S27" s="49">
        <f t="shared" si="21"/>
        <v>1</v>
      </c>
      <c r="T27" s="48">
        <f>IFERROR((L27/$G$27),"No Programado")</f>
        <v>0.25</v>
      </c>
      <c r="U27" s="49">
        <f t="shared" si="17"/>
        <v>0.5</v>
      </c>
      <c r="V27" s="49">
        <f t="shared" si="10"/>
        <v>0.75</v>
      </c>
      <c r="W27" s="49">
        <f t="shared" si="13"/>
        <v>1</v>
      </c>
      <c r="X27" s="94" t="s">
        <v>88</v>
      </c>
    </row>
    <row r="28" ht="174.0" customHeight="1">
      <c r="B28" s="88" t="s">
        <v>41</v>
      </c>
      <c r="C28" s="95" t="s">
        <v>89</v>
      </c>
      <c r="D28" s="96" t="s">
        <v>90</v>
      </c>
      <c r="E28" s="97" t="s">
        <v>38</v>
      </c>
      <c r="F28" s="96" t="s">
        <v>91</v>
      </c>
      <c r="G28" s="102">
        <v>12.0</v>
      </c>
      <c r="H28" s="74">
        <v>3.0</v>
      </c>
      <c r="I28" s="75">
        <v>3.0</v>
      </c>
      <c r="J28" s="75">
        <v>3.0</v>
      </c>
      <c r="K28" s="100">
        <v>3.0</v>
      </c>
      <c r="L28" s="93">
        <v>3.0</v>
      </c>
      <c r="M28" s="75">
        <v>3.0</v>
      </c>
      <c r="N28" s="75">
        <v>3.0</v>
      </c>
      <c r="O28" s="78">
        <v>3.0</v>
      </c>
      <c r="P28" s="48">
        <f t="shared" ref="P28:S28" si="22">IFERROR((L28/H28),"100%")</f>
        <v>1</v>
      </c>
      <c r="Q28" s="49">
        <f t="shared" si="22"/>
        <v>1</v>
      </c>
      <c r="R28" s="49">
        <f t="shared" si="22"/>
        <v>1</v>
      </c>
      <c r="S28" s="49">
        <f t="shared" si="22"/>
        <v>1</v>
      </c>
      <c r="T28" s="48">
        <f>IFERROR((L28/$G$28),"No Programado")</f>
        <v>0.25</v>
      </c>
      <c r="U28" s="49">
        <f t="shared" si="17"/>
        <v>0.5</v>
      </c>
      <c r="V28" s="49">
        <f t="shared" si="10"/>
        <v>0.75</v>
      </c>
      <c r="W28" s="49">
        <f t="shared" si="13"/>
        <v>1</v>
      </c>
      <c r="X28" s="94" t="s">
        <v>92</v>
      </c>
    </row>
    <row r="29" ht="106.5" customHeight="1">
      <c r="B29" s="81" t="s">
        <v>93</v>
      </c>
      <c r="C29" s="98" t="s">
        <v>94</v>
      </c>
      <c r="D29" s="83" t="s">
        <v>95</v>
      </c>
      <c r="E29" s="84" t="s">
        <v>38</v>
      </c>
      <c r="F29" s="85" t="s">
        <v>96</v>
      </c>
      <c r="G29" s="103">
        <v>7.636379688E9</v>
      </c>
      <c r="H29" s="74">
        <v>1.949526896E9</v>
      </c>
      <c r="I29" s="75">
        <v>1.981951704E9</v>
      </c>
      <c r="J29" s="75">
        <v>1.834887675E9</v>
      </c>
      <c r="K29" s="100">
        <v>1.870013413E9</v>
      </c>
      <c r="L29" s="93">
        <v>1.541131616E9</v>
      </c>
      <c r="M29" s="75">
        <v>1.68777846E9</v>
      </c>
      <c r="N29" s="78">
        <v>1.73502533472E9</v>
      </c>
      <c r="O29" s="78">
        <v>0.0</v>
      </c>
      <c r="P29" s="48">
        <f t="shared" ref="P29:S29" si="23">IFERROR((L29/H29),"100%")</f>
        <v>0.7905156985</v>
      </c>
      <c r="Q29" s="49">
        <f t="shared" si="23"/>
        <v>0.8515739594</v>
      </c>
      <c r="R29" s="49">
        <f t="shared" si="23"/>
        <v>0.9455757747</v>
      </c>
      <c r="S29" s="49">
        <f t="shared" si="23"/>
        <v>0</v>
      </c>
      <c r="T29" s="48">
        <f>IFERROR((L29/$G$29),"No Programado")</f>
        <v>0.2018144303</v>
      </c>
      <c r="U29" s="49">
        <f t="shared" si="17"/>
        <v>0.4228325735</v>
      </c>
      <c r="V29" s="49">
        <f t="shared" si="10"/>
        <v>0.6500377945</v>
      </c>
      <c r="W29" s="49">
        <f t="shared" si="13"/>
        <v>0.6500377945</v>
      </c>
      <c r="X29" s="52" t="s">
        <v>97</v>
      </c>
    </row>
    <row r="30" ht="115.5" customHeight="1">
      <c r="B30" s="88" t="s">
        <v>41</v>
      </c>
      <c r="C30" s="95" t="s">
        <v>98</v>
      </c>
      <c r="D30" s="96" t="s">
        <v>99</v>
      </c>
      <c r="E30" s="97" t="s">
        <v>38</v>
      </c>
      <c r="F30" s="96" t="s">
        <v>100</v>
      </c>
      <c r="G30" s="102">
        <v>2.0</v>
      </c>
      <c r="H30" s="74" t="s">
        <v>33</v>
      </c>
      <c r="I30" s="75" t="s">
        <v>33</v>
      </c>
      <c r="J30" s="75">
        <v>1.0</v>
      </c>
      <c r="K30" s="100">
        <v>1.0</v>
      </c>
      <c r="L30" s="93">
        <v>0.0</v>
      </c>
      <c r="M30" s="75">
        <v>1.0</v>
      </c>
      <c r="N30" s="75">
        <v>1.0</v>
      </c>
      <c r="O30" s="78">
        <v>0.0</v>
      </c>
      <c r="P30" s="79"/>
      <c r="Q30" s="49" t="str">
        <f t="shared" ref="Q30:R30" si="24">IFERROR((M30/I30),"100%")</f>
        <v>100%</v>
      </c>
      <c r="R30" s="49">
        <f t="shared" si="24"/>
        <v>1</v>
      </c>
      <c r="S30" s="79"/>
      <c r="T30" s="48">
        <f>IFERROR((L30/$G$30),"No Programado")</f>
        <v>0</v>
      </c>
      <c r="U30" s="49">
        <f t="shared" si="17"/>
        <v>0.5</v>
      </c>
      <c r="V30" s="49">
        <f t="shared" si="10"/>
        <v>1</v>
      </c>
      <c r="W30" s="49">
        <f t="shared" si="13"/>
        <v>1</v>
      </c>
      <c r="X30" s="52" t="s">
        <v>101</v>
      </c>
    </row>
    <row r="31" ht="96.75" customHeight="1">
      <c r="B31" s="88" t="s">
        <v>41</v>
      </c>
      <c r="C31" s="95" t="s">
        <v>102</v>
      </c>
      <c r="D31" s="104" t="s">
        <v>103</v>
      </c>
      <c r="E31" s="97" t="s">
        <v>38</v>
      </c>
      <c r="F31" s="101" t="s">
        <v>104</v>
      </c>
      <c r="G31" s="102">
        <v>23.0</v>
      </c>
      <c r="H31" s="74" t="s">
        <v>33</v>
      </c>
      <c r="I31" s="75" t="s">
        <v>33</v>
      </c>
      <c r="J31" s="75" t="s">
        <v>33</v>
      </c>
      <c r="K31" s="100">
        <v>23.0</v>
      </c>
      <c r="L31" s="93">
        <v>0.0</v>
      </c>
      <c r="M31" s="75">
        <v>0.0</v>
      </c>
      <c r="N31" s="75">
        <v>0.0</v>
      </c>
      <c r="O31" s="78">
        <v>23.0</v>
      </c>
      <c r="P31" s="79"/>
      <c r="Q31" s="50"/>
      <c r="R31" s="50"/>
      <c r="S31" s="49">
        <f>IFERROR((O31/K31),"100%")</f>
        <v>1</v>
      </c>
      <c r="T31" s="48">
        <f>IFERROR((L31/$G$31),"No Programado")</f>
        <v>0</v>
      </c>
      <c r="U31" s="49">
        <f t="shared" si="17"/>
        <v>0</v>
      </c>
      <c r="V31" s="49">
        <f t="shared" si="10"/>
        <v>0</v>
      </c>
      <c r="W31" s="49">
        <f t="shared" si="13"/>
        <v>1</v>
      </c>
      <c r="X31" s="52" t="s">
        <v>105</v>
      </c>
    </row>
    <row r="32" ht="96.75" customHeight="1">
      <c r="B32" s="88" t="s">
        <v>41</v>
      </c>
      <c r="C32" s="95" t="s">
        <v>106</v>
      </c>
      <c r="D32" s="96" t="s">
        <v>107</v>
      </c>
      <c r="E32" s="97" t="s">
        <v>38</v>
      </c>
      <c r="F32" s="96" t="s">
        <v>108</v>
      </c>
      <c r="G32" s="102">
        <v>24.0</v>
      </c>
      <c r="H32" s="74">
        <v>6.0</v>
      </c>
      <c r="I32" s="75">
        <v>6.0</v>
      </c>
      <c r="J32" s="75">
        <v>6.0</v>
      </c>
      <c r="K32" s="100">
        <v>6.0</v>
      </c>
      <c r="L32" s="93">
        <v>6.0</v>
      </c>
      <c r="M32" s="75">
        <v>6.0</v>
      </c>
      <c r="N32" s="75">
        <v>6.0</v>
      </c>
      <c r="O32" s="78">
        <v>6.0</v>
      </c>
      <c r="P32" s="48">
        <f t="shared" ref="P32:S32" si="25">IFERROR((L32/H32),"100%")</f>
        <v>1</v>
      </c>
      <c r="Q32" s="49">
        <f t="shared" si="25"/>
        <v>1</v>
      </c>
      <c r="R32" s="49">
        <f t="shared" si="25"/>
        <v>1</v>
      </c>
      <c r="S32" s="49">
        <f t="shared" si="25"/>
        <v>1</v>
      </c>
      <c r="T32" s="48">
        <f>IFERROR((L32/$G$32),"No Programado")</f>
        <v>0.25</v>
      </c>
      <c r="U32" s="49">
        <f t="shared" si="17"/>
        <v>0.5</v>
      </c>
      <c r="V32" s="49">
        <f t="shared" si="10"/>
        <v>0.75</v>
      </c>
      <c r="W32" s="49">
        <f t="shared" si="13"/>
        <v>1</v>
      </c>
      <c r="X32" s="94" t="s">
        <v>109</v>
      </c>
    </row>
    <row r="33" ht="96.75" customHeight="1">
      <c r="B33" s="81" t="s">
        <v>110</v>
      </c>
      <c r="C33" s="98" t="s">
        <v>111</v>
      </c>
      <c r="D33" s="83" t="s">
        <v>112</v>
      </c>
      <c r="E33" s="84" t="s">
        <v>38</v>
      </c>
      <c r="F33" s="85" t="s">
        <v>113</v>
      </c>
      <c r="G33" s="99">
        <v>7.0</v>
      </c>
      <c r="H33" s="74">
        <v>7.0</v>
      </c>
      <c r="I33" s="75">
        <v>7.0</v>
      </c>
      <c r="J33" s="75">
        <v>7.0</v>
      </c>
      <c r="K33" s="100">
        <v>7.0</v>
      </c>
      <c r="L33" s="93">
        <v>7.0</v>
      </c>
      <c r="M33" s="75">
        <v>7.0</v>
      </c>
      <c r="N33" s="75">
        <v>7.0</v>
      </c>
      <c r="O33" s="78">
        <v>7.0</v>
      </c>
      <c r="P33" s="48">
        <f t="shared" ref="P33:S33" si="26">IFERROR((L33/H33),"100%")</f>
        <v>1</v>
      </c>
      <c r="Q33" s="49">
        <f t="shared" si="26"/>
        <v>1</v>
      </c>
      <c r="R33" s="49">
        <f t="shared" si="26"/>
        <v>1</v>
      </c>
      <c r="S33" s="49">
        <f t="shared" si="26"/>
        <v>1</v>
      </c>
      <c r="T33" s="48">
        <v>0.25</v>
      </c>
      <c r="U33" s="49">
        <v>0.5</v>
      </c>
      <c r="V33" s="49">
        <v>0.75</v>
      </c>
      <c r="W33" s="50">
        <v>1.0</v>
      </c>
      <c r="X33" s="94" t="s">
        <v>114</v>
      </c>
    </row>
    <row r="34" ht="96.75" customHeight="1">
      <c r="B34" s="88" t="s">
        <v>41</v>
      </c>
      <c r="C34" s="95" t="s">
        <v>115</v>
      </c>
      <c r="D34" s="96" t="s">
        <v>116</v>
      </c>
      <c r="E34" s="97" t="s">
        <v>38</v>
      </c>
      <c r="F34" s="96" t="s">
        <v>117</v>
      </c>
      <c r="G34" s="102">
        <v>365.0</v>
      </c>
      <c r="H34" s="74">
        <v>90.0</v>
      </c>
      <c r="I34" s="75">
        <v>91.0</v>
      </c>
      <c r="J34" s="75">
        <v>92.0</v>
      </c>
      <c r="K34" s="100">
        <v>92.0</v>
      </c>
      <c r="L34" s="93">
        <v>90.0</v>
      </c>
      <c r="M34" s="75">
        <v>91.0</v>
      </c>
      <c r="N34" s="75">
        <v>92.0</v>
      </c>
      <c r="O34" s="78">
        <v>92.0</v>
      </c>
      <c r="P34" s="48">
        <f t="shared" ref="P34:S34" si="27">IFERROR((L34/H34),"100%")</f>
        <v>1</v>
      </c>
      <c r="Q34" s="49">
        <f t="shared" si="27"/>
        <v>1</v>
      </c>
      <c r="R34" s="49">
        <f t="shared" si="27"/>
        <v>1</v>
      </c>
      <c r="S34" s="49">
        <f t="shared" si="27"/>
        <v>1</v>
      </c>
      <c r="T34" s="48">
        <f>IFERROR((L34/$G$34),"No Programado")</f>
        <v>0.2465753425</v>
      </c>
      <c r="U34" s="49">
        <f>IFERROR((M34+L34)/($G$34),"No Programado")</f>
        <v>0.495890411</v>
      </c>
      <c r="V34" s="49">
        <f t="shared" ref="V34:V39" si="29">IFERROR((L34+M34+N34)/(G34),"No Programado")</f>
        <v>0.7479452055</v>
      </c>
      <c r="W34" s="49">
        <f t="shared" ref="W34:W47" si="30">IFERROR((L34+M34+N34+O34)/(G34),"No Programado")</f>
        <v>1</v>
      </c>
      <c r="X34" s="94" t="s">
        <v>118</v>
      </c>
    </row>
    <row r="35" ht="126.75" customHeight="1">
      <c r="B35" s="81" t="s">
        <v>119</v>
      </c>
      <c r="C35" s="98" t="s">
        <v>120</v>
      </c>
      <c r="D35" s="83" t="s">
        <v>121</v>
      </c>
      <c r="E35" s="84" t="s">
        <v>38</v>
      </c>
      <c r="F35" s="85" t="s">
        <v>122</v>
      </c>
      <c r="G35" s="99">
        <v>11932.0</v>
      </c>
      <c r="H35" s="74">
        <v>1400.0</v>
      </c>
      <c r="I35" s="75">
        <v>4700.0</v>
      </c>
      <c r="J35" s="75">
        <v>3700.0</v>
      </c>
      <c r="K35" s="100">
        <v>2132.0</v>
      </c>
      <c r="L35" s="93">
        <v>1496.0</v>
      </c>
      <c r="M35" s="75">
        <v>4928.0</v>
      </c>
      <c r="N35" s="75">
        <v>4925.0</v>
      </c>
      <c r="O35" s="78">
        <v>1424.0</v>
      </c>
      <c r="P35" s="48">
        <f t="shared" ref="P35:S35" si="28">IFERROR((L35/H35),"100%")</f>
        <v>1.068571429</v>
      </c>
      <c r="Q35" s="49">
        <f t="shared" si="28"/>
        <v>1.048510638</v>
      </c>
      <c r="R35" s="49">
        <f t="shared" si="28"/>
        <v>1.331081081</v>
      </c>
      <c r="S35" s="49">
        <f t="shared" si="28"/>
        <v>0.6679174484</v>
      </c>
      <c r="T35" s="48">
        <f>IFERROR((L35/$G$35),"No Programado")</f>
        <v>0.1253771371</v>
      </c>
      <c r="U35" s="49">
        <f>IFERROR((M35+L35)/($G$35),"No Programado")</f>
        <v>0.538384177</v>
      </c>
      <c r="V35" s="49">
        <f t="shared" si="29"/>
        <v>0.9511397922</v>
      </c>
      <c r="W35" s="49">
        <f t="shared" si="30"/>
        <v>1.070482736</v>
      </c>
      <c r="X35" s="52" t="s">
        <v>123</v>
      </c>
    </row>
    <row r="36" ht="96.75" customHeight="1">
      <c r="B36" s="88" t="s">
        <v>41</v>
      </c>
      <c r="C36" s="95" t="s">
        <v>124</v>
      </c>
      <c r="D36" s="96" t="s">
        <v>125</v>
      </c>
      <c r="E36" s="97" t="s">
        <v>38</v>
      </c>
      <c r="F36" s="96" t="s">
        <v>126</v>
      </c>
      <c r="G36" s="102">
        <v>119.0</v>
      </c>
      <c r="H36" s="74">
        <v>25.0</v>
      </c>
      <c r="I36" s="75">
        <v>35.0</v>
      </c>
      <c r="J36" s="75">
        <v>36.0</v>
      </c>
      <c r="K36" s="100">
        <v>23.0</v>
      </c>
      <c r="L36" s="93">
        <v>26.0</v>
      </c>
      <c r="M36" s="75">
        <v>34.0</v>
      </c>
      <c r="N36" s="75">
        <v>35.0</v>
      </c>
      <c r="O36" s="78">
        <v>23.0</v>
      </c>
      <c r="P36" s="48">
        <f t="shared" ref="P36:S36" si="31">IFERROR((L36/H36),"100%")</f>
        <v>1.04</v>
      </c>
      <c r="Q36" s="49">
        <f t="shared" si="31"/>
        <v>0.9714285714</v>
      </c>
      <c r="R36" s="49">
        <f t="shared" si="31"/>
        <v>0.9722222222</v>
      </c>
      <c r="S36" s="49">
        <f t="shared" si="31"/>
        <v>1</v>
      </c>
      <c r="T36" s="48">
        <f>IFERROR((L36/$G$36),"No Programado")</f>
        <v>0.218487395</v>
      </c>
      <c r="U36" s="49">
        <f>IFERROR((M36+L36)/($G$36),"No Programado")</f>
        <v>0.5042016807</v>
      </c>
      <c r="V36" s="49">
        <f t="shared" si="29"/>
        <v>0.7983193277</v>
      </c>
      <c r="W36" s="49">
        <f t="shared" si="30"/>
        <v>0.9915966387</v>
      </c>
      <c r="X36" s="52" t="s">
        <v>127</v>
      </c>
    </row>
    <row r="37" ht="195.75" customHeight="1">
      <c r="B37" s="81" t="s">
        <v>128</v>
      </c>
      <c r="C37" s="98" t="s">
        <v>129</v>
      </c>
      <c r="D37" s="83" t="s">
        <v>130</v>
      </c>
      <c r="E37" s="84" t="s">
        <v>38</v>
      </c>
      <c r="F37" s="85" t="s">
        <v>131</v>
      </c>
      <c r="G37" s="99">
        <v>114646.0</v>
      </c>
      <c r="H37" s="74">
        <v>22955.0</v>
      </c>
      <c r="I37" s="75">
        <v>28670.0</v>
      </c>
      <c r="J37" s="75">
        <v>28655.0</v>
      </c>
      <c r="K37" s="100">
        <v>34366.0</v>
      </c>
      <c r="L37" s="93">
        <v>14384.0</v>
      </c>
      <c r="M37" s="75">
        <v>24556.0</v>
      </c>
      <c r="N37" s="75">
        <v>26068.0</v>
      </c>
      <c r="O37" s="78">
        <v>16779.0</v>
      </c>
      <c r="P37" s="48">
        <f t="shared" ref="P37:S37" si="32">IFERROR((L37/H37),"100%")</f>
        <v>0.6266172947</v>
      </c>
      <c r="Q37" s="49">
        <f t="shared" si="32"/>
        <v>0.8565050576</v>
      </c>
      <c r="R37" s="49">
        <f t="shared" si="32"/>
        <v>0.9097190717</v>
      </c>
      <c r="S37" s="49">
        <f t="shared" si="32"/>
        <v>0.4882441948</v>
      </c>
      <c r="T37" s="48">
        <f t="shared" ref="T37:T39" si="34">IFERROR((L37/G37),"No Programado")</f>
        <v>0.1254644732</v>
      </c>
      <c r="U37" s="49">
        <f>IFERROR((M37+L37)/($G$37),"No Programado")</f>
        <v>0.33965424</v>
      </c>
      <c r="V37" s="49">
        <f t="shared" si="29"/>
        <v>0.5670324303</v>
      </c>
      <c r="W37" s="49">
        <f t="shared" si="30"/>
        <v>0.7133872965</v>
      </c>
      <c r="X37" s="52" t="s">
        <v>132</v>
      </c>
    </row>
    <row r="38" ht="159.75" customHeight="1">
      <c r="B38" s="88" t="s">
        <v>41</v>
      </c>
      <c r="C38" s="95" t="s">
        <v>133</v>
      </c>
      <c r="D38" s="96" t="s">
        <v>134</v>
      </c>
      <c r="E38" s="97" t="s">
        <v>38</v>
      </c>
      <c r="F38" s="96" t="s">
        <v>135</v>
      </c>
      <c r="G38" s="102">
        <v>114279.0</v>
      </c>
      <c r="H38" s="74">
        <v>22855.0</v>
      </c>
      <c r="I38" s="75">
        <v>28570.0</v>
      </c>
      <c r="J38" s="75">
        <v>28570.0</v>
      </c>
      <c r="K38" s="100">
        <v>34284.0</v>
      </c>
      <c r="L38" s="93">
        <v>14281.0</v>
      </c>
      <c r="M38" s="75">
        <v>24458.0</v>
      </c>
      <c r="N38" s="75">
        <v>25964.0</v>
      </c>
      <c r="O38" s="78">
        <v>16692.0</v>
      </c>
      <c r="P38" s="48">
        <f t="shared" ref="P38:S38" si="33">IFERROR((L38/H38),"100%")</f>
        <v>0.6248523299</v>
      </c>
      <c r="Q38" s="49">
        <f t="shared" si="33"/>
        <v>0.8560728036</v>
      </c>
      <c r="R38" s="49">
        <f t="shared" si="33"/>
        <v>0.9087854393</v>
      </c>
      <c r="S38" s="49">
        <f t="shared" si="33"/>
        <v>0.4868743437</v>
      </c>
      <c r="T38" s="48">
        <f t="shared" si="34"/>
        <v>0.1249660918</v>
      </c>
      <c r="U38" s="49">
        <f>IFERROR((M38+L38)/($G$38),"No Programado")</f>
        <v>0.3389861654</v>
      </c>
      <c r="V38" s="49">
        <f t="shared" si="29"/>
        <v>0.5661845133</v>
      </c>
      <c r="W38" s="49">
        <f t="shared" si="30"/>
        <v>0.7122480946</v>
      </c>
      <c r="X38" s="52" t="s">
        <v>136</v>
      </c>
    </row>
    <row r="39" ht="144.0" customHeight="1">
      <c r="B39" s="88" t="s">
        <v>41</v>
      </c>
      <c r="C39" s="95" t="s">
        <v>137</v>
      </c>
      <c r="D39" s="96" t="s">
        <v>138</v>
      </c>
      <c r="E39" s="97" t="s">
        <v>38</v>
      </c>
      <c r="F39" s="96" t="s">
        <v>139</v>
      </c>
      <c r="G39" s="102">
        <v>367.0</v>
      </c>
      <c r="H39" s="74">
        <v>100.0</v>
      </c>
      <c r="I39" s="75">
        <v>100.0</v>
      </c>
      <c r="J39" s="75">
        <v>85.0</v>
      </c>
      <c r="K39" s="100">
        <v>82.0</v>
      </c>
      <c r="L39" s="93">
        <v>103.0</v>
      </c>
      <c r="M39" s="75">
        <v>98.0</v>
      </c>
      <c r="N39" s="75">
        <v>104.0</v>
      </c>
      <c r="O39" s="78">
        <v>87.0</v>
      </c>
      <c r="P39" s="48">
        <f t="shared" ref="P39:S39" si="35">IFERROR((L39/H39),"100%")</f>
        <v>1.03</v>
      </c>
      <c r="Q39" s="49">
        <f t="shared" si="35"/>
        <v>0.98</v>
      </c>
      <c r="R39" s="49">
        <f t="shared" si="35"/>
        <v>1.223529412</v>
      </c>
      <c r="S39" s="49">
        <f t="shared" si="35"/>
        <v>1.06097561</v>
      </c>
      <c r="T39" s="48">
        <f t="shared" si="34"/>
        <v>0.280653951</v>
      </c>
      <c r="U39" s="49">
        <f>IFERROR((M39+L39)/($G$39),"No Programado")</f>
        <v>0.5476839237</v>
      </c>
      <c r="V39" s="49">
        <f t="shared" si="29"/>
        <v>0.8310626703</v>
      </c>
      <c r="W39" s="49">
        <f t="shared" si="30"/>
        <v>1.068119891</v>
      </c>
      <c r="X39" s="52" t="s">
        <v>140</v>
      </c>
    </row>
    <row r="40" ht="96.75" customHeight="1">
      <c r="B40" s="81" t="s">
        <v>141</v>
      </c>
      <c r="C40" s="98" t="s">
        <v>142</v>
      </c>
      <c r="D40" s="83" t="s">
        <v>143</v>
      </c>
      <c r="E40" s="84" t="s">
        <v>38</v>
      </c>
      <c r="F40" s="85" t="s">
        <v>144</v>
      </c>
      <c r="G40" s="99">
        <v>5427.0</v>
      </c>
      <c r="H40" s="74">
        <v>1008.0</v>
      </c>
      <c r="I40" s="75">
        <v>1406.0</v>
      </c>
      <c r="J40" s="75">
        <v>1406.0</v>
      </c>
      <c r="K40" s="100">
        <v>1607.0</v>
      </c>
      <c r="L40" s="93">
        <v>841.0</v>
      </c>
      <c r="M40" s="75">
        <v>1326.0</v>
      </c>
      <c r="N40" s="75">
        <v>1397.0</v>
      </c>
      <c r="O40" s="78">
        <v>1493.0</v>
      </c>
      <c r="P40" s="48">
        <f t="shared" ref="P40:S40" si="36">IFERROR((L40/H40),"100%")</f>
        <v>0.8343253968</v>
      </c>
      <c r="Q40" s="49">
        <f t="shared" si="36"/>
        <v>0.9431009957</v>
      </c>
      <c r="R40" s="49">
        <f t="shared" si="36"/>
        <v>0.993598862</v>
      </c>
      <c r="S40" s="49">
        <f t="shared" si="36"/>
        <v>0.9290603609</v>
      </c>
      <c r="T40" s="48">
        <f>IFERROR((L40/$G$40),"No Programado")</f>
        <v>0.1549659112</v>
      </c>
      <c r="U40" s="49">
        <f>IFERROR((M40+L40)/($G$40),"No Programado")</f>
        <v>0.3992997973</v>
      </c>
      <c r="V40" s="49">
        <f>IFERROR((M40+L40+N40)/($G$40),"No Programado")</f>
        <v>0.6567164179</v>
      </c>
      <c r="W40" s="49">
        <f t="shared" si="30"/>
        <v>0.9318223696</v>
      </c>
      <c r="X40" s="52" t="s">
        <v>145</v>
      </c>
    </row>
    <row r="41" ht="105.0" customHeight="1">
      <c r="B41" s="88" t="s">
        <v>41</v>
      </c>
      <c r="C41" s="95" t="s">
        <v>146</v>
      </c>
      <c r="D41" s="96" t="s">
        <v>147</v>
      </c>
      <c r="E41" s="97" t="s">
        <v>38</v>
      </c>
      <c r="F41" s="96" t="s">
        <v>148</v>
      </c>
      <c r="G41" s="102">
        <v>5400.0</v>
      </c>
      <c r="H41" s="74">
        <v>1000.0</v>
      </c>
      <c r="I41" s="75">
        <v>1400.0</v>
      </c>
      <c r="J41" s="75">
        <v>1400.0</v>
      </c>
      <c r="K41" s="100">
        <v>1600.0</v>
      </c>
      <c r="L41" s="93">
        <v>833.0</v>
      </c>
      <c r="M41" s="75">
        <v>1320.0</v>
      </c>
      <c r="N41" s="75">
        <v>1391.0</v>
      </c>
      <c r="O41" s="78">
        <v>1486.0</v>
      </c>
      <c r="P41" s="48">
        <f t="shared" ref="P41:S41" si="37">IFERROR((L41/H41),"100%")</f>
        <v>0.833</v>
      </c>
      <c r="Q41" s="49">
        <f t="shared" si="37"/>
        <v>0.9428571429</v>
      </c>
      <c r="R41" s="49">
        <f t="shared" si="37"/>
        <v>0.9935714286</v>
      </c>
      <c r="S41" s="49">
        <f t="shared" si="37"/>
        <v>0.92875</v>
      </c>
      <c r="T41" s="48">
        <f>IFERROR((L41/$G$41),"No Programado")</f>
        <v>0.1542592593</v>
      </c>
      <c r="U41" s="49">
        <f>IFERROR((M41+L41)/($G$41),"No Programado")</f>
        <v>0.3987037037</v>
      </c>
      <c r="V41" s="49">
        <f>IFERROR((M41+L41+N41)/($G$41),"No Programado")</f>
        <v>0.6562962963</v>
      </c>
      <c r="W41" s="49">
        <f t="shared" si="30"/>
        <v>0.9314814815</v>
      </c>
      <c r="X41" s="52" t="s">
        <v>149</v>
      </c>
    </row>
    <row r="42" ht="96.75" customHeight="1">
      <c r="B42" s="88" t="s">
        <v>41</v>
      </c>
      <c r="C42" s="95" t="s">
        <v>150</v>
      </c>
      <c r="D42" s="96" t="s">
        <v>151</v>
      </c>
      <c r="E42" s="97" t="s">
        <v>38</v>
      </c>
      <c r="F42" s="96" t="s">
        <v>152</v>
      </c>
      <c r="G42" s="102">
        <v>27.0</v>
      </c>
      <c r="H42" s="74">
        <v>8.0</v>
      </c>
      <c r="I42" s="75">
        <v>6.0</v>
      </c>
      <c r="J42" s="75">
        <v>6.0</v>
      </c>
      <c r="K42" s="100">
        <v>7.0</v>
      </c>
      <c r="L42" s="93">
        <v>8.0</v>
      </c>
      <c r="M42" s="75">
        <v>6.0</v>
      </c>
      <c r="N42" s="75">
        <v>6.0</v>
      </c>
      <c r="O42" s="78">
        <v>7.0</v>
      </c>
      <c r="P42" s="48">
        <f t="shared" ref="P42:S42" si="38">IFERROR((L42/H42),"100%")</f>
        <v>1</v>
      </c>
      <c r="Q42" s="49">
        <f t="shared" si="38"/>
        <v>1</v>
      </c>
      <c r="R42" s="49">
        <f t="shared" si="38"/>
        <v>1</v>
      </c>
      <c r="S42" s="49">
        <f t="shared" si="38"/>
        <v>1</v>
      </c>
      <c r="T42" s="48">
        <f>IFERROR((L42/$G$42),"No Programado")</f>
        <v>0.2962962963</v>
      </c>
      <c r="U42" s="49">
        <f>IFERROR((M42+L42)/($G$42),"No Programado")</f>
        <v>0.5185185185</v>
      </c>
      <c r="V42" s="49">
        <f>IFERROR((M42+L42+N42)/($G$42),"No Programado")</f>
        <v>0.7407407407</v>
      </c>
      <c r="W42" s="49">
        <f t="shared" si="30"/>
        <v>1</v>
      </c>
      <c r="X42" s="52" t="s">
        <v>153</v>
      </c>
    </row>
    <row r="43" ht="96.75" customHeight="1">
      <c r="B43" s="88" t="s">
        <v>41</v>
      </c>
      <c r="C43" s="95" t="s">
        <v>154</v>
      </c>
      <c r="D43" s="96" t="s">
        <v>155</v>
      </c>
      <c r="E43" s="97" t="s">
        <v>38</v>
      </c>
      <c r="F43" s="96" t="s">
        <v>156</v>
      </c>
      <c r="G43" s="102">
        <v>480.0</v>
      </c>
      <c r="H43" s="74">
        <v>120.0</v>
      </c>
      <c r="I43" s="75">
        <v>120.0</v>
      </c>
      <c r="J43" s="75">
        <v>120.0</v>
      </c>
      <c r="K43" s="100">
        <v>120.0</v>
      </c>
      <c r="L43" s="93">
        <v>19.0</v>
      </c>
      <c r="M43" s="75">
        <v>22.0</v>
      </c>
      <c r="N43" s="75">
        <v>25.0</v>
      </c>
      <c r="O43" s="78">
        <v>24.0</v>
      </c>
      <c r="P43" s="105">
        <f t="shared" ref="P43:S43" si="39">IFERROR((L43/H43),"100%")</f>
        <v>0.1583333333</v>
      </c>
      <c r="Q43" s="106">
        <f t="shared" si="39"/>
        <v>0.1833333333</v>
      </c>
      <c r="R43" s="106">
        <f t="shared" si="39"/>
        <v>0.2083333333</v>
      </c>
      <c r="S43" s="106">
        <f t="shared" si="39"/>
        <v>0.2</v>
      </c>
      <c r="T43" s="48">
        <f>IFERROR((L43/$G$43),"No Programado")</f>
        <v>0.03958333333</v>
      </c>
      <c r="U43" s="49">
        <f>IFERROR((M43+L43)/($G$43),"No Programado")</f>
        <v>0.08541666667</v>
      </c>
      <c r="V43" s="49">
        <f>IFERROR((M43+L43+N43)/($G$43),"No Programado")</f>
        <v>0.1375</v>
      </c>
      <c r="W43" s="49">
        <f t="shared" si="30"/>
        <v>0.1875</v>
      </c>
      <c r="X43" s="52" t="s">
        <v>157</v>
      </c>
    </row>
    <row r="44" ht="156.75" customHeight="1">
      <c r="B44" s="81" t="s">
        <v>158</v>
      </c>
      <c r="C44" s="98" t="s">
        <v>159</v>
      </c>
      <c r="D44" s="83" t="s">
        <v>160</v>
      </c>
      <c r="E44" s="84" t="s">
        <v>38</v>
      </c>
      <c r="F44" s="85" t="s">
        <v>161</v>
      </c>
      <c r="G44" s="103">
        <v>7.636379688E9</v>
      </c>
      <c r="H44" s="74">
        <v>2.74909668768E9</v>
      </c>
      <c r="I44" s="75">
        <v>1.68000353136E9</v>
      </c>
      <c r="J44" s="75">
        <v>1.68000353136E9</v>
      </c>
      <c r="K44" s="100">
        <v>1.5272759376000001E9</v>
      </c>
      <c r="L44" s="107">
        <v>2.76275956654E9</v>
      </c>
      <c r="M44" s="75">
        <v>1.73116206386E9</v>
      </c>
      <c r="N44" s="78">
        <v>1.69829789131E9</v>
      </c>
      <c r="O44" s="78">
        <v>1.53893549409E9</v>
      </c>
      <c r="P44" s="48">
        <f t="shared" ref="P44:S44" si="40">IFERROR((L44/H44),"100%")</f>
        <v>1.004969952</v>
      </c>
      <c r="Q44" s="49">
        <f t="shared" si="40"/>
        <v>1.030451443</v>
      </c>
      <c r="R44" s="49">
        <f t="shared" si="40"/>
        <v>1.010889477</v>
      </c>
      <c r="S44" s="106">
        <f t="shared" si="40"/>
        <v>1.007634217</v>
      </c>
      <c r="T44" s="48">
        <f>IFERROR((L44/$G$44),"No Programado")</f>
        <v>0.3617891828</v>
      </c>
      <c r="U44" s="49">
        <f>IFERROR((M44+L44)/($G$44),"No Programado")</f>
        <v>0.5884885003</v>
      </c>
      <c r="V44" s="49">
        <f>IFERROR((M44+L44+N44)/($G$44),"No Programado")</f>
        <v>0.8108841853</v>
      </c>
      <c r="W44" s="49">
        <f t="shared" si="30"/>
        <v>1.012411029</v>
      </c>
      <c r="X44" s="52" t="s">
        <v>162</v>
      </c>
    </row>
    <row r="45" ht="124.5" customHeight="1">
      <c r="B45" s="88" t="s">
        <v>41</v>
      </c>
      <c r="C45" s="95" t="s">
        <v>163</v>
      </c>
      <c r="D45" s="96" t="s">
        <v>164</v>
      </c>
      <c r="E45" s="97" t="s">
        <v>38</v>
      </c>
      <c r="F45" s="96" t="s">
        <v>165</v>
      </c>
      <c r="G45" s="108">
        <v>1.062870947E9</v>
      </c>
      <c r="H45" s="74">
        <v>7.24907766E8</v>
      </c>
      <c r="I45" s="75">
        <v>1.10264107E8</v>
      </c>
      <c r="J45" s="75">
        <v>1.04306394E8</v>
      </c>
      <c r="K45" s="100">
        <v>1.2339268E8</v>
      </c>
      <c r="L45" s="107">
        <v>7.63463631E8</v>
      </c>
      <c r="M45" s="75">
        <v>9.9191927E7</v>
      </c>
      <c r="N45" s="78">
        <v>1.0387580861E8</v>
      </c>
      <c r="O45" s="78">
        <v>1.14021789E8</v>
      </c>
      <c r="P45" s="48">
        <f t="shared" ref="P45:S45" si="41">IFERROR((L45/H45),"100%")</f>
        <v>1.05318727</v>
      </c>
      <c r="Q45" s="49">
        <f t="shared" si="41"/>
        <v>0.8995849121</v>
      </c>
      <c r="R45" s="49">
        <f t="shared" si="41"/>
        <v>0.9958719176</v>
      </c>
      <c r="S45" s="106">
        <f t="shared" si="41"/>
        <v>0.924056346</v>
      </c>
      <c r="T45" s="48">
        <f>IFERROR((L45/$G$45),"No Programado")</f>
        <v>0.7183032269</v>
      </c>
      <c r="U45" s="49">
        <f>IFERROR((M45+L45)/($G$45),"No Programado")</f>
        <v>0.8116277526</v>
      </c>
      <c r="V45" s="49">
        <f t="shared" ref="V45:V47" si="43">IFERROR((L45+M45+N45)/(G45),"No Programado")</f>
        <v>0.9093590989</v>
      </c>
      <c r="W45" s="49">
        <f t="shared" si="30"/>
        <v>1.016636271</v>
      </c>
      <c r="X45" s="52" t="s">
        <v>166</v>
      </c>
    </row>
    <row r="46" ht="202.5" customHeight="1">
      <c r="B46" s="88" t="s">
        <v>41</v>
      </c>
      <c r="C46" s="95" t="s">
        <v>167</v>
      </c>
      <c r="D46" s="96" t="s">
        <v>168</v>
      </c>
      <c r="E46" s="97" t="s">
        <v>38</v>
      </c>
      <c r="F46" s="96" t="s">
        <v>169</v>
      </c>
      <c r="G46" s="102">
        <v>20590.0</v>
      </c>
      <c r="H46" s="74">
        <v>10395.0</v>
      </c>
      <c r="I46" s="75">
        <v>4218.0</v>
      </c>
      <c r="J46" s="75">
        <v>3902.0</v>
      </c>
      <c r="K46" s="100">
        <v>2075.0</v>
      </c>
      <c r="L46" s="93">
        <v>12561.0</v>
      </c>
      <c r="M46" s="75">
        <v>2885.0</v>
      </c>
      <c r="N46" s="75">
        <v>1142.0</v>
      </c>
      <c r="O46" s="78">
        <v>629.0</v>
      </c>
      <c r="P46" s="48">
        <f t="shared" ref="P46:S46" si="42">IFERROR((L46/H46),"100%")</f>
        <v>1.208369408</v>
      </c>
      <c r="Q46" s="49">
        <f t="shared" si="42"/>
        <v>0.6839734471</v>
      </c>
      <c r="R46" s="49">
        <f t="shared" si="42"/>
        <v>0.2926704254</v>
      </c>
      <c r="S46" s="49">
        <f t="shared" si="42"/>
        <v>0.3031325301</v>
      </c>
      <c r="T46" s="48">
        <f>IFERROR((L46/$G$46),"No Programado")</f>
        <v>0.610053424</v>
      </c>
      <c r="U46" s="49">
        <f>IFERROR((M46+L46)/($G$46),"No Programado")</f>
        <v>0.7501699854</v>
      </c>
      <c r="V46" s="49">
        <f t="shared" si="43"/>
        <v>0.8056338028</v>
      </c>
      <c r="W46" s="49">
        <f t="shared" si="30"/>
        <v>0.8361826129</v>
      </c>
      <c r="X46" s="52" t="s">
        <v>170</v>
      </c>
    </row>
    <row r="47" ht="190.5" customHeight="1">
      <c r="B47" s="109" t="s">
        <v>41</v>
      </c>
      <c r="C47" s="110" t="s">
        <v>171</v>
      </c>
      <c r="D47" s="111" t="s">
        <v>172</v>
      </c>
      <c r="E47" s="112" t="s">
        <v>38</v>
      </c>
      <c r="F47" s="111" t="s">
        <v>173</v>
      </c>
      <c r="G47" s="113">
        <v>8.0</v>
      </c>
      <c r="H47" s="74">
        <v>3.0</v>
      </c>
      <c r="I47" s="75">
        <v>1.0</v>
      </c>
      <c r="J47" s="75">
        <v>2.0</v>
      </c>
      <c r="K47" s="100">
        <v>2.0</v>
      </c>
      <c r="L47" s="93">
        <v>3.0</v>
      </c>
      <c r="M47" s="75">
        <v>1.0</v>
      </c>
      <c r="N47" s="75">
        <v>2.0</v>
      </c>
      <c r="O47" s="78">
        <v>2.0</v>
      </c>
      <c r="P47" s="48">
        <f t="shared" ref="P47:S47" si="44">IFERROR((L47/H47),"100%")</f>
        <v>1</v>
      </c>
      <c r="Q47" s="49">
        <f t="shared" si="44"/>
        <v>1</v>
      </c>
      <c r="R47" s="49">
        <f t="shared" si="44"/>
        <v>1</v>
      </c>
      <c r="S47" s="49">
        <f t="shared" si="44"/>
        <v>1</v>
      </c>
      <c r="T47" s="48">
        <f>IFERROR((L47/$G$47),"No Programado")</f>
        <v>0.375</v>
      </c>
      <c r="U47" s="49">
        <f>IFERROR((M47+L47)/($G$47),"No Programado")</f>
        <v>0.5</v>
      </c>
      <c r="V47" s="49">
        <f t="shared" si="43"/>
        <v>0.75</v>
      </c>
      <c r="W47" s="49">
        <f t="shared" si="30"/>
        <v>1</v>
      </c>
      <c r="X47" s="94" t="s">
        <v>174</v>
      </c>
    </row>
    <row r="48" ht="15.75" customHeight="1"/>
    <row r="49" ht="62.25" customHeight="1">
      <c r="V49" s="114" t="s">
        <v>175</v>
      </c>
    </row>
    <row r="50" ht="15.75" customHeight="1">
      <c r="F50" s="115"/>
      <c r="G50" s="115"/>
    </row>
    <row r="51" ht="142.5" customHeight="1">
      <c r="C51" s="116" t="s">
        <v>176</v>
      </c>
      <c r="D51" s="117"/>
      <c r="E51" s="117"/>
      <c r="F51" s="118"/>
      <c r="G51" s="119"/>
      <c r="L51" s="120" t="s">
        <v>177</v>
      </c>
      <c r="M51" s="117"/>
      <c r="N51" s="117"/>
      <c r="O51" s="117"/>
      <c r="P51" s="117"/>
      <c r="Q51" s="117"/>
    </row>
    <row r="52" ht="15.75" customHeight="1"/>
    <row r="53" ht="15.75" hidden="1" customHeight="1"/>
    <row r="54" ht="15.75" hidden="1" customHeight="1">
      <c r="E54" s="121" t="s">
        <v>178</v>
      </c>
      <c r="F54" s="14"/>
      <c r="G54" s="14"/>
      <c r="H54" s="14"/>
      <c r="I54" s="14"/>
      <c r="J54" s="14"/>
      <c r="K54" s="14"/>
      <c r="L54" s="14"/>
      <c r="M54" s="14"/>
      <c r="N54" s="14"/>
      <c r="O54" s="14"/>
      <c r="P54" s="14"/>
      <c r="Q54" s="14"/>
      <c r="R54" s="14"/>
      <c r="S54" s="14"/>
      <c r="T54" s="14"/>
      <c r="U54" s="14"/>
      <c r="V54" s="14"/>
      <c r="W54" s="14"/>
      <c r="X54" s="15"/>
    </row>
    <row r="55" ht="15.0" hidden="1" customHeight="1">
      <c r="E55" s="122" t="s">
        <v>179</v>
      </c>
      <c r="F55" s="122" t="s">
        <v>180</v>
      </c>
      <c r="G55" s="123" t="s">
        <v>181</v>
      </c>
      <c r="H55" s="2"/>
      <c r="I55" s="2"/>
      <c r="J55" s="124"/>
      <c r="K55" s="123" t="s">
        <v>182</v>
      </c>
      <c r="L55" s="2"/>
      <c r="M55" s="2"/>
      <c r="N55" s="124"/>
      <c r="O55" s="125" t="s">
        <v>183</v>
      </c>
      <c r="P55" s="14"/>
      <c r="Q55" s="14"/>
      <c r="R55" s="15"/>
      <c r="S55" s="125" t="s">
        <v>184</v>
      </c>
      <c r="T55" s="14"/>
      <c r="U55" s="14"/>
      <c r="V55" s="22"/>
      <c r="W55" s="126" t="s">
        <v>185</v>
      </c>
      <c r="X55" s="127"/>
    </row>
    <row r="56" ht="15.75" hidden="1" customHeight="1">
      <c r="E56" s="34"/>
      <c r="F56" s="34"/>
      <c r="G56" s="128" t="s">
        <v>186</v>
      </c>
      <c r="H56" s="129" t="s">
        <v>187</v>
      </c>
      <c r="I56" s="130" t="s">
        <v>188</v>
      </c>
      <c r="J56" s="131" t="s">
        <v>189</v>
      </c>
      <c r="K56" s="128" t="s">
        <v>186</v>
      </c>
      <c r="L56" s="129" t="s">
        <v>187</v>
      </c>
      <c r="M56" s="130" t="s">
        <v>188</v>
      </c>
      <c r="N56" s="131" t="s">
        <v>189</v>
      </c>
      <c r="O56" s="128" t="s">
        <v>186</v>
      </c>
      <c r="P56" s="132" t="s">
        <v>187</v>
      </c>
      <c r="Q56" s="133" t="s">
        <v>188</v>
      </c>
      <c r="R56" s="134" t="s">
        <v>189</v>
      </c>
      <c r="S56" s="135" t="s">
        <v>186</v>
      </c>
      <c r="T56" s="132" t="s">
        <v>187</v>
      </c>
      <c r="U56" s="133" t="s">
        <v>188</v>
      </c>
      <c r="V56" s="134" t="s">
        <v>189</v>
      </c>
      <c r="W56" s="136"/>
      <c r="X56" s="137"/>
    </row>
    <row r="57" ht="15.75" hidden="1" customHeight="1">
      <c r="E57" s="138"/>
      <c r="F57" s="139"/>
      <c r="G57" s="140"/>
      <c r="H57" s="61"/>
      <c r="I57" s="61"/>
      <c r="J57" s="59"/>
      <c r="K57" s="141"/>
      <c r="L57" s="61"/>
      <c r="M57" s="61"/>
      <c r="N57" s="62"/>
      <c r="O57" s="142" t="str">
        <f t="shared" ref="O57:R57" si="45">IFERROR((K57/G57),"NO APLICA")</f>
        <v>NO APLICA</v>
      </c>
      <c r="P57" s="143" t="str">
        <f t="shared" si="45"/>
        <v>NO APLICA</v>
      </c>
      <c r="Q57" s="143" t="str">
        <f t="shared" si="45"/>
        <v>NO APLICA</v>
      </c>
      <c r="R57" s="144" t="str">
        <f t="shared" si="45"/>
        <v>NO APLICA</v>
      </c>
      <c r="S57" s="142" t="str">
        <f t="shared" ref="S57:S60" si="47">IFERROR(((K57)/(G57)),"NO APLICA")</f>
        <v>NO APLICA</v>
      </c>
      <c r="T57" s="143" t="str">
        <f t="shared" ref="T57:T60" si="48">IFERROR(((K57+L57)/(G57+H57)),"NO APLICA")</f>
        <v>NO APLICA</v>
      </c>
      <c r="U57" s="143" t="str">
        <f t="shared" ref="U57:U60" si="49">IFERROR(((K57+L57+M57)/(G57+H57+I57)),"NO APLICA")</f>
        <v>NO APLICA</v>
      </c>
      <c r="V57" s="144" t="str">
        <f t="shared" ref="V57:V60" si="50">IFERROR(((K57+L57+M57+N57)/(G57+H57+I57+J57)),"NO APLICA")</f>
        <v>NO APLICA</v>
      </c>
      <c r="W57" s="145"/>
      <c r="X57" s="146"/>
    </row>
    <row r="58" ht="15.75" hidden="1" customHeight="1">
      <c r="E58" s="147"/>
      <c r="F58" s="148">
        <v>0.0</v>
      </c>
      <c r="G58" s="140"/>
      <c r="H58" s="149"/>
      <c r="I58" s="149"/>
      <c r="J58" s="150"/>
      <c r="K58" s="140"/>
      <c r="L58" s="149"/>
      <c r="M58" s="149"/>
      <c r="N58" s="150"/>
      <c r="O58" s="142" t="str">
        <f t="shared" ref="O58:R58" si="46">IFERROR((K58/G58),"NO APLICA")</f>
        <v>NO APLICA</v>
      </c>
      <c r="P58" s="143" t="str">
        <f t="shared" si="46"/>
        <v>NO APLICA</v>
      </c>
      <c r="Q58" s="143" t="str">
        <f t="shared" si="46"/>
        <v>NO APLICA</v>
      </c>
      <c r="R58" s="151" t="str">
        <f t="shared" si="46"/>
        <v>NO APLICA</v>
      </c>
      <c r="S58" s="142" t="str">
        <f t="shared" si="47"/>
        <v>NO APLICA</v>
      </c>
      <c r="T58" s="143" t="str">
        <f t="shared" si="48"/>
        <v>NO APLICA</v>
      </c>
      <c r="U58" s="143" t="str">
        <f t="shared" si="49"/>
        <v>NO APLICA</v>
      </c>
      <c r="V58" s="151" t="str">
        <f t="shared" si="50"/>
        <v>NO APLICA</v>
      </c>
      <c r="W58" s="152"/>
      <c r="X58" s="153"/>
    </row>
    <row r="59" ht="15.75" hidden="1" customHeight="1">
      <c r="E59" s="147"/>
      <c r="F59" s="148">
        <v>0.0</v>
      </c>
      <c r="G59" s="140"/>
      <c r="H59" s="149"/>
      <c r="I59" s="149"/>
      <c r="J59" s="150"/>
      <c r="K59" s="140"/>
      <c r="L59" s="149"/>
      <c r="M59" s="149"/>
      <c r="N59" s="150"/>
      <c r="O59" s="142" t="str">
        <f t="shared" ref="O59:R59" si="51">IFERROR((K59/G59),"NO APLICA")</f>
        <v>NO APLICA</v>
      </c>
      <c r="P59" s="143" t="str">
        <f t="shared" si="51"/>
        <v>NO APLICA</v>
      </c>
      <c r="Q59" s="143" t="str">
        <f t="shared" si="51"/>
        <v>NO APLICA</v>
      </c>
      <c r="R59" s="151" t="str">
        <f t="shared" si="51"/>
        <v>NO APLICA</v>
      </c>
      <c r="S59" s="142" t="str">
        <f t="shared" si="47"/>
        <v>NO APLICA</v>
      </c>
      <c r="T59" s="143" t="str">
        <f t="shared" si="48"/>
        <v>NO APLICA</v>
      </c>
      <c r="U59" s="143" t="str">
        <f t="shared" si="49"/>
        <v>NO APLICA</v>
      </c>
      <c r="V59" s="151" t="str">
        <f t="shared" si="50"/>
        <v>NO APLICA</v>
      </c>
      <c r="W59" s="152"/>
      <c r="X59" s="153"/>
    </row>
    <row r="60" ht="15.75" hidden="1" customHeight="1">
      <c r="E60" s="154"/>
      <c r="F60" s="155"/>
      <c r="G60" s="156"/>
      <c r="H60" s="157"/>
      <c r="I60" s="157"/>
      <c r="J60" s="158"/>
      <c r="K60" s="156"/>
      <c r="L60" s="157"/>
      <c r="M60" s="157"/>
      <c r="N60" s="158"/>
      <c r="O60" s="159" t="str">
        <f t="shared" ref="O60:R60" si="52">IFERROR((K60/G60),"NO APLICA")</f>
        <v>NO APLICA</v>
      </c>
      <c r="P60" s="160" t="str">
        <f t="shared" si="52"/>
        <v>NO APLICA</v>
      </c>
      <c r="Q60" s="160" t="str">
        <f t="shared" si="52"/>
        <v>NO APLICA</v>
      </c>
      <c r="R60" s="161" t="str">
        <f t="shared" si="52"/>
        <v>NO APLICA</v>
      </c>
      <c r="S60" s="159" t="str">
        <f t="shared" si="47"/>
        <v>NO APLICA</v>
      </c>
      <c r="T60" s="160" t="str">
        <f t="shared" si="48"/>
        <v>NO APLICA</v>
      </c>
      <c r="U60" s="160" t="str">
        <f t="shared" si="49"/>
        <v>NO APLICA</v>
      </c>
      <c r="V60" s="161" t="str">
        <f t="shared" si="50"/>
        <v>NO APLICA</v>
      </c>
      <c r="W60" s="162"/>
      <c r="X60" s="163"/>
    </row>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L11:O11"/>
    <mergeCell ref="P11:S11"/>
    <mergeCell ref="U11:W11"/>
    <mergeCell ref="X11:X12"/>
    <mergeCell ref="V49:X51"/>
    <mergeCell ref="E2:S2"/>
    <mergeCell ref="E3:S3"/>
    <mergeCell ref="E4:S4"/>
    <mergeCell ref="E5:S5"/>
    <mergeCell ref="G10:W10"/>
    <mergeCell ref="B11:B12"/>
    <mergeCell ref="C11:C12"/>
    <mergeCell ref="F55:F56"/>
    <mergeCell ref="G55:J55"/>
    <mergeCell ref="K55:N55"/>
    <mergeCell ref="O55:R55"/>
    <mergeCell ref="S55:V55"/>
    <mergeCell ref="W55:X56"/>
    <mergeCell ref="W57:X57"/>
    <mergeCell ref="W58:X58"/>
    <mergeCell ref="W59:X59"/>
    <mergeCell ref="W60:X60"/>
    <mergeCell ref="D11:F11"/>
    <mergeCell ref="G11:K11"/>
    <mergeCell ref="B14:F14"/>
    <mergeCell ref="C51:E51"/>
    <mergeCell ref="L51:Q51"/>
    <mergeCell ref="E54:X54"/>
    <mergeCell ref="E55:E56"/>
  </mergeCells>
  <conditionalFormatting sqref="G57:J60">
    <cfRule type="containsBlanks" dxfId="0" priority="1">
      <formula>LEN(TRIM(G57))=0</formula>
    </cfRule>
  </conditionalFormatting>
  <conditionalFormatting sqref="H13">
    <cfRule type="cellIs" dxfId="1" priority="2" operator="equal">
      <formula>"NO DISPONIBLE"</formula>
    </cfRule>
  </conditionalFormatting>
  <conditionalFormatting sqref="H14:K47">
    <cfRule type="containsBlanks" dxfId="0" priority="3">
      <formula>LEN(TRIM(H14))=0</formula>
    </cfRule>
  </conditionalFormatting>
  <conditionalFormatting sqref="I13:K13 M13">
    <cfRule type="cellIs" dxfId="1" priority="4" operator="equal">
      <formula>"NO DISPONIBLE"</formula>
    </cfRule>
  </conditionalFormatting>
  <conditionalFormatting sqref="K57:N60">
    <cfRule type="containsBlanks" dxfId="2" priority="5">
      <formula>LEN(TRIM(K57))=0</formula>
    </cfRule>
  </conditionalFormatting>
  <conditionalFormatting sqref="L13">
    <cfRule type="cellIs" dxfId="1" priority="6" operator="equal">
      <formula>"NO DISPONIBLE"</formula>
    </cfRule>
  </conditionalFormatting>
  <conditionalFormatting sqref="L14:O14 L17:N47 O35">
    <cfRule type="containsBlanks" dxfId="2" priority="7">
      <formula>LEN(TRIM(L14))=0</formula>
    </cfRule>
  </conditionalFormatting>
  <conditionalFormatting sqref="M13:O13">
    <cfRule type="cellIs" dxfId="1" priority="8" operator="equal">
      <formula>"NO DISPONIBLE"</formula>
    </cfRule>
  </conditionalFormatting>
  <conditionalFormatting sqref="O57:V60">
    <cfRule type="cellIs" dxfId="3" priority="9" operator="equal">
      <formula>"NO APLICA"</formula>
    </cfRule>
  </conditionalFormatting>
  <conditionalFormatting sqref="O57:V60">
    <cfRule type="cellIs" dxfId="4" priority="10" operator="between">
      <formula>0.7</formula>
      <formula>1.2</formula>
    </cfRule>
  </conditionalFormatting>
  <conditionalFormatting sqref="O57:V60">
    <cfRule type="cellIs" dxfId="5" priority="11" operator="between">
      <formula>0.5</formula>
      <formula>0.7</formula>
    </cfRule>
  </conditionalFormatting>
  <conditionalFormatting sqref="O57:V60">
    <cfRule type="cellIs" dxfId="6" priority="12" operator="lessThan">
      <formula>0.5</formula>
    </cfRule>
  </conditionalFormatting>
  <conditionalFormatting sqref="O57:V60">
    <cfRule type="cellIs" dxfId="6" priority="13" operator="greaterThan">
      <formula>1.2</formula>
    </cfRule>
  </conditionalFormatting>
  <conditionalFormatting sqref="P13:Q42 R13:S13 S30">
    <cfRule type="cellIs" dxfId="4" priority="14" stopIfTrue="1" operator="equal">
      <formula>"100%"</formula>
    </cfRule>
  </conditionalFormatting>
  <conditionalFormatting sqref="P13:Q42 R13:S13 S30">
    <cfRule type="cellIs" dxfId="6" priority="15" stopIfTrue="1" operator="lessThan">
      <formula>0.5</formula>
    </cfRule>
  </conditionalFormatting>
  <conditionalFormatting sqref="P13:Q42 R13:S13 S30">
    <cfRule type="cellIs" dxfId="5" priority="16" stopIfTrue="1" operator="between">
      <formula>0.5</formula>
      <formula>0.7</formula>
    </cfRule>
  </conditionalFormatting>
  <conditionalFormatting sqref="P13:Q42 R13:S13 S30">
    <cfRule type="cellIs" dxfId="4" priority="17" stopIfTrue="1" operator="between">
      <formula>0.7</formula>
      <formula>1.2</formula>
    </cfRule>
  </conditionalFormatting>
  <conditionalFormatting sqref="P13:Q42 R13:S13 S30">
    <cfRule type="cellIs" dxfId="4" priority="18" stopIfTrue="1" operator="greaterThanOrEqual">
      <formula>1.2</formula>
    </cfRule>
  </conditionalFormatting>
  <conditionalFormatting sqref="P13:Q42 R13:S13 S30">
    <cfRule type="containsBlanks" dxfId="2" priority="19" stopIfTrue="1">
      <formula>LEN(TRIM(P13))=0</formula>
    </cfRule>
  </conditionalFormatting>
  <conditionalFormatting sqref="P44:Q47 R46:S46">
    <cfRule type="cellIs" dxfId="4" priority="20" stopIfTrue="1" operator="equal">
      <formula>"100%"</formula>
    </cfRule>
  </conditionalFormatting>
  <conditionalFormatting sqref="P44:Q47 R46:S46">
    <cfRule type="cellIs" dxfId="6" priority="21" stopIfTrue="1" operator="lessThan">
      <formula>0.5</formula>
    </cfRule>
  </conditionalFormatting>
  <conditionalFormatting sqref="P44:Q47 R46:S46">
    <cfRule type="cellIs" dxfId="5" priority="22" stopIfTrue="1" operator="between">
      <formula>0.5</formula>
      <formula>0.7</formula>
    </cfRule>
  </conditionalFormatting>
  <conditionalFormatting sqref="P44:Q47 R46:S46">
    <cfRule type="cellIs" dxfId="4" priority="23" stopIfTrue="1" operator="between">
      <formula>0.7</formula>
      <formula>1.2</formula>
    </cfRule>
  </conditionalFormatting>
  <conditionalFormatting sqref="P44:Q47 R46:S46">
    <cfRule type="cellIs" dxfId="4" priority="24" stopIfTrue="1" operator="greaterThanOrEqual">
      <formula>1.2</formula>
    </cfRule>
  </conditionalFormatting>
  <conditionalFormatting sqref="P44:Q47 R46:S46">
    <cfRule type="containsBlanks" dxfId="2" priority="25" stopIfTrue="1">
      <formula>LEN(TRIM(P44))=0</formula>
    </cfRule>
  </conditionalFormatting>
  <conditionalFormatting sqref="P43:R43 S43:S46">
    <cfRule type="cellIs" dxfId="4" priority="26" stopIfTrue="1" operator="between">
      <formula>0</formula>
      <formula>1</formula>
    </cfRule>
  </conditionalFormatting>
  <conditionalFormatting sqref="P43:R43 S43:S46">
    <cfRule type="cellIs" dxfId="5" priority="27" operator="between">
      <formula>1.01</formula>
      <formula>1.3</formula>
    </cfRule>
  </conditionalFormatting>
  <conditionalFormatting sqref="P43:R43 S43:S46">
    <cfRule type="cellIs" dxfId="6" priority="28" operator="greaterThan">
      <formula>1.3</formula>
    </cfRule>
  </conditionalFormatting>
  <conditionalFormatting sqref="P43:R43 S43:S46">
    <cfRule type="containsBlanks" dxfId="7" priority="29">
      <formula>LEN(TRIM(P43))=0</formula>
    </cfRule>
  </conditionalFormatting>
  <conditionalFormatting sqref="S15:S46 R17:R32">
    <cfRule type="cellIs" dxfId="4" priority="30" stopIfTrue="1" operator="equal">
      <formula>"100%"</formula>
    </cfRule>
  </conditionalFormatting>
  <conditionalFormatting sqref="S15:S46 R17:R32">
    <cfRule type="cellIs" dxfId="6" priority="31" stopIfTrue="1" operator="lessThan">
      <formula>0.5</formula>
    </cfRule>
  </conditionalFormatting>
  <conditionalFormatting sqref="S15:S46 R17:R32">
    <cfRule type="cellIs" dxfId="5" priority="32" stopIfTrue="1" operator="between">
      <formula>0.5</formula>
      <formula>0.7</formula>
    </cfRule>
  </conditionalFormatting>
  <conditionalFormatting sqref="S15:S46 R17:R32">
    <cfRule type="cellIs" dxfId="4" priority="33" stopIfTrue="1" operator="between">
      <formula>0.7</formula>
      <formula>1.2</formula>
    </cfRule>
  </conditionalFormatting>
  <conditionalFormatting sqref="S15:S46 R17:R32">
    <cfRule type="cellIs" dxfId="4" priority="34" stopIfTrue="1" operator="greaterThanOrEqual">
      <formula>1.2</formula>
    </cfRule>
  </conditionalFormatting>
  <conditionalFormatting sqref="S15:S46 R17:R32">
    <cfRule type="containsBlanks" dxfId="2" priority="35" stopIfTrue="1">
      <formula>LEN(TRIM(S15))=0</formula>
    </cfRule>
  </conditionalFormatting>
  <conditionalFormatting sqref="R33:R39">
    <cfRule type="cellIs" dxfId="4" priority="36" stopIfTrue="1" operator="equal">
      <formula>"100%"</formula>
    </cfRule>
  </conditionalFormatting>
  <conditionalFormatting sqref="R33:R39">
    <cfRule type="cellIs" dxfId="6" priority="37" stopIfTrue="1" operator="lessThan">
      <formula>0.5</formula>
    </cfRule>
  </conditionalFormatting>
  <conditionalFormatting sqref="R33:R39">
    <cfRule type="cellIs" dxfId="5" priority="38" stopIfTrue="1" operator="between">
      <formula>0.5</formula>
      <formula>0.7</formula>
    </cfRule>
  </conditionalFormatting>
  <conditionalFormatting sqref="R33:R39">
    <cfRule type="cellIs" dxfId="4" priority="39" stopIfTrue="1" operator="between">
      <formula>0.7</formula>
      <formula>1.2</formula>
    </cfRule>
  </conditionalFormatting>
  <conditionalFormatting sqref="R33:R39">
    <cfRule type="cellIs" dxfId="4" priority="40" stopIfTrue="1" operator="greaterThanOrEqual">
      <formula>1.2</formula>
    </cfRule>
  </conditionalFormatting>
  <conditionalFormatting sqref="R33:R39">
    <cfRule type="containsBlanks" dxfId="2" priority="41" stopIfTrue="1">
      <formula>LEN(TRIM(R33))=0</formula>
    </cfRule>
  </conditionalFormatting>
  <conditionalFormatting sqref="R40:R42">
    <cfRule type="cellIs" dxfId="4" priority="42" stopIfTrue="1" operator="equal">
      <formula>"100%"</formula>
    </cfRule>
  </conditionalFormatting>
  <conditionalFormatting sqref="R40:R42">
    <cfRule type="cellIs" dxfId="6" priority="43" stopIfTrue="1" operator="lessThan">
      <formula>0.5</formula>
    </cfRule>
  </conditionalFormatting>
  <conditionalFormatting sqref="R40:R42">
    <cfRule type="cellIs" dxfId="5" priority="44" stopIfTrue="1" operator="between">
      <formula>0.5</formula>
      <formula>0.7</formula>
    </cfRule>
  </conditionalFormatting>
  <conditionalFormatting sqref="R40:R42">
    <cfRule type="cellIs" dxfId="4" priority="45" stopIfTrue="1" operator="between">
      <formula>0.7</formula>
      <formula>1.2</formula>
    </cfRule>
  </conditionalFormatting>
  <conditionalFormatting sqref="R40:R42">
    <cfRule type="cellIs" dxfId="4" priority="46" stopIfTrue="1" operator="greaterThanOrEqual">
      <formula>1.2</formula>
    </cfRule>
  </conditionalFormatting>
  <conditionalFormatting sqref="R40:R42">
    <cfRule type="containsBlanks" dxfId="2" priority="47" stopIfTrue="1">
      <formula>LEN(TRIM(R40))=0</formula>
    </cfRule>
  </conditionalFormatting>
  <conditionalFormatting sqref="W14">
    <cfRule type="cellIs" dxfId="4" priority="48" stopIfTrue="1" operator="equal">
      <formula>"100%"</formula>
    </cfRule>
  </conditionalFormatting>
  <conditionalFormatting sqref="W14">
    <cfRule type="cellIs" dxfId="6" priority="49" stopIfTrue="1" operator="lessThan">
      <formula>0.5</formula>
    </cfRule>
  </conditionalFormatting>
  <conditionalFormatting sqref="W14">
    <cfRule type="cellIs" dxfId="5" priority="50" stopIfTrue="1" operator="between">
      <formula>0.5</formula>
      <formula>0.7</formula>
    </cfRule>
  </conditionalFormatting>
  <conditionalFormatting sqref="W14">
    <cfRule type="cellIs" dxfId="4" priority="51" stopIfTrue="1" operator="between">
      <formula>0.7</formula>
      <formula>1.2</formula>
    </cfRule>
  </conditionalFormatting>
  <conditionalFormatting sqref="W14">
    <cfRule type="cellIs" dxfId="4" priority="52" stopIfTrue="1" operator="greaterThanOrEqual">
      <formula>1.2</formula>
    </cfRule>
  </conditionalFormatting>
  <conditionalFormatting sqref="W14">
    <cfRule type="containsBlanks" dxfId="2" priority="53" stopIfTrue="1">
      <formula>LEN(TRIM(W14))=0</formula>
    </cfRule>
  </conditionalFormatting>
  <conditionalFormatting sqref="R44:R47 S46:S47">
    <cfRule type="cellIs" dxfId="4" priority="54" stopIfTrue="1" operator="equal">
      <formula>"100%"</formula>
    </cfRule>
  </conditionalFormatting>
  <conditionalFormatting sqref="R44:R47 S46:S47">
    <cfRule type="cellIs" dxfId="6" priority="55" stopIfTrue="1" operator="lessThan">
      <formula>0.5</formula>
    </cfRule>
  </conditionalFormatting>
  <conditionalFormatting sqref="R44:R47 S46:S47">
    <cfRule type="cellIs" dxfId="5" priority="56" stopIfTrue="1" operator="between">
      <formula>0.5</formula>
      <formula>0.7</formula>
    </cfRule>
  </conditionalFormatting>
  <conditionalFormatting sqref="R44:R47 S46:S47">
    <cfRule type="cellIs" dxfId="4" priority="57" stopIfTrue="1" operator="between">
      <formula>0.7</formula>
      <formula>1.2</formula>
    </cfRule>
  </conditionalFormatting>
  <conditionalFormatting sqref="R44:R47 S46:S47">
    <cfRule type="cellIs" dxfId="4" priority="58" stopIfTrue="1" operator="greaterThanOrEqual">
      <formula>1.2</formula>
    </cfRule>
  </conditionalFormatting>
  <conditionalFormatting sqref="R44:R47 S46:S47">
    <cfRule type="containsBlanks" dxfId="2" priority="59" stopIfTrue="1">
      <formula>LEN(TRIM(R44))=0</formula>
    </cfRule>
  </conditionalFormatting>
  <conditionalFormatting sqref="R15:R16 R31">
    <cfRule type="cellIs" dxfId="4" priority="60" stopIfTrue="1" operator="equal">
      <formula>"100%"</formula>
    </cfRule>
  </conditionalFormatting>
  <conditionalFormatting sqref="R15:R16 R31">
    <cfRule type="cellIs" dxfId="6" priority="61" stopIfTrue="1" operator="lessThan">
      <formula>0.5</formula>
    </cfRule>
  </conditionalFormatting>
  <conditionalFormatting sqref="R15:R16 R31">
    <cfRule type="cellIs" dxfId="5" priority="62" stopIfTrue="1" operator="between">
      <formula>0.5</formula>
      <formula>0.7</formula>
    </cfRule>
  </conditionalFormatting>
  <conditionalFormatting sqref="R15:R16 R31">
    <cfRule type="cellIs" dxfId="4" priority="63" stopIfTrue="1" operator="between">
      <formula>0.7</formula>
      <formula>1.2</formula>
    </cfRule>
  </conditionalFormatting>
  <conditionalFormatting sqref="R15:R16 R31">
    <cfRule type="cellIs" dxfId="4" priority="64" stopIfTrue="1" operator="greaterThanOrEqual">
      <formula>1.2</formula>
    </cfRule>
  </conditionalFormatting>
  <conditionalFormatting sqref="R15:R16 R31">
    <cfRule type="containsBlanks" dxfId="2" priority="65" stopIfTrue="1">
      <formula>LEN(TRIM(R15))=0</formula>
    </cfRule>
  </conditionalFormatting>
  <conditionalFormatting sqref="R16 R31">
    <cfRule type="cellIs" dxfId="4" priority="66" stopIfTrue="1" operator="equal">
      <formula>"100%"</formula>
    </cfRule>
  </conditionalFormatting>
  <conditionalFormatting sqref="R16 R31">
    <cfRule type="cellIs" dxfId="6" priority="67" stopIfTrue="1" operator="lessThan">
      <formula>0.5</formula>
    </cfRule>
  </conditionalFormatting>
  <conditionalFormatting sqref="R16 R31">
    <cfRule type="cellIs" dxfId="5" priority="68" stopIfTrue="1" operator="between">
      <formula>0.5</formula>
      <formula>0.7</formula>
    </cfRule>
  </conditionalFormatting>
  <conditionalFormatting sqref="R16 R31">
    <cfRule type="cellIs" dxfId="4" priority="69" stopIfTrue="1" operator="between">
      <formula>0.7</formula>
      <formula>1.2</formula>
    </cfRule>
  </conditionalFormatting>
  <conditionalFormatting sqref="R16 R31">
    <cfRule type="cellIs" dxfId="4" priority="70" stopIfTrue="1" operator="greaterThanOrEqual">
      <formula>1.2</formula>
    </cfRule>
  </conditionalFormatting>
  <conditionalFormatting sqref="R16 R31">
    <cfRule type="containsBlanks" dxfId="2" priority="71" stopIfTrue="1">
      <formula>LEN(TRIM(R16))=0</formula>
    </cfRule>
  </conditionalFormatting>
  <conditionalFormatting sqref="O15:O47">
    <cfRule type="containsBlanks" dxfId="0" priority="72">
      <formula>LEN(TRIM(O15))=0</formula>
    </cfRule>
  </conditionalFormatting>
  <conditionalFormatting sqref="L15:N16">
    <cfRule type="containsBlanks" dxfId="0" priority="73">
      <formula>LEN(TRIM(L15))=0</formula>
    </cfRule>
  </conditionalFormatting>
  <printOptions/>
  <pageMargins bottom="0.7480314960629921" footer="0.0" header="0.0" left="0.7086614173228347" right="0.7086614173228347" top="0.7480314960629921"/>
  <pageSetup paperSize="3" scale="34"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20.43"/>
    <col customWidth="1" min="3" max="3" width="35.86"/>
    <col customWidth="1" min="4" max="4" width="31.43"/>
    <col customWidth="1" min="5" max="5" width="29.86"/>
    <col customWidth="1" min="6" max="6" width="33.29"/>
    <col customWidth="1" min="7" max="8" width="17.71"/>
    <col customWidth="1" min="9" max="20" width="17.0"/>
    <col customWidth="1" min="21" max="21" width="19.29"/>
    <col customWidth="1" min="22" max="22" width="24.29"/>
    <col customWidth="1" min="23" max="23" width="19.29"/>
    <col customWidth="1" min="24" max="24" width="56.29"/>
    <col customWidth="1" min="25" max="26" width="11.43"/>
  </cols>
  <sheetData>
    <row r="2" ht="49.5" customHeight="1">
      <c r="E2" s="1" t="s">
        <v>190</v>
      </c>
      <c r="F2" s="2"/>
      <c r="G2" s="2"/>
      <c r="H2" s="2"/>
      <c r="I2" s="2"/>
      <c r="J2" s="2"/>
      <c r="K2" s="2"/>
      <c r="L2" s="2"/>
      <c r="M2" s="2"/>
      <c r="N2" s="2"/>
      <c r="O2" s="2"/>
      <c r="P2" s="2"/>
      <c r="Q2" s="2"/>
      <c r="R2" s="2"/>
      <c r="S2" s="3"/>
      <c r="T2" s="4"/>
    </row>
    <row r="3" ht="30.0" customHeight="1">
      <c r="E3" s="6" t="s">
        <v>1</v>
      </c>
      <c r="F3" s="7"/>
      <c r="G3" s="7"/>
      <c r="H3" s="7"/>
      <c r="I3" s="7"/>
      <c r="J3" s="7"/>
      <c r="K3" s="7"/>
      <c r="L3" s="7"/>
      <c r="M3" s="7"/>
      <c r="N3" s="7"/>
      <c r="O3" s="7"/>
      <c r="P3" s="7"/>
      <c r="Q3" s="7"/>
      <c r="R3" s="7"/>
      <c r="S3" s="8"/>
      <c r="T3" s="4"/>
    </row>
    <row r="4" ht="30.0" customHeight="1">
      <c r="E4" s="6" t="s">
        <v>191</v>
      </c>
      <c r="F4" s="7"/>
      <c r="G4" s="7"/>
      <c r="H4" s="7"/>
      <c r="I4" s="7"/>
      <c r="J4" s="7"/>
      <c r="K4" s="7"/>
      <c r="L4" s="7"/>
      <c r="M4" s="7"/>
      <c r="N4" s="7"/>
      <c r="O4" s="7"/>
      <c r="P4" s="7"/>
      <c r="Q4" s="7"/>
      <c r="R4" s="7"/>
      <c r="S4" s="8"/>
      <c r="T4" s="4"/>
    </row>
    <row r="5">
      <c r="E5" s="164" t="s">
        <v>192</v>
      </c>
      <c r="F5" s="11"/>
      <c r="G5" s="11"/>
      <c r="H5" s="11"/>
      <c r="I5" s="11"/>
      <c r="J5" s="11"/>
      <c r="K5" s="11"/>
      <c r="L5" s="11"/>
      <c r="M5" s="11"/>
      <c r="N5" s="11"/>
      <c r="O5" s="11"/>
      <c r="P5" s="11"/>
      <c r="Q5" s="11"/>
      <c r="R5" s="11"/>
      <c r="S5" s="12"/>
      <c r="T5" s="4"/>
    </row>
    <row r="10" ht="33.0" customHeight="1">
      <c r="G10" s="13" t="s">
        <v>193</v>
      </c>
      <c r="H10" s="14"/>
      <c r="I10" s="14"/>
      <c r="J10" s="14"/>
      <c r="K10" s="14"/>
      <c r="L10" s="14"/>
      <c r="M10" s="14"/>
      <c r="N10" s="14"/>
      <c r="O10" s="14"/>
      <c r="P10" s="14"/>
      <c r="Q10" s="14"/>
      <c r="R10" s="14"/>
      <c r="S10" s="14"/>
      <c r="T10" s="14"/>
      <c r="U10" s="14"/>
      <c r="V10" s="14"/>
      <c r="W10" s="15"/>
    </row>
    <row r="11" ht="42.75" customHeight="1">
      <c r="B11" s="16" t="s">
        <v>5</v>
      </c>
      <c r="C11" s="17" t="s">
        <v>6</v>
      </c>
      <c r="D11" s="18" t="s">
        <v>7</v>
      </c>
      <c r="E11" s="14"/>
      <c r="F11" s="15"/>
      <c r="G11" s="19" t="s">
        <v>194</v>
      </c>
      <c r="H11" s="14"/>
      <c r="I11" s="14"/>
      <c r="J11" s="14"/>
      <c r="K11" s="15"/>
      <c r="L11" s="20" t="s">
        <v>195</v>
      </c>
      <c r="M11" s="14"/>
      <c r="N11" s="14"/>
      <c r="O11" s="15"/>
      <c r="P11" s="20" t="s">
        <v>196</v>
      </c>
      <c r="Q11" s="14"/>
      <c r="R11" s="14"/>
      <c r="S11" s="15"/>
      <c r="T11" s="21"/>
      <c r="U11" s="20" t="s">
        <v>197</v>
      </c>
      <c r="V11" s="14"/>
      <c r="W11" s="22"/>
      <c r="X11" s="23" t="s">
        <v>198</v>
      </c>
    </row>
    <row r="12" ht="122.25" customHeight="1">
      <c r="B12" s="24"/>
      <c r="C12" s="25"/>
      <c r="D12" s="26" t="s">
        <v>13</v>
      </c>
      <c r="E12" s="26" t="s">
        <v>14</v>
      </c>
      <c r="F12" s="26" t="s">
        <v>15</v>
      </c>
      <c r="G12" s="27" t="s">
        <v>16</v>
      </c>
      <c r="H12" s="28" t="s">
        <v>17</v>
      </c>
      <c r="I12" s="29" t="s">
        <v>18</v>
      </c>
      <c r="J12" s="30" t="s">
        <v>19</v>
      </c>
      <c r="K12" s="31" t="s">
        <v>20</v>
      </c>
      <c r="L12" s="32" t="s">
        <v>17</v>
      </c>
      <c r="M12" s="29" t="s">
        <v>18</v>
      </c>
      <c r="N12" s="30" t="s">
        <v>19</v>
      </c>
      <c r="O12" s="31" t="s">
        <v>20</v>
      </c>
      <c r="P12" s="32" t="s">
        <v>17</v>
      </c>
      <c r="Q12" s="29" t="s">
        <v>18</v>
      </c>
      <c r="R12" s="30" t="s">
        <v>19</v>
      </c>
      <c r="S12" s="31" t="s">
        <v>20</v>
      </c>
      <c r="T12" s="30" t="s">
        <v>17</v>
      </c>
      <c r="U12" s="29" t="s">
        <v>18</v>
      </c>
      <c r="V12" s="30" t="s">
        <v>19</v>
      </c>
      <c r="W12" s="31" t="s">
        <v>20</v>
      </c>
      <c r="X12" s="34"/>
    </row>
    <row r="13" ht="281.25" customHeight="1">
      <c r="B13" s="35" t="s">
        <v>21</v>
      </c>
      <c r="C13" s="165" t="s">
        <v>199</v>
      </c>
      <c r="D13" s="37" t="s">
        <v>200</v>
      </c>
      <c r="E13" s="38" t="s">
        <v>24</v>
      </c>
      <c r="F13" s="39" t="s">
        <v>201</v>
      </c>
      <c r="G13" s="166" t="s">
        <v>202</v>
      </c>
      <c r="H13" s="167" t="s">
        <v>202</v>
      </c>
      <c r="I13" s="168" t="s">
        <v>202</v>
      </c>
      <c r="J13" s="168" t="s">
        <v>202</v>
      </c>
      <c r="K13" s="169" t="s">
        <v>202</v>
      </c>
      <c r="L13" s="167" t="s">
        <v>202</v>
      </c>
      <c r="M13" s="168" t="s">
        <v>202</v>
      </c>
      <c r="N13" s="168" t="s">
        <v>202</v>
      </c>
      <c r="O13" s="169" t="s">
        <v>202</v>
      </c>
      <c r="P13" s="170" t="s">
        <v>202</v>
      </c>
      <c r="Q13" s="171" t="s">
        <v>202</v>
      </c>
      <c r="R13" s="171" t="s">
        <v>202</v>
      </c>
      <c r="S13" s="172" t="s">
        <v>202</v>
      </c>
      <c r="T13" s="170" t="s">
        <v>202</v>
      </c>
      <c r="U13" s="173" t="s">
        <v>202</v>
      </c>
      <c r="V13" s="171" t="s">
        <v>202</v>
      </c>
      <c r="W13" s="174" t="s">
        <v>202</v>
      </c>
      <c r="X13" s="175" t="s">
        <v>203</v>
      </c>
    </row>
    <row r="14" ht="54.75" customHeight="1">
      <c r="B14" s="53" t="s">
        <v>27</v>
      </c>
      <c r="C14" s="54"/>
      <c r="D14" s="54"/>
      <c r="E14" s="54"/>
      <c r="F14" s="55"/>
      <c r="G14" s="56">
        <v>100.0</v>
      </c>
      <c r="H14" s="176">
        <v>25.0</v>
      </c>
      <c r="I14" s="61">
        <v>25.0</v>
      </c>
      <c r="J14" s="61">
        <v>25.0</v>
      </c>
      <c r="K14" s="59">
        <v>25.0</v>
      </c>
      <c r="L14" s="141">
        <v>20.0</v>
      </c>
      <c r="M14" s="61">
        <v>30.0</v>
      </c>
      <c r="N14" s="61">
        <v>25.0</v>
      </c>
      <c r="O14" s="62">
        <v>23.0</v>
      </c>
      <c r="P14" s="48">
        <f t="shared" ref="P14:S14" si="1">IFERROR((L14/H14),"100%")</f>
        <v>0.8</v>
      </c>
      <c r="Q14" s="49">
        <f t="shared" si="1"/>
        <v>1.2</v>
      </c>
      <c r="R14" s="49">
        <f t="shared" si="1"/>
        <v>1</v>
      </c>
      <c r="S14" s="177">
        <f t="shared" si="1"/>
        <v>0.92</v>
      </c>
      <c r="T14" s="48">
        <f>IFERROR((L14/$G$14),"No Programado")</f>
        <v>0.2</v>
      </c>
      <c r="U14" s="49">
        <f>IFERROR((L14+M14)/$G$14, "No Programado")</f>
        <v>0.5</v>
      </c>
      <c r="V14" s="65">
        <f>IFERROR((M14+N14+L14)/$G$14, "No Programado")</f>
        <v>0.75</v>
      </c>
      <c r="W14" s="66">
        <f>IFERROR((N14+O14+M14+L14)/$G$14, "No Programado")</f>
        <v>0.98</v>
      </c>
      <c r="X14" s="67"/>
    </row>
    <row r="15" ht="54.75" customHeight="1">
      <c r="B15" s="178" t="s">
        <v>204</v>
      </c>
      <c r="C15" s="179"/>
      <c r="D15" s="179"/>
      <c r="E15" s="179"/>
      <c r="F15" s="180" t="s">
        <v>205</v>
      </c>
      <c r="G15" s="181"/>
      <c r="H15" s="176"/>
      <c r="I15" s="61"/>
      <c r="J15" s="61"/>
      <c r="K15" s="59"/>
      <c r="L15" s="141"/>
      <c r="M15" s="61"/>
      <c r="N15" s="61"/>
      <c r="O15" s="62"/>
      <c r="P15" s="182"/>
      <c r="Q15" s="63"/>
      <c r="R15" s="63"/>
      <c r="S15" s="64"/>
      <c r="T15" s="183"/>
      <c r="U15" s="63"/>
      <c r="V15" s="184"/>
      <c r="W15" s="185"/>
      <c r="X15" s="186" t="s">
        <v>206</v>
      </c>
    </row>
    <row r="16" ht="53.25" customHeight="1">
      <c r="B16" s="187" t="s">
        <v>207</v>
      </c>
      <c r="C16" s="188"/>
      <c r="D16" s="189"/>
      <c r="E16" s="188"/>
      <c r="F16" s="190" t="s">
        <v>205</v>
      </c>
      <c r="G16" s="191"/>
      <c r="H16" s="74"/>
      <c r="I16" s="75"/>
      <c r="J16" s="75"/>
      <c r="K16" s="100"/>
      <c r="L16" s="93"/>
      <c r="M16" s="75"/>
      <c r="N16" s="75"/>
      <c r="O16" s="192"/>
      <c r="P16" s="183"/>
      <c r="Q16" s="184"/>
      <c r="R16" s="184"/>
      <c r="S16" s="185"/>
      <c r="T16" s="183"/>
      <c r="U16" s="184"/>
      <c r="V16" s="184"/>
      <c r="W16" s="185"/>
      <c r="X16" s="94" t="s">
        <v>206</v>
      </c>
    </row>
    <row r="17" ht="53.25" customHeight="1">
      <c r="B17" s="193" t="s">
        <v>41</v>
      </c>
      <c r="C17" s="194"/>
      <c r="D17" s="104"/>
      <c r="E17" s="97"/>
      <c r="F17" s="195" t="s">
        <v>205</v>
      </c>
      <c r="G17" s="196"/>
      <c r="H17" s="74"/>
      <c r="I17" s="75"/>
      <c r="J17" s="75"/>
      <c r="K17" s="100"/>
      <c r="L17" s="93"/>
      <c r="M17" s="75"/>
      <c r="N17" s="75"/>
      <c r="O17" s="192"/>
      <c r="P17" s="183"/>
      <c r="Q17" s="184"/>
      <c r="R17" s="184"/>
      <c r="S17" s="185"/>
      <c r="T17" s="183"/>
      <c r="U17" s="184"/>
      <c r="V17" s="184"/>
      <c r="W17" s="185"/>
      <c r="X17" s="197" t="s">
        <v>206</v>
      </c>
    </row>
    <row r="18" ht="53.25" customHeight="1">
      <c r="B18" s="198" t="s">
        <v>41</v>
      </c>
      <c r="C18" s="199"/>
      <c r="D18" s="200"/>
      <c r="E18" s="201"/>
      <c r="F18" s="202" t="s">
        <v>205</v>
      </c>
      <c r="G18" s="203"/>
      <c r="H18" s="204"/>
      <c r="I18" s="205"/>
      <c r="J18" s="205"/>
      <c r="K18" s="206"/>
      <c r="L18" s="207"/>
      <c r="M18" s="205"/>
      <c r="N18" s="205"/>
      <c r="O18" s="208"/>
      <c r="P18" s="209"/>
      <c r="Q18" s="210"/>
      <c r="R18" s="210"/>
      <c r="S18" s="211"/>
      <c r="T18" s="209"/>
      <c r="U18" s="210"/>
      <c r="V18" s="210"/>
      <c r="W18" s="211"/>
      <c r="X18" s="212" t="s">
        <v>206</v>
      </c>
    </row>
    <row r="19" ht="15.75" customHeight="1"/>
    <row r="20" ht="15.75" customHeight="1"/>
    <row r="21" ht="15.75" customHeight="1"/>
    <row r="22" ht="15.75" customHeight="1"/>
    <row r="23" ht="15.75" customHeight="1"/>
    <row r="24" ht="15.75" customHeight="1"/>
    <row r="25" ht="15.75" customHeight="1">
      <c r="F25" s="115"/>
      <c r="G25" s="115"/>
    </row>
    <row r="26" ht="89.25" customHeight="1">
      <c r="C26" s="213" t="s">
        <v>208</v>
      </c>
      <c r="D26" s="117"/>
      <c r="E26" s="117"/>
      <c r="F26" s="118"/>
      <c r="G26" s="119"/>
      <c r="L26" s="116" t="s">
        <v>209</v>
      </c>
      <c r="M26" s="117"/>
      <c r="N26" s="117"/>
      <c r="O26" s="117"/>
      <c r="P26" s="117"/>
      <c r="Q26" s="117"/>
      <c r="V26" s="213" t="s">
        <v>210</v>
      </c>
      <c r="W26" s="117"/>
      <c r="X26" s="117"/>
    </row>
    <row r="27" ht="15.75" customHeight="1"/>
    <row r="28" ht="15.75" customHeight="1"/>
    <row r="29" ht="15.75" customHeight="1">
      <c r="E29" s="121" t="s">
        <v>178</v>
      </c>
      <c r="F29" s="14"/>
      <c r="G29" s="14"/>
      <c r="H29" s="14"/>
      <c r="I29" s="14"/>
      <c r="J29" s="14"/>
      <c r="K29" s="14"/>
      <c r="L29" s="14"/>
      <c r="M29" s="14"/>
      <c r="N29" s="14"/>
      <c r="O29" s="14"/>
      <c r="P29" s="14"/>
      <c r="Q29" s="14"/>
      <c r="R29" s="14"/>
      <c r="S29" s="14"/>
      <c r="T29" s="14"/>
      <c r="U29" s="14"/>
      <c r="V29" s="14"/>
      <c r="W29" s="14"/>
      <c r="X29" s="15"/>
    </row>
    <row r="30" ht="15.0" customHeight="1">
      <c r="E30" s="122" t="s">
        <v>179</v>
      </c>
      <c r="F30" s="122" t="s">
        <v>211</v>
      </c>
      <c r="G30" s="123" t="s">
        <v>181</v>
      </c>
      <c r="H30" s="2"/>
      <c r="I30" s="2"/>
      <c r="J30" s="124"/>
      <c r="K30" s="123" t="s">
        <v>182</v>
      </c>
      <c r="L30" s="2"/>
      <c r="M30" s="2"/>
      <c r="N30" s="124"/>
      <c r="O30" s="125" t="s">
        <v>183</v>
      </c>
      <c r="P30" s="14"/>
      <c r="Q30" s="14"/>
      <c r="R30" s="15"/>
      <c r="S30" s="125" t="s">
        <v>184</v>
      </c>
      <c r="T30" s="14"/>
      <c r="U30" s="14"/>
      <c r="V30" s="22"/>
      <c r="W30" s="126" t="s">
        <v>212</v>
      </c>
      <c r="X30" s="127"/>
    </row>
    <row r="31" ht="15.75" customHeight="1">
      <c r="E31" s="34"/>
      <c r="F31" s="34"/>
      <c r="G31" s="128" t="s">
        <v>213</v>
      </c>
      <c r="H31" s="129" t="s">
        <v>214</v>
      </c>
      <c r="I31" s="130" t="s">
        <v>215</v>
      </c>
      <c r="J31" s="131" t="s">
        <v>216</v>
      </c>
      <c r="K31" s="128" t="s">
        <v>213</v>
      </c>
      <c r="L31" s="129" t="s">
        <v>214</v>
      </c>
      <c r="M31" s="130" t="s">
        <v>215</v>
      </c>
      <c r="N31" s="131" t="s">
        <v>216</v>
      </c>
      <c r="O31" s="128" t="s">
        <v>213</v>
      </c>
      <c r="P31" s="132" t="s">
        <v>214</v>
      </c>
      <c r="Q31" s="133" t="s">
        <v>215</v>
      </c>
      <c r="R31" s="134" t="s">
        <v>216</v>
      </c>
      <c r="S31" s="135" t="s">
        <v>213</v>
      </c>
      <c r="T31" s="132" t="s">
        <v>214</v>
      </c>
      <c r="U31" s="133" t="s">
        <v>215</v>
      </c>
      <c r="V31" s="134" t="s">
        <v>216</v>
      </c>
      <c r="W31" s="136"/>
      <c r="X31" s="137"/>
    </row>
    <row r="32" ht="15.75" customHeight="1">
      <c r="E32" s="138"/>
      <c r="F32" s="139"/>
      <c r="G32" s="140"/>
      <c r="H32" s="61"/>
      <c r="I32" s="61"/>
      <c r="J32" s="59"/>
      <c r="K32" s="141"/>
      <c r="L32" s="61"/>
      <c r="M32" s="61"/>
      <c r="N32" s="62"/>
      <c r="O32" s="142" t="str">
        <f t="shared" ref="O32:R32" si="2">IFERROR((K32/G32),"NO APLICA")</f>
        <v>NO APLICA</v>
      </c>
      <c r="P32" s="143" t="str">
        <f t="shared" si="2"/>
        <v>NO APLICA</v>
      </c>
      <c r="Q32" s="143" t="str">
        <f t="shared" si="2"/>
        <v>NO APLICA</v>
      </c>
      <c r="R32" s="144" t="str">
        <f t="shared" si="2"/>
        <v>NO APLICA</v>
      </c>
      <c r="S32" s="142" t="str">
        <f t="shared" ref="S32:S35" si="4">IFERROR(((K32)/(G32)),"NO APLICA")</f>
        <v>NO APLICA</v>
      </c>
      <c r="T32" s="143" t="str">
        <f t="shared" ref="T32:T35" si="5">IFERROR(((K32+L32)/(G32+H32)),"NO APLICA")</f>
        <v>NO APLICA</v>
      </c>
      <c r="U32" s="143" t="str">
        <f t="shared" ref="U32:U35" si="6">IFERROR(((K32+L32+M32)/(G32+H32+I32)),"NO APLICA")</f>
        <v>NO APLICA</v>
      </c>
      <c r="V32" s="144" t="str">
        <f t="shared" ref="V32:V35" si="7">IFERROR(((K32+L32+M32+N32)/(G32+H32+I32+J32)),"NO APLICA")</f>
        <v>NO APLICA</v>
      </c>
      <c r="W32" s="145"/>
      <c r="X32" s="146"/>
    </row>
    <row r="33" ht="15.75" customHeight="1">
      <c r="E33" s="147"/>
      <c r="F33" s="148">
        <v>0.0</v>
      </c>
      <c r="G33" s="140"/>
      <c r="H33" s="149"/>
      <c r="I33" s="149"/>
      <c r="J33" s="150"/>
      <c r="K33" s="140"/>
      <c r="L33" s="149"/>
      <c r="M33" s="149"/>
      <c r="N33" s="150"/>
      <c r="O33" s="142" t="str">
        <f t="shared" ref="O33:R33" si="3">IFERROR((K33/G33),"NO APLICA")</f>
        <v>NO APLICA</v>
      </c>
      <c r="P33" s="143" t="str">
        <f t="shared" si="3"/>
        <v>NO APLICA</v>
      </c>
      <c r="Q33" s="143" t="str">
        <f t="shared" si="3"/>
        <v>NO APLICA</v>
      </c>
      <c r="R33" s="151" t="str">
        <f t="shared" si="3"/>
        <v>NO APLICA</v>
      </c>
      <c r="S33" s="142" t="str">
        <f t="shared" si="4"/>
        <v>NO APLICA</v>
      </c>
      <c r="T33" s="143" t="str">
        <f t="shared" si="5"/>
        <v>NO APLICA</v>
      </c>
      <c r="U33" s="143" t="str">
        <f t="shared" si="6"/>
        <v>NO APLICA</v>
      </c>
      <c r="V33" s="151" t="str">
        <f t="shared" si="7"/>
        <v>NO APLICA</v>
      </c>
      <c r="W33" s="152"/>
      <c r="X33" s="153"/>
    </row>
    <row r="34" ht="15.75" customHeight="1">
      <c r="E34" s="147"/>
      <c r="F34" s="148">
        <v>0.0</v>
      </c>
      <c r="G34" s="140"/>
      <c r="H34" s="149"/>
      <c r="I34" s="149"/>
      <c r="J34" s="150"/>
      <c r="K34" s="140"/>
      <c r="L34" s="149"/>
      <c r="M34" s="149"/>
      <c r="N34" s="150"/>
      <c r="O34" s="142" t="str">
        <f t="shared" ref="O34:R34" si="8">IFERROR((K34/G34),"NO APLICA")</f>
        <v>NO APLICA</v>
      </c>
      <c r="P34" s="143" t="str">
        <f t="shared" si="8"/>
        <v>NO APLICA</v>
      </c>
      <c r="Q34" s="143" t="str">
        <f t="shared" si="8"/>
        <v>NO APLICA</v>
      </c>
      <c r="R34" s="151" t="str">
        <f t="shared" si="8"/>
        <v>NO APLICA</v>
      </c>
      <c r="S34" s="142" t="str">
        <f t="shared" si="4"/>
        <v>NO APLICA</v>
      </c>
      <c r="T34" s="143" t="str">
        <f t="shared" si="5"/>
        <v>NO APLICA</v>
      </c>
      <c r="U34" s="143" t="str">
        <f t="shared" si="6"/>
        <v>NO APLICA</v>
      </c>
      <c r="V34" s="151" t="str">
        <f t="shared" si="7"/>
        <v>NO APLICA</v>
      </c>
      <c r="W34" s="152"/>
      <c r="X34" s="153"/>
    </row>
    <row r="35" ht="15.75" customHeight="1">
      <c r="E35" s="154"/>
      <c r="F35" s="155"/>
      <c r="G35" s="156"/>
      <c r="H35" s="157"/>
      <c r="I35" s="157"/>
      <c r="J35" s="158"/>
      <c r="K35" s="156"/>
      <c r="L35" s="157"/>
      <c r="M35" s="157"/>
      <c r="N35" s="158"/>
      <c r="O35" s="159" t="str">
        <f t="shared" ref="O35:R35" si="9">IFERROR((K35/G35),"NO APLICA")</f>
        <v>NO APLICA</v>
      </c>
      <c r="P35" s="160" t="str">
        <f t="shared" si="9"/>
        <v>NO APLICA</v>
      </c>
      <c r="Q35" s="160" t="str">
        <f t="shared" si="9"/>
        <v>NO APLICA</v>
      </c>
      <c r="R35" s="161" t="str">
        <f t="shared" si="9"/>
        <v>NO APLICA</v>
      </c>
      <c r="S35" s="159" t="str">
        <f t="shared" si="4"/>
        <v>NO APLICA</v>
      </c>
      <c r="T35" s="160" t="str">
        <f t="shared" si="5"/>
        <v>NO APLICA</v>
      </c>
      <c r="U35" s="160" t="str">
        <f t="shared" si="6"/>
        <v>NO APLICA</v>
      </c>
      <c r="V35" s="161" t="str">
        <f t="shared" si="7"/>
        <v>NO APLICA</v>
      </c>
      <c r="W35" s="162"/>
      <c r="X35" s="163"/>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L11:O11"/>
    <mergeCell ref="P11:S11"/>
    <mergeCell ref="U11:W11"/>
    <mergeCell ref="X11:X12"/>
    <mergeCell ref="V26:X26"/>
    <mergeCell ref="E2:S2"/>
    <mergeCell ref="E3:S3"/>
    <mergeCell ref="E4:S4"/>
    <mergeCell ref="E5:S5"/>
    <mergeCell ref="G10:W10"/>
    <mergeCell ref="B11:B12"/>
    <mergeCell ref="C11:C12"/>
    <mergeCell ref="F30:F31"/>
    <mergeCell ref="G30:J30"/>
    <mergeCell ref="K30:N30"/>
    <mergeCell ref="O30:R30"/>
    <mergeCell ref="S30:V30"/>
    <mergeCell ref="W30:X31"/>
    <mergeCell ref="W32:X32"/>
    <mergeCell ref="W33:X33"/>
    <mergeCell ref="W34:X34"/>
    <mergeCell ref="W35:X35"/>
    <mergeCell ref="D11:F11"/>
    <mergeCell ref="G11:K11"/>
    <mergeCell ref="B14:F14"/>
    <mergeCell ref="C26:E26"/>
    <mergeCell ref="L26:Q26"/>
    <mergeCell ref="E29:X29"/>
    <mergeCell ref="E30:E31"/>
  </mergeCells>
  <conditionalFormatting sqref="G32:J35">
    <cfRule type="containsBlanks" dxfId="0" priority="1">
      <formula>LEN(TRIM(G32))=0</formula>
    </cfRule>
  </conditionalFormatting>
  <conditionalFormatting sqref="H13">
    <cfRule type="cellIs" dxfId="1" priority="2" operator="equal">
      <formula>"NO DISPONIBLE"</formula>
    </cfRule>
  </conditionalFormatting>
  <conditionalFormatting sqref="H14:K18">
    <cfRule type="containsBlanks" dxfId="0" priority="3">
      <formula>LEN(TRIM(H14))=0</formula>
    </cfRule>
  </conditionalFormatting>
  <conditionalFormatting sqref="I13:K13">
    <cfRule type="cellIs" dxfId="1" priority="4" operator="equal">
      <formula>"NO DISPONIBLE"</formula>
    </cfRule>
  </conditionalFormatting>
  <conditionalFormatting sqref="K32:N35">
    <cfRule type="containsBlanks" dxfId="2" priority="5">
      <formula>LEN(TRIM(K32))=0</formula>
    </cfRule>
  </conditionalFormatting>
  <conditionalFormatting sqref="L13">
    <cfRule type="cellIs" dxfId="1" priority="6" operator="equal">
      <formula>"NO DISPONIBLE"</formula>
    </cfRule>
  </conditionalFormatting>
  <conditionalFormatting sqref="L14:O18">
    <cfRule type="containsBlanks" dxfId="2" priority="7">
      <formula>LEN(TRIM(L14))=0</formula>
    </cfRule>
  </conditionalFormatting>
  <conditionalFormatting sqref="M13:O13">
    <cfRule type="cellIs" dxfId="1" priority="8" operator="equal">
      <formula>"NO DISPONIBLE"</formula>
    </cfRule>
  </conditionalFormatting>
  <conditionalFormatting sqref="O32:V35">
    <cfRule type="cellIs" dxfId="3" priority="9" operator="equal">
      <formula>"NO APLICA"</formula>
    </cfRule>
  </conditionalFormatting>
  <conditionalFormatting sqref="O32:V35">
    <cfRule type="cellIs" dxfId="4" priority="10" operator="between">
      <formula>0.7</formula>
      <formula>1.2</formula>
    </cfRule>
  </conditionalFormatting>
  <conditionalFormatting sqref="O32:V35">
    <cfRule type="cellIs" dxfId="5" priority="11" operator="between">
      <formula>0.5</formula>
      <formula>0.7</formula>
    </cfRule>
  </conditionalFormatting>
  <conditionalFormatting sqref="O32:V35">
    <cfRule type="cellIs" dxfId="6" priority="12" operator="lessThan">
      <formula>0.5</formula>
    </cfRule>
  </conditionalFormatting>
  <conditionalFormatting sqref="O32:V35">
    <cfRule type="cellIs" dxfId="6" priority="13" operator="greaterThan">
      <formula>1.2</formula>
    </cfRule>
  </conditionalFormatting>
  <conditionalFormatting sqref="P13">
    <cfRule type="cellIs" dxfId="1" priority="14" operator="equal">
      <formula>"NO DISPONIBLE"</formula>
    </cfRule>
  </conditionalFormatting>
  <conditionalFormatting sqref="P14:S14 W14">
    <cfRule type="cellIs" dxfId="4" priority="15" stopIfTrue="1" operator="equal">
      <formula>"100%"</formula>
    </cfRule>
  </conditionalFormatting>
  <conditionalFormatting sqref="P14:S14 W14">
    <cfRule type="cellIs" dxfId="6" priority="16" stopIfTrue="1" operator="lessThan">
      <formula>0.5</formula>
    </cfRule>
  </conditionalFormatting>
  <conditionalFormatting sqref="P14:S14 W14">
    <cfRule type="cellIs" dxfId="5" priority="17" stopIfTrue="1" operator="between">
      <formula>0.5</formula>
      <formula>0.7</formula>
    </cfRule>
  </conditionalFormatting>
  <conditionalFormatting sqref="P14:S14 W14">
    <cfRule type="cellIs" dxfId="4" priority="18" stopIfTrue="1" operator="between">
      <formula>0.7</formula>
      <formula>1.2</formula>
    </cfRule>
  </conditionalFormatting>
  <conditionalFormatting sqref="P14:S14 W14">
    <cfRule type="cellIs" dxfId="4" priority="19" stopIfTrue="1" operator="greaterThanOrEqual">
      <formula>1.2</formula>
    </cfRule>
  </conditionalFormatting>
  <conditionalFormatting sqref="P14:S14 W14">
    <cfRule type="containsBlanks" dxfId="2" priority="20" stopIfTrue="1">
      <formula>LEN(TRIM(P14))=0</formula>
    </cfRule>
  </conditionalFormatting>
  <conditionalFormatting sqref="Q13:S13">
    <cfRule type="cellIs" dxfId="1" priority="21" operator="equal">
      <formula>"NO DISPONIBLE"</formula>
    </cfRule>
  </conditionalFormatting>
  <conditionalFormatting sqref="T13">
    <cfRule type="cellIs" dxfId="1" priority="22" operator="equal">
      <formula>"NO DISPONIBLE"</formula>
    </cfRule>
  </conditionalFormatting>
  <conditionalFormatting sqref="U13:W13">
    <cfRule type="cellIs" dxfId="1" priority="23" operator="equal">
      <formula>"NO DISPONIBLE"</formula>
    </cfRule>
  </conditionalFormatting>
  <conditionalFormatting sqref="U15:W18">
    <cfRule type="containsBlanks" dxfId="2" priority="24">
      <formula>LEN(TRIM(U15))=0</formula>
    </cfRule>
  </conditionalFormatting>
  <conditionalFormatting sqref="U15:W18">
    <cfRule type="cellIs" dxfId="4" priority="25" stopIfTrue="1" operator="equal">
      <formula>"100%"</formula>
    </cfRule>
  </conditionalFormatting>
  <conditionalFormatting sqref="U15:W18">
    <cfRule type="cellIs" dxfId="6" priority="26" stopIfTrue="1" operator="lessThan">
      <formula>0.5</formula>
    </cfRule>
  </conditionalFormatting>
  <conditionalFormatting sqref="U15:W18">
    <cfRule type="cellIs" dxfId="5" priority="27" stopIfTrue="1" operator="between">
      <formula>0.5</formula>
      <formula>0.7</formula>
    </cfRule>
  </conditionalFormatting>
  <conditionalFormatting sqref="U15:W18">
    <cfRule type="cellIs" dxfId="4" priority="28" stopIfTrue="1" operator="between">
      <formula>0.7</formula>
      <formula>1.2</formula>
    </cfRule>
  </conditionalFormatting>
  <conditionalFormatting sqref="U15:W18">
    <cfRule type="cellIs" dxfId="4" priority="29" stopIfTrue="1" operator="greaterThanOrEqual">
      <formula>1.2</formula>
    </cfRule>
  </conditionalFormatting>
  <conditionalFormatting sqref="U15:W18">
    <cfRule type="containsBlanks" dxfId="2" priority="30" stopIfTrue="1">
      <formula>LEN(TRIM(U15))=0</formula>
    </cfRule>
  </conditionalFormatting>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20.43"/>
    <col customWidth="1" min="3" max="3" width="35.86"/>
    <col customWidth="1" min="4" max="4" width="31.43"/>
    <col customWidth="1" min="5" max="5" width="29.86"/>
    <col customWidth="1" min="6" max="6" width="33.29"/>
    <col customWidth="1" min="7" max="8" width="17.71"/>
    <col customWidth="1" min="9" max="20" width="17.0"/>
    <col customWidth="1" min="21" max="21" width="19.29"/>
    <col customWidth="1" min="22" max="22" width="24.29"/>
    <col customWidth="1" min="23" max="23" width="19.29"/>
    <col customWidth="1" min="24" max="24" width="56.29"/>
    <col customWidth="1" min="25" max="26" width="11.43"/>
  </cols>
  <sheetData>
    <row r="2" ht="49.5" customHeight="1">
      <c r="E2" s="1" t="s">
        <v>217</v>
      </c>
      <c r="F2" s="2"/>
      <c r="G2" s="2"/>
      <c r="H2" s="2"/>
      <c r="I2" s="2"/>
      <c r="J2" s="2"/>
      <c r="K2" s="2"/>
      <c r="L2" s="2"/>
      <c r="M2" s="2"/>
      <c r="N2" s="2"/>
      <c r="O2" s="2"/>
      <c r="P2" s="2"/>
      <c r="Q2" s="2"/>
      <c r="R2" s="2"/>
      <c r="S2" s="3"/>
      <c r="T2" s="4"/>
    </row>
    <row r="3" ht="30.0" customHeight="1">
      <c r="E3" s="6" t="s">
        <v>1</v>
      </c>
      <c r="F3" s="7"/>
      <c r="G3" s="7"/>
      <c r="H3" s="7"/>
      <c r="I3" s="7"/>
      <c r="J3" s="7"/>
      <c r="K3" s="7"/>
      <c r="L3" s="7"/>
      <c r="M3" s="7"/>
      <c r="N3" s="7"/>
      <c r="O3" s="7"/>
      <c r="P3" s="7"/>
      <c r="Q3" s="7"/>
      <c r="R3" s="7"/>
      <c r="S3" s="8"/>
      <c r="T3" s="4"/>
    </row>
    <row r="4" ht="30.0" customHeight="1">
      <c r="E4" s="6" t="s">
        <v>191</v>
      </c>
      <c r="F4" s="7"/>
      <c r="G4" s="7"/>
      <c r="H4" s="7"/>
      <c r="I4" s="7"/>
      <c r="J4" s="7"/>
      <c r="K4" s="7"/>
      <c r="L4" s="7"/>
      <c r="M4" s="7"/>
      <c r="N4" s="7"/>
      <c r="O4" s="7"/>
      <c r="P4" s="7"/>
      <c r="Q4" s="7"/>
      <c r="R4" s="7"/>
      <c r="S4" s="8"/>
      <c r="T4" s="4"/>
    </row>
    <row r="5">
      <c r="E5" s="164" t="s">
        <v>192</v>
      </c>
      <c r="F5" s="11"/>
      <c r="G5" s="11"/>
      <c r="H5" s="11"/>
      <c r="I5" s="11"/>
      <c r="J5" s="11"/>
      <c r="K5" s="11"/>
      <c r="L5" s="11"/>
      <c r="M5" s="11"/>
      <c r="N5" s="11"/>
      <c r="O5" s="11"/>
      <c r="P5" s="11"/>
      <c r="Q5" s="11"/>
      <c r="R5" s="11"/>
      <c r="S5" s="12"/>
      <c r="T5" s="4"/>
    </row>
    <row r="10" ht="33.0" customHeight="1">
      <c r="G10" s="13" t="s">
        <v>218</v>
      </c>
      <c r="H10" s="14"/>
      <c r="I10" s="14"/>
      <c r="J10" s="14"/>
      <c r="K10" s="14"/>
      <c r="L10" s="14"/>
      <c r="M10" s="14"/>
      <c r="N10" s="14"/>
      <c r="O10" s="14"/>
      <c r="P10" s="14"/>
      <c r="Q10" s="14"/>
      <c r="R10" s="14"/>
      <c r="S10" s="14"/>
      <c r="T10" s="14"/>
      <c r="U10" s="14"/>
      <c r="V10" s="14"/>
      <c r="W10" s="15"/>
    </row>
    <row r="11" ht="42.75" customHeight="1">
      <c r="B11" s="16" t="s">
        <v>5</v>
      </c>
      <c r="C11" s="17" t="s">
        <v>6</v>
      </c>
      <c r="D11" s="18" t="s">
        <v>7</v>
      </c>
      <c r="E11" s="14"/>
      <c r="F11" s="15"/>
      <c r="G11" s="19" t="s">
        <v>219</v>
      </c>
      <c r="H11" s="14"/>
      <c r="I11" s="14"/>
      <c r="J11" s="14"/>
      <c r="K11" s="15"/>
      <c r="L11" s="20" t="s">
        <v>220</v>
      </c>
      <c r="M11" s="14"/>
      <c r="N11" s="14"/>
      <c r="O11" s="15"/>
      <c r="P11" s="20" t="s">
        <v>221</v>
      </c>
      <c r="Q11" s="14"/>
      <c r="R11" s="14"/>
      <c r="S11" s="15"/>
      <c r="T11" s="21"/>
      <c r="U11" s="20" t="s">
        <v>222</v>
      </c>
      <c r="V11" s="14"/>
      <c r="W11" s="22"/>
      <c r="X11" s="23" t="s">
        <v>223</v>
      </c>
    </row>
    <row r="12" ht="122.25" customHeight="1">
      <c r="B12" s="24"/>
      <c r="C12" s="25"/>
      <c r="D12" s="26" t="s">
        <v>13</v>
      </c>
      <c r="E12" s="26" t="s">
        <v>14</v>
      </c>
      <c r="F12" s="26" t="s">
        <v>15</v>
      </c>
      <c r="G12" s="27" t="s">
        <v>16</v>
      </c>
      <c r="H12" s="28" t="s">
        <v>17</v>
      </c>
      <c r="I12" s="29" t="s">
        <v>18</v>
      </c>
      <c r="J12" s="30" t="s">
        <v>19</v>
      </c>
      <c r="K12" s="31" t="s">
        <v>20</v>
      </c>
      <c r="L12" s="32" t="s">
        <v>17</v>
      </c>
      <c r="M12" s="29" t="s">
        <v>18</v>
      </c>
      <c r="N12" s="30" t="s">
        <v>19</v>
      </c>
      <c r="O12" s="31" t="s">
        <v>20</v>
      </c>
      <c r="P12" s="32" t="s">
        <v>17</v>
      </c>
      <c r="Q12" s="29" t="s">
        <v>18</v>
      </c>
      <c r="R12" s="30" t="s">
        <v>19</v>
      </c>
      <c r="S12" s="31" t="s">
        <v>20</v>
      </c>
      <c r="T12" s="30" t="s">
        <v>17</v>
      </c>
      <c r="U12" s="29" t="s">
        <v>18</v>
      </c>
      <c r="V12" s="30" t="s">
        <v>19</v>
      </c>
      <c r="W12" s="31" t="s">
        <v>20</v>
      </c>
      <c r="X12" s="34"/>
    </row>
    <row r="13" ht="281.25" customHeight="1">
      <c r="B13" s="35" t="s">
        <v>21</v>
      </c>
      <c r="C13" s="165" t="s">
        <v>224</v>
      </c>
      <c r="D13" s="37" t="s">
        <v>225</v>
      </c>
      <c r="E13" s="38" t="s">
        <v>24</v>
      </c>
      <c r="F13" s="39" t="s">
        <v>226</v>
      </c>
      <c r="G13" s="166" t="s">
        <v>202</v>
      </c>
      <c r="H13" s="167" t="s">
        <v>202</v>
      </c>
      <c r="I13" s="168" t="s">
        <v>202</v>
      </c>
      <c r="J13" s="168" t="s">
        <v>202</v>
      </c>
      <c r="K13" s="169" t="s">
        <v>202</v>
      </c>
      <c r="L13" s="167" t="s">
        <v>202</v>
      </c>
      <c r="M13" s="168" t="s">
        <v>202</v>
      </c>
      <c r="N13" s="168" t="s">
        <v>202</v>
      </c>
      <c r="O13" s="169" t="s">
        <v>202</v>
      </c>
      <c r="P13" s="170" t="s">
        <v>202</v>
      </c>
      <c r="Q13" s="171" t="s">
        <v>202</v>
      </c>
      <c r="R13" s="171" t="s">
        <v>202</v>
      </c>
      <c r="S13" s="172" t="s">
        <v>202</v>
      </c>
      <c r="T13" s="170" t="s">
        <v>202</v>
      </c>
      <c r="U13" s="173" t="s">
        <v>202</v>
      </c>
      <c r="V13" s="171" t="s">
        <v>202</v>
      </c>
      <c r="W13" s="174" t="s">
        <v>202</v>
      </c>
      <c r="X13" s="175" t="s">
        <v>227</v>
      </c>
    </row>
    <row r="14" ht="54.75" customHeight="1">
      <c r="B14" s="53" t="s">
        <v>27</v>
      </c>
      <c r="C14" s="54"/>
      <c r="D14" s="54"/>
      <c r="E14" s="54"/>
      <c r="F14" s="55"/>
      <c r="G14" s="56">
        <v>100.0</v>
      </c>
      <c r="H14" s="176">
        <v>25.0</v>
      </c>
      <c r="I14" s="61">
        <v>25.0</v>
      </c>
      <c r="J14" s="61">
        <v>25.0</v>
      </c>
      <c r="K14" s="59">
        <v>25.0</v>
      </c>
      <c r="L14" s="141">
        <v>20.0</v>
      </c>
      <c r="M14" s="61">
        <v>30.0</v>
      </c>
      <c r="N14" s="61">
        <v>25.0</v>
      </c>
      <c r="O14" s="62">
        <v>23.0</v>
      </c>
      <c r="P14" s="48">
        <f t="shared" ref="P14:S14" si="1">IFERROR((L14/H14),"100%")</f>
        <v>0.8</v>
      </c>
      <c r="Q14" s="49">
        <f t="shared" si="1"/>
        <v>1.2</v>
      </c>
      <c r="R14" s="49">
        <f t="shared" si="1"/>
        <v>1</v>
      </c>
      <c r="S14" s="177">
        <f t="shared" si="1"/>
        <v>0.92</v>
      </c>
      <c r="T14" s="48">
        <f>IFERROR((L14/$G$14),"No Programado")</f>
        <v>0.2</v>
      </c>
      <c r="U14" s="49">
        <f>IFERROR((L14+M14)/$G$14, "No Programado")</f>
        <v>0.5</v>
      </c>
      <c r="V14" s="65">
        <f>IFERROR((M14+N14+L14)/$G$14, "No Programado")</f>
        <v>0.75</v>
      </c>
      <c r="W14" s="66">
        <f>IFERROR((N14+O14+M14+L14)/$G$14, "No Programado")</f>
        <v>0.98</v>
      </c>
      <c r="X14" s="67"/>
    </row>
    <row r="15" ht="54.75" customHeight="1">
      <c r="B15" s="178" t="s">
        <v>204</v>
      </c>
      <c r="C15" s="179"/>
      <c r="D15" s="179"/>
      <c r="E15" s="179"/>
      <c r="F15" s="180" t="s">
        <v>205</v>
      </c>
      <c r="G15" s="181"/>
      <c r="H15" s="176"/>
      <c r="I15" s="61"/>
      <c r="J15" s="61"/>
      <c r="K15" s="59"/>
      <c r="L15" s="141"/>
      <c r="M15" s="61"/>
      <c r="N15" s="61"/>
      <c r="O15" s="62"/>
      <c r="P15" s="182"/>
      <c r="Q15" s="63"/>
      <c r="R15" s="63"/>
      <c r="S15" s="64"/>
      <c r="T15" s="183"/>
      <c r="U15" s="63"/>
      <c r="V15" s="184"/>
      <c r="W15" s="185"/>
      <c r="X15" s="186" t="s">
        <v>206</v>
      </c>
    </row>
    <row r="16" ht="53.25" customHeight="1">
      <c r="B16" s="187" t="s">
        <v>207</v>
      </c>
      <c r="C16" s="188"/>
      <c r="D16" s="189"/>
      <c r="E16" s="188"/>
      <c r="F16" s="190" t="s">
        <v>205</v>
      </c>
      <c r="G16" s="191"/>
      <c r="H16" s="74"/>
      <c r="I16" s="75"/>
      <c r="J16" s="75"/>
      <c r="K16" s="100"/>
      <c r="L16" s="93"/>
      <c r="M16" s="75"/>
      <c r="N16" s="75"/>
      <c r="O16" s="192"/>
      <c r="P16" s="183"/>
      <c r="Q16" s="184"/>
      <c r="R16" s="184"/>
      <c r="S16" s="185"/>
      <c r="T16" s="183"/>
      <c r="U16" s="184"/>
      <c r="V16" s="184"/>
      <c r="W16" s="185"/>
      <c r="X16" s="94" t="s">
        <v>206</v>
      </c>
    </row>
    <row r="17" ht="53.25" customHeight="1">
      <c r="B17" s="193" t="s">
        <v>41</v>
      </c>
      <c r="C17" s="194"/>
      <c r="D17" s="104"/>
      <c r="E17" s="97"/>
      <c r="F17" s="195" t="s">
        <v>205</v>
      </c>
      <c r="G17" s="196"/>
      <c r="H17" s="74"/>
      <c r="I17" s="75"/>
      <c r="J17" s="75"/>
      <c r="K17" s="100"/>
      <c r="L17" s="93"/>
      <c r="M17" s="75"/>
      <c r="N17" s="75"/>
      <c r="O17" s="192"/>
      <c r="P17" s="183"/>
      <c r="Q17" s="184"/>
      <c r="R17" s="184"/>
      <c r="S17" s="185"/>
      <c r="T17" s="183"/>
      <c r="U17" s="184"/>
      <c r="V17" s="184"/>
      <c r="W17" s="185"/>
      <c r="X17" s="197" t="s">
        <v>206</v>
      </c>
    </row>
    <row r="18" ht="53.25" customHeight="1">
      <c r="B18" s="198" t="s">
        <v>41</v>
      </c>
      <c r="C18" s="199"/>
      <c r="D18" s="200"/>
      <c r="E18" s="201"/>
      <c r="F18" s="202" t="s">
        <v>205</v>
      </c>
      <c r="G18" s="203"/>
      <c r="H18" s="204"/>
      <c r="I18" s="205"/>
      <c r="J18" s="205"/>
      <c r="K18" s="206"/>
      <c r="L18" s="207"/>
      <c r="M18" s="205"/>
      <c r="N18" s="205"/>
      <c r="O18" s="208"/>
      <c r="P18" s="209"/>
      <c r="Q18" s="210"/>
      <c r="R18" s="210"/>
      <c r="S18" s="211"/>
      <c r="T18" s="209"/>
      <c r="U18" s="210"/>
      <c r="V18" s="210"/>
      <c r="W18" s="211"/>
      <c r="X18" s="212" t="s">
        <v>206</v>
      </c>
    </row>
    <row r="19" ht="15.75" customHeight="1"/>
    <row r="20" ht="15.75" customHeight="1"/>
    <row r="21" ht="15.75" customHeight="1"/>
    <row r="22" ht="15.75" customHeight="1"/>
    <row r="23" ht="15.75" customHeight="1"/>
    <row r="24" ht="15.75" customHeight="1"/>
    <row r="25" ht="15.75" customHeight="1">
      <c r="F25" s="115"/>
      <c r="G25" s="115"/>
    </row>
    <row r="26" ht="89.25" customHeight="1">
      <c r="C26" s="213" t="s">
        <v>208</v>
      </c>
      <c r="D26" s="117"/>
      <c r="E26" s="117"/>
      <c r="F26" s="118"/>
      <c r="G26" s="119"/>
      <c r="L26" s="116" t="s">
        <v>209</v>
      </c>
      <c r="M26" s="117"/>
      <c r="N26" s="117"/>
      <c r="O26" s="117"/>
      <c r="P26" s="117"/>
      <c r="Q26" s="117"/>
      <c r="V26" s="213" t="s">
        <v>210</v>
      </c>
      <c r="W26" s="117"/>
      <c r="X26" s="117"/>
    </row>
    <row r="27" ht="15.75" customHeight="1"/>
    <row r="28" ht="15.75" customHeight="1"/>
    <row r="29" ht="15.75" customHeight="1">
      <c r="E29" s="121" t="s">
        <v>178</v>
      </c>
      <c r="F29" s="14"/>
      <c r="G29" s="14"/>
      <c r="H29" s="14"/>
      <c r="I29" s="14"/>
      <c r="J29" s="14"/>
      <c r="K29" s="14"/>
      <c r="L29" s="14"/>
      <c r="M29" s="14"/>
      <c r="N29" s="14"/>
      <c r="O29" s="14"/>
      <c r="P29" s="14"/>
      <c r="Q29" s="14"/>
      <c r="R29" s="14"/>
      <c r="S29" s="14"/>
      <c r="T29" s="14"/>
      <c r="U29" s="14"/>
      <c r="V29" s="14"/>
      <c r="W29" s="14"/>
      <c r="X29" s="15"/>
    </row>
    <row r="30" ht="15.0" customHeight="1">
      <c r="E30" s="122" t="s">
        <v>179</v>
      </c>
      <c r="F30" s="122" t="s">
        <v>228</v>
      </c>
      <c r="G30" s="123" t="s">
        <v>181</v>
      </c>
      <c r="H30" s="2"/>
      <c r="I30" s="2"/>
      <c r="J30" s="124"/>
      <c r="K30" s="123" t="s">
        <v>182</v>
      </c>
      <c r="L30" s="2"/>
      <c r="M30" s="2"/>
      <c r="N30" s="124"/>
      <c r="O30" s="125" t="s">
        <v>183</v>
      </c>
      <c r="P30" s="14"/>
      <c r="Q30" s="14"/>
      <c r="R30" s="15"/>
      <c r="S30" s="125" t="s">
        <v>184</v>
      </c>
      <c r="T30" s="14"/>
      <c r="U30" s="14"/>
      <c r="V30" s="22"/>
      <c r="W30" s="126" t="s">
        <v>229</v>
      </c>
      <c r="X30" s="127"/>
    </row>
    <row r="31" ht="15.75" customHeight="1">
      <c r="E31" s="34"/>
      <c r="F31" s="34"/>
      <c r="G31" s="128" t="s">
        <v>230</v>
      </c>
      <c r="H31" s="129" t="s">
        <v>231</v>
      </c>
      <c r="I31" s="130" t="s">
        <v>232</v>
      </c>
      <c r="J31" s="131" t="s">
        <v>233</v>
      </c>
      <c r="K31" s="128" t="s">
        <v>230</v>
      </c>
      <c r="L31" s="129" t="s">
        <v>231</v>
      </c>
      <c r="M31" s="130" t="s">
        <v>232</v>
      </c>
      <c r="N31" s="131" t="s">
        <v>233</v>
      </c>
      <c r="O31" s="128" t="s">
        <v>230</v>
      </c>
      <c r="P31" s="132" t="s">
        <v>231</v>
      </c>
      <c r="Q31" s="133" t="s">
        <v>232</v>
      </c>
      <c r="R31" s="134" t="s">
        <v>233</v>
      </c>
      <c r="S31" s="135" t="s">
        <v>230</v>
      </c>
      <c r="T31" s="132" t="s">
        <v>231</v>
      </c>
      <c r="U31" s="133" t="s">
        <v>232</v>
      </c>
      <c r="V31" s="134" t="s">
        <v>233</v>
      </c>
      <c r="W31" s="136"/>
      <c r="X31" s="137"/>
    </row>
    <row r="32" ht="15.75" customHeight="1">
      <c r="E32" s="138"/>
      <c r="F32" s="139"/>
      <c r="G32" s="140"/>
      <c r="H32" s="61"/>
      <c r="I32" s="61"/>
      <c r="J32" s="59"/>
      <c r="K32" s="141"/>
      <c r="L32" s="61"/>
      <c r="M32" s="61"/>
      <c r="N32" s="62"/>
      <c r="O32" s="142" t="str">
        <f t="shared" ref="O32:R32" si="2">IFERROR((K32/G32),"NO APLICA")</f>
        <v>NO APLICA</v>
      </c>
      <c r="P32" s="143" t="str">
        <f t="shared" si="2"/>
        <v>NO APLICA</v>
      </c>
      <c r="Q32" s="143" t="str">
        <f t="shared" si="2"/>
        <v>NO APLICA</v>
      </c>
      <c r="R32" s="144" t="str">
        <f t="shared" si="2"/>
        <v>NO APLICA</v>
      </c>
      <c r="S32" s="142" t="str">
        <f t="shared" ref="S32:S35" si="4">IFERROR(((K32)/(G32)),"NO APLICA")</f>
        <v>NO APLICA</v>
      </c>
      <c r="T32" s="143" t="str">
        <f t="shared" ref="T32:T35" si="5">IFERROR(((K32+L32)/(G32+H32)),"NO APLICA")</f>
        <v>NO APLICA</v>
      </c>
      <c r="U32" s="143" t="str">
        <f t="shared" ref="U32:U35" si="6">IFERROR(((K32+L32+M32)/(G32+H32+I32)),"NO APLICA")</f>
        <v>NO APLICA</v>
      </c>
      <c r="V32" s="144" t="str">
        <f t="shared" ref="V32:V35" si="7">IFERROR(((K32+L32+M32+N32)/(G32+H32+I32+J32)),"NO APLICA")</f>
        <v>NO APLICA</v>
      </c>
      <c r="W32" s="145"/>
      <c r="X32" s="146"/>
    </row>
    <row r="33" ht="15.75" customHeight="1">
      <c r="E33" s="147"/>
      <c r="F33" s="148">
        <v>0.0</v>
      </c>
      <c r="G33" s="140"/>
      <c r="H33" s="149"/>
      <c r="I33" s="149"/>
      <c r="J33" s="150"/>
      <c r="K33" s="140"/>
      <c r="L33" s="149"/>
      <c r="M33" s="149"/>
      <c r="N33" s="150"/>
      <c r="O33" s="142" t="str">
        <f t="shared" ref="O33:R33" si="3">IFERROR((K33/G33),"NO APLICA")</f>
        <v>NO APLICA</v>
      </c>
      <c r="P33" s="143" t="str">
        <f t="shared" si="3"/>
        <v>NO APLICA</v>
      </c>
      <c r="Q33" s="143" t="str">
        <f t="shared" si="3"/>
        <v>NO APLICA</v>
      </c>
      <c r="R33" s="151" t="str">
        <f t="shared" si="3"/>
        <v>NO APLICA</v>
      </c>
      <c r="S33" s="142" t="str">
        <f t="shared" si="4"/>
        <v>NO APLICA</v>
      </c>
      <c r="T33" s="143" t="str">
        <f t="shared" si="5"/>
        <v>NO APLICA</v>
      </c>
      <c r="U33" s="143" t="str">
        <f t="shared" si="6"/>
        <v>NO APLICA</v>
      </c>
      <c r="V33" s="151" t="str">
        <f t="shared" si="7"/>
        <v>NO APLICA</v>
      </c>
      <c r="W33" s="152"/>
      <c r="X33" s="153"/>
    </row>
    <row r="34" ht="15.75" customHeight="1">
      <c r="E34" s="147"/>
      <c r="F34" s="148">
        <v>0.0</v>
      </c>
      <c r="G34" s="140"/>
      <c r="H34" s="149"/>
      <c r="I34" s="149"/>
      <c r="J34" s="150"/>
      <c r="K34" s="140"/>
      <c r="L34" s="149"/>
      <c r="M34" s="149"/>
      <c r="N34" s="150"/>
      <c r="O34" s="142" t="str">
        <f t="shared" ref="O34:R34" si="8">IFERROR((K34/G34),"NO APLICA")</f>
        <v>NO APLICA</v>
      </c>
      <c r="P34" s="143" t="str">
        <f t="shared" si="8"/>
        <v>NO APLICA</v>
      </c>
      <c r="Q34" s="143" t="str">
        <f t="shared" si="8"/>
        <v>NO APLICA</v>
      </c>
      <c r="R34" s="151" t="str">
        <f t="shared" si="8"/>
        <v>NO APLICA</v>
      </c>
      <c r="S34" s="142" t="str">
        <f t="shared" si="4"/>
        <v>NO APLICA</v>
      </c>
      <c r="T34" s="143" t="str">
        <f t="shared" si="5"/>
        <v>NO APLICA</v>
      </c>
      <c r="U34" s="143" t="str">
        <f t="shared" si="6"/>
        <v>NO APLICA</v>
      </c>
      <c r="V34" s="151" t="str">
        <f t="shared" si="7"/>
        <v>NO APLICA</v>
      </c>
      <c r="W34" s="152"/>
      <c r="X34" s="153"/>
    </row>
    <row r="35" ht="15.75" customHeight="1">
      <c r="E35" s="154"/>
      <c r="F35" s="155"/>
      <c r="G35" s="156"/>
      <c r="H35" s="157"/>
      <c r="I35" s="157"/>
      <c r="J35" s="158"/>
      <c r="K35" s="156"/>
      <c r="L35" s="157"/>
      <c r="M35" s="157"/>
      <c r="N35" s="158"/>
      <c r="O35" s="159" t="str">
        <f t="shared" ref="O35:R35" si="9">IFERROR((K35/G35),"NO APLICA")</f>
        <v>NO APLICA</v>
      </c>
      <c r="P35" s="160" t="str">
        <f t="shared" si="9"/>
        <v>NO APLICA</v>
      </c>
      <c r="Q35" s="160" t="str">
        <f t="shared" si="9"/>
        <v>NO APLICA</v>
      </c>
      <c r="R35" s="161" t="str">
        <f t="shared" si="9"/>
        <v>NO APLICA</v>
      </c>
      <c r="S35" s="159" t="str">
        <f t="shared" si="4"/>
        <v>NO APLICA</v>
      </c>
      <c r="T35" s="160" t="str">
        <f t="shared" si="5"/>
        <v>NO APLICA</v>
      </c>
      <c r="U35" s="160" t="str">
        <f t="shared" si="6"/>
        <v>NO APLICA</v>
      </c>
      <c r="V35" s="161" t="str">
        <f t="shared" si="7"/>
        <v>NO APLICA</v>
      </c>
      <c r="W35" s="162"/>
      <c r="X35" s="163"/>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L11:O11"/>
    <mergeCell ref="P11:S11"/>
    <mergeCell ref="U11:W11"/>
    <mergeCell ref="X11:X12"/>
    <mergeCell ref="V26:X26"/>
    <mergeCell ref="E2:S2"/>
    <mergeCell ref="E3:S3"/>
    <mergeCell ref="E4:S4"/>
    <mergeCell ref="E5:S5"/>
    <mergeCell ref="G10:W10"/>
    <mergeCell ref="B11:B12"/>
    <mergeCell ref="C11:C12"/>
    <mergeCell ref="F30:F31"/>
    <mergeCell ref="G30:J30"/>
    <mergeCell ref="K30:N30"/>
    <mergeCell ref="O30:R30"/>
    <mergeCell ref="S30:V30"/>
    <mergeCell ref="W30:X31"/>
    <mergeCell ref="W32:X32"/>
    <mergeCell ref="W33:X33"/>
    <mergeCell ref="W34:X34"/>
    <mergeCell ref="W35:X35"/>
    <mergeCell ref="D11:F11"/>
    <mergeCell ref="G11:K11"/>
    <mergeCell ref="B14:F14"/>
    <mergeCell ref="C26:E26"/>
    <mergeCell ref="L26:Q26"/>
    <mergeCell ref="E29:X29"/>
    <mergeCell ref="E30:E31"/>
  </mergeCells>
  <conditionalFormatting sqref="G32:J35">
    <cfRule type="containsBlanks" dxfId="0" priority="1">
      <formula>LEN(TRIM(G32))=0</formula>
    </cfRule>
  </conditionalFormatting>
  <conditionalFormatting sqref="H13">
    <cfRule type="cellIs" dxfId="1" priority="2" operator="equal">
      <formula>"NO DISPONIBLE"</formula>
    </cfRule>
  </conditionalFormatting>
  <conditionalFormatting sqref="H14:K18">
    <cfRule type="containsBlanks" dxfId="0" priority="3">
      <formula>LEN(TRIM(H14))=0</formula>
    </cfRule>
  </conditionalFormatting>
  <conditionalFormatting sqref="I13:K13">
    <cfRule type="cellIs" dxfId="1" priority="4" operator="equal">
      <formula>"NO DISPONIBLE"</formula>
    </cfRule>
  </conditionalFormatting>
  <conditionalFormatting sqref="K32:N35">
    <cfRule type="containsBlanks" dxfId="2" priority="5">
      <formula>LEN(TRIM(K32))=0</formula>
    </cfRule>
  </conditionalFormatting>
  <conditionalFormatting sqref="L13">
    <cfRule type="cellIs" dxfId="1" priority="6" operator="equal">
      <formula>"NO DISPONIBLE"</formula>
    </cfRule>
  </conditionalFormatting>
  <conditionalFormatting sqref="L14:O18">
    <cfRule type="containsBlanks" dxfId="2" priority="7">
      <formula>LEN(TRIM(L14))=0</formula>
    </cfRule>
  </conditionalFormatting>
  <conditionalFormatting sqref="M13:O13">
    <cfRule type="cellIs" dxfId="1" priority="8" operator="equal">
      <formula>"NO DISPONIBLE"</formula>
    </cfRule>
  </conditionalFormatting>
  <conditionalFormatting sqref="O32:V35">
    <cfRule type="cellIs" dxfId="3" priority="9" operator="equal">
      <formula>"NO APLICA"</formula>
    </cfRule>
  </conditionalFormatting>
  <conditionalFormatting sqref="O32:V35">
    <cfRule type="cellIs" dxfId="4" priority="10" operator="between">
      <formula>0.7</formula>
      <formula>1.2</formula>
    </cfRule>
  </conditionalFormatting>
  <conditionalFormatting sqref="O32:V35">
    <cfRule type="cellIs" dxfId="5" priority="11" operator="between">
      <formula>0.5</formula>
      <formula>0.7</formula>
    </cfRule>
  </conditionalFormatting>
  <conditionalFormatting sqref="O32:V35">
    <cfRule type="cellIs" dxfId="6" priority="12" operator="lessThan">
      <formula>0.5</formula>
    </cfRule>
  </conditionalFormatting>
  <conditionalFormatting sqref="O32:V35">
    <cfRule type="cellIs" dxfId="6" priority="13" operator="greaterThan">
      <formula>1.2</formula>
    </cfRule>
  </conditionalFormatting>
  <conditionalFormatting sqref="P13">
    <cfRule type="cellIs" dxfId="1" priority="14" operator="equal">
      <formula>"NO DISPONIBLE"</formula>
    </cfRule>
  </conditionalFormatting>
  <conditionalFormatting sqref="P14:S14 W14">
    <cfRule type="cellIs" dxfId="4" priority="15" stopIfTrue="1" operator="equal">
      <formula>"100%"</formula>
    </cfRule>
  </conditionalFormatting>
  <conditionalFormatting sqref="P14:S14 W14">
    <cfRule type="cellIs" dxfId="6" priority="16" stopIfTrue="1" operator="lessThan">
      <formula>0.5</formula>
    </cfRule>
  </conditionalFormatting>
  <conditionalFormatting sqref="P14:S14 W14">
    <cfRule type="cellIs" dxfId="5" priority="17" stopIfTrue="1" operator="between">
      <formula>0.5</formula>
      <formula>0.7</formula>
    </cfRule>
  </conditionalFormatting>
  <conditionalFormatting sqref="P14:S14 W14">
    <cfRule type="cellIs" dxfId="4" priority="18" stopIfTrue="1" operator="between">
      <formula>0.7</formula>
      <formula>1.2</formula>
    </cfRule>
  </conditionalFormatting>
  <conditionalFormatting sqref="P14:S14 W14">
    <cfRule type="cellIs" dxfId="4" priority="19" stopIfTrue="1" operator="greaterThanOrEqual">
      <formula>1.2</formula>
    </cfRule>
  </conditionalFormatting>
  <conditionalFormatting sqref="P14:S14 W14">
    <cfRule type="containsBlanks" dxfId="2" priority="20" stopIfTrue="1">
      <formula>LEN(TRIM(P14))=0</formula>
    </cfRule>
  </conditionalFormatting>
  <conditionalFormatting sqref="Q13:S13">
    <cfRule type="cellIs" dxfId="1" priority="21" operator="equal">
      <formula>"NO DISPONIBLE"</formula>
    </cfRule>
  </conditionalFormatting>
  <conditionalFormatting sqref="T13">
    <cfRule type="cellIs" dxfId="1" priority="22" operator="equal">
      <formula>"NO DISPONIBLE"</formula>
    </cfRule>
  </conditionalFormatting>
  <conditionalFormatting sqref="U13:W13">
    <cfRule type="cellIs" dxfId="1" priority="23" operator="equal">
      <formula>"NO DISPONIBLE"</formula>
    </cfRule>
  </conditionalFormatting>
  <conditionalFormatting sqref="U15:W18">
    <cfRule type="containsBlanks" dxfId="2" priority="24">
      <formula>LEN(TRIM(U15))=0</formula>
    </cfRule>
  </conditionalFormatting>
  <conditionalFormatting sqref="U15:W18">
    <cfRule type="cellIs" dxfId="4" priority="25" stopIfTrue="1" operator="equal">
      <formula>"100%"</formula>
    </cfRule>
  </conditionalFormatting>
  <conditionalFormatting sqref="U15:W18">
    <cfRule type="cellIs" dxfId="6" priority="26" stopIfTrue="1" operator="lessThan">
      <formula>0.5</formula>
    </cfRule>
  </conditionalFormatting>
  <conditionalFormatting sqref="U15:W18">
    <cfRule type="cellIs" dxfId="5" priority="27" stopIfTrue="1" operator="between">
      <formula>0.5</formula>
      <formula>0.7</formula>
    </cfRule>
  </conditionalFormatting>
  <conditionalFormatting sqref="U15:W18">
    <cfRule type="cellIs" dxfId="4" priority="28" stopIfTrue="1" operator="between">
      <formula>0.7</formula>
      <formula>1.2</formula>
    </cfRule>
  </conditionalFormatting>
  <conditionalFormatting sqref="U15:W18">
    <cfRule type="cellIs" dxfId="4" priority="29" stopIfTrue="1" operator="greaterThanOrEqual">
      <formula>1.2</formula>
    </cfRule>
  </conditionalFormatting>
  <conditionalFormatting sqref="U15:W18">
    <cfRule type="containsBlanks" dxfId="2" priority="30" stopIfTrue="1">
      <formula>LEN(TRIM(U15))=0</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29"/>
    <col customWidth="1" min="2" max="2" width="34.71"/>
    <col customWidth="1" min="3" max="26" width="10.71"/>
  </cols>
  <sheetData>
    <row r="1">
      <c r="A1" s="214" t="s">
        <v>234</v>
      </c>
    </row>
    <row r="3" ht="120.0" customHeight="1">
      <c r="A3" s="215" t="s">
        <v>235</v>
      </c>
    </row>
    <row r="5">
      <c r="A5" s="216"/>
      <c r="B5" s="217" t="s">
        <v>236</v>
      </c>
    </row>
    <row r="6">
      <c r="A6" s="218"/>
      <c r="B6" s="217" t="s">
        <v>237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3:B3"/>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2020-03-29T15:30:51Z</dcterms:created>
  <dc:creator>Enrique Eduardo Encalada Sánchez</dc:creator>
</cp:coreProperties>
</file>