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lexa\Downloads\4Tr_eje3\"/>
    </mc:Choice>
  </mc:AlternateContent>
  <xr:revisionPtr revIDLastSave="0" documentId="13_ncr:1_{ABC2E02A-5C46-4AEC-A74A-8FCCCC9AF5A9}" xr6:coauthVersionLast="47" xr6:coauthVersionMax="47" xr10:uidLastSave="{00000000-0000-0000-0000-000000000000}"/>
  <bookViews>
    <workbookView xWindow="-108" yWindow="-108" windowWidth="23256" windowHeight="12456" xr2:uid="{00000000-000D-0000-FFFF-FFFF00000000}"/>
  </bookViews>
  <sheets>
    <sheet name="SEGUIMIENTO 2025" sheetId="6" r:id="rId1"/>
    <sheet name="SEGUIMIENTO 2026" sheetId="4" r:id="rId2"/>
    <sheet name="SEGUIMIENTO 2027" sheetId="5" r:id="rId3"/>
    <sheet name="Instrucciones" sheetId="3" r:id="rId4"/>
  </sheets>
  <definedNames>
    <definedName name="ADFASDF" localSheetId="0">#REF!</definedName>
    <definedName name="ADFASDF">#REF!</definedName>
    <definedName name="_xlnm.Print_Area" localSheetId="0">'SEGUIMIENTO 2025'!$B$1:$X$32</definedName>
    <definedName name="averiguar" localSheetId="0">#REF!</definedName>
    <definedName name="averiguar">#REF!</definedName>
    <definedName name="averiguar2" localSheetId="0">#REF!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6" l="1"/>
  <c r="W17" i="6"/>
  <c r="V17" i="6"/>
  <c r="U17" i="6"/>
  <c r="T17" i="6"/>
  <c r="S17" i="6"/>
  <c r="R17" i="6"/>
  <c r="Q17" i="6"/>
  <c r="P17" i="6"/>
  <c r="W29" i="6"/>
  <c r="W19" i="6"/>
  <c r="W20" i="6"/>
  <c r="W21" i="6"/>
  <c r="W22" i="6"/>
  <c r="W23" i="6"/>
  <c r="W24" i="6"/>
  <c r="W25" i="6"/>
  <c r="W26" i="6"/>
  <c r="W27" i="6"/>
  <c r="W28" i="6"/>
  <c r="W18" i="6"/>
  <c r="V18" i="6"/>
  <c r="U18" i="6"/>
  <c r="V15" i="6"/>
  <c r="V29" i="6"/>
  <c r="V20" i="6"/>
  <c r="V21" i="6"/>
  <c r="V22" i="6"/>
  <c r="V23" i="6"/>
  <c r="V24" i="6"/>
  <c r="V25" i="6"/>
  <c r="V26" i="6"/>
  <c r="V27" i="6"/>
  <c r="V28" i="6"/>
  <c r="V19" i="6"/>
  <c r="W15" i="6"/>
  <c r="U15" i="6"/>
  <c r="T15" i="6"/>
  <c r="S15" i="6"/>
  <c r="R15" i="6"/>
  <c r="Q15" i="6"/>
  <c r="S19" i="6" l="1"/>
  <c r="S20" i="6"/>
  <c r="S21" i="6"/>
  <c r="S22" i="6"/>
  <c r="S23" i="6"/>
  <c r="S24" i="6"/>
  <c r="S25" i="6"/>
  <c r="S26" i="6"/>
  <c r="S27" i="6"/>
  <c r="S28" i="6"/>
  <c r="S29" i="6"/>
  <c r="S16" i="6"/>
  <c r="T44" i="6"/>
  <c r="S44" i="6"/>
  <c r="R44" i="6"/>
  <c r="Q44" i="6"/>
  <c r="P44" i="6"/>
  <c r="O44" i="6"/>
  <c r="N44" i="6"/>
  <c r="M44" i="6"/>
  <c r="T43" i="6"/>
  <c r="S43" i="6"/>
  <c r="R43" i="6"/>
  <c r="Q43" i="6"/>
  <c r="P43" i="6"/>
  <c r="O43" i="6"/>
  <c r="N43" i="6"/>
  <c r="M43" i="6"/>
  <c r="T42" i="6"/>
  <c r="S42" i="6"/>
  <c r="R42" i="6"/>
  <c r="Q42" i="6"/>
  <c r="P42" i="6"/>
  <c r="O42" i="6"/>
  <c r="N42" i="6"/>
  <c r="M42" i="6"/>
  <c r="T41" i="6"/>
  <c r="S41" i="6"/>
  <c r="R41" i="6"/>
  <c r="Q41" i="6"/>
  <c r="P41" i="6"/>
  <c r="O41" i="6"/>
  <c r="N41" i="6"/>
  <c r="M41" i="6"/>
  <c r="T40" i="6"/>
  <c r="S40" i="6"/>
  <c r="R40" i="6"/>
  <c r="Q40" i="6"/>
  <c r="P40" i="6"/>
  <c r="O40" i="6"/>
  <c r="N40" i="6"/>
  <c r="M40" i="6"/>
  <c r="R19" i="6"/>
  <c r="R20" i="6"/>
  <c r="R21" i="6"/>
  <c r="R22" i="6"/>
  <c r="R23" i="6"/>
  <c r="R24" i="6"/>
  <c r="R25" i="6"/>
  <c r="R26" i="6"/>
  <c r="R27" i="6"/>
  <c r="R28" i="6"/>
  <c r="R29" i="6"/>
  <c r="R18" i="6"/>
  <c r="U19" i="6"/>
  <c r="U20" i="6"/>
  <c r="U21" i="6"/>
  <c r="U22" i="6"/>
  <c r="U23" i="6"/>
  <c r="U24" i="6"/>
  <c r="U25" i="6"/>
  <c r="U26" i="6"/>
  <c r="U27" i="6"/>
  <c r="U28" i="6"/>
  <c r="U29" i="6"/>
  <c r="Q19" i="6"/>
  <c r="Q20" i="6"/>
  <c r="Q21" i="6"/>
  <c r="Q22" i="6"/>
  <c r="Q23" i="6"/>
  <c r="Q24" i="6"/>
  <c r="Q25" i="6"/>
  <c r="Q26" i="6"/>
  <c r="Q27" i="6"/>
  <c r="Q28" i="6"/>
  <c r="Q29" i="6"/>
  <c r="Q18" i="6"/>
  <c r="P15" i="6" l="1"/>
  <c r="T18" i="6" l="1"/>
  <c r="T28" i="6"/>
  <c r="T29" i="6"/>
  <c r="T27" i="6" l="1"/>
  <c r="T26" i="6"/>
  <c r="T25" i="6"/>
  <c r="T24" i="6"/>
  <c r="T23" i="6"/>
  <c r="T22" i="6"/>
  <c r="T21" i="6"/>
  <c r="T20" i="6"/>
  <c r="T19" i="6"/>
  <c r="P19" i="6"/>
  <c r="P20" i="6"/>
  <c r="P21" i="6"/>
  <c r="P22" i="6"/>
  <c r="P23" i="6"/>
  <c r="P24" i="6"/>
  <c r="P25" i="6"/>
  <c r="P26" i="6"/>
  <c r="P27" i="6"/>
  <c r="P28" i="6"/>
  <c r="P29" i="6"/>
  <c r="P16" i="6"/>
  <c r="Q16" i="6"/>
  <c r="R16" i="6"/>
  <c r="T16" i="6"/>
  <c r="U16" i="6"/>
  <c r="V16" i="6"/>
  <c r="W16" i="6"/>
  <c r="T16" i="5"/>
  <c r="W16" i="5"/>
  <c r="V16" i="5"/>
  <c r="U16" i="5"/>
  <c r="S16" i="5"/>
  <c r="R16" i="5"/>
  <c r="Q16" i="5"/>
  <c r="P16" i="5"/>
  <c r="T16" i="4"/>
  <c r="W16" i="4"/>
  <c r="V16" i="4"/>
  <c r="U16" i="4"/>
  <c r="S16" i="4"/>
  <c r="R16" i="4"/>
  <c r="Q16" i="4"/>
  <c r="P16" i="4"/>
  <c r="V33" i="5"/>
  <c r="U33" i="5"/>
  <c r="T33" i="5"/>
  <c r="S33" i="5"/>
  <c r="R33" i="5"/>
  <c r="Q33" i="5"/>
  <c r="P33" i="5"/>
  <c r="O33" i="5"/>
  <c r="V32" i="5"/>
  <c r="U32" i="5"/>
  <c r="T32" i="5"/>
  <c r="S32" i="5"/>
  <c r="R32" i="5"/>
  <c r="Q32" i="5"/>
  <c r="P32" i="5"/>
  <c r="O32" i="5"/>
  <c r="V31" i="5"/>
  <c r="U31" i="5"/>
  <c r="T31" i="5"/>
  <c r="S31" i="5"/>
  <c r="R31" i="5"/>
  <c r="Q31" i="5"/>
  <c r="P31" i="5"/>
  <c r="O31" i="5"/>
  <c r="V30" i="5"/>
  <c r="U30" i="5"/>
  <c r="T30" i="5"/>
  <c r="S30" i="5"/>
  <c r="R30" i="5"/>
  <c r="Q30" i="5"/>
  <c r="P30" i="5"/>
  <c r="O30" i="5"/>
  <c r="V33" i="4"/>
  <c r="U33" i="4"/>
  <c r="T33" i="4"/>
  <c r="S33" i="4"/>
  <c r="R33" i="4"/>
  <c r="Q33" i="4"/>
  <c r="P33" i="4"/>
  <c r="O33" i="4"/>
  <c r="V32" i="4"/>
  <c r="U32" i="4"/>
  <c r="T32" i="4"/>
  <c r="S32" i="4"/>
  <c r="R32" i="4"/>
  <c r="Q32" i="4"/>
  <c r="P32" i="4"/>
  <c r="O32" i="4"/>
  <c r="V31" i="4"/>
  <c r="U31" i="4"/>
  <c r="T31" i="4"/>
  <c r="S31" i="4"/>
  <c r="R31" i="4"/>
  <c r="Q31" i="4"/>
  <c r="P31" i="4"/>
  <c r="O31" i="4"/>
  <c r="V30" i="4"/>
  <c r="U30" i="4"/>
  <c r="T30" i="4"/>
  <c r="S30" i="4"/>
  <c r="R30" i="4"/>
  <c r="Q30" i="4"/>
  <c r="P30" i="4"/>
  <c r="O30" i="4"/>
</calcChain>
</file>

<file path=xl/sharedStrings.xml><?xml version="1.0" encoding="utf-8"?>
<sst xmlns="http://schemas.openxmlformats.org/spreadsheetml/2006/main" count="355" uniqueCount="153">
  <si>
    <t>EJE 3: TODOS POR LA PAZ</t>
  </si>
  <si>
    <t>CLAVE Y NOMBRE DEL PPA:</t>
  </si>
  <si>
    <t>NOMBRE DE LA DEPENDENCIA QUE ATIENDE AL PROGRAMA</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</si>
  <si>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</si>
  <si>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</si>
  <si>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</si>
  <si>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</si>
  <si>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</si>
  <si>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ALCANZADA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</si>
  <si>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</si>
  <si>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</si>
  <si>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</si>
  <si>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</si>
  <si>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</si>
  <si>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</si>
  <si>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</si>
  <si>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</si>
  <si>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</si>
  <si>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</si>
  <si>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</si>
  <si>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(DP de la DGPM)</t>
  </si>
  <si>
    <r>
      <rPr>
        <b/>
        <sz val="11"/>
        <color theme="1"/>
        <rFont val="Arial"/>
        <family val="2"/>
      </rPr>
      <t xml:space="preserve">3.X.1 </t>
    </r>
    <r>
      <rPr>
        <sz val="11"/>
        <color theme="1"/>
        <rFont val="Arial"/>
        <family val="2"/>
      </rPr>
      <t>Contribuir a la creación de una sociedad más segura y unida mediante estrategias de prevención de la violencia y el impulso de actividades que fomenten la convivencia y el bienestar social.</t>
    </r>
  </si>
  <si>
    <r>
      <rPr>
        <b/>
        <sz val="11"/>
        <color theme="1"/>
        <rFont val="Arial"/>
        <family val="2"/>
      </rPr>
      <t xml:space="preserve">I_TOD_PAZ: </t>
    </r>
    <r>
      <rPr>
        <sz val="11"/>
        <color theme="1"/>
        <rFont val="Arial"/>
        <family val="2"/>
      </rPr>
      <t xml:space="preserve">Índice de Todos por la Paz. </t>
    </r>
  </si>
  <si>
    <t>Trianual</t>
  </si>
  <si>
    <r>
      <rPr>
        <b/>
        <sz val="11"/>
        <color theme="1"/>
        <rFont val="Arial"/>
        <family val="2"/>
      </rPr>
      <t xml:space="preserve">Unidad de medida del indicador: </t>
    </r>
    <r>
      <rPr>
        <sz val="11"/>
        <color theme="1"/>
        <rFont val="Arial"/>
        <family val="2"/>
      </rPr>
      <t xml:space="preserve">
Porcentaje</t>
    </r>
  </si>
  <si>
    <t>No Aplica</t>
  </si>
  <si>
    <t>EJEMPLO</t>
  </si>
  <si>
    <t>P.</t>
  </si>
  <si>
    <t>Unidad de Medida del Indicador:  
Unidad de Medida de la Variable:</t>
  </si>
  <si>
    <t>Justificacion Trimestral:</t>
  </si>
  <si>
    <t>C.</t>
  </si>
  <si>
    <t>A.</t>
  </si>
  <si>
    <t>ELABORÓ</t>
  </si>
  <si>
    <t>REVISÓ
Dr. Enrique E. Encalada Sánchez
Dirección de Planeación de la DGPM</t>
  </si>
  <si>
    <t>AUTORIZÓ</t>
  </si>
  <si>
    <t>SEGUIMIENTO A LA EJECUCIÓN DEL PRESUPUESTO AUTORIZADO</t>
  </si>
  <si>
    <t>UNIDAD ADMINISTRATIVA</t>
  </si>
  <si>
    <t>PRESUPUESTO A EJERCER POR TRIMESTRE</t>
  </si>
  <si>
    <t xml:space="preserve">PRESUPUESTO EJERCIDO POR TRIMESTRE </t>
  </si>
  <si>
    <t>PORCENTAJE DEL PRESUPUESTO EJERCIDO  POR TRIMESTRE</t>
  </si>
  <si>
    <t>PORCENTAJE DEL PRESUPUESTO ANUAL EJERCIDO</t>
  </si>
  <si>
    <t>FORMATO PARA LA PROGRAMACIÓN, SEGUIMIENTO Y EVALUACIÓN DEL AVANCE EN CUMPLIMIENTO DE METAS Y OBJETIVOS DEL PROGRAMA PRESUPUESTARIO ANUAL 2026</t>
  </si>
  <si>
    <t>AVANCE EN CUMPLIMIENTO DE METAS TRIMESTRAL Y ANUAL ACUMULADO 2026</t>
  </si>
  <si>
    <t>META PROGRAMADA 2026</t>
  </si>
  <si>
    <t>META ALCANZADA 2026</t>
  </si>
  <si>
    <t>PORCENTAJE DE AVANCE TRIMESTRAL 2026</t>
  </si>
  <si>
    <t>PORCENTAJE DE AVANCE TRIMESTRAL ACUMULADO 2026</t>
  </si>
  <si>
    <t>JUSTIFICACION TRIMESTRAL DE AVANCE DE RESULTADOS 2026</t>
  </si>
  <si>
    <t xml:space="preserve">Justificación Trimestral:  
Se considera que no aplica para el primer trimestre del 2026, debido a que es un Índice de nueva creación para el eje 3 Todos por la Paz y que tiene una periodicidad trianual sin línea base y con una meta establecida hasta diciembre 2027, fecha en que se verificará si la meta programada se logró.
</t>
  </si>
  <si>
    <t>PRESUPUESTO ANUAL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</si>
  <si>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</si>
  <si>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</si>
  <si>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</si>
  <si>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</si>
  <si>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</si>
  <si>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</si>
  <si>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</si>
  <si>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</si>
  <si>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ALCANZADA 2027</t>
  </si>
  <si>
    <t>PORCENTAJE DE AVANCE TRIMESTRAL 2027</t>
  </si>
  <si>
    <t>PORCENTAJE DE AVANCE TRIMESTRAL ACUMULADO 2027</t>
  </si>
  <si>
    <t>JUSTIFICACION TRIMESTRAL DE AVANCE DE RESULTADOS 2027</t>
  </si>
  <si>
    <t xml:space="preserve">Justificación Trimestral:  
Se considera que no aplica para el primer trimestre del 2027, debido a que es un Índice de nueva creación para el eje 3 Todos por la Paz y que tiene una periodicidad trianual sin línea base y con una meta establecida hasta diciembre 2027, fecha en que se verificará si la meta programada se logró.
</t>
  </si>
  <si>
    <t>PRESUPUESTO ANUAL AUTORIZADO 2027</t>
  </si>
  <si>
    <t>JUSTIFICACION TRIMESTRAL Y ANUAL DE AVANCE DE RESULTADOS 2027</t>
  </si>
  <si>
    <t>TRIMESTRE 1 2027</t>
  </si>
  <si>
    <t>TRIMESTRE 2 2027</t>
  </si>
  <si>
    <t>TRIMESTRE 3 2027</t>
  </si>
  <si>
    <t>TRIMESTRE 4 2027</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</si>
  <si>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</si>
  <si>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</si>
  <si>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</si>
  <si>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</si>
  <si>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CLAVE Y NOMBRE DEL PPA: E-PPA 3.2 CANCÚN CONTIGO Y SIN VIOLENCIA.</t>
  </si>
  <si>
    <t>NOMBRE DE LA DEPENDENCIA QUE ATIENDE AL PROGRAMA: SECRETARIA MUNICIPAL DE SEGURIDAD CIUDADANA Y TRÁNSITO.</t>
  </si>
  <si>
    <t>Trimestral</t>
  </si>
  <si>
    <t>Actividad</t>
  </si>
  <si>
    <t>Fin
(Dirección de Planeación Municipal )</t>
  </si>
  <si>
    <t>Propósito
(SMSCyT)</t>
  </si>
  <si>
    <t>Componente
(Subsecretaria de Control y Operación)</t>
  </si>
  <si>
    <t>Componente
(Policía de Seguridad Ciudadana)</t>
  </si>
  <si>
    <t>Componente
(Dir. Policía Turística)</t>
  </si>
  <si>
    <t>Componente
(Academia de Policía)</t>
  </si>
  <si>
    <t>Componente
(Dirección del GEAVIG)</t>
  </si>
  <si>
    <r>
      <rPr>
        <b/>
        <sz val="12"/>
        <color theme="1"/>
        <rFont val="Arial"/>
        <family val="2"/>
      </rPr>
      <t xml:space="preserve">3.2.1 </t>
    </r>
    <r>
      <rPr>
        <sz val="12"/>
        <color theme="1"/>
        <rFont val="Arial"/>
        <family val="2"/>
      </rPr>
      <t>Contribuir a una sociedad más segura, cohesionada y pacífica en el municipio de Benito Juárez mediante estrategias de prevención de la violencia, impulso a la convivencia y fortalecimiento del bienestar social.</t>
    </r>
  </si>
  <si>
    <r>
      <rPr>
        <b/>
        <sz val="12"/>
        <color theme="1"/>
        <rFont val="Arial"/>
        <family val="2"/>
      </rPr>
      <t xml:space="preserve">IMPC: </t>
    </r>
    <r>
      <rPr>
        <sz val="12"/>
        <color theme="1"/>
        <rFont val="Arial"/>
        <family val="2"/>
      </rPr>
      <t>Índice Municipal de Paz y Convivencia Ciudadana</t>
    </r>
  </si>
  <si>
    <r>
      <rPr>
        <b/>
        <sz val="12"/>
        <color theme="1"/>
        <rFont val="Arial"/>
        <family val="2"/>
      </rPr>
      <t xml:space="preserve">Unidad de medida del indicador: </t>
    </r>
    <r>
      <rPr>
        <sz val="12"/>
        <color theme="1"/>
        <rFont val="Arial"/>
        <family val="2"/>
      </rPr>
      <t xml:space="preserve">
Porcentaje</t>
    </r>
  </si>
  <si>
    <t>FORMATO PARA LA PROGRAMACIÓN, SEGUIMIENTO Y EVALUACIÓN DEL AVANCE EN CUMPLIMIENTO DE METAS Y OBJETIVOS DEL PROGRAMA PRESUPUESTARIO ANUAL 2025</t>
  </si>
  <si>
    <r>
      <t xml:space="preserve">P. 3.2.1.1 </t>
    </r>
    <r>
      <rPr>
        <sz val="14"/>
        <color rgb="FFFFFFFF"/>
        <rFont val="Arial"/>
        <family val="2"/>
      </rPr>
      <t>La población Benitojuarense, así como la población flotante conserva su patrimonio con ayuda de la prevención, detección, atención e inhibición de factores de violencia y transgresiones con cabal respeto a los Derechos Humanos.</t>
    </r>
  </si>
  <si>
    <r>
      <rPr>
        <b/>
        <sz val="14"/>
        <color theme="0"/>
        <rFont val="Arial"/>
        <family val="2"/>
      </rPr>
      <t>ID (t,t-1):</t>
    </r>
    <r>
      <rPr>
        <sz val="14"/>
        <color theme="0"/>
        <rFont val="Arial"/>
        <family val="2"/>
      </rPr>
      <t xml:space="preserve"> tasa de variación de delitos cometidos contra el patrimonio de la población del MBJ entre dos periodos de tiempo.</t>
    </r>
  </si>
  <si>
    <r>
      <t xml:space="preserve">Unidad de Medida del Indicador:  
</t>
    </r>
    <r>
      <rPr>
        <sz val="14"/>
        <color theme="0"/>
        <rFont val="Arial"/>
        <family val="2"/>
      </rPr>
      <t>Porcentaje</t>
    </r>
    <r>
      <rPr>
        <b/>
        <sz val="14"/>
        <color theme="0"/>
        <rFont val="Arial"/>
        <family val="2"/>
      </rPr>
      <t xml:space="preserve">
Unidad de Medida de la Variable:
</t>
    </r>
    <r>
      <rPr>
        <sz val="14"/>
        <color theme="0"/>
        <rFont val="Arial"/>
        <family val="2"/>
      </rPr>
      <t>Delitos contral el patrimonio</t>
    </r>
  </si>
  <si>
    <r>
      <rPr>
        <b/>
        <sz val="14"/>
        <color rgb="FF000000"/>
        <rFont val="Arial"/>
        <family val="2"/>
      </rPr>
      <t>C. 3.2.1.1.1</t>
    </r>
    <r>
      <rPr>
        <sz val="14"/>
        <color rgb="FF000000"/>
        <rFont val="Arial"/>
        <family val="2"/>
      </rPr>
      <t xml:space="preserve"> Implementación de operativos para mejorar la seguridad ciudadana, con el objetivo de beneficiar a toda la comunidad.</t>
    </r>
  </si>
  <si>
    <r>
      <rPr>
        <b/>
        <sz val="14"/>
        <color rgb="FF000000"/>
        <rFont val="Arial"/>
        <family val="2"/>
      </rPr>
      <t>PODMSC:</t>
    </r>
    <r>
      <rPr>
        <sz val="14"/>
        <color rgb="FF000000"/>
        <rFont val="Arial"/>
        <family val="2"/>
      </rPr>
      <t xml:space="preserve"> Porcentaje de operativos desarrollados para mejorar la seguridad ciudadana.</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</si>
  <si>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Operativos</t>
    </r>
  </si>
  <si>
    <r>
      <rPr>
        <b/>
        <sz val="14"/>
        <color rgb="FF000000"/>
        <rFont val="Arial"/>
        <family val="2"/>
      </rPr>
      <t>A. 3.2.1.1.1.1</t>
    </r>
    <r>
      <rPr>
        <sz val="14"/>
        <color rgb="FF000000"/>
        <rFont val="Arial"/>
        <family val="2"/>
      </rPr>
      <t xml:space="preserve"> Acciones dirigidas a la implementación de buenas prácticas profesionales. </t>
    </r>
  </si>
  <si>
    <r>
      <rPr>
        <b/>
        <sz val="14"/>
        <color rgb="FF000000"/>
        <rFont val="Arial"/>
        <family val="2"/>
      </rPr>
      <t>PADIBPP</t>
    </r>
    <r>
      <rPr>
        <sz val="14"/>
        <color rgb="FF000000"/>
        <rFont val="Arial"/>
        <family val="2"/>
      </rPr>
      <t>: Porcentaje de acciones dirigidas a la implementación de buenas prácticas profesionales. 
Se llevarán a cabo operativos aleatorios en diversos puntos, tanto fijos como itinerantes, donde se desarrollen actividades policiales. Estas acciones incluirán visitas de verificación con el objetivo de supervisar de manera efectiva a los elementos de la Secretaría Municipal de Seguridad Ciudadana y Tránsito (SMSCyT) de Benito Juárez. La implementación de estos operativos busca garantizar la correcta ejecución de las funciones policiales y fortalecer la confianza de la comunidad en sus cuerpos de seguridad.</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</si>
  <si>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Acciones en fomento de la reconstrucción del tejido social.</t>
    </r>
  </si>
  <si>
    <r>
      <t xml:space="preserve">C. 3.2.1.1.2 </t>
    </r>
    <r>
      <rPr>
        <sz val="14"/>
        <color rgb="FF000000"/>
        <rFont val="Arial"/>
        <family val="2"/>
      </rPr>
      <t>Acciones de proximidad social y patrullaje preventivo desplegadas en zonas de atención prioritaria</t>
    </r>
  </si>
  <si>
    <r>
      <rPr>
        <b/>
        <sz val="14"/>
        <color theme="1"/>
        <rFont val="Arial"/>
        <family val="2"/>
      </rPr>
      <t>PAPSPPDZAP</t>
    </r>
    <r>
      <rPr>
        <sz val="14"/>
        <color theme="1"/>
        <rFont val="Arial"/>
        <family val="2"/>
      </rPr>
      <t>:</t>
    </r>
    <r>
      <rPr>
        <sz val="14"/>
        <color rgb="FF000000"/>
        <rFont val="Arial"/>
        <family val="2"/>
      </rPr>
      <t xml:space="preserve"> Porcentaje de acciones de proximidad social y patrullaje preventivo desplegados en zonas de atención prioritarias.</t>
    </r>
  </si>
  <si>
    <r>
      <t xml:space="preserve">A. 3.2.1.1.2.1  </t>
    </r>
    <r>
      <rPr>
        <sz val="14"/>
        <color rgb="FF000000"/>
        <rFont val="Arial"/>
        <family val="2"/>
      </rPr>
      <t>Implementación de actividades integrales para fomentar la inteligencia policial</t>
    </r>
  </si>
  <si>
    <r>
      <rPr>
        <b/>
        <sz val="14"/>
        <color rgb="FF000000"/>
        <rFont val="Arial"/>
        <family val="2"/>
      </rPr>
      <t>PAICIP:</t>
    </r>
    <r>
      <rPr>
        <sz val="14"/>
        <color rgb="FF000000"/>
        <rFont val="Arial"/>
        <family val="2"/>
      </rPr>
      <t xml:space="preserve"> Porcentaje de actividades integrales para crear inteligencia policial.
Elaboración de mapas de incidencia delictiva es clave para entender y abordar los patrones delictivos en nuestra comunidad. Utilizando estadísticas precisas, podemos identificar áreas críticas que necesitan atención, lo que es fundamental para prevenir y detener delitos, creando un entorno más seguro. Además, la verificación aleatoria de placas de vehículos con cámaras de video-vigilancia es una herramienta valiosa para detectar actividades delictivas. Este enfoque proactivo nos ayuda a identificar tendencias y a implementar estrategias efectivas. Para mejorar nuestros esfuerzos, es importante contar con un sistema que integre diversas fuentes de información y establecer mesas de trabajo con líderes de diferentes sectores para desarrollar soluciones colaborativas. También es esencial modernizar el proceso de llenado del Informe Policial Homologado (IPH) para aumentar la eficiencia y la calidad de la información recopilada.</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</si>
  <si>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Actividades integrales para crear inteligencia policial</t>
    </r>
  </si>
  <si>
    <r>
      <t xml:space="preserve">A. 3.2.1.1.2.2 </t>
    </r>
    <r>
      <rPr>
        <sz val="14"/>
        <color rgb="FF000000"/>
        <rFont val="Arial"/>
        <family val="2"/>
      </rPr>
      <t>Operativos de presencia policial para la reducción de la criminalidad</t>
    </r>
  </si>
  <si>
    <r>
      <rPr>
        <b/>
        <sz val="14"/>
        <color rgb="FF000000"/>
        <rFont val="Arial"/>
        <family val="2"/>
      </rPr>
      <t xml:space="preserve">POPPRC: </t>
    </r>
    <r>
      <rPr>
        <sz val="14"/>
        <color rgb="FF000000"/>
        <rFont val="Arial"/>
        <family val="2"/>
      </rPr>
      <t>Porcentaje de opertativos de presencia policial para la reducción de la criminalidad.
Ejecución de recorridos preventivos y patrullajes de proximidad en diversas áreas de la ciudad. Estas actividades se realizarán en comercios, espacios recreativos, lugares de culto y en zonas con alta afluencia de personas, así como en el transporte público. El objetivo es disuadir la ocurrencia de delitos y, al mismo tiempo, fomentar una mejor relación con la comunidad.</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</si>
  <si>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Operativos de presencia policial.</t>
    </r>
  </si>
  <si>
    <r>
      <t xml:space="preserve">C. 3.2.1.1.3 </t>
    </r>
    <r>
      <rPr>
        <sz val="14"/>
        <color rgb="FF000000"/>
        <rFont val="Arial"/>
        <family val="2"/>
      </rPr>
      <t>Servicios de patrullaje turístico, atención ciudadana y prevención del delito brindados en zonas con actividad turística</t>
    </r>
  </si>
  <si>
    <r>
      <rPr>
        <b/>
        <sz val="14"/>
        <color rgb="FF000000"/>
        <rFont val="Arial"/>
        <family val="2"/>
      </rPr>
      <t>PSPTAPDBZT</t>
    </r>
    <r>
      <rPr>
        <sz val="14"/>
        <color rgb="FF000000"/>
        <rFont val="Arial"/>
        <family val="2"/>
      </rPr>
      <t>: Porcentaje de servicios de patrullaje turístico, atención y prevención del delito brindados en zonas con actividad turística.</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</si>
  <si>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Servicios de patrullaje</t>
    </r>
  </si>
  <si>
    <r>
      <rPr>
        <b/>
        <sz val="14"/>
        <color rgb="FF000000"/>
        <rFont val="Arial"/>
        <family val="2"/>
      </rPr>
      <t xml:space="preserve">A. 3.2.1.1.3.1 </t>
    </r>
    <r>
      <rPr>
        <sz val="14"/>
        <color rgb="FF000000"/>
        <rFont val="Arial"/>
        <family val="2"/>
      </rPr>
      <t>Fortalecimiento de operativos de prevención y disuasión con proximidad social enfocados al sector turístico</t>
    </r>
  </si>
  <si>
    <r>
      <rPr>
        <b/>
        <sz val="14"/>
        <color rgb="FF000000"/>
        <rFont val="Arial"/>
        <family val="2"/>
      </rPr>
      <t xml:space="preserve">POPDPSEST: </t>
    </r>
    <r>
      <rPr>
        <sz val="14"/>
        <color rgb="FF000000"/>
        <rFont val="Arial"/>
        <family val="2"/>
      </rPr>
      <t>Porcentaje de operativos de prevención y disuasión con proximidad social enfocados al sector turístico. 
Operativo de prevención y vigilancia en toda la Zona Hotelera, abarcando playas, bares, discotecas, comercios, vehículos de transporte público, ciclovías, el camellón central y áreas de ejercicio, así como en las zonas donde se llevan a cabo obras de construcción</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</si>
  <si>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Operativos  con proximidad social</t>
    </r>
  </si>
  <si>
    <r>
      <rPr>
        <b/>
        <sz val="14"/>
        <color rgb="FF000000"/>
        <rFont val="Arial"/>
        <family val="2"/>
      </rPr>
      <t>A. 3.2.1.1.3.2</t>
    </r>
    <r>
      <rPr>
        <sz val="14"/>
        <color rgb="FF000000"/>
        <rFont val="Arial"/>
        <family val="2"/>
      </rPr>
      <t xml:space="preserve"> Acciones de prevención del delito con enfoque de derechos humanos, perspectiva de género y corresponsabilidad ciudadana realizadas.</t>
    </r>
  </si>
  <si>
    <r>
      <rPr>
        <b/>
        <sz val="14"/>
        <color rgb="FF000000"/>
        <rFont val="Arial"/>
        <family val="2"/>
      </rPr>
      <t xml:space="preserve">PAPDR: </t>
    </r>
    <r>
      <rPr>
        <sz val="14"/>
        <color rgb="FF000000"/>
        <rFont val="Arial"/>
        <family val="2"/>
      </rPr>
      <t xml:space="preserve">Porcentaje de acciones de prevención del delito con enfoque de derechos humanos y perspectiva de genero realizadas. </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</si>
  <si>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 xml:space="preserve">Programas Integrales de prevención del delito con enfoque en derechos humanos y perspectiva de genero. </t>
    </r>
  </si>
  <si>
    <r>
      <t xml:space="preserve">C. 3.2.1.1.4 </t>
    </r>
    <r>
      <rPr>
        <sz val="14"/>
        <color rgb="FF000000"/>
        <rFont val="Arial"/>
        <family val="2"/>
      </rPr>
      <t>Capacitación continua y especializada para el personal de la SMSCyT de Benito Juárez.</t>
    </r>
  </si>
  <si>
    <r>
      <rPr>
        <b/>
        <sz val="14"/>
        <color rgb="FF000000"/>
        <rFont val="Arial"/>
        <family val="2"/>
      </rPr>
      <t xml:space="preserve">PCCEPSMSCYT: </t>
    </r>
    <r>
      <rPr>
        <sz val="14"/>
        <color rgb="FF000000"/>
        <rFont val="Arial"/>
        <family val="2"/>
      </rPr>
      <t xml:space="preserve">Porcentaje de capacitaciones continua y especializada para el personal de la SMSCyT de Benito Juárez. </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</si>
  <si>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Capacitaciones al personal policial</t>
    </r>
  </si>
  <si>
    <r>
      <rPr>
        <b/>
        <sz val="14"/>
        <color rgb="FF000000"/>
        <rFont val="Arial"/>
        <family val="2"/>
      </rPr>
      <t xml:space="preserve">A. 3.2.1.1.4.1 </t>
    </r>
    <r>
      <rPr>
        <sz val="14"/>
        <color rgb="FF000000"/>
        <rFont val="Arial"/>
        <family val="2"/>
      </rPr>
      <t>Formación Inicial para el personal en activo y aspirantes a policía municipal.</t>
    </r>
  </si>
  <si>
    <r>
      <rPr>
        <b/>
        <sz val="14"/>
        <color rgb="FF000000"/>
        <rFont val="Arial"/>
        <family val="2"/>
      </rPr>
      <t>PCFIR</t>
    </r>
    <r>
      <rPr>
        <sz val="14"/>
        <color rgb="FF000000"/>
        <rFont val="Arial"/>
        <family val="2"/>
      </rPr>
      <t>: Porcentaje de capacitación de formación Inicial realizadas.</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</si>
  <si>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Capacitaciones al personal policial</t>
    </r>
  </si>
  <si>
    <r>
      <rPr>
        <b/>
        <sz val="14"/>
        <color rgb="FF000000"/>
        <rFont val="Arial"/>
        <family val="2"/>
      </rPr>
      <t>C. 3.2.1.1.5</t>
    </r>
    <r>
      <rPr>
        <sz val="14"/>
        <color rgb="FF000000"/>
        <rFont val="Arial"/>
        <family val="2"/>
      </rPr>
      <t>.Servicios especializados de atención, prevención y canalización ante casos de violencia familiar y de género brindados a la población del municipio de Benito Juárez</t>
    </r>
  </si>
  <si>
    <r>
      <rPr>
        <b/>
        <sz val="14"/>
        <color rgb="FF000000"/>
        <rFont val="Arial"/>
        <family val="2"/>
      </rPr>
      <t>PSEAPCCVFG</t>
    </r>
    <r>
      <rPr>
        <sz val="14"/>
        <color rgb="FF000000"/>
        <rFont val="Arial"/>
        <family val="2"/>
      </rPr>
      <t>: Porcentaje de servicios especializados de antención, prevención y canalización ante casos de violencia failiar y de genéro</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</si>
  <si>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Acciones integrales contra la violencia familiar y de género</t>
    </r>
  </si>
  <si>
    <r>
      <rPr>
        <b/>
        <sz val="14"/>
        <color rgb="FF000000"/>
        <rFont val="Arial"/>
        <family val="2"/>
      </rPr>
      <t xml:space="preserve">A. 3.2.1.1.5.1 </t>
    </r>
    <r>
      <rPr>
        <sz val="14"/>
        <color rgb="FF000000"/>
        <rFont val="Arial"/>
        <family val="2"/>
      </rPr>
      <t>Ejecución de acciones de prevención de la violencia familiar y de género.</t>
    </r>
  </si>
  <si>
    <r>
      <rPr>
        <b/>
        <sz val="14"/>
        <color rgb="FF000000"/>
        <rFont val="Arial"/>
        <family val="2"/>
      </rPr>
      <t>PAPVFGR:</t>
    </r>
    <r>
      <rPr>
        <sz val="14"/>
        <color rgb="FF000000"/>
        <rFont val="Arial"/>
        <family val="2"/>
      </rPr>
      <t xml:space="preserve"> Porcentaje de acciones de prevención de la violencia familiar y de género realizadas.
Mesas de diálogo para la atención interinstitucional a las víctimas de violencia de género; base de datos y análisis de incidencia de violencia contra las mujeres; y módulos Itinerantes para la atención a la violencia contra las mujeres.</t>
    </r>
  </si>
  <si>
    <r>
      <t xml:space="preserve">Unidad de Medida del Indicador:  
</t>
    </r>
    <r>
      <rPr>
        <sz val="14"/>
        <color theme="1"/>
        <rFont val="Arial"/>
        <family val="2"/>
      </rPr>
      <t>Porcentaje</t>
    </r>
    <r>
      <rPr>
        <b/>
        <sz val="14"/>
        <color theme="1"/>
        <rFont val="Arial"/>
        <family val="2"/>
      </rPr>
      <t xml:space="preserve">
Unidad de Medida de la Variable:
</t>
    </r>
    <r>
      <rPr>
        <sz val="14"/>
        <color theme="1"/>
        <rFont val="Arial"/>
        <family val="2"/>
      </rPr>
      <t xml:space="preserve">Acciones de prevención de la violencia familiar y de género </t>
    </r>
  </si>
  <si>
    <r>
      <rPr>
        <b/>
        <sz val="12"/>
        <rFont val="Arial"/>
        <family val="2"/>
      </rPr>
      <t xml:space="preserve">Justificación Trimestral:  </t>
    </r>
    <r>
      <rPr>
        <sz val="12"/>
        <rFont val="Arial"/>
        <family val="2"/>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primer trimestre la meta realizada se consideró igual a la programada debido a que los indicadores no han tenido actualizaciones.</t>
    </r>
  </si>
  <si>
    <t>PRESUPUESTO ANUAL AUTORIZADO 2025</t>
  </si>
  <si>
    <t>JUSTIFICACION TRIMESTRAL Y ANUAL DE AVANCE DE RESULTADOS 2025</t>
  </si>
  <si>
    <t>TRIMESTRE 1 2025</t>
  </si>
  <si>
    <t>TRIMESTRE 2 2025</t>
  </si>
  <si>
    <t>TRIMESTRE 3 2025</t>
  </si>
  <si>
    <t>TRIMESTRE 4 2025</t>
  </si>
  <si>
    <t>Oficina del Secretario Municipal de Seguridad Ciudadana y Tránsito</t>
  </si>
  <si>
    <t>-</t>
  </si>
  <si>
    <t>Se han optimizado los recursos para asi cumplir con los objetivos</t>
  </si>
  <si>
    <t>Dirección Administrativa</t>
  </si>
  <si>
    <t>Dirección de Seguridad Ciudadana</t>
  </si>
  <si>
    <t>Dirección General de la Policía Auxiliar</t>
  </si>
  <si>
    <t>Dirección de la Policía de Tránsito Municipal</t>
  </si>
  <si>
    <r>
      <rPr>
        <b/>
        <sz val="12"/>
        <rFont val="Arial"/>
        <family val="2"/>
      </rPr>
      <t>Meta Trimestral</t>
    </r>
    <r>
      <rPr>
        <sz val="12"/>
        <rFont val="Arial"/>
        <family val="2"/>
      </rPr>
      <t xml:space="preserve">
Durante el cuarto trimestre, la tasa de variación de los delitos cometidos contra el patrimonio en el municipio de Benito Juárez muestra un avance favorable. Este comportamiento refleja una disminución en la incidencia delictiva del -2.91 % con respecto a la cifra proyectada, lo que evidencia un decremento en el número de delitos registrados. En términos absolutos, se contabilizaron 3,170 delitos contra el patrimonio, en comparación con los 3,265 delitos estimados para el periodo. La información utilizada proviene del Secretariado Ejecutivo del Sistema Nacional de Seguridad Pública (SESNSP).
</t>
    </r>
    <r>
      <rPr>
        <b/>
        <sz val="12"/>
        <rFont val="Arial"/>
        <family val="2"/>
      </rPr>
      <t>Meta Anual</t>
    </r>
    <r>
      <rPr>
        <sz val="12"/>
        <rFont val="Arial"/>
        <family val="2"/>
      </rPr>
      <t xml:space="preserve">
La tasa de variación anual de los delitos cometidos contra el patrimonio en el municipio de Benito Juárez se determinó con base en la información emitida por el Secretariado Ejecutivo del Sistema Nacional de Seguridad Pública (SESNSP). Para este análisis, se compararon los 3,170 delitos reportados en el cuarto trimestre con la meta anual establecida de 13,066 delitos, obteniéndose un decremento del -4.78 %. No obstante, es importante precisar que el avance anual no puede calcularse de forma acumulativa, debido a que este indicador es de carácter no acumulativo, conforme a lo establecido en la Guía para la Integración y Rendición de Informes de Avance de Gestión Financiera de la ASEQROO. 
</t>
    </r>
    <r>
      <rPr>
        <b/>
        <sz val="12"/>
        <rFont val="Arial"/>
        <family val="2"/>
      </rPr>
      <t xml:space="preserve">Nota Importante
</t>
    </r>
    <r>
      <rPr>
        <sz val="12"/>
        <rFont val="Arial"/>
        <family val="2"/>
      </rPr>
      <t>Los datos proporcionados por el Secretariado Ejecutivo del Sistema Nacional de Seguridad Pública (SESNSP) corresponden a cifras publicadas con un desfase aproximado de un mes. La información más reciente disponible comprende hasta noviembre de 2025. Para mayor referencia, puede consultarse el siguiente enlace:
https://drive.google.com/file/d/1eeQ5TvYR_8YWMSX2ttojCdLBUuwCwKp7/view</t>
    </r>
  </si>
  <si>
    <r>
      <rPr>
        <b/>
        <sz val="12"/>
        <rFont val="Arial"/>
        <family val="2"/>
      </rPr>
      <t>Meta Trimestral</t>
    </r>
    <r>
      <rPr>
        <sz val="12"/>
        <rFont val="Arial"/>
        <family val="2"/>
      </rPr>
      <t xml:space="preserve">
Durante el trimestre que se informa, la meta programada para este componente fue la realización de 542 operativos orientados al fortalecimiento de la seguridad ciudadana en el municipio, con el propósito de salvaguardar la integridad y el bienestar de la población. En el periodo reportado se ejecutaron 918 operativos, lo que representa un cumplimiento del 169.37 % respecto a la meta establecida. Este resultado deriva, principalmente, de la intensificación de las acciones operativas implementadas para atender rezagos identificados en trimestres anteriores, fortaleciendo así el avance en el cumplimiento del objetivo anual.
</t>
    </r>
    <r>
      <rPr>
        <b/>
        <sz val="12"/>
        <rFont val="Arial"/>
        <family val="2"/>
      </rPr>
      <t>Meta Anual</t>
    </r>
    <r>
      <rPr>
        <sz val="12"/>
        <rFont val="Arial"/>
        <family val="2"/>
      </rPr>
      <t xml:space="preserve">
La meta anual contempla la ejecución de 2,176 operativos enfocados en la prevención del delito y el fortalecimiento de la seguridad pública. Al cierre del trimestre reportado, se han llevado a cabo 2,524 operativos, de los cuales 918 corresponden al presente trimestre, alcanzando un cumplimiento acumulado del 115.99 % en relación con la meta anual programada. Este desempeño evidencia un avance favorable y consistente en la implementación de las acciones institucionales previstas para el ejercicio fiscal.</t>
    </r>
  </si>
  <si>
    <r>
      <rPr>
        <b/>
        <sz val="12"/>
        <rFont val="Arial"/>
        <family val="2"/>
      </rPr>
      <t>Meta trimestral</t>
    </r>
    <r>
      <rPr>
        <sz val="12"/>
        <rFont val="Arial"/>
        <family val="2"/>
      </rPr>
      <t xml:space="preserve">
Durante el trimestre en evaluación, se estableció como meta la realización de 553 acciones orientadas a la implementación de buenas prácticas policiales. En este periodo se ejecutaron 320 acciones, lo que representa un nivel de cumplimiento del 57.87%. Este resultado obedece principalmente a la necesidad de reforzar otras áreas operativas derivado de las actividades propias de la temporada decembrina, lo cual impactó en la capacidad operativa prevista para este componente.
</t>
    </r>
    <r>
      <rPr>
        <b/>
        <sz val="12"/>
        <rFont val="Arial"/>
        <family val="2"/>
      </rPr>
      <t>Meta anual</t>
    </r>
    <r>
      <rPr>
        <sz val="12"/>
        <rFont val="Arial"/>
        <family val="2"/>
      </rPr>
      <t xml:space="preserve">
La meta anual considera la ejecución de 2,202 acciones enfocadas en el fortalecimiento de las buenas prácticas profesionales. Al cierre del periodo que se informa, se han realizado 2,182 acciones a lo largo del año, de las cuales 320 corresponden al trimestre en análisis. Esto representa un avance acumulado del 99.09% con respecto a la meta anual programada. Dicho avance evidencia un progreso constante y sostenido en el cumplimiento de los objetivos establecidos, así como el compromiso institucional y la eficiencia en la ejecución de las acciones planeadas.</t>
    </r>
  </si>
  <si>
    <r>
      <rPr>
        <b/>
        <sz val="12"/>
        <rFont val="Arial"/>
        <family val="2"/>
      </rPr>
      <t>Meta trimestral</t>
    </r>
    <r>
      <rPr>
        <sz val="12"/>
        <rFont val="Arial"/>
        <family val="2"/>
      </rPr>
      <t xml:space="preserve">
Este componente estableció como meta trimestral la ejecución de 2,208 acciones de proximidad social y patrullaje preventivo en zonas de atención prioritaria. Durante el periodo que se informa, se realizaron en su totalidad las 2,208 acciones programadas, lo que representa un nivel de cumplimiento del 100% con respecto a la meta proyectada para el trimestre.
</t>
    </r>
    <r>
      <rPr>
        <b/>
        <sz val="12"/>
        <rFont val="Arial"/>
        <family val="2"/>
      </rPr>
      <t xml:space="preserve">
Meta anual
</t>
    </r>
    <r>
      <rPr>
        <sz val="12"/>
        <rFont val="Arial"/>
        <family val="2"/>
      </rPr>
      <t>La meta anual considera la realización de 8,760 acciones de proximidad social y patrullaje preventivo desplegadas en zonas de atención prioritaria. Al cierre del periodo reportado, se han ejecutado 8,779 acciones a lo largo del ejercicio, de las cuales 2,208 corresponden al trimestre en análisis. Lo anterior representa un cumplimiento acumulado del 100.22% respecto a la meta anual establecida, reflejando un avance significativo y el logro del objetivo previsto para el cierre del ejercicio fiscal.</t>
    </r>
  </si>
  <si>
    <r>
      <rPr>
        <b/>
        <sz val="12"/>
        <rFont val="Arial"/>
        <family val="2"/>
      </rPr>
      <t>Meta trimestral</t>
    </r>
    <r>
      <rPr>
        <sz val="12"/>
        <rFont val="Arial"/>
        <family val="2"/>
      </rPr>
      <t xml:space="preserve">
Durante el trimestre que se informa, se estableció como meta para este componente la realización de 360 actividades integrales orientadas al fortalecimiento de la inteligencia policial. En dicho periodo se ejecutaron 465 acciones, lo que representa un nivel de cumplimiento del 129.17% con respecto a la meta trimestral programada. Este resultado evidencia una capacidad operativa superior a la prevista y una ejecución eficiente de las actividades planificadas.
</t>
    </r>
    <r>
      <rPr>
        <b/>
        <sz val="12"/>
        <rFont val="Arial"/>
        <family val="2"/>
      </rPr>
      <t>Meta anual</t>
    </r>
    <r>
      <rPr>
        <sz val="12"/>
        <rFont val="Arial"/>
        <family val="2"/>
      </rPr>
      <t xml:space="preserve">
La meta anual considera la ejecución de 1,140 actividades integrales destinadas a fomentar la inteligencia policial. Al cierre del periodo reportado, se han realizado 1,461 actividades a lo largo del ejercicio, de las cuales 465 corresponden al trimestre en análisis. Lo anterior representa un cumplimiento acumulado del 128.16% respecto a la meta anual establecida, reflejando un desempeño favorable y un avance significativo en el logro de los objetivos institucionales.</t>
    </r>
  </si>
  <si>
    <r>
      <rPr>
        <b/>
        <sz val="12"/>
        <rFont val="Arial"/>
        <family val="2"/>
      </rPr>
      <t>Meta trimestral</t>
    </r>
    <r>
      <rPr>
        <sz val="12"/>
        <rFont val="Arial"/>
        <family val="2"/>
      </rPr>
      <t xml:space="preserve">
Este indicador estableció como meta trimestral la ejecución de 2,754 operativos de presencia policial. Durante el trimestre que se informa, se llevaron a cabo 2,853 operativos, lo que representa un nivel de cumplimiento del 103.59% con respecto a la meta proyectada para el periodo.
</t>
    </r>
    <r>
      <rPr>
        <b/>
        <sz val="12"/>
        <rFont val="Arial"/>
        <family val="2"/>
      </rPr>
      <t>Meta anual</t>
    </r>
    <r>
      <rPr>
        <sz val="12"/>
        <rFont val="Arial"/>
        <family val="2"/>
      </rPr>
      <t xml:space="preserve">
La meta anual considera la realización de 10,950 operativos de presencia policial. Al cierre del periodo reportado, se han ejecutado 10,896 operativos a lo largo del ejercicio, de los cuales 2,853 corresponden al trimestre en análisis. Esto representa un cumplimiento acumulado del 99.51% respecto a la meta anual establecida, evidenciando un avance prácticamente total hacia el logro del objetivo programado.</t>
    </r>
  </si>
  <si>
    <r>
      <rPr>
        <b/>
        <sz val="12"/>
        <rFont val="Arial"/>
        <family val="2"/>
      </rPr>
      <t>Meta trimestral</t>
    </r>
    <r>
      <rPr>
        <sz val="12"/>
        <rFont val="Arial"/>
        <family val="2"/>
      </rPr>
      <t xml:space="preserve">
Durante el trimestre que se informa, se estableció como meta para este componente la realización de 364 patrullajes turísticos, acciones de atención ciudadana y actividades de prevención del delito en zonas con actividad turística. En dicho periodo se llevaron a cabo 372 patrullajes, lo que representa un nivel de cumplimiento del 102.20% con respecto a la meta trimestral programada.
</t>
    </r>
    <r>
      <rPr>
        <b/>
        <sz val="12"/>
        <rFont val="Arial"/>
        <family val="2"/>
      </rPr>
      <t xml:space="preserve">Meta anual
</t>
    </r>
    <r>
      <rPr>
        <sz val="12"/>
        <rFont val="Arial"/>
        <family val="2"/>
      </rPr>
      <t>La meta anual considera la ejecución de 1,460 patrullajes turísticos, acciones de atención ciudadana y actividades de prevención del delito en zonas con actividad turística. Al cierre del periodo reportado, se han realizado 1,461 patrullajes a lo largo del ejercicio, de los cuales 372 corresponden al trimestre en análisis. Lo anterior representa un cumplimiento acumulado del 100.07% respecto a la meta anual establecida, reflejando el logro del objetivo programado para el cierre del ejercicio.</t>
    </r>
  </si>
  <si>
    <r>
      <rPr>
        <b/>
        <sz val="12"/>
        <rFont val="Arial"/>
        <family val="2"/>
      </rPr>
      <t>Meta trimestral</t>
    </r>
    <r>
      <rPr>
        <sz val="12"/>
        <rFont val="Arial"/>
        <family val="2"/>
      </rPr>
      <t xml:space="preserve">
Durante el trimestre que se informa, se estableció como meta para este componente la ejecución de 728 operativos de prevención y disuasión con proximidad social, enfocados al sector turístico. En dicho periodo se llevaron a cabo 745 operativos, lo que representa un nivel de cumplimiento del 102.34% con respecto a la meta trimestral programada.
</t>
    </r>
    <r>
      <rPr>
        <b/>
        <sz val="12"/>
        <rFont val="Arial"/>
        <family val="2"/>
      </rPr>
      <t>Meta anual</t>
    </r>
    <r>
      <rPr>
        <sz val="12"/>
        <rFont val="Arial"/>
        <family val="2"/>
      </rPr>
      <t xml:space="preserve">
La meta anual considera la realización de 2,932 operativos de prevención y disuasión con proximidad social, orientados al sector turístico. Al cierre del periodo reportado, se han ejecutado 2,919 operativos a lo largo del ejercicio. Lo anterior representa un cumplimiento acumulado del 99.56% respecto a la meta anual establecida, evidenciando un avance prácticamente total hacia el logro del objetivo programado.</t>
    </r>
  </si>
  <si>
    <r>
      <rPr>
        <b/>
        <sz val="12"/>
        <rFont val="Arial"/>
        <family val="2"/>
      </rPr>
      <t>Meta trimestral:</t>
    </r>
    <r>
      <rPr>
        <sz val="12"/>
        <rFont val="Arial"/>
        <family val="2"/>
      </rPr>
      <t xml:space="preserve">
Este indicador tiene como meta trimestral 1 acción de prevención del delito con enfoque de derechos humanos, perspectiva de género y corresponsabilidad ciudadana. En este trimestre se realizó la actividad que se tenia programada. Obteniendo un porcentaje de cumplimiento del 100%, con respecto a la meta proyectada ene le trimestre.
</t>
    </r>
    <r>
      <rPr>
        <b/>
        <sz val="12"/>
        <rFont val="Arial"/>
        <family val="2"/>
      </rPr>
      <t>Meta anual:</t>
    </r>
    <r>
      <rPr>
        <sz val="12"/>
        <rFont val="Arial"/>
        <family val="2"/>
      </rPr>
      <t xml:space="preserve">
Tiene como meta anual la realización de 04 acciones de prevención del delito con enfoque de derechos humanos, perspectiva de género y corresponsabilidad ciudadana. Hasta la fecha, se han realizado 04 acciones de prevención del delito en el transcurso del año, y en este trimestre especifico se llevó a cabo una actividad, alcanzando un cumplimiento acumulado del 100%, respecto a la meta anual.</t>
    </r>
  </si>
  <si>
    <r>
      <rPr>
        <b/>
        <sz val="12"/>
        <rFont val="Arial"/>
        <family val="2"/>
      </rPr>
      <t>Meta trimestral</t>
    </r>
    <r>
      <rPr>
        <sz val="12"/>
        <rFont val="Arial"/>
        <family val="2"/>
      </rPr>
      <t xml:space="preserve">
Durante el trimestre que se informa, se estableció como meta para este componente la realización de 160 capacitaciones continuas y especializadas dirigidas al personal de la Secretaría Municipal de Seguridad Ciudadana y Tránsito (SMSCyT) de Benito Juárez. En dicho periodo se llevaron a cabo 261 capacitaciones, lo que representa un nivel de cumplimiento del 163.13% respecto a la meta trimestral programada. El sobrecumplimiento se deriva de la optimización en la programación y ejecución de las actividades de capacitación durante el periodo evaluado.
</t>
    </r>
    <r>
      <rPr>
        <b/>
        <sz val="12"/>
        <rFont val="Arial"/>
        <family val="2"/>
      </rPr>
      <t>Meta anual</t>
    </r>
    <r>
      <rPr>
        <sz val="12"/>
        <rFont val="Arial"/>
        <family val="2"/>
      </rPr>
      <t xml:space="preserve">
La meta anual contempla la capacitación de 1,590 elementos adscritos a la SMSCyT de Benito Juárez. Al cierre del periodo reportado, se han capacitado 1,055 elementos a lo largo del ejercicio, de los cuales 261 corresponden al trimestre en análisis, alcanzando un avance acumulado del 66.35% respecto a la meta anual establecida. Este resultado obedece principalmente a contratiempos en los procesos de reclutamiento de personal; no obstante, se prevé que para el siguiente ejercicio fiscal se optimicen dichos procesos, lo que permitirá mejorar el desempeño y avanzar de manera más eficiente en el cumplimiento de la meta anual.</t>
    </r>
  </si>
  <si>
    <r>
      <rPr>
        <b/>
        <sz val="12"/>
        <rFont val="Arial"/>
        <family val="2"/>
      </rPr>
      <t>Meta trimestral</t>
    </r>
    <r>
      <rPr>
        <sz val="12"/>
        <rFont val="Arial"/>
        <family val="2"/>
      </rPr>
      <t xml:space="preserve">
Durante el trimestre que se informa, se estableció como meta para esta actividad la realización de 65 servicios especializados de atención, prevención y canalización ante casos de violencia familiar y de género, dirigidos a la población del municipio de Benito Juárez, con el objetivo de contribuir al bienestar y la protección de la comunidad. En dicho periodo se ejecutaron 117 servicios especializados, lo que representa un nivel de cumplimiento del 180% respecto a la meta trimestral programada. Este sobrecumplimiento refleja un incremento en la demanda y en la capacidad de atención durante el periodo evaluado.
</t>
    </r>
    <r>
      <rPr>
        <b/>
        <sz val="12"/>
        <rFont val="Arial"/>
        <family val="2"/>
      </rPr>
      <t>Meta anual</t>
    </r>
    <r>
      <rPr>
        <sz val="12"/>
        <rFont val="Arial"/>
        <family val="2"/>
      </rPr>
      <t xml:space="preserve">
La meta anual contempla la realización de 150 servicios especializados de atención, prevención y canalización ante casos de violencia familiar y de género. Al cierre del periodo reportado, se han llevado a cabo 152 servicios a lo largo del ejercicio, alcanzando un cumplimiento acumulado del 101.33% respecto a la meta anual establecida, lo que evidencia el logro del objetivo programado y un desempeño favorable en la atención de esta problemática social.</t>
    </r>
  </si>
  <si>
    <r>
      <rPr>
        <b/>
        <sz val="12"/>
        <rFont val="Arial"/>
        <family val="2"/>
      </rPr>
      <t>Meta trimestral:</t>
    </r>
    <r>
      <rPr>
        <sz val="12"/>
        <rFont val="Arial"/>
        <family val="2"/>
      </rPr>
      <t xml:space="preserve">
Durante el trimestre que se informa, el componente de servicios especializados de atención, prevención y canalización ante casos de violencia familiar y de género tuvo una meta programada de 365 servicios, de los cuales se realizaron 102, lo que representa un cumplimiento del 27.95%.
</t>
    </r>
    <r>
      <rPr>
        <b/>
        <sz val="12"/>
        <rFont val="Arial"/>
        <family val="2"/>
      </rPr>
      <t>Meta anual:</t>
    </r>
    <r>
      <rPr>
        <sz val="12"/>
        <rFont val="Arial"/>
        <family val="2"/>
      </rPr>
      <t xml:space="preserve">
Este indicador tiene como meta anual la realización de 1,465 servicios especializados de atención, prevención y canalización ante casos de violencia familiar y de género brindados a la población del municipio de Benito Juárez. Hasta la fecha, se han realizado 445 servicios en el transcurso del año, y en este trimestre en específico se llevaron a cabo 102 servicios, alcanzando un avance acumulado del 30.38%, respecto a la meta anual.
Este resultado se debió principalmente a la variabilidad en la demanda efectiva de este tipo de servicios, la cual depende de la detección y canalización de casos por parte de la ciudadanía y de instancias vinculadas, así como a la naturaleza especializada de la atención, que prioriza la calidad, confidencialidad y seguimiento de cada caso. No obstante, se mantienen acciones de coordinación y fortalecimiento operativo para incrementar la cobertura en los siguientes periodos.</t>
    </r>
  </si>
  <si>
    <r>
      <rPr>
        <b/>
        <sz val="12"/>
        <rFont val="Arial"/>
        <family val="2"/>
      </rPr>
      <t>Meta trimestral:</t>
    </r>
    <r>
      <rPr>
        <sz val="12"/>
        <rFont val="Arial"/>
        <family val="2"/>
      </rPr>
      <t xml:space="preserve">
Este indicador tiene como meta trimestral 94 acciones de prevención de la violencia familiar y de género. En este trimestre se realizaron 102 de las programadas, lo que representa un cumplimiento del108.51% en relación con la meta establecida.
</t>
    </r>
    <r>
      <rPr>
        <b/>
        <sz val="12"/>
        <rFont val="Arial"/>
        <family val="2"/>
      </rPr>
      <t xml:space="preserve">Meta anual:
</t>
    </r>
    <r>
      <rPr>
        <sz val="12"/>
        <rFont val="Arial"/>
        <family val="2"/>
      </rPr>
      <t xml:space="preserve">Tiene como meta anual la realización de 378 acciones de prevención de la violencia familiar y de género. Hasta la fecha, se han realizado 378 acciones de prevención en el transcurso del año, y en este trimestre es especifico se llevaron a cabo 102 acciones, alcanzando un cumplimiento acumulado del 100%, respecto a la meta anual.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</si>
</sst>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0" x14ac:knownFonts="1">
    <font>
      <sz val="11"/>
      <color theme="1"/>
      <name val="Calibri"/>
      <family val="2"/>
      <scheme val="minor"/>
    </font>
    <font>
      <sz val="11"/>
      <color theme="1"/>
      <name val="Arial"/>
      <family val="2"/>
    </font>
    <font>
      <sz val="11"/>
      <color theme="1"/>
      <name val="Arial"/>
      <family val="2"/>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b/>
      <sz val="24"/>
      <color theme="0"/>
      <name val="Arial"/>
      <family val="2"/>
    </font>
    <font>
      <sz val="11"/>
      <name val="Arial"/>
      <family val="2"/>
    </font>
    <font>
      <sz val="11"/>
      <color theme="1"/>
      <name val="Calibri"/>
      <family val="2"/>
      <scheme val="minor"/>
    </font>
    <font>
      <b/>
      <sz val="12"/>
      <color theme="1"/>
      <name val="Calibri"/>
      <family val="2"/>
      <scheme val="minor"/>
    </font>
    <font>
      <b/>
      <sz val="14"/>
      <color theme="0"/>
      <name val="Arial"/>
      <family val="2"/>
    </font>
    <font>
      <b/>
      <sz val="16"/>
      <color theme="0"/>
      <name val="Arial"/>
      <family val="2"/>
    </font>
    <font>
      <b/>
      <sz val="11"/>
      <color theme="1"/>
      <name val="Calibri"/>
      <family val="2"/>
      <scheme val="minor"/>
    </font>
    <font>
      <b/>
      <sz val="14"/>
      <name val="Arial"/>
      <family val="2"/>
    </font>
    <font>
      <sz val="11"/>
      <name val="Calibri"/>
      <family val="2"/>
      <scheme val="minor"/>
    </font>
    <font>
      <b/>
      <sz val="12"/>
      <color rgb="FF000000"/>
      <name val="Arial"/>
      <family val="2"/>
    </font>
    <font>
      <sz val="12"/>
      <color theme="1"/>
      <name val="Arial"/>
      <family val="2"/>
    </font>
    <font>
      <b/>
      <sz val="12"/>
      <color theme="1"/>
      <name val="Arial"/>
      <family val="2"/>
    </font>
    <font>
      <sz val="14"/>
      <color theme="1"/>
      <name val="Arial"/>
      <family val="2"/>
    </font>
    <font>
      <b/>
      <sz val="14"/>
      <color theme="1"/>
      <name val="Arial"/>
      <family val="2"/>
    </font>
    <font>
      <sz val="14"/>
      <color theme="0"/>
      <name val="Arial"/>
      <family val="2"/>
    </font>
    <font>
      <b/>
      <sz val="14"/>
      <color rgb="FFFFFFFF"/>
      <name val="Arial"/>
      <family val="2"/>
    </font>
    <font>
      <sz val="14"/>
      <color rgb="FFFFFFFF"/>
      <name val="Arial"/>
      <family val="2"/>
    </font>
    <font>
      <sz val="14"/>
      <color rgb="FF000000"/>
      <name val="Arial"/>
      <family val="2"/>
    </font>
    <font>
      <b/>
      <sz val="14"/>
      <color rgb="FF000000"/>
      <name val="Arial"/>
      <family val="2"/>
    </font>
    <font>
      <sz val="12"/>
      <name val="Arial"/>
      <family val="2"/>
    </font>
    <font>
      <b/>
      <sz val="12"/>
      <name val="Arial"/>
      <family val="2"/>
    </font>
    <font>
      <sz val="14"/>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FEB9C"/>
        <bgColor indexed="64"/>
      </patternFill>
    </fill>
    <fill>
      <patternFill patternType="solid">
        <fgColor rgb="FFC7EFCE"/>
        <bgColor indexed="64"/>
      </patternFill>
    </fill>
    <fill>
      <patternFill patternType="solid">
        <fgColor rgb="FFFFEB9C"/>
        <bgColor rgb="FFF2F2F2"/>
      </patternFill>
    </fill>
    <fill>
      <patternFill patternType="solid">
        <fgColor rgb="FF30BDE9"/>
        <bgColor indexed="64"/>
      </patternFill>
    </fill>
    <fill>
      <patternFill patternType="solid">
        <fgColor rgb="FF30BDE9"/>
        <bgColor rgb="FF000000"/>
      </patternFill>
    </fill>
    <fill>
      <patternFill patternType="solid">
        <fgColor rgb="FF98DEF4"/>
        <bgColor rgb="FF000000"/>
      </patternFill>
    </fill>
    <fill>
      <patternFill patternType="solid">
        <fgColor rgb="FF98DEF4"/>
        <bgColor indexed="64"/>
      </patternFill>
    </fill>
  </fills>
  <borders count="120">
    <border>
      <left/>
      <right/>
      <top/>
      <bottom/>
      <diagonal/>
    </border>
    <border>
      <left style="dashed">
        <color theme="1"/>
      </left>
      <right style="dashed">
        <color theme="1"/>
      </right>
      <top style="dashed">
        <color theme="1"/>
      </top>
      <bottom style="dashed">
        <color theme="1"/>
      </bottom>
      <diagonal/>
    </border>
    <border>
      <left style="medium">
        <color indexed="64"/>
      </left>
      <right style="dashed">
        <color theme="1"/>
      </right>
      <top style="dashed">
        <color theme="1"/>
      </top>
      <bottom style="dashed">
        <color theme="1"/>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theme="1"/>
      </left>
      <right/>
      <top style="dashed">
        <color theme="1"/>
      </top>
      <bottom style="dashed">
        <color theme="1"/>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right/>
      <top style="thin">
        <color indexed="64"/>
      </top>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dashed">
        <color theme="1"/>
      </left>
      <right style="dashed">
        <color theme="1"/>
      </right>
      <top style="dotted">
        <color theme="1"/>
      </top>
      <bottom style="dotted">
        <color theme="1"/>
      </bottom>
      <diagonal/>
    </border>
    <border>
      <left style="dashed">
        <color theme="1"/>
      </left>
      <right style="medium">
        <color indexed="64"/>
      </right>
      <top style="dotted">
        <color theme="1"/>
      </top>
      <bottom style="dotted">
        <color theme="1"/>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medium">
        <color indexed="64"/>
      </left>
      <right/>
      <top/>
      <bottom style="dashed">
        <color theme="1"/>
      </bottom>
      <diagonal/>
    </border>
    <border>
      <left/>
      <right/>
      <top/>
      <bottom style="dashed">
        <color theme="1"/>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dashed">
        <color theme="1"/>
      </right>
      <top style="dashed">
        <color theme="1"/>
      </top>
      <bottom style="dashed">
        <color theme="1"/>
      </bottom>
      <diagonal/>
    </border>
    <border>
      <left/>
      <right style="dashed">
        <color theme="1"/>
      </right>
      <top style="dashed">
        <color theme="1"/>
      </top>
      <bottom style="medium">
        <color indexed="64"/>
      </bottom>
      <diagonal/>
    </border>
    <border>
      <left style="medium">
        <color indexed="64"/>
      </left>
      <right style="medium">
        <color indexed="64"/>
      </right>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medium">
        <color indexed="64"/>
      </left>
      <right style="dashed">
        <color theme="1"/>
      </right>
      <top style="medium">
        <color indexed="64"/>
      </top>
      <bottom style="medium">
        <color indexed="64"/>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style="dashed">
        <color theme="1"/>
      </left>
      <right style="dashed">
        <color theme="1"/>
      </right>
      <top style="dashed">
        <color theme="1"/>
      </top>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bottom/>
      <diagonal/>
    </border>
    <border>
      <left style="dashed">
        <color theme="1"/>
      </left>
      <right/>
      <top style="dashed">
        <color theme="1"/>
      </top>
      <bottom/>
      <diagonal/>
    </border>
    <border>
      <left style="medium">
        <color indexed="64"/>
      </left>
      <right style="medium">
        <color indexed="64"/>
      </right>
      <top style="dashed">
        <color theme="1"/>
      </top>
      <bottom/>
      <diagonal/>
    </border>
    <border>
      <left style="medium">
        <color indexed="64"/>
      </left>
      <right style="medium">
        <color indexed="64"/>
      </right>
      <top style="dott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ashed">
        <color theme="1"/>
      </right>
      <top/>
      <bottom/>
      <diagonal/>
    </border>
    <border>
      <left style="dashed">
        <color theme="1"/>
      </left>
      <right style="dashed">
        <color theme="1"/>
      </right>
      <top/>
      <bottom/>
      <diagonal/>
    </border>
    <border>
      <left style="dashed">
        <color theme="1"/>
      </left>
      <right/>
      <top/>
      <bottom/>
      <diagonal/>
    </border>
    <border>
      <left style="medium">
        <color theme="1"/>
      </left>
      <right style="dashed">
        <color theme="1"/>
      </right>
      <top/>
      <bottom/>
      <diagonal/>
    </border>
    <border>
      <left style="dashed">
        <color theme="1"/>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ashed">
        <color theme="1"/>
      </left>
      <right style="dashed">
        <color theme="1"/>
      </right>
      <top style="medium">
        <color indexed="64"/>
      </top>
      <bottom style="dotted">
        <color indexed="64"/>
      </bottom>
      <diagonal/>
    </border>
    <border>
      <left style="medium">
        <color indexed="64"/>
      </left>
      <right/>
      <top/>
      <bottom style="thin">
        <color indexed="64"/>
      </bottom>
      <diagonal/>
    </border>
    <border>
      <left style="medium">
        <color indexed="64"/>
      </left>
      <right style="dashed">
        <color theme="1"/>
      </right>
      <top style="dotted">
        <color indexed="64"/>
      </top>
      <bottom style="dotted">
        <color indexed="64"/>
      </bottom>
      <diagonal/>
    </border>
    <border>
      <left style="dashed">
        <color theme="1"/>
      </left>
      <right style="dashed">
        <color theme="1"/>
      </right>
      <top style="dotted">
        <color indexed="64"/>
      </top>
      <bottom style="dotted">
        <color indexed="64"/>
      </bottom>
      <diagonal/>
    </border>
    <border>
      <left style="dashed">
        <color theme="1"/>
      </left>
      <right/>
      <top style="dotted">
        <color indexed="64"/>
      </top>
      <bottom style="dotted">
        <color indexed="64"/>
      </bottom>
      <diagonal/>
    </border>
    <border>
      <left style="medium">
        <color theme="1"/>
      </left>
      <right style="dashed">
        <color theme="1"/>
      </right>
      <top style="dotted">
        <color indexed="64"/>
      </top>
      <bottom style="dotted">
        <color indexed="64"/>
      </bottom>
      <diagonal/>
    </border>
    <border>
      <left style="dashed">
        <color theme="1"/>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theme="1"/>
      </right>
      <top style="dotted">
        <color indexed="64"/>
      </top>
      <bottom style="medium">
        <color indexed="64"/>
      </bottom>
      <diagonal/>
    </border>
    <border>
      <left style="dashed">
        <color theme="1"/>
      </left>
      <right style="dashed">
        <color theme="1"/>
      </right>
      <top style="dotted">
        <color indexed="64"/>
      </top>
      <bottom style="medium">
        <color indexed="64"/>
      </bottom>
      <diagonal/>
    </border>
    <border>
      <left style="dashed">
        <color theme="1"/>
      </left>
      <right/>
      <top style="dotted">
        <color indexed="64"/>
      </top>
      <bottom style="medium">
        <color indexed="64"/>
      </bottom>
      <diagonal/>
    </border>
    <border>
      <left style="medium">
        <color theme="1"/>
      </left>
      <right style="dashed">
        <color theme="1"/>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style="dashed">
        <color theme="1"/>
      </left>
      <right style="medium">
        <color indexed="64"/>
      </right>
      <top style="medium">
        <color indexed="64"/>
      </top>
      <bottom style="dotted">
        <color indexed="64"/>
      </bottom>
      <diagonal/>
    </border>
    <border>
      <left style="medium">
        <color indexed="64"/>
      </left>
      <right style="medium">
        <color indexed="64"/>
      </right>
      <top style="dotted">
        <color indexed="64"/>
      </top>
      <bottom style="dashed">
        <color theme="1"/>
      </bottom>
      <diagonal/>
    </border>
    <border>
      <left style="dashed">
        <color theme="1"/>
      </left>
      <right style="dashed">
        <color theme="1"/>
      </right>
      <top style="dotted">
        <color indexed="64"/>
      </top>
      <bottom style="dashed">
        <color theme="1"/>
      </bottom>
      <diagonal/>
    </border>
    <border>
      <left style="dashed">
        <color theme="1"/>
      </left>
      <right/>
      <top style="dotted">
        <color indexed="64"/>
      </top>
      <bottom style="dashed">
        <color theme="1"/>
      </bottom>
      <diagonal/>
    </border>
    <border>
      <left style="thin">
        <color indexed="64"/>
      </left>
      <right/>
      <top style="thin">
        <color indexed="64"/>
      </top>
      <bottom style="thin">
        <color indexed="64"/>
      </bottom>
      <diagonal/>
    </border>
    <border>
      <left style="medium">
        <color theme="1"/>
      </left>
      <right style="medium">
        <color indexed="64"/>
      </right>
      <top/>
      <bottom/>
      <diagonal/>
    </border>
    <border>
      <left style="medium">
        <color theme="1"/>
      </left>
      <right style="medium">
        <color indexed="64"/>
      </right>
      <top style="dotted">
        <color theme="1"/>
      </top>
      <bottom style="dotted">
        <color indexed="64"/>
      </bottom>
      <diagonal/>
    </border>
    <border>
      <left style="medium">
        <color indexed="64"/>
      </left>
      <right style="dashed">
        <color theme="1"/>
      </right>
      <top style="medium">
        <color indexed="64"/>
      </top>
      <bottom/>
      <diagonal/>
    </border>
    <border>
      <left style="dashed">
        <color theme="1"/>
      </left>
      <right style="dashed">
        <color theme="1"/>
      </right>
      <top style="medium">
        <color indexed="64"/>
      </top>
      <bottom/>
      <diagonal/>
    </border>
    <border>
      <left style="medium">
        <color indexed="64"/>
      </left>
      <right style="medium">
        <color indexed="64"/>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0" fillId="0" borderId="0" applyFont="0" applyFill="0" applyBorder="0" applyAlignment="0" applyProtection="0"/>
  </cellStyleXfs>
  <cellXfs count="290">
    <xf numFmtId="0" fontId="0" fillId="0" borderId="0" xfId="0"/>
    <xf numFmtId="10" fontId="0" fillId="4" borderId="12" xfId="0" applyNumberFormat="1" applyFill="1" applyBorder="1" applyAlignment="1">
      <alignment horizontal="center" vertical="center" wrapText="1"/>
    </xf>
    <xf numFmtId="10" fontId="0" fillId="4" borderId="11" xfId="0" applyNumberFormat="1" applyFill="1" applyBorder="1" applyAlignment="1">
      <alignment horizontal="center" vertical="center" wrapText="1"/>
    </xf>
    <xf numFmtId="10" fontId="0" fillId="4" borderId="13" xfId="0" applyNumberFormat="1" applyFill="1" applyBorder="1" applyAlignment="1">
      <alignment horizontal="center" vertical="center" wrapText="1"/>
    </xf>
    <xf numFmtId="0" fontId="3" fillId="3" borderId="5" xfId="0" applyFont="1" applyFill="1" applyBorder="1" applyAlignment="1">
      <alignment horizontal="center" vertical="center" wrapText="1"/>
    </xf>
    <xf numFmtId="0" fontId="6" fillId="3" borderId="1" xfId="0" applyFont="1" applyFill="1" applyBorder="1" applyAlignment="1">
      <alignment horizontal="justify" vertical="center" wrapText="1"/>
    </xf>
    <xf numFmtId="0" fontId="5"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3" borderId="2" xfId="0" applyFont="1" applyFill="1" applyBorder="1" applyAlignment="1">
      <alignment horizontal="left" vertical="center" wrapText="1"/>
    </xf>
    <xf numFmtId="10" fontId="0" fillId="4" borderId="19" xfId="0" applyNumberFormat="1" applyFill="1" applyBorder="1" applyAlignment="1">
      <alignment horizontal="center" vertical="center" wrapText="1"/>
    </xf>
    <xf numFmtId="10" fontId="0" fillId="4" borderId="20" xfId="0" applyNumberFormat="1" applyFill="1" applyBorder="1" applyAlignment="1">
      <alignment horizontal="center" vertical="center" wrapText="1"/>
    </xf>
    <xf numFmtId="10" fontId="0" fillId="4" borderId="21" xfId="0" applyNumberFormat="1" applyFill="1" applyBorder="1" applyAlignment="1">
      <alignment horizontal="center" vertical="center" wrapText="1"/>
    </xf>
    <xf numFmtId="0" fontId="6" fillId="3" borderId="22" xfId="0" applyFont="1" applyFill="1" applyBorder="1" applyAlignment="1">
      <alignment horizontal="left" vertical="center" wrapText="1"/>
    </xf>
    <xf numFmtId="0" fontId="6" fillId="3" borderId="23" xfId="0" applyFont="1" applyFill="1" applyBorder="1" applyAlignment="1">
      <alignment horizontal="justify" vertical="center" wrapText="1"/>
    </xf>
    <xf numFmtId="0" fontId="5" fillId="3" borderId="23" xfId="0" applyFont="1" applyFill="1" applyBorder="1" applyAlignment="1">
      <alignment horizontal="justify" vertical="center" wrapText="1"/>
    </xf>
    <xf numFmtId="0" fontId="6" fillId="3" borderId="23" xfId="0" applyFont="1" applyFill="1" applyBorder="1" applyAlignment="1">
      <alignment horizontal="center" vertical="center" wrapText="1"/>
    </xf>
    <xf numFmtId="10" fontId="0" fillId="4" borderId="31" xfId="0" applyNumberForma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3" fontId="5" fillId="2" borderId="35"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3" fontId="5" fillId="2" borderId="36" xfId="0" applyNumberFormat="1" applyFont="1" applyFill="1" applyBorder="1" applyAlignment="1">
      <alignment horizontal="center" vertical="center" wrapText="1"/>
    </xf>
    <xf numFmtId="10" fontId="0" fillId="4" borderId="37" xfId="0" applyNumberFormat="1" applyFill="1" applyBorder="1" applyAlignment="1">
      <alignment horizontal="center" vertical="center" wrapText="1"/>
    </xf>
    <xf numFmtId="3" fontId="5" fillId="2" borderId="39" xfId="0" applyNumberFormat="1" applyFont="1" applyFill="1" applyBorder="1" applyAlignment="1">
      <alignment horizontal="center" vertical="center" wrapText="1"/>
    </xf>
    <xf numFmtId="3" fontId="5" fillId="2" borderId="23" xfId="0" applyNumberFormat="1" applyFont="1" applyFill="1" applyBorder="1" applyAlignment="1">
      <alignment horizontal="center" vertical="center" wrapText="1"/>
    </xf>
    <xf numFmtId="3" fontId="5" fillId="2" borderId="24" xfId="0" applyNumberFormat="1" applyFont="1" applyFill="1" applyBorder="1" applyAlignment="1">
      <alignment horizontal="center" vertical="center" wrapText="1"/>
    </xf>
    <xf numFmtId="3" fontId="5" fillId="2" borderId="40" xfId="0" applyNumberFormat="1" applyFont="1" applyFill="1" applyBorder="1" applyAlignment="1">
      <alignment horizontal="center" vertical="center" wrapText="1"/>
    </xf>
    <xf numFmtId="44" fontId="5" fillId="2" borderId="2" xfId="1" applyFont="1" applyFill="1" applyBorder="1" applyAlignment="1">
      <alignment horizontal="center" vertical="center" wrapText="1"/>
    </xf>
    <xf numFmtId="44" fontId="5" fillId="2" borderId="1" xfId="1" applyFont="1" applyFill="1" applyBorder="1" applyAlignment="1">
      <alignment horizontal="center" vertical="center" wrapText="1"/>
    </xf>
    <xf numFmtId="44" fontId="5" fillId="2" borderId="36" xfId="1" applyFont="1" applyFill="1" applyBorder="1" applyAlignment="1">
      <alignment horizontal="center" vertical="center" wrapText="1"/>
    </xf>
    <xf numFmtId="44" fontId="5" fillId="2" borderId="41" xfId="1" applyFont="1" applyFill="1" applyBorder="1" applyAlignment="1">
      <alignment horizontal="center" vertical="center" wrapText="1"/>
    </xf>
    <xf numFmtId="44" fontId="5" fillId="2" borderId="42" xfId="1" applyFont="1" applyFill="1" applyBorder="1" applyAlignment="1">
      <alignment horizontal="center" vertical="center" wrapText="1"/>
    </xf>
    <xf numFmtId="44" fontId="5" fillId="2" borderId="22" xfId="1" applyFont="1" applyFill="1" applyBorder="1" applyAlignment="1">
      <alignment horizontal="center" vertical="center" wrapText="1"/>
    </xf>
    <xf numFmtId="44" fontId="5" fillId="2" borderId="23" xfId="1" applyFont="1" applyFill="1" applyBorder="1" applyAlignment="1">
      <alignment horizontal="center" vertical="center" wrapText="1"/>
    </xf>
    <xf numFmtId="44" fontId="5" fillId="2" borderId="40" xfId="1" applyFont="1" applyFill="1" applyBorder="1" applyAlignment="1">
      <alignment horizontal="center" vertical="center" wrapText="1"/>
    </xf>
    <xf numFmtId="44" fontId="5" fillId="2" borderId="43" xfId="1" applyFont="1" applyFill="1" applyBorder="1" applyAlignment="1">
      <alignment horizontal="center" vertical="center" wrapText="1"/>
    </xf>
    <xf numFmtId="44" fontId="5" fillId="2" borderId="44" xfId="1" applyFont="1" applyFill="1" applyBorder="1" applyAlignment="1">
      <alignment horizontal="center" vertical="center" wrapText="1"/>
    </xf>
    <xf numFmtId="0" fontId="14" fillId="0" borderId="0" xfId="0" applyFont="1"/>
    <xf numFmtId="0" fontId="0" fillId="7" borderId="0" xfId="0" applyFill="1"/>
    <xf numFmtId="0" fontId="0" fillId="0" borderId="0" xfId="0" applyAlignment="1">
      <alignment wrapText="1"/>
    </xf>
    <xf numFmtId="0" fontId="0" fillId="6" borderId="0" xfId="0" applyFill="1"/>
    <xf numFmtId="10" fontId="0" fillId="4" borderId="38" xfId="0" applyNumberFormat="1" applyFill="1" applyBorder="1" applyAlignment="1">
      <alignment horizontal="center" vertical="center" wrapText="1"/>
    </xf>
    <xf numFmtId="3" fontId="5" fillId="5" borderId="35" xfId="0" applyNumberFormat="1"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3" fontId="5" fillId="5" borderId="10" xfId="0" applyNumberFormat="1" applyFont="1" applyFill="1" applyBorder="1" applyAlignment="1">
      <alignment horizontal="center" vertical="center" wrapText="1"/>
    </xf>
    <xf numFmtId="3" fontId="5" fillId="5" borderId="36" xfId="0" applyNumberFormat="1" applyFont="1" applyFill="1" applyBorder="1" applyAlignment="1">
      <alignment horizontal="center" vertical="center" wrapText="1"/>
    </xf>
    <xf numFmtId="10" fontId="0" fillId="4" borderId="47" xfId="0" applyNumberFormat="1" applyFill="1" applyBorder="1" applyAlignment="1">
      <alignment horizontal="center" vertical="center" wrapText="1"/>
    </xf>
    <xf numFmtId="10" fontId="0" fillId="8" borderId="47" xfId="0" applyNumberFormat="1" applyFill="1" applyBorder="1" applyAlignment="1">
      <alignment horizontal="center" vertical="center" wrapText="1"/>
    </xf>
    <xf numFmtId="10" fontId="0" fillId="8" borderId="38" xfId="0" applyNumberFormat="1" applyFill="1" applyBorder="1" applyAlignment="1">
      <alignment horizontal="center" vertical="center" wrapText="1"/>
    </xf>
    <xf numFmtId="10" fontId="0" fillId="8" borderId="37" xfId="0" applyNumberFormat="1" applyFill="1" applyBorder="1" applyAlignment="1">
      <alignment horizontal="center" vertical="center" wrapText="1"/>
    </xf>
    <xf numFmtId="0" fontId="5" fillId="6" borderId="32" xfId="0" applyFont="1" applyFill="1" applyBorder="1" applyAlignment="1">
      <alignment horizontal="justify" vertical="center" wrapText="1"/>
    </xf>
    <xf numFmtId="0" fontId="3" fillId="3" borderId="48" xfId="0" applyFont="1" applyFill="1" applyBorder="1" applyAlignment="1">
      <alignment horizontal="center" vertical="center" wrapText="1"/>
    </xf>
    <xf numFmtId="0" fontId="3" fillId="3" borderId="50" xfId="0" applyFont="1" applyFill="1" applyBorder="1" applyAlignment="1">
      <alignment horizontal="center" vertical="center" wrapText="1"/>
    </xf>
    <xf numFmtId="3" fontId="5" fillId="5" borderId="51" xfId="0" applyNumberFormat="1" applyFont="1" applyFill="1" applyBorder="1" applyAlignment="1">
      <alignment horizontal="center" vertical="center" wrapText="1"/>
    </xf>
    <xf numFmtId="3" fontId="5" fillId="2" borderId="51" xfId="0" applyNumberFormat="1" applyFont="1" applyFill="1" applyBorder="1" applyAlignment="1">
      <alignment horizontal="center" vertical="center" wrapText="1"/>
    </xf>
    <xf numFmtId="3" fontId="5" fillId="2" borderId="52" xfId="0" applyNumberFormat="1" applyFont="1" applyFill="1" applyBorder="1" applyAlignment="1">
      <alignment horizontal="center" vertical="center" wrapText="1"/>
    </xf>
    <xf numFmtId="0" fontId="7" fillId="5" borderId="53"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3" fontId="5" fillId="5" borderId="2" xfId="0" applyNumberFormat="1" applyFont="1" applyFill="1" applyBorder="1" applyAlignment="1">
      <alignment horizontal="center" vertical="center" wrapText="1"/>
    </xf>
    <xf numFmtId="2" fontId="8" fillId="9" borderId="17" xfId="0" applyNumberFormat="1" applyFont="1" applyFill="1" applyBorder="1" applyAlignment="1">
      <alignment vertical="center" wrapText="1"/>
    </xf>
    <xf numFmtId="2" fontId="8" fillId="9" borderId="18" xfId="0" applyNumberFormat="1" applyFont="1" applyFill="1" applyBorder="1" applyAlignment="1">
      <alignment vertical="center" wrapText="1"/>
    </xf>
    <xf numFmtId="0" fontId="12" fillId="10" borderId="7" xfId="0" applyFont="1" applyFill="1" applyBorder="1" applyAlignment="1">
      <alignment horizontal="center" vertical="center" wrapText="1"/>
    </xf>
    <xf numFmtId="0" fontId="12" fillId="10" borderId="27" xfId="0" applyFont="1" applyFill="1" applyBorder="1" applyAlignment="1">
      <alignment horizontal="center" vertical="center" wrapText="1"/>
    </xf>
    <xf numFmtId="0" fontId="6" fillId="9" borderId="2"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7" fillId="9" borderId="10" xfId="0" applyFont="1" applyFill="1" applyBorder="1" applyAlignment="1">
      <alignment horizontal="left" vertical="center" wrapText="1"/>
    </xf>
    <xf numFmtId="0" fontId="7" fillId="9" borderId="54" xfId="0" applyFont="1" applyFill="1" applyBorder="1" applyAlignment="1">
      <alignment horizontal="center" vertical="center" wrapText="1"/>
    </xf>
    <xf numFmtId="0" fontId="15" fillId="11" borderId="27" xfId="0" applyFont="1" applyFill="1" applyBorder="1" applyAlignment="1">
      <alignment horizontal="center" vertical="center" wrapText="1"/>
    </xf>
    <xf numFmtId="0" fontId="6" fillId="12" borderId="48" xfId="0" applyFont="1" applyFill="1" applyBorder="1" applyAlignment="1">
      <alignment horizontal="center" vertical="center" wrapText="1"/>
    </xf>
    <xf numFmtId="0" fontId="6" fillId="12" borderId="49"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6" fillId="12" borderId="2" xfId="0" applyFont="1" applyFill="1" applyBorder="1" applyAlignment="1">
      <alignment horizontal="left" vertical="center" wrapText="1"/>
    </xf>
    <xf numFmtId="0" fontId="6" fillId="12" borderId="1" xfId="0" applyFont="1" applyFill="1" applyBorder="1" applyAlignment="1">
      <alignment horizontal="justify" vertical="center" wrapText="1"/>
    </xf>
    <xf numFmtId="0" fontId="6" fillId="12" borderId="1" xfId="0" applyFont="1" applyFill="1" applyBorder="1" applyAlignment="1">
      <alignment horizontal="left" vertical="center" wrapText="1"/>
    </xf>
    <xf numFmtId="0" fontId="6" fillId="12" borderId="1" xfId="0" applyFont="1" applyFill="1" applyBorder="1" applyAlignment="1">
      <alignment horizontal="center" vertical="center" wrapText="1"/>
    </xf>
    <xf numFmtId="0" fontId="6" fillId="12" borderId="10" xfId="0" applyFont="1" applyFill="1" applyBorder="1" applyAlignment="1">
      <alignment horizontal="justify" vertical="center" wrapText="1"/>
    </xf>
    <xf numFmtId="0" fontId="6" fillId="12" borderId="54" xfId="0" applyFont="1" applyFill="1" applyBorder="1" applyAlignment="1">
      <alignment horizontal="center" vertical="center" wrapText="1"/>
    </xf>
    <xf numFmtId="2" fontId="5" fillId="12" borderId="27" xfId="0" applyNumberFormat="1" applyFont="1" applyFill="1" applyBorder="1" applyAlignment="1">
      <alignment horizontal="center" vertical="center" wrapText="1"/>
    </xf>
    <xf numFmtId="0" fontId="4" fillId="3" borderId="56" xfId="0" applyFont="1" applyFill="1" applyBorder="1" applyAlignment="1">
      <alignment horizontal="center" vertical="center" wrapText="1"/>
    </xf>
    <xf numFmtId="0" fontId="5" fillId="3" borderId="57" xfId="0" applyFont="1" applyFill="1" applyBorder="1" applyAlignment="1">
      <alignment horizontal="justify" vertical="center" wrapText="1"/>
    </xf>
    <xf numFmtId="0" fontId="5" fillId="3" borderId="57" xfId="0" applyFont="1" applyFill="1" applyBorder="1" applyAlignment="1">
      <alignment horizontal="center" vertical="center" wrapText="1"/>
    </xf>
    <xf numFmtId="0" fontId="5" fillId="3" borderId="58" xfId="0" applyFont="1" applyFill="1" applyBorder="1" applyAlignment="1">
      <alignment vertical="center" wrapText="1"/>
    </xf>
    <xf numFmtId="1" fontId="9" fillId="0" borderId="59" xfId="0" applyNumberFormat="1" applyFont="1" applyBorder="1" applyAlignment="1">
      <alignment horizontal="center" vertical="center" wrapText="1"/>
    </xf>
    <xf numFmtId="3" fontId="5" fillId="5" borderId="60" xfId="0" applyNumberFormat="1" applyFont="1" applyFill="1" applyBorder="1" applyAlignment="1">
      <alignment horizontal="center" vertical="center" wrapText="1"/>
    </xf>
    <xf numFmtId="3" fontId="5" fillId="5" borderId="61" xfId="0" applyNumberFormat="1" applyFont="1" applyFill="1" applyBorder="1" applyAlignment="1">
      <alignment horizontal="center" vertical="center" wrapText="1"/>
    </xf>
    <xf numFmtId="10" fontId="0" fillId="8" borderId="62" xfId="0" applyNumberFormat="1" applyFill="1" applyBorder="1" applyAlignment="1">
      <alignment horizontal="center" vertical="center" wrapText="1"/>
    </xf>
    <xf numFmtId="10" fontId="0" fillId="4" borderId="62" xfId="0" applyNumberFormat="1" applyFill="1" applyBorder="1" applyAlignment="1">
      <alignment horizontal="center" vertical="center" wrapText="1"/>
    </xf>
    <xf numFmtId="2" fontId="5" fillId="12" borderId="7" xfId="0" applyNumberFormat="1" applyFont="1" applyFill="1" applyBorder="1" applyAlignment="1">
      <alignment horizontal="center" vertical="center" wrapText="1"/>
    </xf>
    <xf numFmtId="0" fontId="5" fillId="3" borderId="66" xfId="0" applyFont="1" applyFill="1" applyBorder="1" applyAlignment="1">
      <alignment horizontal="justify" vertical="center" wrapText="1"/>
    </xf>
    <xf numFmtId="9" fontId="5" fillId="0" borderId="29" xfId="0" applyNumberFormat="1" applyFont="1" applyBorder="1" applyAlignment="1">
      <alignment horizontal="center" vertical="center" wrapText="1"/>
    </xf>
    <xf numFmtId="44" fontId="5" fillId="2" borderId="51" xfId="1" applyFont="1" applyFill="1" applyBorder="1" applyAlignment="1">
      <alignment horizontal="center" vertical="center" wrapText="1"/>
    </xf>
    <xf numFmtId="0" fontId="7" fillId="5" borderId="67" xfId="0" applyFont="1" applyFill="1" applyBorder="1" applyAlignment="1">
      <alignment vertical="center" wrapText="1"/>
    </xf>
    <xf numFmtId="164" fontId="6" fillId="3" borderId="65" xfId="0" applyNumberFormat="1" applyFont="1" applyFill="1" applyBorder="1" applyAlignment="1">
      <alignment horizontal="center" vertical="center" wrapText="1"/>
    </xf>
    <xf numFmtId="164" fontId="6" fillId="3" borderId="68" xfId="0" applyNumberFormat="1" applyFont="1" applyFill="1" applyBorder="1" applyAlignment="1">
      <alignment horizontal="center" vertical="center" wrapText="1"/>
    </xf>
    <xf numFmtId="0" fontId="7" fillId="5" borderId="29" xfId="0" applyFont="1" applyFill="1" applyBorder="1" applyAlignment="1">
      <alignment vertical="center" wrapText="1"/>
    </xf>
    <xf numFmtId="0" fontId="6" fillId="3" borderId="25" xfId="0" applyFont="1" applyFill="1" applyBorder="1" applyAlignment="1">
      <alignment horizontal="center" vertical="center" wrapText="1"/>
    </xf>
    <xf numFmtId="164" fontId="9" fillId="3" borderId="33" xfId="1" applyNumberFormat="1" applyFont="1" applyFill="1" applyBorder="1" applyAlignment="1">
      <alignment horizontal="center" vertical="center" wrapText="1"/>
    </xf>
    <xf numFmtId="0" fontId="6" fillId="9" borderId="25" xfId="0" applyFont="1" applyFill="1" applyBorder="1" applyAlignment="1">
      <alignment horizontal="left" vertical="center" wrapText="1"/>
    </xf>
    <xf numFmtId="0" fontId="6" fillId="12" borderId="25"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12" fillId="10" borderId="16" xfId="0" applyFont="1" applyFill="1" applyBorder="1" applyAlignment="1">
      <alignment horizontal="center" vertical="center" wrapText="1"/>
    </xf>
    <xf numFmtId="2" fontId="8" fillId="9" borderId="64" xfId="0" applyNumberFormat="1" applyFont="1" applyFill="1" applyBorder="1" applyAlignment="1">
      <alignment vertical="center" wrapText="1"/>
    </xf>
    <xf numFmtId="0" fontId="12" fillId="10" borderId="14" xfId="0" applyFont="1" applyFill="1" applyBorder="1" applyAlignment="1">
      <alignment horizontal="center" vertical="center" wrapText="1"/>
    </xf>
    <xf numFmtId="0" fontId="15" fillId="11" borderId="16"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6" fillId="12" borderId="77"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6" fillId="12" borderId="78"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6" fillId="12" borderId="8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6" fillId="12" borderId="81" xfId="0" applyFont="1" applyFill="1" applyBorder="1" applyAlignment="1">
      <alignment horizontal="center" vertical="center" wrapText="1"/>
    </xf>
    <xf numFmtId="0" fontId="16" fillId="0" borderId="0" xfId="0" applyFont="1"/>
    <xf numFmtId="0" fontId="11" fillId="0" borderId="0" xfId="0" applyFont="1" applyAlignment="1">
      <alignment vertical="center"/>
    </xf>
    <xf numFmtId="0" fontId="17" fillId="3" borderId="109" xfId="0" applyFont="1" applyFill="1" applyBorder="1" applyAlignment="1">
      <alignment horizontal="center" vertical="center" wrapText="1"/>
    </xf>
    <xf numFmtId="0" fontId="18" fillId="3" borderId="110" xfId="0" applyFont="1" applyFill="1" applyBorder="1" applyAlignment="1">
      <alignment horizontal="justify" vertical="center" wrapText="1"/>
    </xf>
    <xf numFmtId="0" fontId="18" fillId="3" borderId="89" xfId="0" applyFont="1" applyFill="1" applyBorder="1" applyAlignment="1">
      <alignment horizontal="center" vertical="center" wrapText="1"/>
    </xf>
    <xf numFmtId="0" fontId="18" fillId="3" borderId="102" xfId="0" applyFont="1" applyFill="1" applyBorder="1" applyAlignment="1">
      <alignment vertical="center" wrapText="1"/>
    </xf>
    <xf numFmtId="10" fontId="20" fillId="3" borderId="111" xfId="0" applyNumberFormat="1" applyFont="1" applyFill="1" applyBorder="1" applyAlignment="1">
      <alignment horizontal="center" vertical="center" wrapText="1"/>
    </xf>
    <xf numFmtId="10" fontId="20" fillId="5" borderId="112" xfId="0" applyNumberFormat="1" applyFont="1" applyFill="1" applyBorder="1" applyAlignment="1">
      <alignment horizontal="center" vertical="center" wrapText="1"/>
    </xf>
    <xf numFmtId="10" fontId="20" fillId="5" borderId="113" xfId="0" applyNumberFormat="1" applyFont="1" applyFill="1" applyBorder="1" applyAlignment="1">
      <alignment horizontal="center" vertical="center" wrapText="1"/>
    </xf>
    <xf numFmtId="10" fontId="20" fillId="5" borderId="114" xfId="0" applyNumberFormat="1" applyFont="1" applyFill="1" applyBorder="1" applyAlignment="1">
      <alignment horizontal="center" vertical="center" wrapText="1"/>
    </xf>
    <xf numFmtId="0" fontId="12" fillId="5" borderId="75" xfId="0" applyFont="1" applyFill="1" applyBorder="1" applyAlignment="1">
      <alignment horizontal="center" vertical="center" wrapText="1"/>
    </xf>
    <xf numFmtId="3" fontId="20" fillId="5" borderId="82" xfId="0" applyNumberFormat="1" applyFont="1" applyFill="1" applyBorder="1" applyAlignment="1">
      <alignment horizontal="center" vertical="center" wrapText="1"/>
    </xf>
    <xf numFmtId="3" fontId="20" fillId="5" borderId="83" xfId="0" applyNumberFormat="1" applyFont="1" applyFill="1" applyBorder="1" applyAlignment="1">
      <alignment horizontal="center" vertical="center" wrapText="1"/>
    </xf>
    <xf numFmtId="3" fontId="20" fillId="5" borderId="84" xfId="0" applyNumberFormat="1" applyFont="1" applyFill="1" applyBorder="1" applyAlignment="1">
      <alignment horizontal="center" vertical="center" wrapText="1"/>
    </xf>
    <xf numFmtId="3" fontId="20" fillId="5" borderId="85" xfId="0" applyNumberFormat="1" applyFont="1" applyFill="1" applyBorder="1" applyAlignment="1">
      <alignment horizontal="center" vertical="center" wrapText="1"/>
    </xf>
    <xf numFmtId="3" fontId="20" fillId="5" borderId="86" xfId="0" applyNumberFormat="1" applyFont="1" applyFill="1" applyBorder="1" applyAlignment="1">
      <alignment horizontal="center" vertical="center" wrapText="1"/>
    </xf>
    <xf numFmtId="10" fontId="20" fillId="4" borderId="88" xfId="0" applyNumberFormat="1" applyFont="1" applyFill="1" applyBorder="1" applyAlignment="1">
      <alignment horizontal="center" vertical="center" wrapText="1"/>
    </xf>
    <xf numFmtId="10" fontId="20" fillId="4" borderId="38" xfId="0" applyNumberFormat="1" applyFont="1" applyFill="1" applyBorder="1" applyAlignment="1">
      <alignment horizontal="center" vertical="center" wrapText="1"/>
    </xf>
    <xf numFmtId="10" fontId="20" fillId="4" borderId="96" xfId="0" applyNumberFormat="1" applyFont="1" applyFill="1" applyBorder="1" applyAlignment="1">
      <alignment horizontal="center" vertical="center" wrapText="1"/>
    </xf>
    <xf numFmtId="10" fontId="20" fillId="4" borderId="115" xfId="0" applyNumberFormat="1" applyFont="1" applyFill="1" applyBorder="1" applyAlignment="1">
      <alignment horizontal="center" vertical="center" wrapText="1"/>
    </xf>
    <xf numFmtId="10" fontId="20" fillId="4" borderId="106" xfId="0" applyNumberFormat="1" applyFont="1" applyFill="1" applyBorder="1" applyAlignment="1">
      <alignment horizontal="center" vertical="center" wrapText="1"/>
    </xf>
    <xf numFmtId="3" fontId="12" fillId="9" borderId="103" xfId="0" applyNumberFormat="1" applyFont="1" applyFill="1" applyBorder="1" applyAlignment="1">
      <alignment horizontal="center" vertical="center" wrapText="1"/>
    </xf>
    <xf numFmtId="3" fontId="20" fillId="5" borderId="91" xfId="0" applyNumberFormat="1" applyFont="1" applyFill="1" applyBorder="1" applyAlignment="1">
      <alignment horizontal="center" vertical="center" wrapText="1"/>
    </xf>
    <xf numFmtId="3" fontId="20" fillId="5" borderId="92" xfId="0" applyNumberFormat="1" applyFont="1" applyFill="1" applyBorder="1" applyAlignment="1">
      <alignment horizontal="center" vertical="center" wrapText="1"/>
    </xf>
    <xf numFmtId="3" fontId="20" fillId="5" borderId="93" xfId="0" applyNumberFormat="1" applyFont="1" applyFill="1" applyBorder="1" applyAlignment="1">
      <alignment horizontal="center" vertical="center" wrapText="1"/>
    </xf>
    <xf numFmtId="3" fontId="20" fillId="5" borderId="94" xfId="0" applyNumberFormat="1" applyFont="1" applyFill="1" applyBorder="1" applyAlignment="1">
      <alignment horizontal="center" vertical="center" wrapText="1"/>
    </xf>
    <xf numFmtId="3" fontId="20" fillId="5" borderId="95" xfId="0" applyNumberFormat="1" applyFont="1" applyFill="1" applyBorder="1" applyAlignment="1">
      <alignment horizontal="center" vertical="center" wrapText="1"/>
    </xf>
    <xf numFmtId="10" fontId="20" fillId="4" borderId="47" xfId="0" applyNumberFormat="1" applyFont="1" applyFill="1" applyBorder="1" applyAlignment="1">
      <alignment horizontal="center" vertical="center" wrapText="1"/>
    </xf>
    <xf numFmtId="3" fontId="21" fillId="12" borderId="54" xfId="0" applyNumberFormat="1" applyFont="1" applyFill="1" applyBorder="1" applyAlignment="1">
      <alignment horizontal="center" vertical="center" wrapText="1"/>
    </xf>
    <xf numFmtId="10" fontId="20" fillId="4" borderId="90" xfId="0" applyNumberFormat="1" applyFont="1" applyFill="1" applyBorder="1" applyAlignment="1">
      <alignment horizontal="center" vertical="center" wrapText="1"/>
    </xf>
    <xf numFmtId="3" fontId="20" fillId="3" borderId="54" xfId="0" applyNumberFormat="1" applyFont="1" applyFill="1" applyBorder="1" applyAlignment="1">
      <alignment horizontal="center" vertical="center" wrapText="1"/>
    </xf>
    <xf numFmtId="10" fontId="20" fillId="4" borderId="87" xfId="0" applyNumberFormat="1" applyFont="1" applyFill="1" applyBorder="1" applyAlignment="1">
      <alignment horizontal="center" vertical="center" wrapText="1"/>
    </xf>
    <xf numFmtId="3" fontId="20" fillId="3" borderId="71" xfId="0" applyNumberFormat="1" applyFont="1" applyFill="1" applyBorder="1" applyAlignment="1">
      <alignment horizontal="center" vertical="center" wrapText="1"/>
    </xf>
    <xf numFmtId="3" fontId="20" fillId="3" borderId="55" xfId="0" applyNumberFormat="1" applyFont="1" applyFill="1" applyBorder="1" applyAlignment="1">
      <alignment horizontal="center" vertical="center" wrapText="1"/>
    </xf>
    <xf numFmtId="3" fontId="20" fillId="5" borderId="97" xfId="0" applyNumberFormat="1" applyFont="1" applyFill="1" applyBorder="1" applyAlignment="1">
      <alignment horizontal="center" vertical="center" wrapText="1"/>
    </xf>
    <xf numFmtId="3" fontId="20" fillId="5" borderId="98" xfId="0" applyNumberFormat="1" applyFont="1" applyFill="1" applyBorder="1" applyAlignment="1">
      <alignment horizontal="center" vertical="center" wrapText="1"/>
    </xf>
    <xf numFmtId="3" fontId="20" fillId="5" borderId="99" xfId="0" applyNumberFormat="1" applyFont="1" applyFill="1" applyBorder="1" applyAlignment="1">
      <alignment horizontal="center" vertical="center" wrapText="1"/>
    </xf>
    <xf numFmtId="3" fontId="20" fillId="5" borderId="100" xfId="0" applyNumberFormat="1" applyFont="1" applyFill="1" applyBorder="1" applyAlignment="1">
      <alignment horizontal="center" vertical="center" wrapText="1"/>
    </xf>
    <xf numFmtId="10" fontId="20" fillId="4" borderId="73" xfId="0" applyNumberFormat="1" applyFont="1" applyFill="1" applyBorder="1" applyAlignment="1">
      <alignment horizontal="center" vertical="center" wrapText="1"/>
    </xf>
    <xf numFmtId="10" fontId="20" fillId="4" borderId="74" xfId="0" applyNumberFormat="1" applyFont="1" applyFill="1" applyBorder="1" applyAlignment="1">
      <alignment horizontal="center" vertical="center" wrapText="1"/>
    </xf>
    <xf numFmtId="10" fontId="20" fillId="4" borderId="101" xfId="0" applyNumberFormat="1" applyFont="1" applyFill="1" applyBorder="1" applyAlignment="1">
      <alignment horizontal="center" vertical="center" wrapText="1"/>
    </xf>
    <xf numFmtId="2" fontId="8" fillId="9" borderId="0" xfId="0" applyNumberFormat="1" applyFont="1" applyFill="1" applyAlignment="1">
      <alignment vertical="center" wrapText="1"/>
    </xf>
    <xf numFmtId="2" fontId="8" fillId="9" borderId="0" xfId="0" applyNumberFormat="1" applyFont="1" applyFill="1" applyAlignment="1">
      <alignment horizontal="centerContinuous" vertical="center" wrapText="1"/>
    </xf>
    <xf numFmtId="0" fontId="22" fillId="9" borderId="88" xfId="0" applyFont="1" applyFill="1" applyBorder="1" applyAlignment="1">
      <alignment horizontal="center" vertical="center" wrapText="1"/>
    </xf>
    <xf numFmtId="0" fontId="23" fillId="9" borderId="38" xfId="0" applyFont="1" applyFill="1" applyBorder="1" applyAlignment="1">
      <alignment horizontal="left" vertical="center" wrapText="1"/>
    </xf>
    <xf numFmtId="0" fontId="22" fillId="9" borderId="38" xfId="0" applyFont="1" applyFill="1" applyBorder="1" applyAlignment="1">
      <alignment horizontal="justify" vertical="center" wrapText="1"/>
    </xf>
    <xf numFmtId="0" fontId="12" fillId="9" borderId="104" xfId="0" applyFont="1" applyFill="1" applyBorder="1" applyAlignment="1">
      <alignment horizontal="center" vertical="center" wrapText="1"/>
    </xf>
    <xf numFmtId="0" fontId="12" fillId="9" borderId="105" xfId="0" applyFont="1" applyFill="1" applyBorder="1" applyAlignment="1">
      <alignment horizontal="justify" vertical="center" wrapText="1"/>
    </xf>
    <xf numFmtId="0" fontId="21" fillId="12" borderId="88" xfId="0" applyFont="1" applyFill="1" applyBorder="1" applyAlignment="1">
      <alignment horizontal="center" vertical="center" wrapText="1"/>
    </xf>
    <xf numFmtId="0" fontId="25" fillId="12" borderId="38" xfId="0" applyFont="1" applyFill="1" applyBorder="1" applyAlignment="1">
      <alignment horizontal="justify" vertical="center" wrapText="1"/>
    </xf>
    <xf numFmtId="0" fontId="21" fillId="12" borderId="1" xfId="0" applyFont="1" applyFill="1" applyBorder="1" applyAlignment="1">
      <alignment horizontal="center" vertical="center" wrapText="1"/>
    </xf>
    <xf numFmtId="0" fontId="21" fillId="12" borderId="10" xfId="0" applyFont="1" applyFill="1" applyBorder="1" applyAlignment="1">
      <alignment horizontal="justify" vertical="center" wrapText="1"/>
    </xf>
    <xf numFmtId="0" fontId="21" fillId="3" borderId="88" xfId="0" applyFont="1" applyFill="1" applyBorder="1" applyAlignment="1">
      <alignment horizontal="center" vertical="center" wrapText="1"/>
    </xf>
    <xf numFmtId="0" fontId="25" fillId="3" borderId="38" xfId="0" applyFont="1" applyFill="1" applyBorder="1" applyAlignment="1">
      <alignment horizontal="justify" vertical="center" wrapText="1"/>
    </xf>
    <xf numFmtId="0" fontId="21" fillId="3" borderId="1" xfId="0" applyFont="1" applyFill="1" applyBorder="1" applyAlignment="1">
      <alignment horizontal="center" vertical="center" wrapText="1"/>
    </xf>
    <xf numFmtId="0" fontId="21" fillId="3" borderId="10" xfId="0" applyFont="1" applyFill="1" applyBorder="1" applyAlignment="1">
      <alignment horizontal="justify" vertical="center" wrapText="1"/>
    </xf>
    <xf numFmtId="0" fontId="26" fillId="12" borderId="38" xfId="0" applyFont="1" applyFill="1" applyBorder="1" applyAlignment="1">
      <alignment horizontal="justify" vertical="center" wrapText="1"/>
    </xf>
    <xf numFmtId="0" fontId="20" fillId="12" borderId="38" xfId="0" applyFont="1" applyFill="1" applyBorder="1" applyAlignment="1">
      <alignment horizontal="justify" vertical="center" wrapText="1"/>
    </xf>
    <xf numFmtId="0" fontId="26" fillId="3" borderId="38" xfId="0" applyFont="1" applyFill="1" applyBorder="1" applyAlignment="1">
      <alignment horizontal="justify" vertical="center" wrapText="1"/>
    </xf>
    <xf numFmtId="0" fontId="21" fillId="3" borderId="66" xfId="0" applyFont="1" applyFill="1" applyBorder="1" applyAlignment="1">
      <alignment horizontal="center" vertical="center" wrapText="1"/>
    </xf>
    <xf numFmtId="0" fontId="21" fillId="3" borderId="70" xfId="0" applyFont="1" applyFill="1" applyBorder="1" applyAlignment="1">
      <alignment horizontal="left" vertical="center" wrapText="1"/>
    </xf>
    <xf numFmtId="0" fontId="21" fillId="3" borderId="101" xfId="0" applyFont="1" applyFill="1" applyBorder="1" applyAlignment="1">
      <alignment horizontal="center" vertical="center" wrapText="1"/>
    </xf>
    <xf numFmtId="0" fontId="25" fillId="3" borderId="74" xfId="0" applyFont="1" applyFill="1" applyBorder="1" applyAlignment="1">
      <alignment horizontal="justify" vertical="center" wrapText="1"/>
    </xf>
    <xf numFmtId="0" fontId="21" fillId="3" borderId="23" xfId="0" applyFont="1" applyFill="1" applyBorder="1" applyAlignment="1">
      <alignment horizontal="center" vertical="center" wrapText="1"/>
    </xf>
    <xf numFmtId="0" fontId="21" fillId="3" borderId="24" xfId="0" applyFont="1" applyFill="1" applyBorder="1" applyAlignment="1">
      <alignment horizontal="justify" vertical="center" wrapText="1"/>
    </xf>
    <xf numFmtId="10" fontId="20" fillId="4" borderId="48" xfId="0" applyNumberFormat="1" applyFont="1" applyFill="1" applyBorder="1" applyAlignment="1">
      <alignment horizontal="center" vertical="center" wrapText="1"/>
    </xf>
    <xf numFmtId="0" fontId="3" fillId="12" borderId="80" xfId="0" applyFont="1" applyFill="1" applyBorder="1" applyAlignment="1">
      <alignment horizontal="center" vertical="center" wrapText="1"/>
    </xf>
    <xf numFmtId="0" fontId="3" fillId="12" borderId="81" xfId="0" applyFont="1" applyFill="1" applyBorder="1" applyAlignment="1">
      <alignment horizontal="center" vertical="center" wrapText="1"/>
    </xf>
    <xf numFmtId="10" fontId="20" fillId="4" borderId="116" xfId="0" applyNumberFormat="1" applyFont="1" applyFill="1" applyBorder="1" applyAlignment="1">
      <alignment horizontal="center" vertical="center" wrapText="1"/>
    </xf>
    <xf numFmtId="10" fontId="20" fillId="4" borderId="5" xfId="0" applyNumberFormat="1" applyFont="1" applyFill="1" applyBorder="1" applyAlignment="1">
      <alignment horizontal="center" vertical="center" wrapText="1"/>
    </xf>
    <xf numFmtId="10" fontId="20" fillId="4" borderId="4" xfId="0" applyNumberFormat="1" applyFont="1" applyFill="1" applyBorder="1" applyAlignment="1">
      <alignment horizontal="center" vertical="center" wrapText="1"/>
    </xf>
    <xf numFmtId="0" fontId="27" fillId="9" borderId="108" xfId="0" applyFont="1" applyFill="1" applyBorder="1" applyAlignment="1">
      <alignment horizontal="justify" vertical="center" wrapText="1"/>
    </xf>
    <xf numFmtId="0" fontId="27" fillId="3" borderId="118" xfId="0" applyFont="1" applyFill="1" applyBorder="1" applyAlignment="1">
      <alignment horizontal="justify" vertical="center" wrapText="1"/>
    </xf>
    <xf numFmtId="0" fontId="27" fillId="6" borderId="107" xfId="0" applyFont="1" applyFill="1" applyBorder="1" applyAlignment="1">
      <alignment horizontal="justify" vertical="center" wrapText="1"/>
    </xf>
    <xf numFmtId="0" fontId="29" fillId="0" borderId="0" xfId="0" applyFont="1"/>
    <xf numFmtId="0" fontId="29" fillId="0" borderId="0" xfId="0" applyFont="1" applyAlignment="1">
      <alignment vertical="center"/>
    </xf>
    <xf numFmtId="0" fontId="27" fillId="12" borderId="25" xfId="0" applyFont="1" applyFill="1" applyBorder="1" applyAlignment="1">
      <alignment horizontal="justify" vertical="center" wrapText="1"/>
    </xf>
    <xf numFmtId="0" fontId="27" fillId="3" borderId="25" xfId="0" applyFont="1" applyFill="1" applyBorder="1" applyAlignment="1">
      <alignment horizontal="justify" vertical="center" wrapText="1"/>
    </xf>
    <xf numFmtId="0" fontId="27" fillId="3" borderId="72" xfId="0" applyFont="1" applyFill="1" applyBorder="1" applyAlignment="1">
      <alignment horizontal="justify" vertical="center" wrapText="1"/>
    </xf>
    <xf numFmtId="0" fontId="27" fillId="3" borderId="33" xfId="0" applyFont="1" applyFill="1" applyBorder="1" applyAlignment="1">
      <alignment horizontal="justify" vertical="center" wrapText="1"/>
    </xf>
    <xf numFmtId="2" fontId="2" fillId="12" borderId="27" xfId="0" applyNumberFormat="1" applyFont="1" applyFill="1" applyBorder="1" applyAlignment="1">
      <alignment horizontal="center" vertical="center" wrapText="1"/>
    </xf>
    <xf numFmtId="2" fontId="2" fillId="12" borderId="7" xfId="0" applyNumberFormat="1" applyFont="1" applyFill="1" applyBorder="1" applyAlignment="1">
      <alignment horizontal="center" vertical="center" wrapText="1"/>
    </xf>
    <xf numFmtId="0" fontId="6" fillId="3" borderId="25" xfId="0" applyFont="1" applyFill="1" applyBorder="1" applyAlignment="1">
      <alignment horizontal="justify" vertical="center" wrapText="1"/>
    </xf>
    <xf numFmtId="44" fontId="2" fillId="2" borderId="51" xfId="1" applyFont="1" applyFill="1" applyBorder="1" applyAlignment="1">
      <alignment horizontal="center" vertical="center" wrapText="1"/>
    </xf>
    <xf numFmtId="44" fontId="2" fillId="2" borderId="1" xfId="1" applyFont="1" applyFill="1" applyBorder="1" applyAlignment="1">
      <alignment horizontal="center" vertical="center" wrapText="1"/>
    </xf>
    <xf numFmtId="44" fontId="2" fillId="2" borderId="36" xfId="1" applyFont="1" applyFill="1" applyBorder="1" applyAlignment="1">
      <alignment horizontal="center" vertical="center" wrapText="1"/>
    </xf>
    <xf numFmtId="44" fontId="2" fillId="2" borderId="41" xfId="1" applyFont="1" applyFill="1" applyBorder="1" applyAlignment="1">
      <alignment horizontal="center" vertical="center" wrapText="1"/>
    </xf>
    <xf numFmtId="44" fontId="2" fillId="2" borderId="42" xfId="1" applyFont="1" applyFill="1" applyBorder="1" applyAlignment="1">
      <alignment horizontal="center" vertical="center" wrapText="1"/>
    </xf>
    <xf numFmtId="10" fontId="16" fillId="4" borderId="12" xfId="0" applyNumberFormat="1" applyFont="1" applyFill="1" applyBorder="1" applyAlignment="1">
      <alignment horizontal="center" vertical="center" wrapText="1"/>
    </xf>
    <xf numFmtId="10" fontId="16" fillId="4" borderId="11" xfId="0" applyNumberFormat="1" applyFont="1" applyFill="1" applyBorder="1" applyAlignment="1">
      <alignment horizontal="center" vertical="center" wrapText="1"/>
    </xf>
    <xf numFmtId="10" fontId="16" fillId="4" borderId="31" xfId="0" applyNumberFormat="1" applyFont="1" applyFill="1" applyBorder="1" applyAlignment="1">
      <alignment horizontal="center" vertical="center" wrapText="1"/>
    </xf>
    <xf numFmtId="44" fontId="2" fillId="2" borderId="2" xfId="1" applyFont="1" applyFill="1" applyBorder="1" applyAlignment="1">
      <alignment horizontal="center" vertical="center" wrapText="1"/>
    </xf>
    <xf numFmtId="0" fontId="6" fillId="3" borderId="33" xfId="0" applyFont="1" applyFill="1" applyBorder="1" applyAlignment="1">
      <alignment horizontal="justify" vertical="center" wrapText="1"/>
    </xf>
    <xf numFmtId="44" fontId="2" fillId="2" borderId="22" xfId="1" applyFont="1" applyFill="1" applyBorder="1" applyAlignment="1">
      <alignment horizontal="center" vertical="center" wrapText="1"/>
    </xf>
    <xf numFmtId="44" fontId="2" fillId="2" borderId="23" xfId="1" applyFont="1" applyFill="1" applyBorder="1" applyAlignment="1">
      <alignment horizontal="center" vertical="center" wrapText="1"/>
    </xf>
    <xf numFmtId="44" fontId="2" fillId="2" borderId="40" xfId="1" applyFont="1" applyFill="1" applyBorder="1" applyAlignment="1">
      <alignment horizontal="center" vertical="center" wrapText="1"/>
    </xf>
    <xf numFmtId="44" fontId="2" fillId="2" borderId="43" xfId="1" applyFont="1" applyFill="1" applyBorder="1" applyAlignment="1">
      <alignment horizontal="center" vertical="center" wrapText="1"/>
    </xf>
    <xf numFmtId="44" fontId="2" fillId="2" borderId="44" xfId="1" applyFont="1" applyFill="1" applyBorder="1" applyAlignment="1">
      <alignment horizontal="center" vertical="center" wrapText="1"/>
    </xf>
    <xf numFmtId="10" fontId="16" fillId="4" borderId="19" xfId="0" applyNumberFormat="1" applyFont="1" applyFill="1" applyBorder="1" applyAlignment="1">
      <alignment horizontal="center" vertical="center" wrapText="1"/>
    </xf>
    <xf numFmtId="10" fontId="16" fillId="4" borderId="20" xfId="0" applyNumberFormat="1" applyFont="1" applyFill="1" applyBorder="1" applyAlignment="1">
      <alignment horizontal="center" vertical="center" wrapText="1"/>
    </xf>
    <xf numFmtId="3" fontId="20" fillId="5" borderId="40" xfId="0" applyNumberFormat="1"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7" fillId="9" borderId="7"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9" xfId="0" applyFont="1" applyFill="1" applyBorder="1" applyAlignment="1">
      <alignment horizontal="center" vertical="center" wrapText="1"/>
    </xf>
    <xf numFmtId="2" fontId="6" fillId="12" borderId="16" xfId="0" applyNumberFormat="1" applyFont="1" applyFill="1" applyBorder="1" applyAlignment="1">
      <alignment horizontal="center" vertical="center" wrapText="1"/>
    </xf>
    <xf numFmtId="2" fontId="6" fillId="12" borderId="15" xfId="0" applyNumberFormat="1" applyFont="1" applyFill="1" applyBorder="1" applyAlignment="1">
      <alignment horizontal="center" vertical="center" wrapText="1"/>
    </xf>
    <xf numFmtId="2" fontId="7" fillId="9" borderId="7" xfId="0" applyNumberFormat="1" applyFont="1" applyFill="1" applyBorder="1" applyAlignment="1">
      <alignment horizontal="center" vertical="center" wrapText="1"/>
    </xf>
    <xf numFmtId="2" fontId="7" fillId="9" borderId="8" xfId="0" applyNumberFormat="1" applyFont="1" applyFill="1" applyBorder="1" applyAlignment="1">
      <alignment horizontal="center" vertical="center" wrapText="1"/>
    </xf>
    <xf numFmtId="2" fontId="7" fillId="9" borderId="9" xfId="0" applyNumberFormat="1" applyFont="1" applyFill="1" applyBorder="1" applyAlignment="1">
      <alignment horizontal="center" vertical="center" wrapText="1"/>
    </xf>
    <xf numFmtId="2" fontId="7" fillId="9" borderId="14" xfId="0" applyNumberFormat="1" applyFont="1" applyFill="1" applyBorder="1" applyAlignment="1">
      <alignment horizontal="center" vertical="center" wrapText="1"/>
    </xf>
    <xf numFmtId="2" fontId="7" fillId="9" borderId="63" xfId="0" applyNumberFormat="1" applyFont="1" applyFill="1" applyBorder="1" applyAlignment="1">
      <alignment horizontal="center" vertical="center" wrapText="1"/>
    </xf>
    <xf numFmtId="2" fontId="7" fillId="9" borderId="17" xfId="0" applyNumberFormat="1" applyFont="1" applyFill="1" applyBorder="1" applyAlignment="1">
      <alignment horizontal="center" vertical="center" wrapText="1"/>
    </xf>
    <xf numFmtId="2" fontId="7" fillId="9" borderId="64"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3" fillId="9" borderId="16" xfId="0" applyFont="1" applyFill="1" applyBorder="1" applyAlignment="1">
      <alignment horizontal="center" vertical="center" wrapText="1"/>
    </xf>
    <xf numFmtId="0" fontId="13" fillId="9" borderId="75" xfId="0" applyFont="1" applyFill="1" applyBorder="1" applyAlignment="1">
      <alignment horizontal="center" vertical="center" wrapText="1"/>
    </xf>
    <xf numFmtId="0" fontId="12" fillId="10" borderId="16" xfId="0" applyFont="1" applyFill="1" applyBorder="1" applyAlignment="1">
      <alignment horizontal="center" vertical="center" wrapText="1"/>
    </xf>
    <xf numFmtId="0" fontId="12" fillId="10" borderId="75"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19" fillId="5" borderId="0" xfId="0" applyFont="1" applyFill="1" applyAlignment="1">
      <alignment horizontal="center" vertical="center" wrapText="1"/>
    </xf>
    <xf numFmtId="0" fontId="12" fillId="10" borderId="7"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2" fontId="12" fillId="9" borderId="7" xfId="0" applyNumberFormat="1" applyFont="1" applyFill="1" applyBorder="1" applyAlignment="1">
      <alignment horizontal="center" vertical="center" wrapText="1"/>
    </xf>
    <xf numFmtId="2" fontId="12" fillId="9" borderId="8" xfId="0" applyNumberFormat="1" applyFont="1" applyFill="1" applyBorder="1" applyAlignment="1">
      <alignment horizontal="center" vertical="center" wrapText="1"/>
    </xf>
    <xf numFmtId="2" fontId="12" fillId="9" borderId="9" xfId="0" applyNumberFormat="1"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9" xfId="0" applyFont="1" applyFill="1" applyBorder="1" applyAlignment="1">
      <alignment horizontal="center" vertical="center" wrapText="1"/>
    </xf>
    <xf numFmtId="2" fontId="8" fillId="9" borderId="14" xfId="0" applyNumberFormat="1" applyFont="1" applyFill="1" applyBorder="1" applyAlignment="1">
      <alignment horizontal="center" vertical="center" wrapText="1"/>
    </xf>
    <xf numFmtId="2" fontId="8" fillId="9" borderId="3" xfId="0" applyNumberFormat="1" applyFont="1" applyFill="1" applyBorder="1" applyAlignment="1">
      <alignment horizontal="center" vertical="center" wrapText="1"/>
    </xf>
    <xf numFmtId="2" fontId="8" fillId="9" borderId="28" xfId="0" applyNumberFormat="1" applyFont="1" applyFill="1" applyBorder="1" applyAlignment="1">
      <alignment horizontal="center" vertical="center" wrapText="1"/>
    </xf>
    <xf numFmtId="2" fontId="8" fillId="9" borderId="0" xfId="0" applyNumberFormat="1" applyFont="1" applyFill="1" applyAlignment="1">
      <alignment horizontal="center" vertical="center" wrapText="1"/>
    </xf>
    <xf numFmtId="0" fontId="13" fillId="9" borderId="15"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11" fillId="0" borderId="34" xfId="0" applyFont="1" applyBorder="1" applyAlignment="1">
      <alignment horizontal="center" vertical="center"/>
    </xf>
    <xf numFmtId="0" fontId="11" fillId="0" borderId="34" xfId="0" applyFont="1" applyBorder="1" applyAlignment="1">
      <alignment horizontal="center" vertical="top" wrapText="1"/>
    </xf>
    <xf numFmtId="0" fontId="11" fillId="0" borderId="34" xfId="0" applyFont="1" applyBorder="1" applyAlignment="1">
      <alignment horizontal="center" vertical="top"/>
    </xf>
    <xf numFmtId="0" fontId="12" fillId="10" borderId="15" xfId="0"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26" xfId="0" applyBorder="1" applyAlignment="1">
      <alignment horizontal="center"/>
    </xf>
    <xf numFmtId="0" fontId="0" fillId="0" borderId="6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0" xfId="0" applyAlignment="1">
      <alignment horizontal="center" vertical="top" wrapText="1"/>
    </xf>
    <xf numFmtId="2" fontId="8" fillId="9" borderId="63" xfId="0" applyNumberFormat="1" applyFont="1" applyFill="1" applyBorder="1" applyAlignment="1">
      <alignment horizontal="center" vertical="center" wrapText="1"/>
    </xf>
    <xf numFmtId="2" fontId="8" fillId="9" borderId="69" xfId="0" applyNumberFormat="1" applyFont="1" applyFill="1" applyBorder="1" applyAlignment="1">
      <alignment horizontal="center" vertical="center" wrapText="1"/>
    </xf>
    <xf numFmtId="0" fontId="0" fillId="0" borderId="0" xfId="0" applyAlignment="1">
      <alignment horizontal="justify" vertical="center" wrapText="1"/>
    </xf>
    <xf numFmtId="10" fontId="20" fillId="5" borderId="102" xfId="0" applyNumberFormat="1" applyFont="1" applyFill="1" applyBorder="1" applyAlignment="1">
      <alignment horizontal="center" vertical="center" wrapText="1"/>
    </xf>
    <xf numFmtId="10" fontId="20" fillId="4" borderId="6" xfId="0" applyNumberFormat="1" applyFont="1" applyFill="1" applyBorder="1" applyAlignment="1">
      <alignment horizontal="center" vertical="center" wrapText="1"/>
    </xf>
    <xf numFmtId="10" fontId="20" fillId="4" borderId="117" xfId="0" applyNumberFormat="1" applyFont="1" applyFill="1" applyBorder="1" applyAlignment="1">
      <alignment horizontal="center" vertical="center" wrapText="1"/>
    </xf>
    <xf numFmtId="10" fontId="20" fillId="4" borderId="119" xfId="0" applyNumberFormat="1" applyFont="1" applyFill="1" applyBorder="1" applyAlignment="1">
      <alignment horizontal="center" vertical="center" wrapText="1"/>
    </xf>
  </cellXfs>
  <cellStyles count="2">
    <cellStyle name="Moneda" xfId="1" builtinId="4"/>
    <cellStyle name="Normal" xfId="0" builtinId="0"/>
  </cellStyles>
  <dxfs count="71">
    <dxf>
      <font>
        <color rgb="FF9C5700"/>
      </font>
      <fill>
        <patternFill>
          <bgColor rgb="FFFFEB9C"/>
        </patternFill>
      </fill>
    </dxf>
    <dxf>
      <fill>
        <patternFill patternType="none">
          <bgColor auto="1"/>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5555"/>
        </patternFill>
      </fill>
    </dxf>
    <dxf>
      <fill>
        <patternFill>
          <bgColor theme="9" tint="0.39994506668294322"/>
        </patternFill>
      </fill>
    </dxf>
    <dxf>
      <font>
        <color rgb="FF9C5700"/>
      </font>
      <fill>
        <patternFill>
          <bgColor rgb="FFFFEB9C"/>
        </patternFill>
      </fill>
    </dxf>
    <dxf>
      <fill>
        <patternFill patternType="none">
          <bgColor auto="1"/>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ill>
        <patternFill patternType="none">
          <bgColor auto="1"/>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555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5555"/>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0000"/>
        </patternFill>
      </fill>
    </dxf>
    <dxf>
      <font>
        <color rgb="FF9C5700"/>
      </font>
      <fill>
        <patternFill>
          <bgColor rgb="FFFFEB9C"/>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5555"/>
      <color rgb="FF98DEF4"/>
      <color rgb="FF30BDE9"/>
      <color rgb="FFEAB91F"/>
      <color rgb="FFFFEB9C"/>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462762</xdr:colOff>
      <xdr:row>0</xdr:row>
      <xdr:rowOff>130841</xdr:rowOff>
    </xdr:from>
    <xdr:ext cx="1908462" cy="2923796"/>
    <xdr:pic>
      <xdr:nvPicPr>
        <xdr:cNvPr id="2" name="Imagen 1">
          <a:extLst>
            <a:ext uri="{FF2B5EF4-FFF2-40B4-BE49-F238E27FC236}">
              <a16:creationId xmlns:a16="http://schemas.microsoft.com/office/drawing/2014/main" id="{B44ECC4B-B9E4-489F-9918-18A48C8E58C3}"/>
            </a:ext>
          </a:extLst>
        </xdr:cNvPr>
        <xdr:cNvPicPr>
          <a:picLocks noChangeAspect="1"/>
        </xdr:cNvPicPr>
      </xdr:nvPicPr>
      <xdr:blipFill>
        <a:blip xmlns:r="http://schemas.openxmlformats.org/officeDocument/2006/relationships" r:embed="rId1"/>
        <a:stretch>
          <a:fillRect/>
        </a:stretch>
      </xdr:blipFill>
      <xdr:spPr>
        <a:xfrm>
          <a:off x="1231446" y="130841"/>
          <a:ext cx="1908462" cy="2923796"/>
        </a:xfrm>
        <a:prstGeom prst="rect">
          <a:avLst/>
        </a:prstGeom>
      </xdr:spPr>
    </xdr:pic>
    <xdr:clientData/>
  </xdr:oneCellAnchor>
  <xdr:oneCellAnchor>
    <xdr:from>
      <xdr:col>2</xdr:col>
      <xdr:colOff>952667</xdr:colOff>
      <xdr:row>2</xdr:row>
      <xdr:rowOff>147554</xdr:rowOff>
    </xdr:from>
    <xdr:ext cx="2079359" cy="2148987"/>
    <xdr:pic>
      <xdr:nvPicPr>
        <xdr:cNvPr id="3" name="Imagen 2">
          <a:extLst>
            <a:ext uri="{FF2B5EF4-FFF2-40B4-BE49-F238E27FC236}">
              <a16:creationId xmlns:a16="http://schemas.microsoft.com/office/drawing/2014/main" id="{0FE9C971-A9B0-4E3C-811F-BFEC58DC166C}"/>
            </a:ext>
            <a:ext uri="{147F2762-F138-4A5C-976F-8EAC2B608ADB}">
              <a16:predDERef xmlns:a16="http://schemas.microsoft.com/office/drawing/2014/main" pred="{A50F9F9A-DD15-41DE-9FC4-A0E833D96D10}"/>
            </a:ext>
          </a:extLst>
        </xdr:cNvPr>
        <xdr:cNvPicPr>
          <a:picLocks noChangeAspect="1"/>
        </xdr:cNvPicPr>
      </xdr:nvPicPr>
      <xdr:blipFill>
        <a:blip xmlns:r="http://schemas.openxmlformats.org/officeDocument/2006/relationships" r:embed="rId2"/>
        <a:srcRect l="5984" t="2830" r="4724" b="3150"/>
        <a:stretch/>
      </xdr:blipFill>
      <xdr:spPr>
        <a:xfrm>
          <a:off x="3626351" y="515186"/>
          <a:ext cx="2079359" cy="2148987"/>
        </a:xfrm>
        <a:prstGeom prst="rect">
          <a:avLst/>
        </a:prstGeom>
      </xdr:spPr>
    </xdr:pic>
    <xdr:clientData/>
  </xdr:oneCellAnchor>
  <xdr:oneCellAnchor>
    <xdr:from>
      <xdr:col>23</xdr:col>
      <xdr:colOff>1351472</xdr:colOff>
      <xdr:row>1</xdr:row>
      <xdr:rowOff>89856</xdr:rowOff>
    </xdr:from>
    <xdr:ext cx="3506278" cy="3159767"/>
    <xdr:pic>
      <xdr:nvPicPr>
        <xdr:cNvPr id="4" name="Imagen 3">
          <a:extLst>
            <a:ext uri="{FF2B5EF4-FFF2-40B4-BE49-F238E27FC236}">
              <a16:creationId xmlns:a16="http://schemas.microsoft.com/office/drawing/2014/main" id="{84E0E105-F3A1-43A2-9743-1089C2F89738}"/>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3"/>
        <a:stretch>
          <a:fillRect/>
        </a:stretch>
      </xdr:blipFill>
      <xdr:spPr>
        <a:xfrm>
          <a:off x="33355472" y="280356"/>
          <a:ext cx="3506278" cy="3159767"/>
        </a:xfrm>
        <a:prstGeom prst="rect">
          <a:avLst/>
        </a:prstGeom>
      </xdr:spPr>
    </xdr:pic>
    <xdr:clientData/>
  </xdr:oneCellAnchor>
  <xdr:twoCellAnchor>
    <xdr:from>
      <xdr:col>1</xdr:col>
      <xdr:colOff>1017588</xdr:colOff>
      <xdr:row>30</xdr:row>
      <xdr:rowOff>1655543</xdr:rowOff>
    </xdr:from>
    <xdr:to>
      <xdr:col>3</xdr:col>
      <xdr:colOff>4547853</xdr:colOff>
      <xdr:row>31</xdr:row>
      <xdr:rowOff>10500</xdr:rowOff>
    </xdr:to>
    <xdr:sp macro="" textlink="">
      <xdr:nvSpPr>
        <xdr:cNvPr id="5" name="CuadroTexto 3">
          <a:extLst>
            <a:ext uri="{FF2B5EF4-FFF2-40B4-BE49-F238E27FC236}">
              <a16:creationId xmlns:a16="http://schemas.microsoft.com/office/drawing/2014/main" id="{66FA6B33-D03E-4A22-8CA3-D028E6CC1185}"/>
            </a:ext>
          </a:extLst>
        </xdr:cNvPr>
        <xdr:cNvSpPr txBox="1"/>
      </xdr:nvSpPr>
      <xdr:spPr>
        <a:xfrm>
          <a:off x="1782271" y="53573501"/>
          <a:ext cx="8574490" cy="1802738"/>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2400">
              <a:latin typeface="Arial" panose="020B0604020202020204" pitchFamily="34" charset="0"/>
              <a:cs typeface="Arial" panose="020B0604020202020204" pitchFamily="34" charset="0"/>
            </a:rPr>
            <a:t>____________________________________</a:t>
          </a:r>
        </a:p>
        <a:p>
          <a:pPr algn="ctr"/>
          <a:r>
            <a:rPr lang="es-MX" sz="2200">
              <a:latin typeface="Arial" panose="020B0604020202020204" pitchFamily="34" charset="0"/>
              <a:cs typeface="Arial" panose="020B0604020202020204" pitchFamily="34" charset="0"/>
            </a:rPr>
            <a:t>ELABORÓ</a:t>
          </a:r>
        </a:p>
        <a:p>
          <a:pPr algn="ctr"/>
          <a:r>
            <a:rPr lang="es-MX" sz="2400">
              <a:latin typeface="Arial" panose="020B0604020202020204" pitchFamily="34" charset="0"/>
              <a:cs typeface="Arial" panose="020B0604020202020204" pitchFamily="34" charset="0"/>
            </a:rPr>
            <a:t>Lic. Indira Gaxiola Félix.</a:t>
          </a:r>
        </a:p>
        <a:p>
          <a:pPr algn="ctr"/>
          <a:r>
            <a:rPr lang="es-MX" sz="2200">
              <a:latin typeface="Arial" panose="020B0604020202020204" pitchFamily="34" charset="0"/>
              <a:cs typeface="Arial" panose="020B0604020202020204" pitchFamily="34" charset="0"/>
            </a:rPr>
            <a:t>Dirección de Vinculación y Seguimiento con Instancias de la SMSCyT de Benito Juárez</a:t>
          </a:r>
          <a:r>
            <a:rPr lang="es-MX" sz="2400">
              <a:latin typeface="Arial" panose="020B0604020202020204" pitchFamily="34" charset="0"/>
              <a:cs typeface="Arial" panose="020B0604020202020204" pitchFamily="34" charset="0"/>
            </a:rPr>
            <a:t>.</a:t>
          </a:r>
        </a:p>
      </xdr:txBody>
    </xdr:sp>
    <xdr:clientData/>
  </xdr:twoCellAnchor>
  <xdr:twoCellAnchor>
    <xdr:from>
      <xdr:col>5</xdr:col>
      <xdr:colOff>1154347</xdr:colOff>
      <xdr:row>30</xdr:row>
      <xdr:rowOff>1942113</xdr:rowOff>
    </xdr:from>
    <xdr:to>
      <xdr:col>11</xdr:col>
      <xdr:colOff>641026</xdr:colOff>
      <xdr:row>31</xdr:row>
      <xdr:rowOff>76410</xdr:rowOff>
    </xdr:to>
    <xdr:sp macro="" textlink="">
      <xdr:nvSpPr>
        <xdr:cNvPr id="10" name="CuadroTexto 6">
          <a:extLst>
            <a:ext uri="{FF2B5EF4-FFF2-40B4-BE49-F238E27FC236}">
              <a16:creationId xmlns:a16="http://schemas.microsoft.com/office/drawing/2014/main" id="{8220F0E7-91DB-426F-AFBB-F5C2097A1B4F}"/>
            </a:ext>
          </a:extLst>
        </xdr:cNvPr>
        <xdr:cNvSpPr txBox="1"/>
      </xdr:nvSpPr>
      <xdr:spPr>
        <a:xfrm>
          <a:off x="13872234" y="53860071"/>
          <a:ext cx="9467806" cy="1582078"/>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2400">
              <a:solidFill>
                <a:sysClr val="windowText" lastClr="000000"/>
              </a:solidFill>
              <a:latin typeface="Arial" panose="020B0604020202020204" pitchFamily="34" charset="0"/>
              <a:cs typeface="Arial" panose="020B0604020202020204" pitchFamily="34" charset="0"/>
            </a:rPr>
            <a:t>________________________________</a:t>
          </a:r>
          <a:br>
            <a:rPr lang="es-MX" sz="2400">
              <a:solidFill>
                <a:sysClr val="windowText" lastClr="000000"/>
              </a:solidFill>
              <a:latin typeface="Arial" panose="020B0604020202020204" pitchFamily="34" charset="0"/>
              <a:cs typeface="Arial" panose="020B0604020202020204" pitchFamily="34" charset="0"/>
            </a:rPr>
          </a:br>
          <a:r>
            <a:rPr lang="es-MX" sz="2200">
              <a:solidFill>
                <a:sysClr val="windowText" lastClr="000000"/>
              </a:solidFill>
              <a:latin typeface="Arial" panose="020B0604020202020204" pitchFamily="34" charset="0"/>
              <a:cs typeface="Arial" panose="020B0604020202020204" pitchFamily="34" charset="0"/>
            </a:rPr>
            <a:t>PRESUPUESTACIÓN Y CONTROL</a:t>
          </a:r>
        </a:p>
        <a:p>
          <a:pPr algn="ctr"/>
          <a:r>
            <a:rPr lang="es-MX" sz="2400">
              <a:solidFill>
                <a:sysClr val="windowText" lastClr="000000"/>
              </a:solidFill>
              <a:latin typeface="Arial" panose="020B0604020202020204" pitchFamily="34" charset="0"/>
              <a:cs typeface="Arial" panose="020B0604020202020204" pitchFamily="34" charset="0"/>
            </a:rPr>
            <a:t>Lic.</a:t>
          </a:r>
          <a:r>
            <a:rPr lang="es-MX" sz="2400" baseline="0">
              <a:solidFill>
                <a:sysClr val="windowText" lastClr="000000"/>
              </a:solidFill>
              <a:latin typeface="Arial" panose="020B0604020202020204" pitchFamily="34" charset="0"/>
              <a:cs typeface="Arial" panose="020B0604020202020204" pitchFamily="34" charset="0"/>
            </a:rPr>
            <a:t> Edgar López Hernández</a:t>
          </a:r>
          <a:endParaRPr lang="es-MX" sz="2400">
            <a:solidFill>
              <a:sysClr val="windowText" lastClr="000000"/>
            </a:solidFill>
            <a:latin typeface="Arial" panose="020B0604020202020204" pitchFamily="34" charset="0"/>
            <a:cs typeface="Arial" panose="020B0604020202020204" pitchFamily="34" charset="0"/>
          </a:endParaRPr>
        </a:p>
        <a:p>
          <a:pPr algn="ctr"/>
          <a:r>
            <a:rPr lang="es-MX" sz="2200">
              <a:solidFill>
                <a:sysClr val="windowText" lastClr="000000"/>
              </a:solidFill>
              <a:latin typeface="Arial" panose="020B0604020202020204" pitchFamily="34" charset="0"/>
              <a:cs typeface="Arial" panose="020B0604020202020204" pitchFamily="34" charset="0"/>
            </a:rPr>
            <a:t>Dirección Administrativa de la SMSCYT de Benito Juárez.</a:t>
          </a:r>
        </a:p>
      </xdr:txBody>
    </xdr:sp>
    <xdr:clientData/>
  </xdr:twoCellAnchor>
  <xdr:twoCellAnchor>
    <xdr:from>
      <xdr:col>13</xdr:col>
      <xdr:colOff>120770</xdr:colOff>
      <xdr:row>30</xdr:row>
      <xdr:rowOff>2061131</xdr:rowOff>
    </xdr:from>
    <xdr:to>
      <xdr:col>20</xdr:col>
      <xdr:colOff>270960</xdr:colOff>
      <xdr:row>31</xdr:row>
      <xdr:rowOff>165653</xdr:rowOff>
    </xdr:to>
    <xdr:sp macro="" textlink="">
      <xdr:nvSpPr>
        <xdr:cNvPr id="11" name="CuadroTexto 5">
          <a:extLst>
            <a:ext uri="{FF2B5EF4-FFF2-40B4-BE49-F238E27FC236}">
              <a16:creationId xmlns:a16="http://schemas.microsoft.com/office/drawing/2014/main" id="{7082CF6F-AC67-43C5-859C-29A16330FA7A}"/>
            </a:ext>
          </a:extLst>
        </xdr:cNvPr>
        <xdr:cNvSpPr txBox="1"/>
      </xdr:nvSpPr>
      <xdr:spPr>
        <a:xfrm>
          <a:off x="25548379" y="54075914"/>
          <a:ext cx="10006494" cy="1541804"/>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2400">
              <a:latin typeface="Arial" panose="020B0604020202020204" pitchFamily="34" charset="0"/>
              <a:cs typeface="Arial" panose="020B0604020202020204" pitchFamily="34" charset="0"/>
            </a:rPr>
            <a:t>__________________________________</a:t>
          </a:r>
        </a:p>
        <a:p>
          <a:pPr algn="ctr"/>
          <a:r>
            <a:rPr lang="es-MX" sz="2200">
              <a:solidFill>
                <a:sysClr val="windowText" lastClr="000000"/>
              </a:solidFill>
              <a:latin typeface="Arial" panose="020B0604020202020204" pitchFamily="34" charset="0"/>
              <a:cs typeface="Arial" panose="020B0604020202020204" pitchFamily="34" charset="0"/>
            </a:rPr>
            <a:t>REVISÓ</a:t>
          </a:r>
        </a:p>
        <a:p>
          <a:pPr algn="ctr"/>
          <a:r>
            <a:rPr lang="es-MX" sz="2400" kern="1200">
              <a:solidFill>
                <a:schemeClr val="dk1"/>
              </a:solidFill>
              <a:effectLst/>
              <a:latin typeface="Arial" panose="020B0604020202020204" pitchFamily="34" charset="0"/>
              <a:ea typeface="+mn-ea"/>
              <a:cs typeface="Arial" panose="020B0604020202020204" pitchFamily="34" charset="0"/>
            </a:rPr>
            <a:t>Lic. José Fernando Díaz Nuñez</a:t>
          </a:r>
          <a:endParaRPr lang="es-MX" sz="2400">
            <a:effectLst/>
            <a:latin typeface="Arial" panose="020B0604020202020204" pitchFamily="34" charset="0"/>
            <a:cs typeface="Arial" panose="020B0604020202020204" pitchFamily="34" charset="0"/>
          </a:endParaRPr>
        </a:p>
        <a:p>
          <a:pPr algn="ctr"/>
          <a:r>
            <a:rPr lang="es-MX" sz="2200" kern="1200">
              <a:solidFill>
                <a:schemeClr val="dk1"/>
              </a:solidFill>
              <a:effectLst/>
              <a:latin typeface="Arial" panose="020B0604020202020204" pitchFamily="34" charset="0"/>
              <a:ea typeface="+mn-ea"/>
              <a:cs typeface="Arial" panose="020B0604020202020204" pitchFamily="34" charset="0"/>
            </a:rPr>
            <a:t>Dirección General de Planeación Municipal</a:t>
          </a:r>
          <a:endParaRPr lang="es-MX" sz="2200">
            <a:effectLst/>
            <a:latin typeface="Arial" panose="020B0604020202020204" pitchFamily="34" charset="0"/>
            <a:cs typeface="Arial" panose="020B0604020202020204" pitchFamily="34" charset="0"/>
          </a:endParaRPr>
        </a:p>
      </xdr:txBody>
    </xdr:sp>
    <xdr:clientData/>
  </xdr:twoCellAnchor>
  <xdr:twoCellAnchor>
    <xdr:from>
      <xdr:col>21</xdr:col>
      <xdr:colOff>1287887</xdr:colOff>
      <xdr:row>30</xdr:row>
      <xdr:rowOff>1945246</xdr:rowOff>
    </xdr:from>
    <xdr:to>
      <xdr:col>23</xdr:col>
      <xdr:colOff>9685986</xdr:colOff>
      <xdr:row>30</xdr:row>
      <xdr:rowOff>3394104</xdr:rowOff>
    </xdr:to>
    <xdr:sp macro="" textlink="">
      <xdr:nvSpPr>
        <xdr:cNvPr id="6" name="CuadroTexto 5">
          <a:extLst>
            <a:ext uri="{FF2B5EF4-FFF2-40B4-BE49-F238E27FC236}">
              <a16:creationId xmlns:a16="http://schemas.microsoft.com/office/drawing/2014/main" id="{34F369B8-35F7-4FF9-AC02-BB96113DF103}"/>
            </a:ext>
          </a:extLst>
        </xdr:cNvPr>
        <xdr:cNvSpPr txBox="1"/>
      </xdr:nvSpPr>
      <xdr:spPr>
        <a:xfrm>
          <a:off x="38207324" y="53863204"/>
          <a:ext cx="11242183" cy="1448858"/>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2400" b="0">
              <a:solidFill>
                <a:sysClr val="windowText" lastClr="000000"/>
              </a:solidFill>
              <a:latin typeface="Arial" panose="020B0604020202020204" pitchFamily="34" charset="0"/>
              <a:cs typeface="Arial" panose="020B0604020202020204" pitchFamily="34" charset="0"/>
            </a:rPr>
            <a:t>_____________________________________</a:t>
          </a:r>
        </a:p>
        <a:p>
          <a:pPr algn="ctr"/>
          <a:r>
            <a:rPr lang="es-MX" sz="2200" b="0">
              <a:solidFill>
                <a:sysClr val="windowText" lastClr="000000"/>
              </a:solidFill>
              <a:latin typeface="Arial" panose="020B0604020202020204" pitchFamily="34" charset="0"/>
              <a:cs typeface="Arial" panose="020B0604020202020204" pitchFamily="34" charset="0"/>
            </a:rPr>
            <a:t>AUTORIZÓ</a:t>
          </a:r>
          <a:endParaRPr lang="es-MX" sz="2200" b="0">
            <a:solidFill>
              <a:sysClr val="windowText" lastClr="000000"/>
            </a:solidFill>
            <a:effectLst/>
            <a:latin typeface="Arial" panose="020B0604020202020204" pitchFamily="34" charset="0"/>
            <a:cs typeface="Arial" panose="020B0604020202020204" pitchFamily="34" charset="0"/>
          </a:endParaRPr>
        </a:p>
        <a:p>
          <a:pPr algn="ctr"/>
          <a:r>
            <a:rPr lang="es-ES" sz="2400" b="0">
              <a:solidFill>
                <a:sysClr val="windowText" lastClr="000000"/>
              </a:solidFill>
              <a:effectLst/>
              <a:latin typeface="Arial" panose="020B0604020202020204" pitchFamily="34" charset="0"/>
              <a:cs typeface="Arial" panose="020B0604020202020204" pitchFamily="34" charset="0"/>
            </a:rPr>
            <a:t>Mtro. Jaime Padilla Barrientos.</a:t>
          </a:r>
          <a:endParaRPr lang="es-MX" sz="2400" b="0">
            <a:solidFill>
              <a:sysClr val="windowText" lastClr="000000"/>
            </a:solidFill>
            <a:effectLst/>
            <a:latin typeface="Arial" panose="020B0604020202020204" pitchFamily="34" charset="0"/>
            <a:cs typeface="Arial" panose="020B0604020202020204" pitchFamily="34" charset="0"/>
          </a:endParaRPr>
        </a:p>
        <a:p>
          <a:pPr algn="ctr"/>
          <a:r>
            <a:rPr lang="es-MX" sz="2200">
              <a:solidFill>
                <a:sysClr val="windowText" lastClr="000000"/>
              </a:solidFill>
              <a:effectLst/>
              <a:latin typeface="Arial" panose="020B0604020202020204" pitchFamily="34" charset="0"/>
              <a:cs typeface="Arial" panose="020B0604020202020204" pitchFamily="34" charset="0"/>
            </a:rPr>
            <a:t>Secretaria Municipal de Seguridad Ciudadana y Tránsito de Benito Juárez.</a:t>
          </a:r>
          <a:endParaRPr lang="es-MX" sz="2200" baseline="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1205506</xdr:colOff>
      <xdr:row>3</xdr:row>
      <xdr:rowOff>0</xdr:rowOff>
    </xdr:from>
    <xdr:to>
      <xdr:col>23</xdr:col>
      <xdr:colOff>3676054</xdr:colOff>
      <xdr:row>10</xdr:row>
      <xdr:rowOff>11152</xdr:rowOff>
    </xdr:to>
    <xdr:pic>
      <xdr:nvPicPr>
        <xdr:cNvPr id="2" name="Imagen 1">
          <a:extLst>
            <a:ext uri="{FF2B5EF4-FFF2-40B4-BE49-F238E27FC236}">
              <a16:creationId xmlns:a16="http://schemas.microsoft.com/office/drawing/2014/main" id="{85C9496C-626A-435C-8609-0180D7C4D876}"/>
            </a:ext>
          </a:extLst>
        </xdr:cNvPr>
        <xdr:cNvPicPr>
          <a:picLocks noChangeAspect="1"/>
        </xdr:cNvPicPr>
      </xdr:nvPicPr>
      <xdr:blipFill>
        <a:blip xmlns:r="http://schemas.openxmlformats.org/officeDocument/2006/relationships" r:embed="rId1"/>
        <a:stretch>
          <a:fillRect/>
        </a:stretch>
      </xdr:blipFill>
      <xdr:spPr>
        <a:xfrm>
          <a:off x="31365466" y="556260"/>
          <a:ext cx="3712608" cy="2411452"/>
        </a:xfrm>
        <a:prstGeom prst="rect">
          <a:avLst/>
        </a:prstGeom>
      </xdr:spPr>
    </xdr:pic>
    <xdr:clientData/>
  </xdr:twoCellAnchor>
  <xdr:twoCellAnchor editAs="oneCell">
    <xdr:from>
      <xdr:col>1</xdr:col>
      <xdr:colOff>123538</xdr:colOff>
      <xdr:row>0</xdr:row>
      <xdr:rowOff>47288</xdr:rowOff>
    </xdr:from>
    <xdr:to>
      <xdr:col>2</xdr:col>
      <xdr:colOff>967064</xdr:colOff>
      <xdr:row>11</xdr:row>
      <xdr:rowOff>177800</xdr:rowOff>
    </xdr:to>
    <xdr:pic>
      <xdr:nvPicPr>
        <xdr:cNvPr id="3" name="Imagen 2">
          <a:extLst>
            <a:ext uri="{FF2B5EF4-FFF2-40B4-BE49-F238E27FC236}">
              <a16:creationId xmlns:a16="http://schemas.microsoft.com/office/drawing/2014/main" id="{D27B386C-37DC-4DFE-8207-DF56BB11499C}"/>
            </a:ext>
          </a:extLst>
        </xdr:cNvPr>
        <xdr:cNvPicPr>
          <a:picLocks noChangeAspect="1"/>
        </xdr:cNvPicPr>
      </xdr:nvPicPr>
      <xdr:blipFill>
        <a:blip xmlns:r="http://schemas.openxmlformats.org/officeDocument/2006/relationships" r:embed="rId2"/>
        <a:stretch>
          <a:fillRect/>
        </a:stretch>
      </xdr:blipFill>
      <xdr:spPr>
        <a:xfrm>
          <a:off x="908398" y="47288"/>
          <a:ext cx="2169406" cy="3201372"/>
        </a:xfrm>
        <a:prstGeom prst="rect">
          <a:avLst/>
        </a:prstGeom>
      </xdr:spPr>
    </xdr:pic>
    <xdr:clientData/>
  </xdr:twoCellAnchor>
  <xdr:twoCellAnchor editAs="oneCell">
    <xdr:from>
      <xdr:col>2</xdr:col>
      <xdr:colOff>1266825</xdr:colOff>
      <xdr:row>2</xdr:row>
      <xdr:rowOff>180975</xdr:rowOff>
    </xdr:from>
    <xdr:to>
      <xdr:col>3</xdr:col>
      <xdr:colOff>952500</xdr:colOff>
      <xdr:row>8</xdr:row>
      <xdr:rowOff>95250</xdr:rowOff>
    </xdr:to>
    <xdr:pic>
      <xdr:nvPicPr>
        <xdr:cNvPr id="4" name="Imagen 3">
          <a:extLst>
            <a:ext uri="{FF2B5EF4-FFF2-40B4-BE49-F238E27FC236}">
              <a16:creationId xmlns:a16="http://schemas.microsoft.com/office/drawing/2014/main" id="{EC738D32-577E-4F8C-AB8F-A3546B50B7A6}"/>
            </a:ext>
            <a:ext uri="{147F2762-F138-4A5C-976F-8EAC2B608ADB}">
              <a16:predDERef xmlns:a16="http://schemas.microsoft.com/office/drawing/2014/main" pred="{A50F9F9A-DD15-41DE-9FC4-A0E833D96D10}"/>
            </a:ext>
          </a:extLst>
        </xdr:cNvPr>
        <xdr:cNvPicPr>
          <a:picLocks noChangeAspect="1"/>
        </xdr:cNvPicPr>
      </xdr:nvPicPr>
      <xdr:blipFill>
        <a:blip xmlns:r="http://schemas.openxmlformats.org/officeDocument/2006/relationships" r:embed="rId3"/>
        <a:srcRect l="5984" t="2830" r="4724" b="3150"/>
        <a:stretch/>
      </xdr:blipFill>
      <xdr:spPr>
        <a:xfrm>
          <a:off x="3377565" y="546735"/>
          <a:ext cx="2146935" cy="2139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259609</xdr:colOff>
      <xdr:row>1</xdr:row>
      <xdr:rowOff>115323</xdr:rowOff>
    </xdr:from>
    <xdr:to>
      <xdr:col>2</xdr:col>
      <xdr:colOff>836175</xdr:colOff>
      <xdr:row>11</xdr:row>
      <xdr:rowOff>22679</xdr:rowOff>
    </xdr:to>
    <xdr:pic>
      <xdr:nvPicPr>
        <xdr:cNvPr id="3" name="Imagen 2">
          <a:extLst>
            <a:ext uri="{FF2B5EF4-FFF2-40B4-BE49-F238E27FC236}">
              <a16:creationId xmlns:a16="http://schemas.microsoft.com/office/drawing/2014/main" id="{67E39108-6BFE-4630-92EC-595D6F7FB555}"/>
            </a:ext>
          </a:extLst>
        </xdr:cNvPr>
        <xdr:cNvPicPr>
          <a:picLocks noChangeAspect="1"/>
        </xdr:cNvPicPr>
      </xdr:nvPicPr>
      <xdr:blipFill>
        <a:blip xmlns:r="http://schemas.openxmlformats.org/officeDocument/2006/relationships" r:embed="rId1"/>
        <a:stretch>
          <a:fillRect/>
        </a:stretch>
      </xdr:blipFill>
      <xdr:spPr>
        <a:xfrm>
          <a:off x="1030680" y="296752"/>
          <a:ext cx="1869245" cy="2832891"/>
        </a:xfrm>
        <a:prstGeom prst="rect">
          <a:avLst/>
        </a:prstGeom>
      </xdr:spPr>
    </xdr:pic>
    <xdr:clientData/>
  </xdr:twoCellAnchor>
  <xdr:twoCellAnchor editAs="oneCell">
    <xdr:from>
      <xdr:col>2</xdr:col>
      <xdr:colOff>1516289</xdr:colOff>
      <xdr:row>2</xdr:row>
      <xdr:rowOff>44904</xdr:rowOff>
    </xdr:from>
    <xdr:to>
      <xdr:col>3</xdr:col>
      <xdr:colOff>1201964</xdr:colOff>
      <xdr:row>7</xdr:row>
      <xdr:rowOff>163286</xdr:rowOff>
    </xdr:to>
    <xdr:pic>
      <xdr:nvPicPr>
        <xdr:cNvPr id="4" name="Imagen 3">
          <a:extLst>
            <a:ext uri="{FF2B5EF4-FFF2-40B4-BE49-F238E27FC236}">
              <a16:creationId xmlns:a16="http://schemas.microsoft.com/office/drawing/2014/main" id="{0EC9AF46-45B2-4024-AB1D-04DE9CC3027B}"/>
            </a:ext>
            <a:ext uri="{147F2762-F138-4A5C-976F-8EAC2B608ADB}">
              <a16:predDERef xmlns:a16="http://schemas.microsoft.com/office/drawing/2014/main" pred="{A50F9F9A-DD15-41DE-9FC4-A0E833D96D10}"/>
            </a:ext>
          </a:extLst>
        </xdr:cNvPr>
        <xdr:cNvPicPr>
          <a:picLocks noChangeAspect="1"/>
        </xdr:cNvPicPr>
      </xdr:nvPicPr>
      <xdr:blipFill>
        <a:blip xmlns:r="http://schemas.openxmlformats.org/officeDocument/2006/relationships" r:embed="rId2"/>
        <a:srcRect l="5984" t="2830" r="4724" b="3150"/>
        <a:stretch/>
      </xdr:blipFill>
      <xdr:spPr>
        <a:xfrm>
          <a:off x="3580039" y="407761"/>
          <a:ext cx="2066925" cy="2182132"/>
        </a:xfrm>
        <a:prstGeom prst="rect">
          <a:avLst/>
        </a:prstGeom>
      </xdr:spPr>
    </xdr:pic>
    <xdr:clientData/>
  </xdr:twoCellAnchor>
  <xdr:twoCellAnchor editAs="oneCell">
    <xdr:from>
      <xdr:col>23</xdr:col>
      <xdr:colOff>464203</xdr:colOff>
      <xdr:row>1</xdr:row>
      <xdr:rowOff>81500</xdr:rowOff>
    </xdr:from>
    <xdr:to>
      <xdr:col>23</xdr:col>
      <xdr:colOff>3008034</xdr:colOff>
      <xdr:row>7</xdr:row>
      <xdr:rowOff>181428</xdr:rowOff>
    </xdr:to>
    <xdr:pic>
      <xdr:nvPicPr>
        <xdr:cNvPr id="5" name="Imagen 4">
          <a:extLst>
            <a:ext uri="{FF2B5EF4-FFF2-40B4-BE49-F238E27FC236}">
              <a16:creationId xmlns:a16="http://schemas.microsoft.com/office/drawing/2014/main" id="{BCB335AC-51DB-4D70-9A2D-8348F9973C9E}"/>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3"/>
        <a:stretch>
          <a:fillRect/>
        </a:stretch>
      </xdr:blipFill>
      <xdr:spPr>
        <a:xfrm>
          <a:off x="30989560" y="262929"/>
          <a:ext cx="2543831" cy="23451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EF6F-9D84-44FD-9AF0-1D40FD17B844}">
  <sheetPr>
    <pageSetUpPr fitToPage="1"/>
  </sheetPr>
  <dimension ref="B1:AB44"/>
  <sheetViews>
    <sheetView tabSelected="1" topLeftCell="K1" zoomScale="71" zoomScaleNormal="71" zoomScaleSheetLayoutView="55" workbookViewId="0">
      <selection activeCell="S19" sqref="S19"/>
    </sheetView>
  </sheetViews>
  <sheetFormatPr baseColWidth="10" defaultColWidth="11.44140625" defaultRowHeight="17.399999999999999" x14ac:dyDescent="0.3"/>
  <cols>
    <col min="2" max="2" width="28.5546875" customWidth="1"/>
    <col min="3" max="3" width="47" customWidth="1"/>
    <col min="4" max="4" width="78" customWidth="1"/>
    <col min="5" max="5" width="25.5546875" customWidth="1"/>
    <col min="6" max="6" width="43" customWidth="1"/>
    <col min="7" max="23" width="21.33203125" customWidth="1"/>
    <col min="24" max="24" width="151.44140625" style="196" customWidth="1"/>
  </cols>
  <sheetData>
    <row r="1" spans="2:24" ht="14.4" x14ac:dyDescent="0.3">
      <c r="X1"/>
    </row>
    <row r="2" spans="2:24" ht="14.4" x14ac:dyDescent="0.3">
      <c r="X2"/>
    </row>
    <row r="3" spans="2:24" ht="14.4" x14ac:dyDescent="0.3">
      <c r="X3"/>
    </row>
    <row r="4" spans="2:24" ht="63" customHeight="1" x14ac:dyDescent="0.3">
      <c r="D4" s="164" t="s">
        <v>87</v>
      </c>
      <c r="E4" s="164"/>
      <c r="F4" s="164"/>
      <c r="G4" s="164"/>
      <c r="H4" s="164"/>
      <c r="I4" s="164"/>
      <c r="J4" s="164"/>
      <c r="K4" s="164"/>
      <c r="L4" s="164"/>
      <c r="M4" s="164"/>
      <c r="N4" s="164"/>
      <c r="O4" s="164"/>
      <c r="P4" s="164"/>
      <c r="Q4" s="164"/>
      <c r="R4" s="164"/>
      <c r="S4" s="164"/>
      <c r="T4" s="164"/>
      <c r="U4" s="164"/>
      <c r="V4" s="164"/>
      <c r="W4" s="164"/>
      <c r="X4"/>
    </row>
    <row r="5" spans="2:24" ht="30" customHeight="1" x14ac:dyDescent="0.3">
      <c r="D5" s="164" t="s">
        <v>0</v>
      </c>
      <c r="E5" s="164"/>
      <c r="F5" s="164"/>
      <c r="G5" s="164"/>
      <c r="H5" s="164"/>
      <c r="I5" s="164"/>
      <c r="J5" s="164"/>
      <c r="K5" s="164"/>
      <c r="L5" s="164"/>
      <c r="M5" s="164"/>
      <c r="N5" s="164"/>
      <c r="O5" s="164"/>
      <c r="P5" s="164"/>
      <c r="Q5" s="164"/>
      <c r="R5" s="164"/>
      <c r="S5" s="164"/>
      <c r="T5" s="164"/>
      <c r="U5" s="164"/>
      <c r="V5" s="164"/>
      <c r="W5" s="164"/>
      <c r="X5"/>
    </row>
    <row r="6" spans="2:24" ht="26.25" customHeight="1" x14ac:dyDescent="0.3">
      <c r="D6" s="164" t="s">
        <v>73</v>
      </c>
      <c r="E6" s="164"/>
      <c r="F6" s="164"/>
      <c r="G6" s="164"/>
      <c r="H6" s="164"/>
      <c r="I6" s="164"/>
      <c r="J6" s="164"/>
      <c r="K6" s="164"/>
      <c r="L6" s="164"/>
      <c r="M6" s="164"/>
      <c r="N6" s="164"/>
      <c r="O6" s="164"/>
      <c r="P6" s="164"/>
      <c r="Q6" s="164"/>
      <c r="R6" s="164"/>
      <c r="S6" s="164"/>
      <c r="T6" s="164"/>
      <c r="U6" s="164"/>
      <c r="V6" s="164"/>
      <c r="W6" s="164"/>
      <c r="X6"/>
    </row>
    <row r="7" spans="2:24" ht="26.25" customHeight="1" x14ac:dyDescent="0.3">
      <c r="D7" s="164" t="s">
        <v>74</v>
      </c>
      <c r="E7" s="164"/>
      <c r="F7" s="164"/>
      <c r="G7" s="164"/>
      <c r="H7" s="164"/>
      <c r="I7" s="164"/>
      <c r="J7" s="164"/>
      <c r="K7" s="164"/>
      <c r="L7" s="164"/>
      <c r="M7" s="164"/>
      <c r="N7" s="164"/>
      <c r="O7" s="164"/>
      <c r="P7" s="164"/>
      <c r="Q7" s="164"/>
      <c r="R7" s="164"/>
      <c r="S7" s="164"/>
      <c r="T7" s="164"/>
      <c r="U7" s="164"/>
      <c r="V7" s="164"/>
      <c r="W7" s="164"/>
      <c r="X7"/>
    </row>
    <row r="8" spans="2:24" ht="15.75" customHeight="1" x14ac:dyDescent="0.3">
      <c r="D8" s="163"/>
      <c r="E8" s="163"/>
      <c r="F8" s="163"/>
      <c r="G8" s="163"/>
      <c r="H8" s="163"/>
      <c r="I8" s="163"/>
      <c r="J8" s="163"/>
      <c r="K8" s="163"/>
      <c r="L8" s="163"/>
      <c r="M8" s="163"/>
      <c r="N8" s="163"/>
      <c r="O8" s="163"/>
      <c r="P8" s="163"/>
      <c r="Q8" s="163"/>
      <c r="R8" s="163"/>
      <c r="S8" s="163"/>
      <c r="T8" s="163"/>
      <c r="U8" s="163"/>
      <c r="V8" s="163"/>
      <c r="W8" s="163"/>
      <c r="X8"/>
    </row>
    <row r="9" spans="2:24" ht="14.4" x14ac:dyDescent="0.3">
      <c r="X9"/>
    </row>
    <row r="10" spans="2:24" ht="14.4" x14ac:dyDescent="0.3">
      <c r="X10"/>
    </row>
    <row r="11" spans="2:24" ht="9" customHeight="1" thickBot="1" x14ac:dyDescent="0.35">
      <c r="X11"/>
    </row>
    <row r="12" spans="2:24" ht="26.25" customHeight="1" thickBot="1" x14ac:dyDescent="0.35">
      <c r="G12" s="254" t="s">
        <v>3</v>
      </c>
      <c r="H12" s="255"/>
      <c r="I12" s="255"/>
      <c r="J12" s="255"/>
      <c r="K12" s="255"/>
      <c r="L12" s="255"/>
      <c r="M12" s="255"/>
      <c r="N12" s="255"/>
      <c r="O12" s="255"/>
      <c r="P12" s="255"/>
      <c r="Q12" s="255"/>
      <c r="R12" s="255"/>
      <c r="S12" s="255"/>
      <c r="T12" s="255"/>
      <c r="U12" s="255"/>
      <c r="V12" s="255"/>
      <c r="W12" s="256"/>
      <c r="X12"/>
    </row>
    <row r="13" spans="2:24" ht="57" customHeight="1" thickBot="1" x14ac:dyDescent="0.35">
      <c r="B13" s="247" t="s">
        <v>4</v>
      </c>
      <c r="C13" s="247" t="s">
        <v>5</v>
      </c>
      <c r="D13" s="257" t="s">
        <v>6</v>
      </c>
      <c r="E13" s="258"/>
      <c r="F13" s="259"/>
      <c r="G13" s="251" t="s">
        <v>7</v>
      </c>
      <c r="H13" s="252"/>
      <c r="I13" s="252"/>
      <c r="J13" s="252"/>
      <c r="K13" s="253"/>
      <c r="L13" s="257" t="s">
        <v>8</v>
      </c>
      <c r="M13" s="258"/>
      <c r="N13" s="258"/>
      <c r="O13" s="259"/>
      <c r="P13" s="260" t="s">
        <v>9</v>
      </c>
      <c r="Q13" s="261"/>
      <c r="R13" s="261"/>
      <c r="S13" s="262"/>
      <c r="T13" s="261" t="s">
        <v>10</v>
      </c>
      <c r="U13" s="261"/>
      <c r="V13" s="261"/>
      <c r="W13" s="262"/>
      <c r="X13" s="245" t="s">
        <v>11</v>
      </c>
    </row>
    <row r="14" spans="2:24" ht="143.25" customHeight="1" thickBot="1" x14ac:dyDescent="0.35">
      <c r="B14" s="248"/>
      <c r="C14" s="248"/>
      <c r="D14" s="110" t="s">
        <v>12</v>
      </c>
      <c r="E14" s="110" t="s">
        <v>13</v>
      </c>
      <c r="F14" s="112" t="s">
        <v>14</v>
      </c>
      <c r="G14" s="113" t="s">
        <v>15</v>
      </c>
      <c r="H14" s="114" t="s">
        <v>16</v>
      </c>
      <c r="I14" s="115" t="s">
        <v>17</v>
      </c>
      <c r="J14" s="116" t="s">
        <v>18</v>
      </c>
      <c r="K14" s="117" t="s">
        <v>19</v>
      </c>
      <c r="L14" s="118" t="s">
        <v>16</v>
      </c>
      <c r="M14" s="119" t="s">
        <v>17</v>
      </c>
      <c r="N14" s="120" t="s">
        <v>18</v>
      </c>
      <c r="O14" s="121" t="s">
        <v>19</v>
      </c>
      <c r="P14" s="118" t="s">
        <v>16</v>
      </c>
      <c r="Q14" s="188" t="s">
        <v>17</v>
      </c>
      <c r="R14" s="120" t="s">
        <v>18</v>
      </c>
      <c r="S14" s="121" t="s">
        <v>19</v>
      </c>
      <c r="T14" s="118" t="s">
        <v>16</v>
      </c>
      <c r="U14" s="188" t="s">
        <v>17</v>
      </c>
      <c r="V14" s="120" t="s">
        <v>18</v>
      </c>
      <c r="W14" s="189" t="s">
        <v>19</v>
      </c>
      <c r="X14" s="246"/>
    </row>
    <row r="15" spans="2:24" ht="165.75" customHeight="1" x14ac:dyDescent="0.3">
      <c r="B15" s="124" t="s">
        <v>77</v>
      </c>
      <c r="C15" s="125" t="s">
        <v>84</v>
      </c>
      <c r="D15" s="125" t="s">
        <v>85</v>
      </c>
      <c r="E15" s="126" t="s">
        <v>23</v>
      </c>
      <c r="F15" s="127" t="s">
        <v>86</v>
      </c>
      <c r="G15" s="128">
        <v>0.95332642657968703</v>
      </c>
      <c r="H15" s="129">
        <v>0.23830000000000001</v>
      </c>
      <c r="I15" s="130">
        <v>0.23830000000000001</v>
      </c>
      <c r="J15" s="130">
        <v>0.23830000000000001</v>
      </c>
      <c r="K15" s="131">
        <v>0.23830000000000001</v>
      </c>
      <c r="L15" s="129">
        <v>0.23830000000000001</v>
      </c>
      <c r="M15" s="130">
        <v>0.23830000000000001</v>
      </c>
      <c r="N15" s="130">
        <v>0.23830000000000001</v>
      </c>
      <c r="O15" s="286">
        <v>0.23830000000000001</v>
      </c>
      <c r="P15" s="190">
        <f>IFERROR((L15/H15),"100%")</f>
        <v>1</v>
      </c>
      <c r="Q15" s="191">
        <f>IFERROR((M15/I15),"100%")</f>
        <v>1</v>
      </c>
      <c r="R15" s="191">
        <f>IFERROR((N15/J15),"100%")</f>
        <v>1</v>
      </c>
      <c r="S15" s="287">
        <f>IFERROR((O15/K15),"100%")</f>
        <v>1</v>
      </c>
      <c r="T15" s="192">
        <f>IFERROR((L15/$G$15),"No Programado")</f>
        <v>0.2499668459364594</v>
      </c>
      <c r="U15" s="191">
        <f>IFERROR((L15+M15)/$G$15, "No Programado")</f>
        <v>0.49993369187291881</v>
      </c>
      <c r="V15" s="191">
        <f>IFERROR((L15+M15+N15)/$G$15, "No Programado")</f>
        <v>0.74990053780937826</v>
      </c>
      <c r="W15" s="288">
        <f>IFERROR((L15+M15+N15+O15)/$G$15, "No Programado")</f>
        <v>0.99986738374583761</v>
      </c>
      <c r="X15" s="194" t="s">
        <v>126</v>
      </c>
    </row>
    <row r="16" spans="2:24" hidden="1" x14ac:dyDescent="0.3">
      <c r="B16" s="249" t="s">
        <v>26</v>
      </c>
      <c r="C16" s="250"/>
      <c r="D16" s="250"/>
      <c r="E16" s="250"/>
      <c r="F16" s="250"/>
      <c r="G16" s="132"/>
      <c r="H16" s="133"/>
      <c r="I16" s="134"/>
      <c r="J16" s="134"/>
      <c r="K16" s="135"/>
      <c r="L16" s="136"/>
      <c r="M16" s="134"/>
      <c r="N16" s="134"/>
      <c r="O16" s="137"/>
      <c r="P16" s="138" t="str">
        <f>IFERROR((L16/H16),"100%")</f>
        <v>100%</v>
      </c>
      <c r="Q16" s="187" t="str">
        <f>IFERROR((M16/I16),"100%")</f>
        <v>100%</v>
      </c>
      <c r="R16" s="139" t="str">
        <f>IFERROR((N16/J16),"100%")</f>
        <v>100%</v>
      </c>
      <c r="S16" s="140" t="str">
        <f>IFERROR((O16-K16)/K16,"ND")</f>
        <v>ND</v>
      </c>
      <c r="T16" s="138" t="str">
        <f>IFERROR((L16/$G$16),"No Programado")</f>
        <v>No Programado</v>
      </c>
      <c r="U16" s="141" t="str">
        <f>IFERROR((L16+M16)/$G$16, "No Programado")</f>
        <v>No Programado</v>
      </c>
      <c r="V16" s="139" t="str">
        <f>IFERROR((M16+N16+L16)/$G$16, "No Programado")</f>
        <v>No Programado</v>
      </c>
      <c r="W16" s="142" t="str">
        <f>IFERROR((N16+O16+M16+L16)/$G$16, "No Programado")</f>
        <v>No Programado</v>
      </c>
      <c r="X16" s="195"/>
    </row>
    <row r="17" spans="2:28" ht="302.25" customHeight="1" x14ac:dyDescent="0.3">
      <c r="B17" s="165" t="s">
        <v>78</v>
      </c>
      <c r="C17" s="166" t="s">
        <v>88</v>
      </c>
      <c r="D17" s="167" t="s">
        <v>89</v>
      </c>
      <c r="E17" s="168" t="s">
        <v>75</v>
      </c>
      <c r="F17" s="169" t="s">
        <v>90</v>
      </c>
      <c r="G17" s="143">
        <v>13066</v>
      </c>
      <c r="H17" s="144">
        <v>3268</v>
      </c>
      <c r="I17" s="145">
        <v>3267</v>
      </c>
      <c r="J17" s="145">
        <v>3266</v>
      </c>
      <c r="K17" s="146">
        <v>3265</v>
      </c>
      <c r="L17" s="147">
        <v>2894</v>
      </c>
      <c r="M17" s="145">
        <v>2994</v>
      </c>
      <c r="N17" s="145">
        <v>3383</v>
      </c>
      <c r="O17" s="148">
        <v>3170</v>
      </c>
      <c r="P17" s="138">
        <f>IFERROR((L17-H17)/H17,"ND")</f>
        <v>-0.11444308445532436</v>
      </c>
      <c r="Q17" s="139">
        <f>IFERROR((M17-I17)/I17,"ND")</f>
        <v>-8.356290174471992E-2</v>
      </c>
      <c r="R17" s="139">
        <f>IFERROR((N17-J17)/J17,"ND")</f>
        <v>3.5823637477036131E-2</v>
      </c>
      <c r="S17" s="140">
        <f>IFERROR((O17-K17)/K17,"ND")</f>
        <v>-2.9096477794793262E-2</v>
      </c>
      <c r="T17" s="149">
        <f>IFERROR((((L17)-(G17))/(G17)),"ND")</f>
        <v>-0.778509107607531</v>
      </c>
      <c r="U17" s="139">
        <f>IFERROR((((L17+M17)-(G17))/(G17)),"ND")</f>
        <v>-0.54936476350834229</v>
      </c>
      <c r="V17" s="139">
        <f>IFERROR((((L17+M17+N17)-(G17))/(G17)),"ND")</f>
        <v>-0.29044849227001379</v>
      </c>
      <c r="W17" s="139">
        <f>IFERROR((((L17+M17+N17+O17)-(G17))/(G17)),"ND")</f>
        <v>-4.7834073166998316E-2</v>
      </c>
      <c r="X17" s="193" t="s">
        <v>140</v>
      </c>
      <c r="AB17" s="39"/>
    </row>
    <row r="18" spans="2:28" ht="253.5" customHeight="1" x14ac:dyDescent="0.3">
      <c r="B18" s="170" t="s">
        <v>79</v>
      </c>
      <c r="C18" s="171" t="s">
        <v>91</v>
      </c>
      <c r="D18" s="171" t="s">
        <v>92</v>
      </c>
      <c r="E18" s="172" t="s">
        <v>75</v>
      </c>
      <c r="F18" s="173" t="s">
        <v>93</v>
      </c>
      <c r="G18" s="150">
        <v>2176</v>
      </c>
      <c r="H18" s="144">
        <v>543</v>
      </c>
      <c r="I18" s="145">
        <v>546</v>
      </c>
      <c r="J18" s="145">
        <v>545</v>
      </c>
      <c r="K18" s="146">
        <v>542</v>
      </c>
      <c r="L18" s="147">
        <v>303</v>
      </c>
      <c r="M18" s="145">
        <v>308</v>
      </c>
      <c r="N18" s="145">
        <v>995</v>
      </c>
      <c r="O18" s="148">
        <v>918</v>
      </c>
      <c r="P18" s="151">
        <v>3.2</v>
      </c>
      <c r="Q18" s="139">
        <f t="shared" ref="P18:S29" si="0">IFERROR((M18/I18),"100%")</f>
        <v>0.5641025641025641</v>
      </c>
      <c r="R18" s="139">
        <f t="shared" si="0"/>
        <v>1.8256880733944953</v>
      </c>
      <c r="S18" s="139">
        <f>IFERROR((O18/K18),"100%")</f>
        <v>1.6937269372693726</v>
      </c>
      <c r="T18" s="151">
        <f>IFERROR((L18/$G$18),"No Programado")</f>
        <v>0.13924632352941177</v>
      </c>
      <c r="U18" s="139">
        <f>IFERROR((L18+M18)/G18, "No Programado")</f>
        <v>0.28079044117647056</v>
      </c>
      <c r="V18" s="139">
        <f>IFERROR((L18+M18+N18)/G18, "No Programado")</f>
        <v>0.73805147058823528</v>
      </c>
      <c r="W18" s="139">
        <f>IFERROR((L18+M18+N18+O18)/G18, "No Programado")</f>
        <v>1.1599264705882353</v>
      </c>
      <c r="X18" s="198" t="s">
        <v>141</v>
      </c>
    </row>
    <row r="19" spans="2:28" ht="253.5" customHeight="1" x14ac:dyDescent="0.3">
      <c r="B19" s="174" t="s">
        <v>76</v>
      </c>
      <c r="C19" s="175" t="s">
        <v>94</v>
      </c>
      <c r="D19" s="175" t="s">
        <v>95</v>
      </c>
      <c r="E19" s="176" t="s">
        <v>75</v>
      </c>
      <c r="F19" s="177" t="s">
        <v>96</v>
      </c>
      <c r="G19" s="152">
        <v>2202</v>
      </c>
      <c r="H19" s="144">
        <v>545</v>
      </c>
      <c r="I19" s="145">
        <v>550</v>
      </c>
      <c r="J19" s="145">
        <v>554</v>
      </c>
      <c r="K19" s="146">
        <v>553</v>
      </c>
      <c r="L19" s="147">
        <v>634</v>
      </c>
      <c r="M19" s="145">
        <v>664</v>
      </c>
      <c r="N19" s="145">
        <v>564</v>
      </c>
      <c r="O19" s="148">
        <v>320</v>
      </c>
      <c r="P19" s="149">
        <f t="shared" si="0"/>
        <v>1.1633027522935779</v>
      </c>
      <c r="Q19" s="139">
        <f t="shared" si="0"/>
        <v>1.2072727272727273</v>
      </c>
      <c r="R19" s="139">
        <f t="shared" si="0"/>
        <v>1.0180505415162455</v>
      </c>
      <c r="S19" s="139">
        <f t="shared" si="0"/>
        <v>0.57866184448462932</v>
      </c>
      <c r="T19" s="153">
        <f>IFERROR((L19/$G$19),"No Programado")</f>
        <v>0.28792007266121705</v>
      </c>
      <c r="U19" s="139">
        <f t="shared" ref="U18:V29" si="1">IFERROR((L19+M19)/G19, "No Programado")</f>
        <v>0.58946412352406907</v>
      </c>
      <c r="V19" s="139">
        <f>IFERROR((L19+M19+N19)/H19, "No Programado")</f>
        <v>3.4165137614678898</v>
      </c>
      <c r="W19" s="139">
        <f t="shared" ref="W19:W29" si="2">IFERROR((L19+M19+N19+O19)/G19, "No Programado")</f>
        <v>0.99091734786557673</v>
      </c>
      <c r="X19" s="199" t="s">
        <v>142</v>
      </c>
    </row>
    <row r="20" spans="2:28" ht="253.5" customHeight="1" x14ac:dyDescent="0.3">
      <c r="B20" s="170" t="s">
        <v>80</v>
      </c>
      <c r="C20" s="178" t="s">
        <v>97</v>
      </c>
      <c r="D20" s="179" t="s">
        <v>98</v>
      </c>
      <c r="E20" s="172" t="s">
        <v>75</v>
      </c>
      <c r="F20" s="173" t="s">
        <v>93</v>
      </c>
      <c r="G20" s="150">
        <v>8760</v>
      </c>
      <c r="H20" s="144">
        <v>2160</v>
      </c>
      <c r="I20" s="145">
        <v>2184</v>
      </c>
      <c r="J20" s="145">
        <v>2208</v>
      </c>
      <c r="K20" s="146">
        <v>2208</v>
      </c>
      <c r="L20" s="147">
        <v>2179</v>
      </c>
      <c r="M20" s="145">
        <v>2184</v>
      </c>
      <c r="N20" s="145">
        <v>2208</v>
      </c>
      <c r="O20" s="148">
        <v>2208</v>
      </c>
      <c r="P20" s="149">
        <f t="shared" si="0"/>
        <v>1.0087962962962962</v>
      </c>
      <c r="Q20" s="139">
        <f t="shared" si="0"/>
        <v>1</v>
      </c>
      <c r="R20" s="139">
        <f t="shared" si="0"/>
        <v>1</v>
      </c>
      <c r="S20" s="139">
        <f t="shared" si="0"/>
        <v>1</v>
      </c>
      <c r="T20" s="153">
        <f>IFERROR((L20/$G$20),"No Programado")</f>
        <v>0.24874429223744293</v>
      </c>
      <c r="U20" s="139">
        <f t="shared" si="1"/>
        <v>0.49805936073059359</v>
      </c>
      <c r="V20" s="139">
        <f t="shared" ref="V20:V29" si="3">IFERROR((L20+M20+N20)/H20, "No Programado")</f>
        <v>3.0421296296296299</v>
      </c>
      <c r="W20" s="139">
        <f t="shared" si="2"/>
        <v>1.0021689497716895</v>
      </c>
      <c r="X20" s="200" t="s">
        <v>143</v>
      </c>
    </row>
    <row r="21" spans="2:28" ht="253.5" customHeight="1" x14ac:dyDescent="0.3">
      <c r="B21" s="174" t="s">
        <v>76</v>
      </c>
      <c r="C21" s="180" t="s">
        <v>99</v>
      </c>
      <c r="D21" s="175" t="s">
        <v>100</v>
      </c>
      <c r="E21" s="181" t="s">
        <v>75</v>
      </c>
      <c r="F21" s="177" t="s">
        <v>101</v>
      </c>
      <c r="G21" s="154">
        <v>1140</v>
      </c>
      <c r="H21" s="144">
        <v>360</v>
      </c>
      <c r="I21" s="145">
        <v>360</v>
      </c>
      <c r="J21" s="145">
        <v>360</v>
      </c>
      <c r="K21" s="146">
        <v>360</v>
      </c>
      <c r="L21" s="147">
        <v>360</v>
      </c>
      <c r="M21" s="145">
        <v>362</v>
      </c>
      <c r="N21" s="145">
        <v>274</v>
      </c>
      <c r="O21" s="148">
        <v>465</v>
      </c>
      <c r="P21" s="149">
        <f t="shared" si="0"/>
        <v>1</v>
      </c>
      <c r="Q21" s="139">
        <f t="shared" si="0"/>
        <v>1.0055555555555555</v>
      </c>
      <c r="R21" s="139">
        <f t="shared" si="0"/>
        <v>0.76111111111111107</v>
      </c>
      <c r="S21" s="139">
        <f t="shared" si="0"/>
        <v>1.2916666666666667</v>
      </c>
      <c r="T21" s="153">
        <f>IFERROR((L21/$G$21),"No Programado")</f>
        <v>0.31578947368421051</v>
      </c>
      <c r="U21" s="139">
        <f t="shared" si="1"/>
        <v>0.6333333333333333</v>
      </c>
      <c r="V21" s="139">
        <f t="shared" si="3"/>
        <v>2.7666666666666666</v>
      </c>
      <c r="W21" s="139">
        <f t="shared" si="2"/>
        <v>1.2815789473684212</v>
      </c>
      <c r="X21" s="200" t="s">
        <v>144</v>
      </c>
    </row>
    <row r="22" spans="2:28" ht="253.5" customHeight="1" x14ac:dyDescent="0.3">
      <c r="B22" s="174" t="s">
        <v>76</v>
      </c>
      <c r="C22" s="180" t="s">
        <v>102</v>
      </c>
      <c r="D22" s="175" t="s">
        <v>103</v>
      </c>
      <c r="E22" s="181" t="s">
        <v>75</v>
      </c>
      <c r="F22" s="177" t="s">
        <v>104</v>
      </c>
      <c r="G22" s="154">
        <v>10950</v>
      </c>
      <c r="H22" s="144">
        <v>2706</v>
      </c>
      <c r="I22" s="145">
        <v>2733</v>
      </c>
      <c r="J22" s="145">
        <v>2757</v>
      </c>
      <c r="K22" s="146">
        <v>2754</v>
      </c>
      <c r="L22" s="147">
        <v>2589</v>
      </c>
      <c r="M22" s="145">
        <v>2724</v>
      </c>
      <c r="N22" s="145">
        <v>2730</v>
      </c>
      <c r="O22" s="148">
        <v>2853</v>
      </c>
      <c r="P22" s="149">
        <f t="shared" si="0"/>
        <v>0.9567627494456763</v>
      </c>
      <c r="Q22" s="139">
        <f t="shared" si="0"/>
        <v>0.99670691547749724</v>
      </c>
      <c r="R22" s="139">
        <f t="shared" si="0"/>
        <v>0.99020674646354734</v>
      </c>
      <c r="S22" s="139">
        <f t="shared" si="0"/>
        <v>1.0359477124183007</v>
      </c>
      <c r="T22" s="153">
        <f>IFERROR((L22/$G$22),"No Programado")</f>
        <v>0.23643835616438355</v>
      </c>
      <c r="U22" s="139">
        <f t="shared" si="1"/>
        <v>0.48520547945205478</v>
      </c>
      <c r="V22" s="139">
        <f t="shared" si="3"/>
        <v>2.9722838137472283</v>
      </c>
      <c r="W22" s="139">
        <f t="shared" si="2"/>
        <v>0.99506849315068491</v>
      </c>
      <c r="X22" s="200" t="s">
        <v>145</v>
      </c>
    </row>
    <row r="23" spans="2:28" ht="253.5" customHeight="1" x14ac:dyDescent="0.3">
      <c r="B23" s="170" t="s">
        <v>81</v>
      </c>
      <c r="C23" s="178" t="s">
        <v>105</v>
      </c>
      <c r="D23" s="171" t="s">
        <v>106</v>
      </c>
      <c r="E23" s="172" t="s">
        <v>75</v>
      </c>
      <c r="F23" s="173" t="s">
        <v>107</v>
      </c>
      <c r="G23" s="150">
        <v>1460</v>
      </c>
      <c r="H23" s="144">
        <v>364</v>
      </c>
      <c r="I23" s="145">
        <v>364</v>
      </c>
      <c r="J23" s="145">
        <v>368</v>
      </c>
      <c r="K23" s="146">
        <v>364</v>
      </c>
      <c r="L23" s="147">
        <v>365</v>
      </c>
      <c r="M23" s="145">
        <v>360</v>
      </c>
      <c r="N23" s="145">
        <v>364</v>
      </c>
      <c r="O23" s="148">
        <v>372</v>
      </c>
      <c r="P23" s="149">
        <f t="shared" si="0"/>
        <v>1.0027472527472527</v>
      </c>
      <c r="Q23" s="139">
        <f t="shared" si="0"/>
        <v>0.98901098901098905</v>
      </c>
      <c r="R23" s="139">
        <f t="shared" si="0"/>
        <v>0.98913043478260865</v>
      </c>
      <c r="S23" s="139">
        <f t="shared" si="0"/>
        <v>1.0219780219780219</v>
      </c>
      <c r="T23" s="153">
        <f>IFERROR((L23/$G$23),"No Programado")</f>
        <v>0.25</v>
      </c>
      <c r="U23" s="139">
        <f t="shared" si="1"/>
        <v>0.49657534246575341</v>
      </c>
      <c r="V23" s="139">
        <f t="shared" si="3"/>
        <v>2.9917582417582418</v>
      </c>
      <c r="W23" s="139">
        <f t="shared" si="2"/>
        <v>1.0006849315068493</v>
      </c>
      <c r="X23" s="200" t="s">
        <v>146</v>
      </c>
    </row>
    <row r="24" spans="2:28" ht="202.5" customHeight="1" x14ac:dyDescent="0.3">
      <c r="B24" s="174" t="s">
        <v>76</v>
      </c>
      <c r="C24" s="175" t="s">
        <v>108</v>
      </c>
      <c r="D24" s="175" t="s">
        <v>109</v>
      </c>
      <c r="E24" s="181" t="s">
        <v>75</v>
      </c>
      <c r="F24" s="177" t="s">
        <v>110</v>
      </c>
      <c r="G24" s="154">
        <v>2932</v>
      </c>
      <c r="H24" s="144">
        <v>728</v>
      </c>
      <c r="I24" s="145">
        <v>728</v>
      </c>
      <c r="J24" s="145">
        <v>736</v>
      </c>
      <c r="K24" s="146">
        <v>728</v>
      </c>
      <c r="L24" s="147">
        <v>729</v>
      </c>
      <c r="M24" s="145">
        <v>718</v>
      </c>
      <c r="N24" s="145">
        <v>727</v>
      </c>
      <c r="O24" s="148">
        <v>745</v>
      </c>
      <c r="P24" s="149">
        <f t="shared" si="0"/>
        <v>1.0013736263736264</v>
      </c>
      <c r="Q24" s="139">
        <f t="shared" si="0"/>
        <v>0.98626373626373631</v>
      </c>
      <c r="R24" s="139">
        <f t="shared" si="0"/>
        <v>0.98777173913043481</v>
      </c>
      <c r="S24" s="139">
        <f t="shared" si="0"/>
        <v>1.0233516483516483</v>
      </c>
      <c r="T24" s="153">
        <f>IFERROR((L24/$G$24),"No Programado")</f>
        <v>0.24863574351978171</v>
      </c>
      <c r="U24" s="139">
        <f t="shared" si="1"/>
        <v>0.49351978171896316</v>
      </c>
      <c r="V24" s="139">
        <f t="shared" si="3"/>
        <v>2.9862637362637363</v>
      </c>
      <c r="W24" s="139">
        <f t="shared" si="2"/>
        <v>0.99556616643929063</v>
      </c>
      <c r="X24" s="200" t="s">
        <v>147</v>
      </c>
    </row>
    <row r="25" spans="2:28" ht="202.5" customHeight="1" x14ac:dyDescent="0.3">
      <c r="B25" s="174" t="s">
        <v>76</v>
      </c>
      <c r="C25" s="175" t="s">
        <v>111</v>
      </c>
      <c r="D25" s="175" t="s">
        <v>112</v>
      </c>
      <c r="E25" s="181" t="s">
        <v>75</v>
      </c>
      <c r="F25" s="182" t="s">
        <v>113</v>
      </c>
      <c r="G25" s="154">
        <v>4</v>
      </c>
      <c r="H25" s="144">
        <v>1</v>
      </c>
      <c r="I25" s="145">
        <v>1</v>
      </c>
      <c r="J25" s="145">
        <v>1</v>
      </c>
      <c r="K25" s="146">
        <v>1</v>
      </c>
      <c r="L25" s="147">
        <v>1</v>
      </c>
      <c r="M25" s="145">
        <v>1</v>
      </c>
      <c r="N25" s="145">
        <v>1</v>
      </c>
      <c r="O25" s="148">
        <v>1</v>
      </c>
      <c r="P25" s="149">
        <f t="shared" si="0"/>
        <v>1</v>
      </c>
      <c r="Q25" s="139">
        <f t="shared" si="0"/>
        <v>1</v>
      </c>
      <c r="R25" s="139">
        <f t="shared" si="0"/>
        <v>1</v>
      </c>
      <c r="S25" s="139">
        <f t="shared" si="0"/>
        <v>1</v>
      </c>
      <c r="T25" s="153">
        <f>IFERROR((L25/$G$25),"No Programado")</f>
        <v>0.25</v>
      </c>
      <c r="U25" s="139">
        <f t="shared" si="1"/>
        <v>0.5</v>
      </c>
      <c r="V25" s="139">
        <f t="shared" si="3"/>
        <v>3</v>
      </c>
      <c r="W25" s="139">
        <f t="shared" si="2"/>
        <v>1</v>
      </c>
      <c r="X25" s="200" t="s">
        <v>148</v>
      </c>
    </row>
    <row r="26" spans="2:28" ht="202.5" customHeight="1" x14ac:dyDescent="0.3">
      <c r="B26" s="170" t="s">
        <v>82</v>
      </c>
      <c r="C26" s="178" t="s">
        <v>114</v>
      </c>
      <c r="D26" s="171" t="s">
        <v>115</v>
      </c>
      <c r="E26" s="172" t="s">
        <v>75</v>
      </c>
      <c r="F26" s="173" t="s">
        <v>116</v>
      </c>
      <c r="G26" s="150">
        <v>1590</v>
      </c>
      <c r="H26" s="144">
        <v>0</v>
      </c>
      <c r="I26" s="145">
        <v>550</v>
      </c>
      <c r="J26" s="145">
        <v>880</v>
      </c>
      <c r="K26" s="146">
        <v>160</v>
      </c>
      <c r="L26" s="147">
        <v>100</v>
      </c>
      <c r="M26" s="145">
        <v>413</v>
      </c>
      <c r="N26" s="145">
        <v>281</v>
      </c>
      <c r="O26" s="148">
        <v>261</v>
      </c>
      <c r="P26" s="149" t="str">
        <f t="shared" si="0"/>
        <v>100%</v>
      </c>
      <c r="Q26" s="139">
        <f t="shared" si="0"/>
        <v>0.75090909090909086</v>
      </c>
      <c r="R26" s="139">
        <f t="shared" si="0"/>
        <v>0.31931818181818183</v>
      </c>
      <c r="S26" s="139">
        <f t="shared" si="0"/>
        <v>1.6312500000000001</v>
      </c>
      <c r="T26" s="153">
        <f>IFERROR((L26/$G$26),"No Programado")</f>
        <v>6.2893081761006289E-2</v>
      </c>
      <c r="U26" s="139">
        <f t="shared" si="1"/>
        <v>0.32264150943396225</v>
      </c>
      <c r="V26" s="139" t="str">
        <f t="shared" si="3"/>
        <v>No Programado</v>
      </c>
      <c r="W26" s="139">
        <f t="shared" si="2"/>
        <v>0.66352201257861632</v>
      </c>
      <c r="X26" s="200" t="s">
        <v>149</v>
      </c>
    </row>
    <row r="27" spans="2:28" ht="202.5" customHeight="1" x14ac:dyDescent="0.3">
      <c r="B27" s="174" t="s">
        <v>76</v>
      </c>
      <c r="C27" s="175" t="s">
        <v>117</v>
      </c>
      <c r="D27" s="175" t="s">
        <v>118</v>
      </c>
      <c r="E27" s="181" t="s">
        <v>75</v>
      </c>
      <c r="F27" s="177" t="s">
        <v>119</v>
      </c>
      <c r="G27" s="154">
        <v>150</v>
      </c>
      <c r="H27" s="144">
        <v>0</v>
      </c>
      <c r="I27" s="145">
        <v>0</v>
      </c>
      <c r="J27" s="145">
        <v>85</v>
      </c>
      <c r="K27" s="146">
        <v>65</v>
      </c>
      <c r="L27" s="147">
        <v>0</v>
      </c>
      <c r="M27" s="145">
        <v>0</v>
      </c>
      <c r="N27" s="145">
        <v>35</v>
      </c>
      <c r="O27" s="148">
        <v>117</v>
      </c>
      <c r="P27" s="149" t="str">
        <f t="shared" si="0"/>
        <v>100%</v>
      </c>
      <c r="Q27" s="139" t="str">
        <f t="shared" si="0"/>
        <v>100%</v>
      </c>
      <c r="R27" s="139">
        <f t="shared" si="0"/>
        <v>0.41176470588235292</v>
      </c>
      <c r="S27" s="139">
        <f t="shared" si="0"/>
        <v>1.8</v>
      </c>
      <c r="T27" s="153">
        <f>IFERROR((L27/$G$27),"No Programado")</f>
        <v>0</v>
      </c>
      <c r="U27" s="139">
        <f t="shared" si="1"/>
        <v>0</v>
      </c>
      <c r="V27" s="139" t="str">
        <f t="shared" si="3"/>
        <v>No Programado</v>
      </c>
      <c r="W27" s="139">
        <f t="shared" si="2"/>
        <v>1.0133333333333334</v>
      </c>
      <c r="X27" s="200" t="s">
        <v>150</v>
      </c>
    </row>
    <row r="28" spans="2:28" ht="202.5" customHeight="1" x14ac:dyDescent="0.3">
      <c r="B28" s="170" t="s">
        <v>83</v>
      </c>
      <c r="C28" s="171" t="s">
        <v>120</v>
      </c>
      <c r="D28" s="171" t="s">
        <v>121</v>
      </c>
      <c r="E28" s="172" t="s">
        <v>75</v>
      </c>
      <c r="F28" s="173" t="s">
        <v>122</v>
      </c>
      <c r="G28" s="150">
        <v>1465</v>
      </c>
      <c r="H28" s="144">
        <v>366</v>
      </c>
      <c r="I28" s="145">
        <v>367</v>
      </c>
      <c r="J28" s="145">
        <v>367</v>
      </c>
      <c r="K28" s="146">
        <v>365</v>
      </c>
      <c r="L28" s="147">
        <v>139</v>
      </c>
      <c r="M28" s="145">
        <v>103</v>
      </c>
      <c r="N28" s="145">
        <v>101</v>
      </c>
      <c r="O28" s="148">
        <v>102</v>
      </c>
      <c r="P28" s="149">
        <f t="shared" si="0"/>
        <v>0.3797814207650273</v>
      </c>
      <c r="Q28" s="139">
        <f t="shared" si="0"/>
        <v>0.28065395095367845</v>
      </c>
      <c r="R28" s="139">
        <f t="shared" si="0"/>
        <v>0.27520435967302453</v>
      </c>
      <c r="S28" s="139">
        <f t="shared" si="0"/>
        <v>0.27945205479452057</v>
      </c>
      <c r="T28" s="153">
        <f t="shared" ref="T28:T29" si="4">IFERROR((L28/$G$27),"No Programado")</f>
        <v>0.92666666666666664</v>
      </c>
      <c r="U28" s="139">
        <f t="shared" si="1"/>
        <v>0.16518771331058021</v>
      </c>
      <c r="V28" s="139">
        <f t="shared" si="3"/>
        <v>0.93715846994535523</v>
      </c>
      <c r="W28" s="139">
        <f t="shared" si="2"/>
        <v>0.30375426621160412</v>
      </c>
      <c r="X28" s="200" t="s">
        <v>151</v>
      </c>
    </row>
    <row r="29" spans="2:28" ht="202.5" customHeight="1" thickBot="1" x14ac:dyDescent="0.35">
      <c r="B29" s="183" t="s">
        <v>76</v>
      </c>
      <c r="C29" s="184" t="s">
        <v>123</v>
      </c>
      <c r="D29" s="184" t="s">
        <v>124</v>
      </c>
      <c r="E29" s="185" t="s">
        <v>75</v>
      </c>
      <c r="F29" s="186" t="s">
        <v>125</v>
      </c>
      <c r="G29" s="155">
        <v>378</v>
      </c>
      <c r="H29" s="156">
        <v>95</v>
      </c>
      <c r="I29" s="157">
        <v>94</v>
      </c>
      <c r="J29" s="157">
        <v>95</v>
      </c>
      <c r="K29" s="158">
        <v>94</v>
      </c>
      <c r="L29" s="159">
        <v>90</v>
      </c>
      <c r="M29" s="157">
        <v>97</v>
      </c>
      <c r="N29" s="157">
        <v>89</v>
      </c>
      <c r="O29" s="222">
        <v>102</v>
      </c>
      <c r="P29" s="160">
        <f t="shared" si="0"/>
        <v>0.94736842105263153</v>
      </c>
      <c r="Q29" s="161">
        <f t="shared" si="0"/>
        <v>1.0319148936170213</v>
      </c>
      <c r="R29" s="161">
        <f t="shared" si="0"/>
        <v>0.93684210526315792</v>
      </c>
      <c r="S29" s="289">
        <f t="shared" si="0"/>
        <v>1.0851063829787233</v>
      </c>
      <c r="T29" s="162">
        <f t="shared" si="4"/>
        <v>0.6</v>
      </c>
      <c r="U29" s="161">
        <f t="shared" si="1"/>
        <v>0.49470899470899471</v>
      </c>
      <c r="V29" s="161">
        <f>IFERROR((L29+M29+N29)/H29, "No Programado")</f>
        <v>2.905263157894737</v>
      </c>
      <c r="W29" s="289">
        <f>IFERROR((L29+M29+N29+O29)/G29, "No Programado")</f>
        <v>1</v>
      </c>
      <c r="X29" s="201" t="s">
        <v>152</v>
      </c>
    </row>
    <row r="30" spans="2:28" ht="409.6" customHeight="1" x14ac:dyDescent="0.3"/>
    <row r="31" spans="2:28" ht="271.5" customHeight="1" x14ac:dyDescent="0.3"/>
    <row r="32" spans="2:28" ht="75.75" customHeight="1" x14ac:dyDescent="0.3"/>
    <row r="33" spans="3:24" ht="47.25" customHeight="1" x14ac:dyDescent="0.3">
      <c r="C33" s="241"/>
      <c r="D33" s="242"/>
      <c r="J33" s="243"/>
      <c r="K33" s="244"/>
      <c r="L33" s="244"/>
      <c r="M33" s="244"/>
      <c r="N33" s="244"/>
      <c r="O33" s="244"/>
      <c r="W33" s="123"/>
      <c r="X33" s="197"/>
    </row>
    <row r="35" spans="3:24" ht="35.25" customHeight="1" x14ac:dyDescent="0.3"/>
    <row r="36" spans="3:24" ht="45" customHeight="1" thickBot="1" x14ac:dyDescent="0.35"/>
    <row r="37" spans="3:24" ht="47.25" customHeight="1" thickBot="1" x14ac:dyDescent="0.35">
      <c r="C37" s="229" t="s">
        <v>35</v>
      </c>
      <c r="D37" s="230"/>
      <c r="E37" s="230"/>
      <c r="F37" s="230"/>
      <c r="G37" s="230"/>
      <c r="H37" s="230"/>
      <c r="I37" s="230"/>
      <c r="J37" s="230"/>
      <c r="K37" s="230"/>
      <c r="L37" s="230"/>
      <c r="M37" s="230"/>
      <c r="N37" s="230"/>
      <c r="O37" s="230"/>
      <c r="P37" s="230"/>
      <c r="Q37" s="230"/>
      <c r="R37" s="230"/>
      <c r="S37" s="230"/>
      <c r="T37" s="230"/>
      <c r="U37" s="230"/>
      <c r="V37" s="231"/>
    </row>
    <row r="38" spans="3:24" s="122" customFormat="1" ht="47.25" customHeight="1" thickBot="1" x14ac:dyDescent="0.35">
      <c r="C38" s="232" t="s">
        <v>36</v>
      </c>
      <c r="D38" s="232" t="s">
        <v>127</v>
      </c>
      <c r="E38" s="229" t="s">
        <v>37</v>
      </c>
      <c r="F38" s="230"/>
      <c r="G38" s="230"/>
      <c r="H38" s="231"/>
      <c r="I38" s="234" t="s">
        <v>38</v>
      </c>
      <c r="J38" s="235"/>
      <c r="K38" s="235"/>
      <c r="L38" s="236"/>
      <c r="M38" s="234" t="s">
        <v>39</v>
      </c>
      <c r="N38" s="235"/>
      <c r="O38" s="235"/>
      <c r="P38" s="236"/>
      <c r="Q38" s="234" t="s">
        <v>40</v>
      </c>
      <c r="R38" s="235"/>
      <c r="S38" s="235"/>
      <c r="T38" s="235"/>
      <c r="U38" s="237" t="s">
        <v>128</v>
      </c>
      <c r="V38" s="238"/>
      <c r="W38"/>
      <c r="X38" s="196"/>
    </row>
    <row r="39" spans="3:24" ht="53.25" customHeight="1" thickBot="1" x14ac:dyDescent="0.35">
      <c r="C39" s="233"/>
      <c r="D39" s="233"/>
      <c r="E39" s="18" t="s">
        <v>129</v>
      </c>
      <c r="F39" s="202" t="s">
        <v>130</v>
      </c>
      <c r="G39" s="19" t="s">
        <v>131</v>
      </c>
      <c r="H39" s="202" t="s">
        <v>132</v>
      </c>
      <c r="I39" s="18" t="s">
        <v>129</v>
      </c>
      <c r="J39" s="202" t="s">
        <v>130</v>
      </c>
      <c r="K39" s="19" t="s">
        <v>131</v>
      </c>
      <c r="L39" s="202" t="s">
        <v>132</v>
      </c>
      <c r="M39" s="18" t="s">
        <v>129</v>
      </c>
      <c r="N39" s="202" t="s">
        <v>130</v>
      </c>
      <c r="O39" s="19" t="s">
        <v>131</v>
      </c>
      <c r="P39" s="202" t="s">
        <v>132</v>
      </c>
      <c r="Q39" s="18" t="s">
        <v>129</v>
      </c>
      <c r="R39" s="202" t="s">
        <v>130</v>
      </c>
      <c r="S39" s="19" t="s">
        <v>131</v>
      </c>
      <c r="T39" s="203" t="s">
        <v>132</v>
      </c>
      <c r="U39" s="239"/>
      <c r="V39" s="240"/>
    </row>
    <row r="40" spans="3:24" ht="49.5" customHeight="1" x14ac:dyDescent="0.3">
      <c r="C40" s="204" t="s">
        <v>133</v>
      </c>
      <c r="D40" s="99">
        <v>1000000</v>
      </c>
      <c r="E40" s="205">
        <v>250000</v>
      </c>
      <c r="F40" s="206">
        <v>250000</v>
      </c>
      <c r="G40" s="206">
        <v>250000</v>
      </c>
      <c r="H40" s="207">
        <v>250000</v>
      </c>
      <c r="I40" s="208">
        <v>24429</v>
      </c>
      <c r="J40" s="208">
        <v>120790</v>
      </c>
      <c r="K40" s="208">
        <v>23892.93</v>
      </c>
      <c r="L40" s="209" t="s">
        <v>134</v>
      </c>
      <c r="M40" s="210">
        <f>IFERROR((I40/E40),"NO APLICA")</f>
        <v>9.7715999999999997E-2</v>
      </c>
      <c r="N40" s="211">
        <f>IFERROR((J40/F40),"NO APLICA")</f>
        <v>0.48315999999999998</v>
      </c>
      <c r="O40" s="211">
        <f>IFERROR((K40/G40),"NO APLICA")</f>
        <v>9.5571719999999999E-2</v>
      </c>
      <c r="P40" s="212" t="str">
        <f>IFERROR((L40/H40),"NO APLICA")</f>
        <v>NO APLICA</v>
      </c>
      <c r="Q40" s="210">
        <f>IFERROR(((I40)/(E40)),"NO APLICA")</f>
        <v>9.7715999999999997E-2</v>
      </c>
      <c r="R40" s="211">
        <f>IFERROR(((I40+J40)/(E40+F40)),"NO APLICA")</f>
        <v>0.29043799999999997</v>
      </c>
      <c r="S40" s="211">
        <f>IFERROR(((I40+J40+K40)/(E40+F40+G40)),"NO APLICA")</f>
        <v>0.22548257333333332</v>
      </c>
      <c r="T40" s="212" t="str">
        <f>IFERROR(((I40+J40+K40+L40)/(E40+F40+G40+H40)),"NO APLICA")</f>
        <v>NO APLICA</v>
      </c>
      <c r="U40" s="223" t="s">
        <v>135</v>
      </c>
      <c r="V40" s="224"/>
    </row>
    <row r="41" spans="3:24" ht="49.5" customHeight="1" x14ac:dyDescent="0.3">
      <c r="C41" s="204" t="s">
        <v>136</v>
      </c>
      <c r="D41" s="99">
        <v>13500000</v>
      </c>
      <c r="E41" s="205">
        <v>3375000</v>
      </c>
      <c r="F41" s="206">
        <v>3375000</v>
      </c>
      <c r="G41" s="206">
        <v>3375000</v>
      </c>
      <c r="H41" s="207">
        <v>3375000</v>
      </c>
      <c r="I41" s="208">
        <v>1153647</v>
      </c>
      <c r="J41" s="208">
        <v>1781712</v>
      </c>
      <c r="K41" s="208">
        <v>1312835.53</v>
      </c>
      <c r="L41" s="209" t="s">
        <v>134</v>
      </c>
      <c r="M41" s="210">
        <f>IFERROR((I41/E41),"NO APLICA")</f>
        <v>0.34182133333333331</v>
      </c>
      <c r="N41" s="211">
        <f>IFERROR((J41/F41),"NO APLICA")</f>
        <v>0.52791466666666664</v>
      </c>
      <c r="O41" s="211">
        <f>IFERROR((K41/G41),"NO APLICA")</f>
        <v>0.38898830518518518</v>
      </c>
      <c r="P41" s="3" t="str">
        <f t="shared" ref="P41:P44" si="5">IFERROR((L41/H41),"NO APLICA")</f>
        <v>NO APLICA</v>
      </c>
      <c r="Q41" s="210">
        <f t="shared" ref="Q41:Q43" si="6">IFERROR(((I41)/(E41)),"NO APLICA")</f>
        <v>0.34182133333333331</v>
      </c>
      <c r="R41" s="211">
        <f t="shared" ref="R41:R43" si="7">IFERROR(((I41+J41)/(E41+F41)),"NO APLICA")</f>
        <v>0.43486799999999998</v>
      </c>
      <c r="S41" s="211">
        <f t="shared" ref="S41:S43" si="8">IFERROR(((I41+J41+K41)/(E41+F41+G41)),"NO APLICA")</f>
        <v>0.41957476839506175</v>
      </c>
      <c r="T41" s="3" t="str">
        <f>IFERROR(((I41+J41+K41+L41)/(E41+F41+G41+H41)),"NO APLICA")</f>
        <v>NO APLICA</v>
      </c>
      <c r="U41" s="225" t="s">
        <v>135</v>
      </c>
      <c r="V41" s="226"/>
    </row>
    <row r="42" spans="3:24" ht="49.5" customHeight="1" x14ac:dyDescent="0.3">
      <c r="C42" s="204" t="s">
        <v>137</v>
      </c>
      <c r="D42" s="99">
        <v>320500000</v>
      </c>
      <c r="E42" s="205">
        <v>80125000</v>
      </c>
      <c r="F42" s="206">
        <v>80125000</v>
      </c>
      <c r="G42" s="206">
        <v>80125000</v>
      </c>
      <c r="H42" s="207">
        <v>80125000</v>
      </c>
      <c r="I42" s="213">
        <v>51003163</v>
      </c>
      <c r="J42" s="208">
        <v>51069944</v>
      </c>
      <c r="K42" s="208">
        <v>41988231.869999997</v>
      </c>
      <c r="L42" s="209" t="s">
        <v>134</v>
      </c>
      <c r="M42" s="210">
        <f t="shared" ref="M42:O44" si="9">IFERROR((I42/E42),"NO APLICA")</f>
        <v>0.63654493603744144</v>
      </c>
      <c r="N42" s="211">
        <f t="shared" si="9"/>
        <v>0.63737839625585024</v>
      </c>
      <c r="O42" s="211">
        <f t="shared" si="9"/>
        <v>0.52403409510140397</v>
      </c>
      <c r="P42" s="3" t="str">
        <f t="shared" si="5"/>
        <v>NO APLICA</v>
      </c>
      <c r="Q42" s="210">
        <f t="shared" si="6"/>
        <v>0.63654493603744144</v>
      </c>
      <c r="R42" s="211">
        <f t="shared" si="7"/>
        <v>0.63696166614664584</v>
      </c>
      <c r="S42" s="211">
        <f t="shared" si="8"/>
        <v>0.59931914246489859</v>
      </c>
      <c r="T42" s="3" t="str">
        <f t="shared" ref="T42:T43" si="10">IFERROR(((I42+J42+K42+L42)/(E42+F42+G42+H42)),"NO APLICA")</f>
        <v>NO APLICA</v>
      </c>
      <c r="U42" s="225" t="s">
        <v>135</v>
      </c>
      <c r="V42" s="226"/>
    </row>
    <row r="43" spans="3:24" ht="49.5" customHeight="1" x14ac:dyDescent="0.3">
      <c r="C43" s="204" t="s">
        <v>138</v>
      </c>
      <c r="D43" s="99">
        <v>500000</v>
      </c>
      <c r="E43" s="205">
        <v>125000</v>
      </c>
      <c r="F43" s="206">
        <v>125000</v>
      </c>
      <c r="G43" s="206">
        <v>125000</v>
      </c>
      <c r="H43" s="207">
        <v>125000</v>
      </c>
      <c r="I43" s="213">
        <v>0</v>
      </c>
      <c r="J43" s="208" t="s">
        <v>134</v>
      </c>
      <c r="K43" s="208" t="s">
        <v>134</v>
      </c>
      <c r="L43" s="209" t="s">
        <v>134</v>
      </c>
      <c r="M43" s="210">
        <f t="shared" si="9"/>
        <v>0</v>
      </c>
      <c r="N43" s="211" t="str">
        <f t="shared" si="9"/>
        <v>NO APLICA</v>
      </c>
      <c r="O43" s="211" t="str">
        <f t="shared" si="9"/>
        <v>NO APLICA</v>
      </c>
      <c r="P43" s="3" t="str">
        <f t="shared" si="5"/>
        <v>NO APLICA</v>
      </c>
      <c r="Q43" s="210">
        <f t="shared" si="6"/>
        <v>0</v>
      </c>
      <c r="R43" s="211" t="str">
        <f t="shared" si="7"/>
        <v>NO APLICA</v>
      </c>
      <c r="S43" s="211" t="str">
        <f t="shared" si="8"/>
        <v>NO APLICA</v>
      </c>
      <c r="T43" s="3" t="str">
        <f t="shared" si="10"/>
        <v>NO APLICA</v>
      </c>
      <c r="U43" s="225" t="s">
        <v>135</v>
      </c>
      <c r="V43" s="226"/>
    </row>
    <row r="44" spans="3:24" ht="49.5" customHeight="1" thickBot="1" x14ac:dyDescent="0.35">
      <c r="C44" s="214" t="s">
        <v>139</v>
      </c>
      <c r="D44" s="100">
        <v>18000000</v>
      </c>
      <c r="E44" s="215">
        <v>4500000</v>
      </c>
      <c r="F44" s="216">
        <v>4500000</v>
      </c>
      <c r="G44" s="216">
        <v>4500000</v>
      </c>
      <c r="H44" s="217">
        <v>4500000</v>
      </c>
      <c r="I44" s="215">
        <v>0</v>
      </c>
      <c r="J44" s="218">
        <v>286978</v>
      </c>
      <c r="K44" s="218">
        <v>302325.58</v>
      </c>
      <c r="L44" s="219" t="s">
        <v>134</v>
      </c>
      <c r="M44" s="220">
        <f t="shared" si="9"/>
        <v>0</v>
      </c>
      <c r="N44" s="221">
        <f t="shared" si="9"/>
        <v>6.3772888888888893E-2</v>
      </c>
      <c r="O44" s="221">
        <f t="shared" si="9"/>
        <v>6.7183462222222226E-2</v>
      </c>
      <c r="P44" s="12" t="str">
        <f t="shared" si="5"/>
        <v>NO APLICA</v>
      </c>
      <c r="Q44" s="10">
        <f>IFERROR(I44/D44,"NO APLICA")</f>
        <v>0</v>
      </c>
      <c r="R44" s="11">
        <f>IFERROR(((I44+J44)/(E44+F44)),"NO APLICA")</f>
        <v>3.1886444444444446E-2</v>
      </c>
      <c r="S44" s="11">
        <f>IFERROR(((I44+J44+K44)/(E44+F44+G44)),"NO APLICA")</f>
        <v>4.3652117037037044E-2</v>
      </c>
      <c r="T44" s="12" t="str">
        <f>IFERROR(((I44+J44+K44+L44)/(E44+F44+G44+H44)),"NO APLICA")</f>
        <v>NO APLICA</v>
      </c>
      <c r="U44" s="227" t="s">
        <v>135</v>
      </c>
      <c r="V44" s="228"/>
    </row>
  </sheetData>
  <mergeCells count="25">
    <mergeCell ref="G12:W12"/>
    <mergeCell ref="D13:F13"/>
    <mergeCell ref="L13:O13"/>
    <mergeCell ref="P13:S13"/>
    <mergeCell ref="T13:W13"/>
    <mergeCell ref="C33:D33"/>
    <mergeCell ref="J33:O33"/>
    <mergeCell ref="X13:X14"/>
    <mergeCell ref="B13:B14"/>
    <mergeCell ref="B16:F16"/>
    <mergeCell ref="G13:K13"/>
    <mergeCell ref="C13:C14"/>
    <mergeCell ref="C37:V37"/>
    <mergeCell ref="C38:C39"/>
    <mergeCell ref="D38:D39"/>
    <mergeCell ref="E38:H38"/>
    <mergeCell ref="I38:L38"/>
    <mergeCell ref="M38:P38"/>
    <mergeCell ref="Q38:T38"/>
    <mergeCell ref="U38:V39"/>
    <mergeCell ref="U40:V40"/>
    <mergeCell ref="U41:V41"/>
    <mergeCell ref="U42:V42"/>
    <mergeCell ref="U43:V43"/>
    <mergeCell ref="U44:V44"/>
  </mergeCells>
  <conditionalFormatting sqref="E40:H44">
    <cfRule type="containsBlanks" dxfId="70" priority="15">
      <formula>LEN(TRIM(E40))=0</formula>
    </cfRule>
  </conditionalFormatting>
  <conditionalFormatting sqref="H15">
    <cfRule type="cellIs" priority="34" operator="equal">
      <formula>"NO DISPONIBLE"</formula>
    </cfRule>
  </conditionalFormatting>
  <conditionalFormatting sqref="H16:K29">
    <cfRule type="containsBlanks" dxfId="69" priority="70">
      <formula>LEN(TRIM(H16))=0</formula>
    </cfRule>
  </conditionalFormatting>
  <conditionalFormatting sqref="I15:K15">
    <cfRule type="cellIs" dxfId="68" priority="33" operator="equal">
      <formula>"NO DISPONIBLE"</formula>
    </cfRule>
  </conditionalFormatting>
  <conditionalFormatting sqref="I40:L44">
    <cfRule type="containsBlanks" dxfId="67" priority="9">
      <formula>LEN(TRIM(I40))=0</formula>
    </cfRule>
  </conditionalFormatting>
  <conditionalFormatting sqref="L15">
    <cfRule type="cellIs" priority="32" operator="equal">
      <formula>"NO DISPONIBLE"</formula>
    </cfRule>
  </conditionalFormatting>
  <conditionalFormatting sqref="L16:S29">
    <cfRule type="containsBlanks" dxfId="66" priority="69">
      <formula>LEN(TRIM(L16))=0</formula>
    </cfRule>
  </conditionalFormatting>
  <conditionalFormatting sqref="M15:N15">
    <cfRule type="cellIs" dxfId="65" priority="22" operator="equal">
      <formula>"NO DISPONIBLE"</formula>
    </cfRule>
  </conditionalFormatting>
  <conditionalFormatting sqref="M40:T44">
    <cfRule type="cellIs" dxfId="64" priority="10" operator="equal">
      <formula>"NO APLICA"</formula>
    </cfRule>
    <cfRule type="cellIs" dxfId="63" priority="11" operator="between">
      <formula>0.7</formula>
      <formula>1.2</formula>
    </cfRule>
    <cfRule type="cellIs" dxfId="62" priority="12" operator="between">
      <formula>0.5</formula>
      <formula>0.7</formula>
    </cfRule>
    <cfRule type="cellIs" dxfId="61" priority="13" operator="lessThan">
      <formula>0.5</formula>
    </cfRule>
    <cfRule type="cellIs" dxfId="60" priority="14" operator="greaterThan">
      <formula>1.2</formula>
    </cfRule>
  </conditionalFormatting>
  <conditionalFormatting sqref="O15:R15">
    <cfRule type="containsBlanks" dxfId="59" priority="21">
      <formula>LEN(TRIM(O15))=0</formula>
    </cfRule>
  </conditionalFormatting>
  <conditionalFormatting sqref="P17">
    <cfRule type="cellIs" dxfId="58" priority="35" stopIfTrue="1" operator="greaterThanOrEqual">
      <formula>0.1</formula>
    </cfRule>
    <cfRule type="cellIs" dxfId="57" priority="36" stopIfTrue="1" operator="lessThanOrEqual">
      <formula>0</formula>
    </cfRule>
    <cfRule type="cellIs" dxfId="56" priority="37" stopIfTrue="1" operator="between">
      <formula>0</formula>
      <formula>0.1</formula>
    </cfRule>
  </conditionalFormatting>
  <conditionalFormatting sqref="P15:R15">
    <cfRule type="cellIs" dxfId="55" priority="16" operator="equal">
      <formula>"100%"</formula>
    </cfRule>
    <cfRule type="cellIs" dxfId="54" priority="17" operator="lessThan">
      <formula>0.5</formula>
    </cfRule>
    <cfRule type="cellIs" dxfId="53" priority="18" operator="between">
      <formula>0.5</formula>
      <formula>0.7</formula>
    </cfRule>
    <cfRule type="cellIs" dxfId="52" priority="19" operator="between">
      <formula>0.7</formula>
      <formula>1.2</formula>
    </cfRule>
    <cfRule type="cellIs" dxfId="51" priority="20" operator="greaterThanOrEqual">
      <formula>1.2</formula>
    </cfRule>
  </conditionalFormatting>
  <conditionalFormatting sqref="P16:S29">
    <cfRule type="cellIs" dxfId="50" priority="64" operator="equal">
      <formula>"100%"</formula>
    </cfRule>
    <cfRule type="cellIs" dxfId="49" priority="65" operator="lessThan">
      <formula>0.5</formula>
    </cfRule>
    <cfRule type="cellIs" dxfId="48" priority="66" operator="between">
      <formula>0.5</formula>
      <formula>0.7</formula>
    </cfRule>
    <cfRule type="cellIs" dxfId="47" priority="67" operator="between">
      <formula>0.7</formula>
      <formula>1.2</formula>
    </cfRule>
    <cfRule type="cellIs" dxfId="46" priority="68" operator="greaterThanOrEqual">
      <formula>1.2</formula>
    </cfRule>
  </conditionalFormatting>
  <conditionalFormatting sqref="S15">
    <cfRule type="containsBlanks" dxfId="7" priority="8">
      <formula>LEN(TRIM(S15))=0</formula>
    </cfRule>
  </conditionalFormatting>
  <conditionalFormatting sqref="S15">
    <cfRule type="cellIs" dxfId="6" priority="3" operator="equal">
      <formula>"100%"</formula>
    </cfRule>
    <cfRule type="cellIs" dxfId="5" priority="4" operator="lessThan">
      <formula>0.5</formula>
    </cfRule>
    <cfRule type="cellIs" dxfId="4" priority="5" operator="between">
      <formula>0.5</formula>
      <formula>0.7</formula>
    </cfRule>
    <cfRule type="cellIs" dxfId="3" priority="6" operator="between">
      <formula>0.7</formula>
      <formula>1.2</formula>
    </cfRule>
    <cfRule type="cellIs" dxfId="2" priority="7" operator="greaterThanOrEqual">
      <formula>1.2</formula>
    </cfRule>
  </conditionalFormatting>
  <printOptions horizontalCentered="1"/>
  <pageMargins left="0.35433070866141736" right="0.35433070866141736" top="0.35433070866141736" bottom="0.31496062992125984" header="0.31496062992125984" footer="0.31496062992125984"/>
  <pageSetup paperSize="14" scale="21" fitToHeight="0" orientation="landscape" r:id="rId1"/>
  <rowBreaks count="1" manualBreakCount="1">
    <brk id="23" min="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AF3DE-E863-47A1-9213-B2C087EF599C}">
  <dimension ref="B3:AB34"/>
  <sheetViews>
    <sheetView topLeftCell="D14" zoomScale="80" zoomScaleNormal="80" workbookViewId="0">
      <selection activeCell="I17" sqref="I17"/>
    </sheetView>
  </sheetViews>
  <sheetFormatPr baseColWidth="10" defaultColWidth="11.44140625" defaultRowHeight="14.4" x14ac:dyDescent="0.3"/>
  <cols>
    <col min="2" max="2" width="19.33203125" customWidth="1"/>
    <col min="3" max="3" width="35.88671875" customWidth="1"/>
    <col min="4" max="6" width="31.44140625" customWidth="1"/>
    <col min="7" max="15" width="16.88671875" customWidth="1"/>
    <col min="16" max="23" width="18.109375" customWidth="1"/>
    <col min="24" max="24" width="61.88671875" customWidth="1"/>
  </cols>
  <sheetData>
    <row r="3" spans="2:24" ht="15" thickBot="1" x14ac:dyDescent="0.35"/>
    <row r="4" spans="2:24" ht="63" customHeight="1" x14ac:dyDescent="0.3">
      <c r="E4" s="263" t="s">
        <v>41</v>
      </c>
      <c r="F4" s="264"/>
      <c r="G4" s="264"/>
      <c r="H4" s="264"/>
      <c r="I4" s="264"/>
      <c r="J4" s="264"/>
      <c r="K4" s="264"/>
      <c r="L4" s="264"/>
      <c r="M4" s="264"/>
      <c r="N4" s="264"/>
      <c r="O4" s="264"/>
      <c r="P4" s="264"/>
      <c r="Q4" s="264"/>
      <c r="R4" s="264"/>
      <c r="S4" s="264"/>
    </row>
    <row r="5" spans="2:24" ht="30" customHeight="1" x14ac:dyDescent="0.3">
      <c r="E5" s="265" t="s">
        <v>0</v>
      </c>
      <c r="F5" s="266"/>
      <c r="G5" s="266"/>
      <c r="H5" s="266"/>
      <c r="I5" s="266"/>
      <c r="J5" s="266"/>
      <c r="K5" s="266"/>
      <c r="L5" s="266"/>
      <c r="M5" s="266"/>
      <c r="N5" s="266"/>
      <c r="O5" s="266"/>
      <c r="P5" s="266"/>
      <c r="Q5" s="266"/>
      <c r="R5" s="266"/>
      <c r="S5" s="266"/>
    </row>
    <row r="6" spans="2:24" ht="26.25" customHeight="1" x14ac:dyDescent="0.3">
      <c r="E6" s="265" t="s">
        <v>1</v>
      </c>
      <c r="F6" s="266"/>
      <c r="G6" s="266"/>
      <c r="H6" s="266"/>
      <c r="I6" s="266"/>
      <c r="J6" s="266"/>
      <c r="K6" s="266"/>
      <c r="L6" s="266"/>
      <c r="M6" s="266"/>
      <c r="N6" s="266"/>
      <c r="O6" s="266"/>
      <c r="P6" s="266"/>
      <c r="Q6" s="266"/>
      <c r="R6" s="266"/>
      <c r="S6" s="266"/>
    </row>
    <row r="7" spans="2:24" ht="26.25" customHeight="1" x14ac:dyDescent="0.3">
      <c r="E7" s="265" t="s">
        <v>2</v>
      </c>
      <c r="F7" s="266"/>
      <c r="G7" s="266"/>
      <c r="H7" s="266"/>
      <c r="I7" s="266"/>
      <c r="J7" s="266"/>
      <c r="K7" s="266"/>
      <c r="L7" s="266"/>
      <c r="M7" s="266"/>
      <c r="N7" s="266"/>
      <c r="O7" s="266"/>
      <c r="P7" s="266"/>
      <c r="Q7" s="266"/>
      <c r="R7" s="266"/>
      <c r="S7" s="266"/>
    </row>
    <row r="8" spans="2:24" ht="15.75" customHeight="1" thickBot="1" x14ac:dyDescent="0.35">
      <c r="E8" s="62"/>
      <c r="F8" s="63"/>
      <c r="G8" s="63"/>
      <c r="H8" s="63"/>
      <c r="I8" s="63"/>
      <c r="J8" s="63"/>
      <c r="K8" s="63"/>
      <c r="L8" s="63"/>
      <c r="M8" s="63"/>
      <c r="N8" s="63"/>
      <c r="O8" s="63"/>
      <c r="P8" s="63"/>
      <c r="Q8" s="63"/>
      <c r="R8" s="63"/>
      <c r="S8" s="63"/>
    </row>
    <row r="11" spans="2:24" ht="9" customHeight="1" thickBot="1" x14ac:dyDescent="0.35"/>
    <row r="12" spans="2:24" ht="26.25" customHeight="1" thickBot="1" x14ac:dyDescent="0.35">
      <c r="G12" s="254" t="s">
        <v>42</v>
      </c>
      <c r="H12" s="255"/>
      <c r="I12" s="255"/>
      <c r="J12" s="255"/>
      <c r="K12" s="255"/>
      <c r="L12" s="255"/>
      <c r="M12" s="255"/>
      <c r="N12" s="255"/>
      <c r="O12" s="255"/>
      <c r="P12" s="255"/>
      <c r="Q12" s="255"/>
      <c r="R12" s="255"/>
      <c r="S12" s="255"/>
      <c r="T12" s="255"/>
      <c r="U12" s="255"/>
      <c r="V12" s="255"/>
      <c r="W12" s="256"/>
    </row>
    <row r="13" spans="2:24" ht="57" customHeight="1" thickBot="1" x14ac:dyDescent="0.35">
      <c r="B13" s="247" t="s">
        <v>4</v>
      </c>
      <c r="C13" s="247" t="s">
        <v>5</v>
      </c>
      <c r="D13" s="257" t="s">
        <v>6</v>
      </c>
      <c r="E13" s="258"/>
      <c r="F13" s="259"/>
      <c r="G13" s="251" t="s">
        <v>43</v>
      </c>
      <c r="H13" s="252"/>
      <c r="I13" s="252"/>
      <c r="J13" s="252"/>
      <c r="K13" s="253"/>
      <c r="L13" s="257" t="s">
        <v>44</v>
      </c>
      <c r="M13" s="258"/>
      <c r="N13" s="258"/>
      <c r="O13" s="259"/>
      <c r="P13" s="260" t="s">
        <v>45</v>
      </c>
      <c r="Q13" s="261"/>
      <c r="R13" s="261"/>
      <c r="S13" s="262"/>
      <c r="T13" s="261" t="s">
        <v>46</v>
      </c>
      <c r="U13" s="261"/>
      <c r="V13" s="261"/>
      <c r="W13" s="262"/>
      <c r="X13" s="245" t="s">
        <v>47</v>
      </c>
    </row>
    <row r="14" spans="2:24" ht="143.25" customHeight="1" thickBot="1" x14ac:dyDescent="0.35">
      <c r="B14" s="273"/>
      <c r="C14" s="273"/>
      <c r="D14" s="65" t="s">
        <v>12</v>
      </c>
      <c r="E14" s="65" t="s">
        <v>13</v>
      </c>
      <c r="F14" s="64" t="s">
        <v>14</v>
      </c>
      <c r="G14" s="71" t="s">
        <v>15</v>
      </c>
      <c r="H14" s="54" t="s">
        <v>16</v>
      </c>
      <c r="I14" s="72" t="s">
        <v>17</v>
      </c>
      <c r="J14" s="53" t="s">
        <v>18</v>
      </c>
      <c r="K14" s="73" t="s">
        <v>19</v>
      </c>
      <c r="L14" s="8" t="s">
        <v>16</v>
      </c>
      <c r="M14" s="74" t="s">
        <v>17</v>
      </c>
      <c r="N14" s="4" t="s">
        <v>18</v>
      </c>
      <c r="O14" s="75" t="s">
        <v>19</v>
      </c>
      <c r="P14" s="8" t="s">
        <v>16</v>
      </c>
      <c r="Q14" s="76" t="s">
        <v>17</v>
      </c>
      <c r="R14" s="4" t="s">
        <v>18</v>
      </c>
      <c r="S14" s="77" t="s">
        <v>19</v>
      </c>
      <c r="T14" s="4" t="s">
        <v>16</v>
      </c>
      <c r="U14" s="76" t="s">
        <v>17</v>
      </c>
      <c r="V14" s="4" t="s">
        <v>18</v>
      </c>
      <c r="W14" s="77" t="s">
        <v>19</v>
      </c>
      <c r="X14" s="267"/>
    </row>
    <row r="15" spans="2:24" ht="165.75" customHeight="1" thickBot="1" x14ac:dyDescent="0.35">
      <c r="B15" s="85" t="s">
        <v>20</v>
      </c>
      <c r="C15" s="86" t="s">
        <v>21</v>
      </c>
      <c r="D15" s="86" t="s">
        <v>22</v>
      </c>
      <c r="E15" s="87" t="s">
        <v>23</v>
      </c>
      <c r="F15" s="88" t="s">
        <v>24</v>
      </c>
      <c r="G15" s="96" t="s">
        <v>25</v>
      </c>
      <c r="H15" s="89" t="s">
        <v>25</v>
      </c>
      <c r="I15" s="90" t="s">
        <v>25</v>
      </c>
      <c r="J15" s="90" t="s">
        <v>25</v>
      </c>
      <c r="K15" s="91" t="s">
        <v>25</v>
      </c>
      <c r="L15" s="89" t="s">
        <v>25</v>
      </c>
      <c r="M15" s="90" t="s">
        <v>25</v>
      </c>
      <c r="N15" s="90" t="s">
        <v>25</v>
      </c>
      <c r="O15" s="91" t="s">
        <v>25</v>
      </c>
      <c r="P15" s="89" t="s">
        <v>25</v>
      </c>
      <c r="Q15" s="90" t="s">
        <v>25</v>
      </c>
      <c r="R15" s="90" t="s">
        <v>25</v>
      </c>
      <c r="S15" s="91" t="s">
        <v>25</v>
      </c>
      <c r="T15" s="89" t="s">
        <v>25</v>
      </c>
      <c r="U15" s="90" t="s">
        <v>25</v>
      </c>
      <c r="V15" s="90" t="s">
        <v>25</v>
      </c>
      <c r="W15" s="91" t="s">
        <v>25</v>
      </c>
      <c r="X15" s="95" t="s">
        <v>48</v>
      </c>
    </row>
    <row r="16" spans="2:24" ht="23.4" customHeight="1" x14ac:dyDescent="0.3">
      <c r="B16" s="268" t="s">
        <v>26</v>
      </c>
      <c r="C16" s="269"/>
      <c r="D16" s="269"/>
      <c r="E16" s="269"/>
      <c r="F16" s="269"/>
      <c r="G16" s="58"/>
      <c r="H16" s="55">
        <v>20</v>
      </c>
      <c r="I16" s="45">
        <v>20</v>
      </c>
      <c r="J16" s="45"/>
      <c r="K16" s="46"/>
      <c r="L16" s="44"/>
      <c r="M16" s="45"/>
      <c r="N16" s="45"/>
      <c r="O16" s="47"/>
      <c r="P16" s="48">
        <f>IFERROR((L16/H16),"100%")</f>
        <v>0</v>
      </c>
      <c r="Q16" s="43">
        <f>IFERROR((M16/I16),"100%")</f>
        <v>0</v>
      </c>
      <c r="R16" s="43" t="str">
        <f>IFERROR((N16/J16),"100%")</f>
        <v>100%</v>
      </c>
      <c r="S16" s="24" t="str">
        <f>IFERROR((O16/K16),"100%")</f>
        <v>100%</v>
      </c>
      <c r="T16" s="48" t="str">
        <f>IFERROR((L16/$G$16),"No Programado")</f>
        <v>No Programado</v>
      </c>
      <c r="U16" s="93" t="str">
        <f>IFERROR((L16+M16)/$G$16, "No Programado")</f>
        <v>No Programado</v>
      </c>
      <c r="V16" s="43" t="str">
        <f>IFERROR((M16+N16+L16)/$G$16, "No Programado")</f>
        <v>No Programado</v>
      </c>
      <c r="W16" s="24" t="str">
        <f>IFERROR((N16+O16+M16+L16)/$G$16, "No Programado")</f>
        <v>No Programado</v>
      </c>
      <c r="X16" s="52"/>
    </row>
    <row r="17" spans="2:28" ht="23.4" customHeight="1" x14ac:dyDescent="0.3">
      <c r="B17" s="66" t="s">
        <v>27</v>
      </c>
      <c r="C17" s="67"/>
      <c r="D17" s="67"/>
      <c r="E17" s="68"/>
      <c r="F17" s="69" t="s">
        <v>28</v>
      </c>
      <c r="G17" s="70"/>
      <c r="H17" s="55"/>
      <c r="I17" s="45"/>
      <c r="J17" s="45"/>
      <c r="K17" s="46"/>
      <c r="L17" s="44"/>
      <c r="M17" s="45"/>
      <c r="N17" s="45"/>
      <c r="O17" s="47"/>
      <c r="P17" s="49"/>
      <c r="Q17" s="50"/>
      <c r="R17" s="50"/>
      <c r="S17" s="51"/>
      <c r="T17" s="49"/>
      <c r="U17" s="92"/>
      <c r="V17" s="50"/>
      <c r="W17" s="51"/>
      <c r="X17" s="104" t="s">
        <v>29</v>
      </c>
      <c r="AB17" s="39"/>
    </row>
    <row r="18" spans="2:28" ht="23.4" customHeight="1" x14ac:dyDescent="0.3">
      <c r="B18" s="78" t="s">
        <v>30</v>
      </c>
      <c r="C18" s="79"/>
      <c r="D18" s="80"/>
      <c r="E18" s="81"/>
      <c r="F18" s="82" t="s">
        <v>28</v>
      </c>
      <c r="G18" s="83"/>
      <c r="H18" s="56"/>
      <c r="I18" s="21"/>
      <c r="J18" s="21"/>
      <c r="K18" s="22"/>
      <c r="L18" s="20"/>
      <c r="M18" s="21"/>
      <c r="N18" s="21"/>
      <c r="O18" s="23"/>
      <c r="P18" s="49"/>
      <c r="Q18" s="50"/>
      <c r="R18" s="50"/>
      <c r="S18" s="51"/>
      <c r="T18" s="49"/>
      <c r="U18" s="92"/>
      <c r="V18" s="50"/>
      <c r="W18" s="51"/>
      <c r="X18" s="105" t="s">
        <v>29</v>
      </c>
    </row>
    <row r="19" spans="2:28" ht="23.4" customHeight="1" x14ac:dyDescent="0.3">
      <c r="B19" s="9" t="s">
        <v>31</v>
      </c>
      <c r="C19" s="5"/>
      <c r="D19" s="6"/>
      <c r="E19" s="7"/>
      <c r="F19" s="108" t="s">
        <v>28</v>
      </c>
      <c r="G19" s="59"/>
      <c r="H19" s="56"/>
      <c r="I19" s="21"/>
      <c r="J19" s="21"/>
      <c r="K19" s="22"/>
      <c r="L19" s="20"/>
      <c r="M19" s="21"/>
      <c r="N19" s="21"/>
      <c r="O19" s="23"/>
      <c r="P19" s="49"/>
      <c r="Q19" s="50"/>
      <c r="R19" s="50"/>
      <c r="S19" s="51"/>
      <c r="T19" s="49"/>
      <c r="U19" s="92"/>
      <c r="V19" s="50"/>
      <c r="W19" s="51"/>
      <c r="X19" s="106" t="s">
        <v>29</v>
      </c>
    </row>
    <row r="20" spans="2:28" ht="23.4" customHeight="1" thickBot="1" x14ac:dyDescent="0.35">
      <c r="B20" s="13" t="s">
        <v>31</v>
      </c>
      <c r="C20" s="14"/>
      <c r="D20" s="15"/>
      <c r="E20" s="16"/>
      <c r="F20" s="109" t="s">
        <v>28</v>
      </c>
      <c r="G20" s="60"/>
      <c r="H20" s="57"/>
      <c r="I20" s="26"/>
      <c r="J20" s="26"/>
      <c r="K20" s="27"/>
      <c r="L20" s="25"/>
      <c r="M20" s="26"/>
      <c r="N20" s="26"/>
      <c r="O20" s="28"/>
      <c r="P20" s="49"/>
      <c r="Q20" s="50"/>
      <c r="R20" s="50"/>
      <c r="S20" s="51"/>
      <c r="T20" s="49"/>
      <c r="U20" s="92"/>
      <c r="V20" s="50"/>
      <c r="W20" s="51"/>
      <c r="X20" s="107" t="s">
        <v>29</v>
      </c>
    </row>
    <row r="24" spans="2:28" ht="47.25" customHeight="1" x14ac:dyDescent="0.3">
      <c r="C24" s="270" t="s">
        <v>32</v>
      </c>
      <c r="D24" s="270"/>
      <c r="J24" s="271" t="s">
        <v>33</v>
      </c>
      <c r="K24" s="272"/>
      <c r="L24" s="272"/>
      <c r="M24" s="272"/>
      <c r="N24" s="272"/>
      <c r="O24" s="272"/>
      <c r="W24" s="270" t="s">
        <v>34</v>
      </c>
      <c r="X24" s="270"/>
    </row>
    <row r="26" spans="2:28" ht="15" thickBot="1" x14ac:dyDescent="0.35"/>
    <row r="27" spans="2:28" ht="15" thickBot="1" x14ac:dyDescent="0.35">
      <c r="E27" s="229" t="s">
        <v>35</v>
      </c>
      <c r="F27" s="230"/>
      <c r="G27" s="230"/>
      <c r="H27" s="230"/>
      <c r="I27" s="230"/>
      <c r="J27" s="230"/>
      <c r="K27" s="230"/>
      <c r="L27" s="230"/>
      <c r="M27" s="230"/>
      <c r="N27" s="230"/>
      <c r="O27" s="230"/>
      <c r="P27" s="230"/>
      <c r="Q27" s="230"/>
      <c r="R27" s="230"/>
      <c r="S27" s="230"/>
      <c r="T27" s="230"/>
      <c r="U27" s="230"/>
      <c r="V27" s="230"/>
      <c r="W27" s="230"/>
      <c r="X27" s="231"/>
    </row>
    <row r="28" spans="2:28" ht="30.6" customHeight="1" thickBot="1" x14ac:dyDescent="0.35">
      <c r="E28" s="232" t="s">
        <v>36</v>
      </c>
      <c r="F28" s="232" t="s">
        <v>49</v>
      </c>
      <c r="G28" s="229" t="s">
        <v>37</v>
      </c>
      <c r="H28" s="230"/>
      <c r="I28" s="230"/>
      <c r="J28" s="231"/>
      <c r="K28" s="234" t="s">
        <v>38</v>
      </c>
      <c r="L28" s="235"/>
      <c r="M28" s="235"/>
      <c r="N28" s="236"/>
      <c r="O28" s="234" t="s">
        <v>39</v>
      </c>
      <c r="P28" s="235"/>
      <c r="Q28" s="235"/>
      <c r="R28" s="236"/>
      <c r="S28" s="234" t="s">
        <v>40</v>
      </c>
      <c r="T28" s="235"/>
      <c r="U28" s="235"/>
      <c r="V28" s="235"/>
      <c r="W28" s="237" t="s">
        <v>50</v>
      </c>
      <c r="X28" s="238"/>
    </row>
    <row r="29" spans="2:28" ht="28.2" thickBot="1" x14ac:dyDescent="0.35">
      <c r="E29" s="233"/>
      <c r="F29" s="233"/>
      <c r="G29" s="18" t="s">
        <v>51</v>
      </c>
      <c r="H29" s="84" t="s">
        <v>52</v>
      </c>
      <c r="I29" s="19" t="s">
        <v>53</v>
      </c>
      <c r="J29" s="84" t="s">
        <v>54</v>
      </c>
      <c r="K29" s="18" t="s">
        <v>51</v>
      </c>
      <c r="L29" s="84" t="s">
        <v>52</v>
      </c>
      <c r="M29" s="19" t="s">
        <v>53</v>
      </c>
      <c r="N29" s="84" t="s">
        <v>54</v>
      </c>
      <c r="O29" s="18" t="s">
        <v>51</v>
      </c>
      <c r="P29" s="84" t="s">
        <v>52</v>
      </c>
      <c r="Q29" s="19" t="s">
        <v>53</v>
      </c>
      <c r="R29" s="84" t="s">
        <v>54</v>
      </c>
      <c r="S29" s="18" t="s">
        <v>51</v>
      </c>
      <c r="T29" s="84" t="s">
        <v>52</v>
      </c>
      <c r="U29" s="19" t="s">
        <v>53</v>
      </c>
      <c r="V29" s="94" t="s">
        <v>54</v>
      </c>
      <c r="W29" s="239"/>
      <c r="X29" s="240"/>
    </row>
    <row r="30" spans="2:28" x14ac:dyDescent="0.3">
      <c r="E30" s="101"/>
      <c r="F30" s="98"/>
      <c r="G30" s="61"/>
      <c r="H30" s="45"/>
      <c r="I30" s="45"/>
      <c r="J30" s="47"/>
      <c r="K30" s="61"/>
      <c r="L30" s="45"/>
      <c r="M30" s="45"/>
      <c r="N30" s="47"/>
      <c r="O30" s="1" t="str">
        <f>IFERROR((K30/G30),"NO APLICA")</f>
        <v>NO APLICA</v>
      </c>
      <c r="P30" s="2" t="str">
        <f>IFERROR((L30/H30),"NO APLICA")</f>
        <v>NO APLICA</v>
      </c>
      <c r="Q30" s="2" t="str">
        <f>IFERROR((M30/I30),"NO APLICA")</f>
        <v>NO APLICA</v>
      </c>
      <c r="R30" s="17" t="str">
        <f>IFERROR((N30/J30),"NO APLICA")</f>
        <v>NO APLICA</v>
      </c>
      <c r="S30" s="1" t="str">
        <f>IFERROR(((K30)/(G30)),"NO APLICA")</f>
        <v>NO APLICA</v>
      </c>
      <c r="T30" s="2" t="str">
        <f>IFERROR(((K30+L30)/(G30+H30)),"NO APLICA")</f>
        <v>NO APLICA</v>
      </c>
      <c r="U30" s="2" t="str">
        <f>IFERROR(((K30+L30+M30)/(G30+H30+I30)),"NO APLICA")</f>
        <v>NO APLICA</v>
      </c>
      <c r="V30" s="17" t="str">
        <f>IFERROR(((K30+L30+M30+N30)/(G30+H30+I30+J30)),"NO APLICA")</f>
        <v>NO APLICA</v>
      </c>
      <c r="W30" s="274"/>
      <c r="X30" s="275"/>
    </row>
    <row r="31" spans="2:28" x14ac:dyDescent="0.3">
      <c r="E31" s="102"/>
      <c r="F31" s="99">
        <v>0</v>
      </c>
      <c r="G31" s="97"/>
      <c r="H31" s="30"/>
      <c r="I31" s="30"/>
      <c r="J31" s="31"/>
      <c r="K31" s="29"/>
      <c r="L31" s="32"/>
      <c r="M31" s="32"/>
      <c r="N31" s="33"/>
      <c r="O31" s="1" t="str">
        <f>IFERROR(K31/G31,"NO APLICA")</f>
        <v>NO APLICA</v>
      </c>
      <c r="P31" s="2" t="str">
        <f t="shared" ref="P31:R33" si="0">IFERROR((L31/H31),"NO APLICA")</f>
        <v>NO APLICA</v>
      </c>
      <c r="Q31" s="2" t="str">
        <f t="shared" si="0"/>
        <v>NO APLICA</v>
      </c>
      <c r="R31" s="3" t="str">
        <f t="shared" si="0"/>
        <v>NO APLICA</v>
      </c>
      <c r="S31" s="1" t="str">
        <f>IFERROR(K31/F31,"NO APLICA")</f>
        <v>NO APLICA</v>
      </c>
      <c r="T31" s="2" t="str">
        <f>IFERROR(((K31+L31)/(G31+H31)),"NO APLICA")</f>
        <v>NO APLICA</v>
      </c>
      <c r="U31" s="2" t="str">
        <f t="shared" ref="U31:U33" si="1">IFERROR(((K31+L31+M31)/(G31+H31+I31)),"NO APLICA")</f>
        <v>NO APLICA</v>
      </c>
      <c r="V31" s="3" t="str">
        <f t="shared" ref="V31:V33" si="2">IFERROR(((K31+L31+M31+N31)/(G31+H31+I31+J31)),"NO APLICA")</f>
        <v>NO APLICA</v>
      </c>
      <c r="W31" s="276"/>
      <c r="X31" s="277"/>
    </row>
    <row r="32" spans="2:28" x14ac:dyDescent="0.3">
      <c r="E32" s="102"/>
      <c r="F32" s="99">
        <v>0</v>
      </c>
      <c r="G32" s="29"/>
      <c r="H32" s="30"/>
      <c r="I32" s="30"/>
      <c r="J32" s="31"/>
      <c r="K32" s="29"/>
      <c r="L32" s="32"/>
      <c r="M32" s="32"/>
      <c r="N32" s="33"/>
      <c r="O32" s="1" t="str">
        <f>IFERROR(K32/G32,"NO APLICA")</f>
        <v>NO APLICA</v>
      </c>
      <c r="P32" s="2" t="str">
        <f t="shared" si="0"/>
        <v>NO APLICA</v>
      </c>
      <c r="Q32" s="2" t="str">
        <f t="shared" si="0"/>
        <v>NO APLICA</v>
      </c>
      <c r="R32" s="3" t="str">
        <f>IFERROR((N32/J32),"NO APLICA")</f>
        <v>NO APLICA</v>
      </c>
      <c r="S32" s="1" t="str">
        <f>IFERROR(K32/F32,"NO APLICA")</f>
        <v>NO APLICA</v>
      </c>
      <c r="T32" s="2" t="str">
        <f t="shared" ref="T32:T33" si="3">IFERROR(((K32+L32)/(G32+H32)),"NO APLICA")</f>
        <v>NO APLICA</v>
      </c>
      <c r="U32" s="2" t="str">
        <f t="shared" si="1"/>
        <v>NO APLICA</v>
      </c>
      <c r="V32" s="3" t="str">
        <f t="shared" si="2"/>
        <v>NO APLICA</v>
      </c>
      <c r="W32" s="278"/>
      <c r="X32" s="279"/>
    </row>
    <row r="33" spans="2:24" ht="15" thickBot="1" x14ac:dyDescent="0.35">
      <c r="E33" s="103"/>
      <c r="F33" s="100"/>
      <c r="G33" s="34"/>
      <c r="H33" s="35"/>
      <c r="I33" s="35"/>
      <c r="J33" s="36"/>
      <c r="K33" s="34"/>
      <c r="L33" s="37"/>
      <c r="M33" s="37"/>
      <c r="N33" s="38"/>
      <c r="O33" s="10" t="str">
        <f>IFERROR(K33/G33,"NO APLICA")</f>
        <v>NO APLICA</v>
      </c>
      <c r="P33" s="11" t="str">
        <f>IFERROR((L33/H33),"NO APLICA")</f>
        <v>NO APLICA</v>
      </c>
      <c r="Q33" s="11" t="str">
        <f>IFERROR((M33/I33),"NO APLICA")</f>
        <v>NO APLICA</v>
      </c>
      <c r="R33" s="12" t="str">
        <f t="shared" si="0"/>
        <v>NO APLICA</v>
      </c>
      <c r="S33" s="10" t="str">
        <f>IFERROR(K33/F33,"NO APLICA")</f>
        <v>NO APLICA</v>
      </c>
      <c r="T33" s="11" t="str">
        <f t="shared" si="3"/>
        <v>NO APLICA</v>
      </c>
      <c r="U33" s="11" t="str">
        <f t="shared" si="1"/>
        <v>NO APLICA</v>
      </c>
      <c r="V33" s="12" t="str">
        <f t="shared" si="2"/>
        <v>NO APLICA</v>
      </c>
      <c r="W33" s="280"/>
      <c r="X33" s="281"/>
    </row>
    <row r="34" spans="2:24" ht="25.5" customHeight="1" x14ac:dyDescent="0.3">
      <c r="B34" s="282"/>
      <c r="C34" s="282"/>
    </row>
  </sheetData>
  <mergeCells count="30">
    <mergeCell ref="W30:X30"/>
    <mergeCell ref="W31:X31"/>
    <mergeCell ref="W32:X32"/>
    <mergeCell ref="W33:X33"/>
    <mergeCell ref="B34:C34"/>
    <mergeCell ref="E27:X27"/>
    <mergeCell ref="E28:E29"/>
    <mergeCell ref="F28:F29"/>
    <mergeCell ref="G28:J28"/>
    <mergeCell ref="K28:N28"/>
    <mergeCell ref="O28:R28"/>
    <mergeCell ref="S28:V28"/>
    <mergeCell ref="W28:X29"/>
    <mergeCell ref="P13:S13"/>
    <mergeCell ref="T13:W13"/>
    <mergeCell ref="X13:X14"/>
    <mergeCell ref="B16:F16"/>
    <mergeCell ref="C24:D24"/>
    <mergeCell ref="J24:O24"/>
    <mergeCell ref="W24:X24"/>
    <mergeCell ref="B13:B14"/>
    <mergeCell ref="C13:C14"/>
    <mergeCell ref="D13:F13"/>
    <mergeCell ref="G13:K13"/>
    <mergeCell ref="L13:O13"/>
    <mergeCell ref="E4:S4"/>
    <mergeCell ref="E5:S5"/>
    <mergeCell ref="E6:S6"/>
    <mergeCell ref="E7:S7"/>
    <mergeCell ref="G12:W12"/>
  </mergeCells>
  <conditionalFormatting sqref="G30:J33">
    <cfRule type="containsBlanks" dxfId="45" priority="20">
      <formula>LEN(TRIM(G30))=0</formula>
    </cfRule>
  </conditionalFormatting>
  <conditionalFormatting sqref="H15">
    <cfRule type="cellIs" priority="19" operator="equal">
      <formula>"NO DISPONIBLE"</formula>
    </cfRule>
  </conditionalFormatting>
  <conditionalFormatting sqref="H16:K20">
    <cfRule type="containsBlanks" dxfId="44" priority="28">
      <formula>LEN(TRIM(H16))=0</formula>
    </cfRule>
  </conditionalFormatting>
  <conditionalFormatting sqref="I15:K15">
    <cfRule type="cellIs" dxfId="43" priority="18" operator="equal">
      <formula>"NO DISPONIBLE"</formula>
    </cfRule>
  </conditionalFormatting>
  <conditionalFormatting sqref="K30:N33">
    <cfRule type="containsBlanks" dxfId="42" priority="21">
      <formula>LEN(TRIM(K30))=0</formula>
    </cfRule>
  </conditionalFormatting>
  <conditionalFormatting sqref="L15">
    <cfRule type="cellIs" priority="17" operator="equal">
      <formula>"NO DISPONIBLE"</formula>
    </cfRule>
  </conditionalFormatting>
  <conditionalFormatting sqref="L16:O20">
    <cfRule type="containsBlanks" dxfId="41" priority="29">
      <formula>LEN(TRIM(L16))=0</formula>
    </cfRule>
  </conditionalFormatting>
  <conditionalFormatting sqref="M15:O15">
    <cfRule type="cellIs" dxfId="40" priority="16" operator="equal">
      <formula>"NO DISPONIBLE"</formula>
    </cfRule>
  </conditionalFormatting>
  <conditionalFormatting sqref="O30:V33">
    <cfRule type="cellIs" dxfId="39" priority="7" operator="equal">
      <formula>"NO APLICA"</formula>
    </cfRule>
    <cfRule type="cellIs" dxfId="38" priority="8" operator="between">
      <formula>0.7</formula>
      <formula>1.2</formula>
    </cfRule>
    <cfRule type="cellIs" dxfId="37" priority="9" operator="between">
      <formula>0.5</formula>
      <formula>0.7</formula>
    </cfRule>
    <cfRule type="cellIs" dxfId="36" priority="10" operator="lessThan">
      <formula>0.5</formula>
    </cfRule>
    <cfRule type="cellIs" dxfId="35" priority="11" operator="greaterThan">
      <formula>1.2</formula>
    </cfRule>
  </conditionalFormatting>
  <conditionalFormatting sqref="P15">
    <cfRule type="cellIs" priority="15" operator="equal">
      <formula>"NO DISPONIBLE"</formula>
    </cfRule>
  </conditionalFormatting>
  <conditionalFormatting sqref="P16:S16">
    <cfRule type="cellIs" dxfId="34" priority="1" stopIfTrue="1" operator="equal">
      <formula>"100%"</formula>
    </cfRule>
    <cfRule type="cellIs" dxfId="33" priority="2" stopIfTrue="1" operator="lessThan">
      <formula>0.5</formula>
    </cfRule>
    <cfRule type="cellIs" dxfId="32" priority="3" stopIfTrue="1" operator="between">
      <formula>0.5</formula>
      <formula>0.7</formula>
    </cfRule>
    <cfRule type="cellIs" dxfId="31" priority="4" stopIfTrue="1" operator="between">
      <formula>0.7</formula>
      <formula>1.2</formula>
    </cfRule>
    <cfRule type="cellIs" dxfId="30" priority="5" stopIfTrue="1" operator="greaterThanOrEqual">
      <formula>1.2</formula>
    </cfRule>
    <cfRule type="containsBlanks" dxfId="29" priority="6" stopIfTrue="1">
      <formula>LEN(TRIM(P16))=0</formula>
    </cfRule>
  </conditionalFormatting>
  <conditionalFormatting sqref="Q15:S15">
    <cfRule type="cellIs" dxfId="28" priority="14" operator="equal">
      <formula>"NO DISPONIBLE"</formula>
    </cfRule>
  </conditionalFormatting>
  <conditionalFormatting sqref="T15">
    <cfRule type="cellIs" priority="13" operator="equal">
      <formula>"NO DISPONIBLE"</formula>
    </cfRule>
  </conditionalFormatting>
  <conditionalFormatting sqref="U15:W15">
    <cfRule type="cellIs" dxfId="27" priority="12" operator="equal">
      <formula>"NO DISPONIBLE"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61E17-CDAE-4AB1-B458-3F9B8DCE8866}">
  <dimension ref="B3:AB34"/>
  <sheetViews>
    <sheetView zoomScale="42" zoomScaleNormal="42" workbookViewId="0">
      <selection activeCell="E4" sqref="E4:X8"/>
    </sheetView>
  </sheetViews>
  <sheetFormatPr baseColWidth="10" defaultColWidth="11.44140625" defaultRowHeight="14.4" x14ac:dyDescent="0.3"/>
  <cols>
    <col min="2" max="2" width="19.33203125" customWidth="1"/>
    <col min="3" max="3" width="35.88671875" customWidth="1"/>
    <col min="4" max="6" width="31.44140625" customWidth="1"/>
    <col min="7" max="15" width="16.88671875" customWidth="1"/>
    <col min="16" max="23" width="18.109375" customWidth="1"/>
    <col min="24" max="24" width="61.88671875" customWidth="1"/>
  </cols>
  <sheetData>
    <row r="3" spans="2:24" ht="15" thickBot="1" x14ac:dyDescent="0.35"/>
    <row r="4" spans="2:24" ht="63" customHeight="1" x14ac:dyDescent="0.3">
      <c r="E4" s="263" t="s">
        <v>55</v>
      </c>
      <c r="F4" s="264"/>
      <c r="G4" s="264"/>
      <c r="H4" s="264"/>
      <c r="I4" s="264"/>
      <c r="J4" s="264"/>
      <c r="K4" s="264"/>
      <c r="L4" s="264"/>
      <c r="M4" s="264"/>
      <c r="N4" s="264"/>
      <c r="O4" s="264"/>
      <c r="P4" s="264"/>
      <c r="Q4" s="264"/>
      <c r="R4" s="264"/>
      <c r="S4" s="283"/>
    </row>
    <row r="5" spans="2:24" ht="30" customHeight="1" x14ac:dyDescent="0.3">
      <c r="E5" s="265" t="s">
        <v>0</v>
      </c>
      <c r="F5" s="266"/>
      <c r="G5" s="266"/>
      <c r="H5" s="266"/>
      <c r="I5" s="266"/>
      <c r="J5" s="266"/>
      <c r="K5" s="266"/>
      <c r="L5" s="266"/>
      <c r="M5" s="266"/>
      <c r="N5" s="266"/>
      <c r="O5" s="266"/>
      <c r="P5" s="266"/>
      <c r="Q5" s="266"/>
      <c r="R5" s="266"/>
      <c r="S5" s="284"/>
    </row>
    <row r="6" spans="2:24" ht="26.25" customHeight="1" x14ac:dyDescent="0.3">
      <c r="E6" s="265" t="s">
        <v>73</v>
      </c>
      <c r="F6" s="266"/>
      <c r="G6" s="266"/>
      <c r="H6" s="266"/>
      <c r="I6" s="266"/>
      <c r="J6" s="266"/>
      <c r="K6" s="266"/>
      <c r="L6" s="266"/>
      <c r="M6" s="266"/>
      <c r="N6" s="266"/>
      <c r="O6" s="266"/>
      <c r="P6" s="266"/>
      <c r="Q6" s="266"/>
      <c r="R6" s="266"/>
      <c r="S6" s="284"/>
    </row>
    <row r="7" spans="2:24" ht="26.25" customHeight="1" x14ac:dyDescent="0.3">
      <c r="E7" s="265" t="s">
        <v>74</v>
      </c>
      <c r="F7" s="266"/>
      <c r="G7" s="266"/>
      <c r="H7" s="266"/>
      <c r="I7" s="266"/>
      <c r="J7" s="266"/>
      <c r="K7" s="266"/>
      <c r="L7" s="266"/>
      <c r="M7" s="266"/>
      <c r="N7" s="266"/>
      <c r="O7" s="266"/>
      <c r="P7" s="266"/>
      <c r="Q7" s="266"/>
      <c r="R7" s="266"/>
      <c r="S7" s="284"/>
    </row>
    <row r="8" spans="2:24" ht="15.75" customHeight="1" thickBot="1" x14ac:dyDescent="0.35">
      <c r="E8" s="62"/>
      <c r="F8" s="63"/>
      <c r="G8" s="63"/>
      <c r="H8" s="63"/>
      <c r="I8" s="63"/>
      <c r="J8" s="63"/>
      <c r="K8" s="63"/>
      <c r="L8" s="63"/>
      <c r="M8" s="63"/>
      <c r="N8" s="63"/>
      <c r="O8" s="63"/>
      <c r="P8" s="63"/>
      <c r="Q8" s="63"/>
      <c r="R8" s="63"/>
      <c r="S8" s="111"/>
    </row>
    <row r="11" spans="2:24" ht="9" customHeight="1" thickBot="1" x14ac:dyDescent="0.35"/>
    <row r="12" spans="2:24" ht="26.25" customHeight="1" thickBot="1" x14ac:dyDescent="0.35">
      <c r="G12" s="254" t="s">
        <v>56</v>
      </c>
      <c r="H12" s="255"/>
      <c r="I12" s="255"/>
      <c r="J12" s="255"/>
      <c r="K12" s="255"/>
      <c r="L12" s="255"/>
      <c r="M12" s="255"/>
      <c r="N12" s="255"/>
      <c r="O12" s="255"/>
      <c r="P12" s="255"/>
      <c r="Q12" s="255"/>
      <c r="R12" s="255"/>
      <c r="S12" s="255"/>
      <c r="T12" s="255"/>
      <c r="U12" s="255"/>
      <c r="V12" s="255"/>
      <c r="W12" s="256"/>
    </row>
    <row r="13" spans="2:24" ht="57" customHeight="1" thickBot="1" x14ac:dyDescent="0.35">
      <c r="B13" s="247" t="s">
        <v>4</v>
      </c>
      <c r="C13" s="247" t="s">
        <v>5</v>
      </c>
      <c r="D13" s="257" t="s">
        <v>6</v>
      </c>
      <c r="E13" s="258"/>
      <c r="F13" s="259"/>
      <c r="G13" s="251" t="s">
        <v>57</v>
      </c>
      <c r="H13" s="252"/>
      <c r="I13" s="252"/>
      <c r="J13" s="252"/>
      <c r="K13" s="253"/>
      <c r="L13" s="257" t="s">
        <v>58</v>
      </c>
      <c r="M13" s="258"/>
      <c r="N13" s="258"/>
      <c r="O13" s="259"/>
      <c r="P13" s="260" t="s">
        <v>59</v>
      </c>
      <c r="Q13" s="261"/>
      <c r="R13" s="261"/>
      <c r="S13" s="262"/>
      <c r="T13" s="261" t="s">
        <v>60</v>
      </c>
      <c r="U13" s="261"/>
      <c r="V13" s="261"/>
      <c r="W13" s="262"/>
      <c r="X13" s="245" t="s">
        <v>61</v>
      </c>
    </row>
    <row r="14" spans="2:24" ht="143.25" customHeight="1" thickBot="1" x14ac:dyDescent="0.35">
      <c r="B14" s="273"/>
      <c r="C14" s="273"/>
      <c r="D14" s="65" t="s">
        <v>12</v>
      </c>
      <c r="E14" s="65" t="s">
        <v>13</v>
      </c>
      <c r="F14" s="64" t="s">
        <v>14</v>
      </c>
      <c r="G14" s="71" t="s">
        <v>15</v>
      </c>
      <c r="H14" s="54" t="s">
        <v>16</v>
      </c>
      <c r="I14" s="72" t="s">
        <v>17</v>
      </c>
      <c r="J14" s="53" t="s">
        <v>18</v>
      </c>
      <c r="K14" s="73" t="s">
        <v>19</v>
      </c>
      <c r="L14" s="8" t="s">
        <v>16</v>
      </c>
      <c r="M14" s="74" t="s">
        <v>17</v>
      </c>
      <c r="N14" s="4" t="s">
        <v>18</v>
      </c>
      <c r="O14" s="75" t="s">
        <v>19</v>
      </c>
      <c r="P14" s="8" t="s">
        <v>16</v>
      </c>
      <c r="Q14" s="76" t="s">
        <v>17</v>
      </c>
      <c r="R14" s="4" t="s">
        <v>18</v>
      </c>
      <c r="S14" s="77" t="s">
        <v>19</v>
      </c>
      <c r="T14" s="4" t="s">
        <v>16</v>
      </c>
      <c r="U14" s="76" t="s">
        <v>17</v>
      </c>
      <c r="V14" s="4" t="s">
        <v>18</v>
      </c>
      <c r="W14" s="77" t="s">
        <v>19</v>
      </c>
      <c r="X14" s="267"/>
    </row>
    <row r="15" spans="2:24" ht="165.75" customHeight="1" thickBot="1" x14ac:dyDescent="0.35">
      <c r="B15" s="85" t="s">
        <v>20</v>
      </c>
      <c r="C15" s="86" t="s">
        <v>21</v>
      </c>
      <c r="D15" s="86" t="s">
        <v>22</v>
      </c>
      <c r="E15" s="87" t="s">
        <v>23</v>
      </c>
      <c r="F15" s="88" t="s">
        <v>24</v>
      </c>
      <c r="G15" s="96" t="s">
        <v>25</v>
      </c>
      <c r="H15" s="89" t="s">
        <v>25</v>
      </c>
      <c r="I15" s="90" t="s">
        <v>25</v>
      </c>
      <c r="J15" s="90" t="s">
        <v>25</v>
      </c>
      <c r="K15" s="91" t="s">
        <v>25</v>
      </c>
      <c r="L15" s="89" t="s">
        <v>25</v>
      </c>
      <c r="M15" s="90" t="s">
        <v>25</v>
      </c>
      <c r="N15" s="90" t="s">
        <v>25</v>
      </c>
      <c r="O15" s="91" t="s">
        <v>25</v>
      </c>
      <c r="P15" s="89" t="s">
        <v>25</v>
      </c>
      <c r="Q15" s="90" t="s">
        <v>25</v>
      </c>
      <c r="R15" s="90" t="s">
        <v>25</v>
      </c>
      <c r="S15" s="91" t="s">
        <v>25</v>
      </c>
      <c r="T15" s="89" t="s">
        <v>25</v>
      </c>
      <c r="U15" s="90" t="s">
        <v>25</v>
      </c>
      <c r="V15" s="90" t="s">
        <v>25</v>
      </c>
      <c r="W15" s="91" t="s">
        <v>25</v>
      </c>
      <c r="X15" s="95" t="s">
        <v>62</v>
      </c>
    </row>
    <row r="16" spans="2:24" ht="23.4" customHeight="1" x14ac:dyDescent="0.3">
      <c r="B16" s="268" t="s">
        <v>26</v>
      </c>
      <c r="C16" s="269"/>
      <c r="D16" s="269"/>
      <c r="E16" s="269"/>
      <c r="F16" s="269"/>
      <c r="G16" s="58"/>
      <c r="H16" s="55"/>
      <c r="I16" s="45"/>
      <c r="J16" s="45"/>
      <c r="K16" s="46"/>
      <c r="L16" s="44"/>
      <c r="M16" s="45"/>
      <c r="N16" s="45"/>
      <c r="O16" s="47"/>
      <c r="P16" s="48" t="str">
        <f>IFERROR((L16/H16),"100%")</f>
        <v>100%</v>
      </c>
      <c r="Q16" s="43" t="str">
        <f>IFERROR((M16/I16),"100%")</f>
        <v>100%</v>
      </c>
      <c r="R16" s="43" t="str">
        <f>IFERROR((N16/J16),"100%")</f>
        <v>100%</v>
      </c>
      <c r="S16" s="24" t="str">
        <f>IFERROR((O16/K16),"100%")</f>
        <v>100%</v>
      </c>
      <c r="T16" s="48" t="str">
        <f>IFERROR((L16/$G$16),"No Programado")</f>
        <v>No Programado</v>
      </c>
      <c r="U16" s="93" t="str">
        <f>IFERROR((L16+M16)/$G$16, "No Programado")</f>
        <v>No Programado</v>
      </c>
      <c r="V16" s="43" t="str">
        <f>IFERROR((M16+N16+L16)/$G$16, "No Programado")</f>
        <v>No Programado</v>
      </c>
      <c r="W16" s="24" t="str">
        <f>IFERROR((N16+O16+M16+L16)/$G$16, "No Programado")</f>
        <v>No Programado</v>
      </c>
      <c r="X16" s="52"/>
    </row>
    <row r="17" spans="2:28" ht="23.4" customHeight="1" x14ac:dyDescent="0.3">
      <c r="B17" s="66" t="s">
        <v>27</v>
      </c>
      <c r="C17" s="67"/>
      <c r="D17" s="67"/>
      <c r="E17" s="68"/>
      <c r="F17" s="69" t="s">
        <v>28</v>
      </c>
      <c r="G17" s="70"/>
      <c r="H17" s="55"/>
      <c r="I17" s="45"/>
      <c r="J17" s="45"/>
      <c r="K17" s="46"/>
      <c r="L17" s="44"/>
      <c r="M17" s="45"/>
      <c r="N17" s="45"/>
      <c r="O17" s="47"/>
      <c r="P17" s="49"/>
      <c r="Q17" s="50"/>
      <c r="R17" s="50"/>
      <c r="S17" s="51"/>
      <c r="T17" s="49"/>
      <c r="U17" s="92"/>
      <c r="V17" s="50"/>
      <c r="W17" s="51"/>
      <c r="X17" s="104" t="s">
        <v>29</v>
      </c>
      <c r="AB17" s="39"/>
    </row>
    <row r="18" spans="2:28" ht="23.4" customHeight="1" x14ac:dyDescent="0.3">
      <c r="B18" s="78" t="s">
        <v>30</v>
      </c>
      <c r="C18" s="79"/>
      <c r="D18" s="80"/>
      <c r="E18" s="81"/>
      <c r="F18" s="82" t="s">
        <v>28</v>
      </c>
      <c r="G18" s="83"/>
      <c r="H18" s="56"/>
      <c r="I18" s="21"/>
      <c r="J18" s="21"/>
      <c r="K18" s="22"/>
      <c r="L18" s="20"/>
      <c r="M18" s="21"/>
      <c r="N18" s="21"/>
      <c r="O18" s="23"/>
      <c r="P18" s="49"/>
      <c r="Q18" s="50"/>
      <c r="R18" s="50"/>
      <c r="S18" s="51"/>
      <c r="T18" s="49"/>
      <c r="U18" s="92"/>
      <c r="V18" s="50"/>
      <c r="W18" s="51"/>
      <c r="X18" s="105" t="s">
        <v>29</v>
      </c>
    </row>
    <row r="19" spans="2:28" ht="23.4" customHeight="1" x14ac:dyDescent="0.3">
      <c r="B19" s="9" t="s">
        <v>31</v>
      </c>
      <c r="C19" s="5"/>
      <c r="D19" s="6"/>
      <c r="E19" s="7"/>
      <c r="F19" s="108" t="s">
        <v>28</v>
      </c>
      <c r="G19" s="59"/>
      <c r="H19" s="56"/>
      <c r="I19" s="21"/>
      <c r="J19" s="21"/>
      <c r="K19" s="22"/>
      <c r="L19" s="20"/>
      <c r="M19" s="21"/>
      <c r="N19" s="21"/>
      <c r="O19" s="23"/>
      <c r="P19" s="49"/>
      <c r="Q19" s="50"/>
      <c r="R19" s="50"/>
      <c r="S19" s="51"/>
      <c r="T19" s="49"/>
      <c r="U19" s="92"/>
      <c r="V19" s="50"/>
      <c r="W19" s="51"/>
      <c r="X19" s="106" t="s">
        <v>29</v>
      </c>
    </row>
    <row r="20" spans="2:28" ht="23.4" customHeight="1" thickBot="1" x14ac:dyDescent="0.35">
      <c r="B20" s="13" t="s">
        <v>31</v>
      </c>
      <c r="C20" s="14"/>
      <c r="D20" s="15"/>
      <c r="E20" s="16"/>
      <c r="F20" s="109" t="s">
        <v>28</v>
      </c>
      <c r="G20" s="60"/>
      <c r="H20" s="57"/>
      <c r="I20" s="26"/>
      <c r="J20" s="26"/>
      <c r="K20" s="27"/>
      <c r="L20" s="25"/>
      <c r="M20" s="26"/>
      <c r="N20" s="26"/>
      <c r="O20" s="28"/>
      <c r="P20" s="49"/>
      <c r="Q20" s="50"/>
      <c r="R20" s="50"/>
      <c r="S20" s="51"/>
      <c r="T20" s="49"/>
      <c r="U20" s="92"/>
      <c r="V20" s="50"/>
      <c r="W20" s="51"/>
      <c r="X20" s="107" t="s">
        <v>29</v>
      </c>
    </row>
    <row r="24" spans="2:28" ht="47.25" customHeight="1" x14ac:dyDescent="0.3">
      <c r="C24" s="270" t="s">
        <v>32</v>
      </c>
      <c r="D24" s="270"/>
      <c r="J24" s="271" t="s">
        <v>33</v>
      </c>
      <c r="K24" s="272"/>
      <c r="L24" s="272"/>
      <c r="M24" s="272"/>
      <c r="N24" s="272"/>
      <c r="O24" s="272"/>
      <c r="W24" s="270" t="s">
        <v>34</v>
      </c>
      <c r="X24" s="270"/>
    </row>
    <row r="26" spans="2:28" ht="15" thickBot="1" x14ac:dyDescent="0.35"/>
    <row r="27" spans="2:28" ht="15" thickBot="1" x14ac:dyDescent="0.35">
      <c r="E27" s="229" t="s">
        <v>35</v>
      </c>
      <c r="F27" s="230"/>
      <c r="G27" s="230"/>
      <c r="H27" s="230"/>
      <c r="I27" s="230"/>
      <c r="J27" s="230"/>
      <c r="K27" s="230"/>
      <c r="L27" s="230"/>
      <c r="M27" s="230"/>
      <c r="N27" s="230"/>
      <c r="O27" s="230"/>
      <c r="P27" s="230"/>
      <c r="Q27" s="230"/>
      <c r="R27" s="230"/>
      <c r="S27" s="230"/>
      <c r="T27" s="230"/>
      <c r="U27" s="230"/>
      <c r="V27" s="230"/>
      <c r="W27" s="230"/>
      <c r="X27" s="231"/>
    </row>
    <row r="28" spans="2:28" ht="30.6" customHeight="1" thickBot="1" x14ac:dyDescent="0.35">
      <c r="E28" s="232" t="s">
        <v>36</v>
      </c>
      <c r="F28" s="232" t="s">
        <v>63</v>
      </c>
      <c r="G28" s="229" t="s">
        <v>37</v>
      </c>
      <c r="H28" s="230"/>
      <c r="I28" s="230"/>
      <c r="J28" s="231"/>
      <c r="K28" s="234" t="s">
        <v>38</v>
      </c>
      <c r="L28" s="235"/>
      <c r="M28" s="235"/>
      <c r="N28" s="236"/>
      <c r="O28" s="234" t="s">
        <v>39</v>
      </c>
      <c r="P28" s="235"/>
      <c r="Q28" s="235"/>
      <c r="R28" s="236"/>
      <c r="S28" s="234" t="s">
        <v>40</v>
      </c>
      <c r="T28" s="235"/>
      <c r="U28" s="235"/>
      <c r="V28" s="235"/>
      <c r="W28" s="237" t="s">
        <v>64</v>
      </c>
      <c r="X28" s="238"/>
    </row>
    <row r="29" spans="2:28" ht="28.2" thickBot="1" x14ac:dyDescent="0.35">
      <c r="E29" s="233"/>
      <c r="F29" s="233"/>
      <c r="G29" s="18" t="s">
        <v>65</v>
      </c>
      <c r="H29" s="84" t="s">
        <v>66</v>
      </c>
      <c r="I29" s="19" t="s">
        <v>67</v>
      </c>
      <c r="J29" s="84" t="s">
        <v>68</v>
      </c>
      <c r="K29" s="18" t="s">
        <v>65</v>
      </c>
      <c r="L29" s="84" t="s">
        <v>66</v>
      </c>
      <c r="M29" s="19" t="s">
        <v>67</v>
      </c>
      <c r="N29" s="84" t="s">
        <v>68</v>
      </c>
      <c r="O29" s="18" t="s">
        <v>65</v>
      </c>
      <c r="P29" s="84" t="s">
        <v>66</v>
      </c>
      <c r="Q29" s="19" t="s">
        <v>67</v>
      </c>
      <c r="R29" s="84" t="s">
        <v>68</v>
      </c>
      <c r="S29" s="18" t="s">
        <v>65</v>
      </c>
      <c r="T29" s="84" t="s">
        <v>66</v>
      </c>
      <c r="U29" s="19" t="s">
        <v>67</v>
      </c>
      <c r="V29" s="94" t="s">
        <v>68</v>
      </c>
      <c r="W29" s="239"/>
      <c r="X29" s="240"/>
    </row>
    <row r="30" spans="2:28" x14ac:dyDescent="0.3">
      <c r="E30" s="101"/>
      <c r="F30" s="98"/>
      <c r="G30" s="61"/>
      <c r="H30" s="45"/>
      <c r="I30" s="45"/>
      <c r="J30" s="47"/>
      <c r="K30" s="61"/>
      <c r="L30" s="45"/>
      <c r="M30" s="45"/>
      <c r="N30" s="47"/>
      <c r="O30" s="1" t="str">
        <f>IFERROR((K30/G30),"NO APLICA")</f>
        <v>NO APLICA</v>
      </c>
      <c r="P30" s="2" t="str">
        <f>IFERROR((L30/H30),"NO APLICA")</f>
        <v>NO APLICA</v>
      </c>
      <c r="Q30" s="2" t="str">
        <f>IFERROR((M30/I30),"NO APLICA")</f>
        <v>NO APLICA</v>
      </c>
      <c r="R30" s="17" t="str">
        <f>IFERROR((N30/J30),"NO APLICA")</f>
        <v>NO APLICA</v>
      </c>
      <c r="S30" s="1" t="str">
        <f>IFERROR(((K30)/(G30)),"NO APLICA")</f>
        <v>NO APLICA</v>
      </c>
      <c r="T30" s="2" t="str">
        <f>IFERROR(((K30+L30)/(G30+H30)),"NO APLICA")</f>
        <v>NO APLICA</v>
      </c>
      <c r="U30" s="2" t="str">
        <f>IFERROR(((K30+L30+M30)/(G30+H30+I30)),"NO APLICA")</f>
        <v>NO APLICA</v>
      </c>
      <c r="V30" s="17" t="str">
        <f>IFERROR(((K30+L30+M30+N30)/(G30+H30+I30+J30)),"NO APLICA")</f>
        <v>NO APLICA</v>
      </c>
      <c r="W30" s="274"/>
      <c r="X30" s="275"/>
    </row>
    <row r="31" spans="2:28" x14ac:dyDescent="0.3">
      <c r="E31" s="102"/>
      <c r="F31" s="99">
        <v>0</v>
      </c>
      <c r="G31" s="97"/>
      <c r="H31" s="30"/>
      <c r="I31" s="30"/>
      <c r="J31" s="31"/>
      <c r="K31" s="29"/>
      <c r="L31" s="32"/>
      <c r="M31" s="32"/>
      <c r="N31" s="33"/>
      <c r="O31" s="1" t="str">
        <f>IFERROR(K31/G31,"NO APLICA")</f>
        <v>NO APLICA</v>
      </c>
      <c r="P31" s="2" t="str">
        <f t="shared" ref="P31:R33" si="0">IFERROR((L31/H31),"NO APLICA")</f>
        <v>NO APLICA</v>
      </c>
      <c r="Q31" s="2" t="str">
        <f t="shared" si="0"/>
        <v>NO APLICA</v>
      </c>
      <c r="R31" s="3" t="str">
        <f t="shared" si="0"/>
        <v>NO APLICA</v>
      </c>
      <c r="S31" s="1" t="str">
        <f>IFERROR(K31/F31,"NO APLICA")</f>
        <v>NO APLICA</v>
      </c>
      <c r="T31" s="2" t="str">
        <f>IFERROR(((K31+L31)/(G31+H31)),"NO APLICA")</f>
        <v>NO APLICA</v>
      </c>
      <c r="U31" s="2" t="str">
        <f t="shared" ref="U31:U33" si="1">IFERROR(((K31+L31+M31)/(G31+H31+I31)),"NO APLICA")</f>
        <v>NO APLICA</v>
      </c>
      <c r="V31" s="3" t="str">
        <f t="shared" ref="V31:V33" si="2">IFERROR(((K31+L31+M31+N31)/(G31+H31+I31+J31)),"NO APLICA")</f>
        <v>NO APLICA</v>
      </c>
      <c r="W31" s="276"/>
      <c r="X31" s="277"/>
    </row>
    <row r="32" spans="2:28" x14ac:dyDescent="0.3">
      <c r="E32" s="102"/>
      <c r="F32" s="99">
        <v>0</v>
      </c>
      <c r="G32" s="29"/>
      <c r="H32" s="30"/>
      <c r="I32" s="30"/>
      <c r="J32" s="31"/>
      <c r="K32" s="29"/>
      <c r="L32" s="32"/>
      <c r="M32" s="32"/>
      <c r="N32" s="33"/>
      <c r="O32" s="1" t="str">
        <f>IFERROR(K32/G32,"NO APLICA")</f>
        <v>NO APLICA</v>
      </c>
      <c r="P32" s="2" t="str">
        <f t="shared" si="0"/>
        <v>NO APLICA</v>
      </c>
      <c r="Q32" s="2" t="str">
        <f t="shared" si="0"/>
        <v>NO APLICA</v>
      </c>
      <c r="R32" s="3" t="str">
        <f>IFERROR((N32/J32),"NO APLICA")</f>
        <v>NO APLICA</v>
      </c>
      <c r="S32" s="1" t="str">
        <f>IFERROR(K32/F32,"NO APLICA")</f>
        <v>NO APLICA</v>
      </c>
      <c r="T32" s="2" t="str">
        <f t="shared" ref="T32:T33" si="3">IFERROR(((K32+L32)/(G32+H32)),"NO APLICA")</f>
        <v>NO APLICA</v>
      </c>
      <c r="U32" s="2" t="str">
        <f t="shared" si="1"/>
        <v>NO APLICA</v>
      </c>
      <c r="V32" s="3" t="str">
        <f t="shared" si="2"/>
        <v>NO APLICA</v>
      </c>
      <c r="W32" s="278"/>
      <c r="X32" s="279"/>
    </row>
    <row r="33" spans="2:24" ht="15" thickBot="1" x14ac:dyDescent="0.35">
      <c r="E33" s="103"/>
      <c r="F33" s="100"/>
      <c r="G33" s="34"/>
      <c r="H33" s="35"/>
      <c r="I33" s="35"/>
      <c r="J33" s="36"/>
      <c r="K33" s="34"/>
      <c r="L33" s="37"/>
      <c r="M33" s="37"/>
      <c r="N33" s="38"/>
      <c r="O33" s="10" t="str">
        <f>IFERROR(K33/G33,"NO APLICA")</f>
        <v>NO APLICA</v>
      </c>
      <c r="P33" s="11" t="str">
        <f>IFERROR((L33/H33),"NO APLICA")</f>
        <v>NO APLICA</v>
      </c>
      <c r="Q33" s="11" t="str">
        <f>IFERROR((M33/I33),"NO APLICA")</f>
        <v>NO APLICA</v>
      </c>
      <c r="R33" s="12" t="str">
        <f t="shared" si="0"/>
        <v>NO APLICA</v>
      </c>
      <c r="S33" s="10" t="str">
        <f>IFERROR(K33/F33,"NO APLICA")</f>
        <v>NO APLICA</v>
      </c>
      <c r="T33" s="11" t="str">
        <f t="shared" si="3"/>
        <v>NO APLICA</v>
      </c>
      <c r="U33" s="11" t="str">
        <f t="shared" si="1"/>
        <v>NO APLICA</v>
      </c>
      <c r="V33" s="12" t="str">
        <f t="shared" si="2"/>
        <v>NO APLICA</v>
      </c>
      <c r="W33" s="280"/>
      <c r="X33" s="281"/>
    </row>
    <row r="34" spans="2:24" ht="25.5" customHeight="1" x14ac:dyDescent="0.3">
      <c r="B34" s="282"/>
      <c r="C34" s="282"/>
    </row>
  </sheetData>
  <mergeCells count="30">
    <mergeCell ref="W30:X30"/>
    <mergeCell ref="W31:X31"/>
    <mergeCell ref="W32:X32"/>
    <mergeCell ref="W33:X33"/>
    <mergeCell ref="B34:C34"/>
    <mergeCell ref="E27:X27"/>
    <mergeCell ref="E28:E29"/>
    <mergeCell ref="F28:F29"/>
    <mergeCell ref="G28:J28"/>
    <mergeCell ref="K28:N28"/>
    <mergeCell ref="O28:R28"/>
    <mergeCell ref="S28:V28"/>
    <mergeCell ref="W28:X29"/>
    <mergeCell ref="P13:S13"/>
    <mergeCell ref="T13:W13"/>
    <mergeCell ref="X13:X14"/>
    <mergeCell ref="B16:F16"/>
    <mergeCell ref="C24:D24"/>
    <mergeCell ref="J24:O24"/>
    <mergeCell ref="W24:X24"/>
    <mergeCell ref="B13:B14"/>
    <mergeCell ref="C13:C14"/>
    <mergeCell ref="D13:F13"/>
    <mergeCell ref="G13:K13"/>
    <mergeCell ref="L13:O13"/>
    <mergeCell ref="E4:S4"/>
    <mergeCell ref="E5:S5"/>
    <mergeCell ref="E6:S6"/>
    <mergeCell ref="E7:S7"/>
    <mergeCell ref="G12:W12"/>
  </mergeCells>
  <conditionalFormatting sqref="G30:J33">
    <cfRule type="containsBlanks" dxfId="26" priority="20">
      <formula>LEN(TRIM(G30))=0</formula>
    </cfRule>
  </conditionalFormatting>
  <conditionalFormatting sqref="H15">
    <cfRule type="cellIs" priority="19" operator="equal">
      <formula>"NO DISPONIBLE"</formula>
    </cfRule>
  </conditionalFormatting>
  <conditionalFormatting sqref="H16:K20">
    <cfRule type="containsBlanks" dxfId="25" priority="28">
      <formula>LEN(TRIM(H16))=0</formula>
    </cfRule>
  </conditionalFormatting>
  <conditionalFormatting sqref="I15:K15">
    <cfRule type="cellIs" dxfId="24" priority="18" operator="equal">
      <formula>"NO DISPONIBLE"</formula>
    </cfRule>
  </conditionalFormatting>
  <conditionalFormatting sqref="K30:N33">
    <cfRule type="containsBlanks" dxfId="23" priority="21">
      <formula>LEN(TRIM(K30))=0</formula>
    </cfRule>
  </conditionalFormatting>
  <conditionalFormatting sqref="L15">
    <cfRule type="cellIs" priority="17" operator="equal">
      <formula>"NO DISPONIBLE"</formula>
    </cfRule>
  </conditionalFormatting>
  <conditionalFormatting sqref="L16:O20">
    <cfRule type="containsBlanks" dxfId="22" priority="29">
      <formula>LEN(TRIM(L16))=0</formula>
    </cfRule>
  </conditionalFormatting>
  <conditionalFormatting sqref="M15:O15">
    <cfRule type="cellIs" dxfId="21" priority="16" operator="equal">
      <formula>"NO DISPONIBLE"</formula>
    </cfRule>
  </conditionalFormatting>
  <conditionalFormatting sqref="O30:V33">
    <cfRule type="cellIs" dxfId="20" priority="7" operator="equal">
      <formula>"NO APLICA"</formula>
    </cfRule>
    <cfRule type="cellIs" dxfId="19" priority="8" operator="between">
      <formula>0.7</formula>
      <formula>1.2</formula>
    </cfRule>
    <cfRule type="cellIs" dxfId="18" priority="9" operator="between">
      <formula>0.5</formula>
      <formula>0.7</formula>
    </cfRule>
    <cfRule type="cellIs" dxfId="17" priority="10" operator="lessThan">
      <formula>0.5</formula>
    </cfRule>
    <cfRule type="cellIs" dxfId="16" priority="11" operator="greaterThan">
      <formula>1.2</formula>
    </cfRule>
  </conditionalFormatting>
  <conditionalFormatting sqref="P15">
    <cfRule type="cellIs" priority="15" operator="equal">
      <formula>"NO DISPONIBLE"</formula>
    </cfRule>
  </conditionalFormatting>
  <conditionalFormatting sqref="P16:S16">
    <cfRule type="cellIs" dxfId="15" priority="1" stopIfTrue="1" operator="equal">
      <formula>"100%"</formula>
    </cfRule>
    <cfRule type="cellIs" dxfId="14" priority="2" stopIfTrue="1" operator="lessThan">
      <formula>0.5</formula>
    </cfRule>
    <cfRule type="cellIs" dxfId="13" priority="3" stopIfTrue="1" operator="between">
      <formula>0.5</formula>
      <formula>0.7</formula>
    </cfRule>
    <cfRule type="cellIs" dxfId="12" priority="4" stopIfTrue="1" operator="between">
      <formula>0.7</formula>
      <formula>1.2</formula>
    </cfRule>
    <cfRule type="cellIs" dxfId="11" priority="5" stopIfTrue="1" operator="greaterThanOrEqual">
      <formula>1.2</formula>
    </cfRule>
    <cfRule type="containsBlanks" dxfId="10" priority="6" stopIfTrue="1">
      <formula>LEN(TRIM(P16))=0</formula>
    </cfRule>
  </conditionalFormatting>
  <conditionalFormatting sqref="Q15:S15">
    <cfRule type="cellIs" dxfId="9" priority="14" operator="equal">
      <formula>"NO DISPONIBLE"</formula>
    </cfRule>
  </conditionalFormatting>
  <conditionalFormatting sqref="T15">
    <cfRule type="cellIs" priority="13" operator="equal">
      <formula>"NO DISPONIBLE"</formula>
    </cfRule>
  </conditionalFormatting>
  <conditionalFormatting sqref="U15:W15">
    <cfRule type="cellIs" dxfId="8" priority="12" operator="equal">
      <formula>"NO DISPONIBLE"</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ColWidth="11.44140625" defaultRowHeight="14.4" x14ac:dyDescent="0.3"/>
  <cols>
    <col min="1" max="1" width="20.33203125" customWidth="1"/>
    <col min="2" max="2" width="34.6640625" customWidth="1"/>
  </cols>
  <sheetData>
    <row r="1" spans="1:2" x14ac:dyDescent="0.3">
      <c r="A1" s="39" t="s">
        <v>69</v>
      </c>
    </row>
    <row r="3" spans="1:2" ht="120" customHeight="1" x14ac:dyDescent="0.3">
      <c r="A3" s="285" t="s">
        <v>70</v>
      </c>
      <c r="B3" s="285"/>
    </row>
    <row r="5" spans="1:2" ht="43.2" x14ac:dyDescent="0.3">
      <c r="A5" s="40"/>
      <c r="B5" s="41" t="s">
        <v>71</v>
      </c>
    </row>
    <row r="6" spans="1:2" ht="57.6" x14ac:dyDescent="0.3">
      <c r="A6" s="42"/>
      <c r="B6" s="41" t="s">
        <v>72</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SEGUIMIENTO 2025</vt:lpstr>
      <vt:lpstr>SEGUIMIENTO 2026</vt:lpstr>
      <vt:lpstr>SEGUIMIENTO 2027</vt:lpstr>
      <vt:lpstr>Instrucciones</vt:lpstr>
      <vt:lpstr>'SEGUIMIENTO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dc:creator>
  <cp:keywords/>
  <dc:description/>
  <cp:lastModifiedBy>Camila Alejandra Olivas Silvente</cp:lastModifiedBy>
  <cp:revision/>
  <cp:lastPrinted>2025-10-06T21:47:52Z</cp:lastPrinted>
  <dcterms:created xsi:type="dcterms:W3CDTF">2021-02-22T21:43:21Z</dcterms:created>
  <dcterms:modified xsi:type="dcterms:W3CDTF">2026-01-06T19:01:57Z</dcterms:modified>
  <cp:category/>
  <cp:contentStatus/>
</cp:coreProperties>
</file>