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NORMAS CONAC 2024\"/>
    </mc:Choice>
  </mc:AlternateContent>
  <bookViews>
    <workbookView xWindow="-120" yWindow="-120" windowWidth="20730" windowHeight="11760"/>
  </bookViews>
  <sheets>
    <sheet name="OPGFF DIC-2024" sheetId="9" r:id="rId1"/>
    <sheet name="Saldo deuda DIC-2024" sheetId="6" r:id="rId2"/>
    <sheet name="Deuda_PIB DIC-2024" sheetId="7" r:id="rId3"/>
    <sheet name="Deuda-Ingresos DIC-2024" sheetId="8" r:id="rId4"/>
  </sheets>
  <definedNames>
    <definedName name="_xlnm.Print_Area" localSheetId="2">'Deuda_PIB DIC-2024'!$A$1:$C$15</definedName>
    <definedName name="_xlnm.Print_Area" localSheetId="3">'Deuda-Ingresos DIC-2024'!$A$1:$C$15</definedName>
    <definedName name="_xlnm.Print_Area" localSheetId="0">'OPGFF DIC-2024'!$A$1:$J$13</definedName>
    <definedName name="_xlnm.Print_Area" localSheetId="1">'Saldo deuda DIC-2024'!$A$1:$B$36</definedName>
    <definedName name="Print_Area" localSheetId="2">'Deuda_PIB DIC-2024'!$A$1:$C$18</definedName>
    <definedName name="Print_Area" localSheetId="3">'Deuda-Ingresos DIC-2024'!$A$1:$C$14</definedName>
    <definedName name="Print_Area" localSheetId="0">'OPGFF DIC-2024'!$A$1:$J$13</definedName>
    <definedName name="Print_Area" localSheetId="1">'Saldo deuda DIC-2024'!$A$1:$B$36</definedName>
  </definedNames>
  <calcPr calcId="152511"/>
</workbook>
</file>

<file path=xl/calcChain.xml><?xml version="1.0" encoding="utf-8"?>
<calcChain xmlns="http://schemas.openxmlformats.org/spreadsheetml/2006/main">
  <c r="B35" i="6" l="1"/>
  <c r="B31" i="6"/>
  <c r="B27" i="6"/>
  <c r="B28" i="6"/>
  <c r="B30" i="6" s="1"/>
  <c r="B32" i="6" s="1"/>
  <c r="B21" i="6" l="1"/>
  <c r="B22" i="6" s="1"/>
  <c r="B24" i="6" s="1"/>
  <c r="B26" i="6" s="1"/>
  <c r="B25" i="6"/>
  <c r="B10" i="6" l="1"/>
  <c r="B12" i="6" s="1"/>
  <c r="B14" i="6" s="1"/>
  <c r="B16" i="6" s="1"/>
  <c r="B18" i="6" s="1"/>
  <c r="B20" i="6" s="1"/>
  <c r="B17" i="6"/>
  <c r="B15" i="6"/>
  <c r="B11" i="6" l="1"/>
  <c r="B9" i="6"/>
  <c r="C9" i="8" l="1"/>
  <c r="C9" i="7"/>
  <c r="B9" i="8" l="1"/>
  <c r="B9" i="7" l="1"/>
  <c r="J8" i="9"/>
  <c r="J9" i="9"/>
  <c r="F87" i="8" l="1"/>
</calcChain>
</file>

<file path=xl/sharedStrings.xml><?xml version="1.0" encoding="utf-8"?>
<sst xmlns="http://schemas.openxmlformats.org/spreadsheetml/2006/main" count="75" uniqueCount="63">
  <si>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</si>
  <si>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</si>
  <si>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</si>
  <si>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</si>
  <si>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</si>
  <si>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</si>
  <si>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</si>
  <si>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</si>
  <si>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</si>
  <si>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</si>
  <si>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</si>
  <si>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</si>
  <si>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</si>
  <si>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</si>
  <si>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</si>
  <si>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</si>
  <si>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</si>
  <si>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</si>
  <si>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</si>
  <si>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</si>
  <si>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</si>
  <si>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</si>
  <si>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</si>
  <si>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</si>
  <si>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</si>
  <si>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</si>
  <si>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</si>
  <si>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</si>
  <si>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</si>
  <si>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</si>
  <si>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</si>
  <si>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</si>
  <si>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</si>
  <si>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</si>
  <si>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</si>
  <si>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</si>
  <si>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</si>
  <si>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</si>
  <si>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</si>
  <si>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</si>
  <si>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</si>
  <si>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</si>
  <si>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</si>
  <si>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</si>
  <si>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</si>
  <si>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</si>
  <si>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</si>
  <si>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</si>
  <si>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</si>
  <si>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</si>
  <si>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</si>
  <si>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</si>
  <si>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</si>
  <si>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</si>
  <si>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4to. Trimestre de 2024</t>
  </si>
  <si>
    <t>Deuda Pública Bruta Total al 31 de diciembre de 2024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</si>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</sst>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abSelected="1" zoomScale="73" zoomScaleNormal="73" workbookViewId="0">
      <selection activeCell="I14" sqref="I14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14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15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54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16</v>
      </c>
      <c r="B6" s="61" t="s">
        <v>17</v>
      </c>
      <c r="C6" s="61" t="s">
        <v>18</v>
      </c>
      <c r="D6" s="61" t="s">
        <v>19</v>
      </c>
      <c r="E6" s="60" t="s">
        <v>20</v>
      </c>
      <c r="F6" s="61" t="s">
        <v>21</v>
      </c>
      <c r="G6" s="19"/>
      <c r="H6" s="19"/>
      <c r="I6" s="62" t="s">
        <v>22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23</v>
      </c>
      <c r="H7" s="24" t="s">
        <v>24</v>
      </c>
      <c r="I7" s="24" t="s">
        <v>25</v>
      </c>
      <c r="J7" s="24" t="s">
        <v>26</v>
      </c>
    </row>
    <row r="8" spans="1:13" ht="78.75" customHeight="1">
      <c r="A8" s="50" t="s">
        <v>28</v>
      </c>
      <c r="B8" s="51" t="s">
        <v>32</v>
      </c>
      <c r="C8" s="51" t="s">
        <v>34</v>
      </c>
      <c r="D8" s="52" t="s">
        <v>35</v>
      </c>
      <c r="E8" s="50" t="s">
        <v>36</v>
      </c>
      <c r="F8" s="53">
        <v>498462835</v>
      </c>
      <c r="G8" s="50" t="s">
        <v>29</v>
      </c>
      <c r="H8" s="53">
        <v>0</v>
      </c>
      <c r="I8" s="53">
        <v>58276130.829999998</v>
      </c>
      <c r="J8" s="54">
        <f>+I8/F8</f>
        <v>0.11691168676597524</v>
      </c>
    </row>
    <row r="9" spans="1:13" ht="78.75" customHeight="1">
      <c r="A9" s="50" t="s">
        <v>28</v>
      </c>
      <c r="B9" s="51" t="s">
        <v>32</v>
      </c>
      <c r="C9" s="51" t="s">
        <v>37</v>
      </c>
      <c r="D9" s="52" t="s">
        <v>38</v>
      </c>
      <c r="E9" s="50" t="s">
        <v>39</v>
      </c>
      <c r="F9" s="53">
        <v>480015779.51999998</v>
      </c>
      <c r="G9" s="50" t="s">
        <v>29</v>
      </c>
      <c r="H9" s="53">
        <v>0</v>
      </c>
      <c r="I9" s="53">
        <v>53964999.229999997</v>
      </c>
      <c r="J9" s="54">
        <f>+I9/F9</f>
        <v>0.11242338592277784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topLeftCell="A19" zoomScaleNormal="100" workbookViewId="0">
      <selection activeCell="I14" sqref="I14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14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61.5" customHeight="1">
      <c r="A5" s="63" t="s">
        <v>53</v>
      </c>
      <c r="B5" s="63"/>
      <c r="C5" s="12"/>
    </row>
    <row r="6" spans="1:7">
      <c r="A6" s="12"/>
      <c r="B6" s="12"/>
      <c r="C6" s="12"/>
    </row>
    <row r="7" spans="1:7" ht="15.75">
      <c r="A7" s="18" t="s">
        <v>27</v>
      </c>
      <c r="B7" s="18" t="s">
        <v>0</v>
      </c>
      <c r="G7" s="7"/>
    </row>
    <row r="8" spans="1:7" ht="16.5">
      <c r="A8" s="6" t="s">
        <v>40</v>
      </c>
      <c r="B8" s="47">
        <v>869906909.51999998</v>
      </c>
      <c r="G8" s="7"/>
    </row>
    <row r="9" spans="1:7" ht="15.75">
      <c r="A9" s="6" t="s">
        <v>5</v>
      </c>
      <c r="B9" s="26">
        <f>2609515.01+1264585.51</f>
        <v>3874100.5199999996</v>
      </c>
      <c r="G9" s="7"/>
    </row>
    <row r="10" spans="1:7" ht="15.75">
      <c r="A10" s="6" t="s">
        <v>6</v>
      </c>
      <c r="B10" s="26">
        <f>B8-B9</f>
        <v>866032809</v>
      </c>
    </row>
    <row r="11" spans="1:7" ht="15.75">
      <c r="A11" s="6" t="s">
        <v>7</v>
      </c>
      <c r="B11" s="26">
        <f>1330255.04+1281025.12</f>
        <v>2611280.16</v>
      </c>
      <c r="E11" s="7"/>
      <c r="F11" s="7"/>
      <c r="G11" s="7"/>
    </row>
    <row r="12" spans="1:7" ht="15.75">
      <c r="A12" s="6" t="s">
        <v>8</v>
      </c>
      <c r="B12" s="26">
        <f>B10-B11</f>
        <v>863421528.84000003</v>
      </c>
      <c r="E12" t="s">
        <v>31</v>
      </c>
    </row>
    <row r="13" spans="1:7" ht="15.75">
      <c r="A13" s="6" t="s">
        <v>9</v>
      </c>
      <c r="B13" s="26">
        <v>0</v>
      </c>
    </row>
    <row r="14" spans="1:7" s="29" customFormat="1" ht="15.75">
      <c r="A14" s="6" t="s">
        <v>10</v>
      </c>
      <c r="B14" s="26">
        <f>B12-B13</f>
        <v>863421528.84000003</v>
      </c>
    </row>
    <row r="15" spans="1:7" s="29" customFormat="1" ht="15.75">
      <c r="A15" s="6" t="s">
        <v>41</v>
      </c>
      <c r="B15" s="26">
        <f>2712614.85+2612226.7</f>
        <v>5324841.5500000007</v>
      </c>
    </row>
    <row r="16" spans="1:7" s="29" customFormat="1" ht="15.75">
      <c r="A16" s="6" t="s">
        <v>42</v>
      </c>
      <c r="B16" s="26">
        <f>B14-B15</f>
        <v>858096687.29000008</v>
      </c>
    </row>
    <row r="17" spans="1:2" s="29" customFormat="1" ht="15.75">
      <c r="A17" s="6" t="s">
        <v>43</v>
      </c>
      <c r="B17" s="26">
        <f>1382812.35+1331637.39</f>
        <v>2714449.74</v>
      </c>
    </row>
    <row r="18" spans="1:2" s="29" customFormat="1" ht="15.75">
      <c r="A18" s="6" t="s">
        <v>44</v>
      </c>
      <c r="B18" s="26">
        <f>B16-B17</f>
        <v>855382237.55000007</v>
      </c>
    </row>
    <row r="19" spans="1:2" s="29" customFormat="1" ht="15.75">
      <c r="A19" s="6" t="s">
        <v>45</v>
      </c>
      <c r="B19" s="26">
        <v>0</v>
      </c>
    </row>
    <row r="20" spans="1:2" s="29" customFormat="1" ht="15.75">
      <c r="A20" s="6" t="s">
        <v>46</v>
      </c>
      <c r="B20" s="26">
        <f>B18-B19</f>
        <v>855382237.55000007</v>
      </c>
    </row>
    <row r="21" spans="1:2" s="29" customFormat="1" ht="15.75">
      <c r="A21" s="6" t="s">
        <v>47</v>
      </c>
      <c r="B21" s="26">
        <f>1400788.91+1348948.68+1418999.17+1366485.01</f>
        <v>5535221.7699999996</v>
      </c>
    </row>
    <row r="22" spans="1:2" s="29" customFormat="1" ht="15.75">
      <c r="A22" s="6" t="s">
        <v>48</v>
      </c>
      <c r="B22" s="26">
        <f t="shared" ref="B22" si="0">B20-B21</f>
        <v>849847015.78000009</v>
      </c>
    </row>
    <row r="23" spans="1:2" s="29" customFormat="1" ht="15.75">
      <c r="A23" s="6" t="s">
        <v>49</v>
      </c>
      <c r="B23" s="26">
        <v>0</v>
      </c>
    </row>
    <row r="24" spans="1:2" s="29" customFormat="1" ht="15.75">
      <c r="A24" s="6" t="s">
        <v>50</v>
      </c>
      <c r="B24" s="26">
        <f t="shared" ref="B24" si="1">B22-B23</f>
        <v>849847015.78000009</v>
      </c>
    </row>
    <row r="25" spans="1:2" s="29" customFormat="1" ht="15.75">
      <c r="A25" s="6" t="s">
        <v>51</v>
      </c>
      <c r="B25" s="26">
        <f>1437446.16+1384249.31+1456132.96+1402244.56</f>
        <v>5680072.9900000002</v>
      </c>
    </row>
    <row r="26" spans="1:2" s="29" customFormat="1" ht="15.75">
      <c r="A26" s="6" t="s">
        <v>52</v>
      </c>
      <c r="B26" s="26">
        <f t="shared" ref="B26:B32" si="2">B24-B25</f>
        <v>844166942.79000008</v>
      </c>
    </row>
    <row r="27" spans="1:2" s="29" customFormat="1" ht="15.75">
      <c r="A27" s="6" t="s">
        <v>56</v>
      </c>
      <c r="B27" s="26">
        <f>1475062.69+1420473.73</f>
        <v>2895536.42</v>
      </c>
    </row>
    <row r="28" spans="1:2" s="29" customFormat="1" ht="15.75">
      <c r="A28" s="6" t="s">
        <v>57</v>
      </c>
      <c r="B28" s="26">
        <f t="shared" si="2"/>
        <v>841271406.37000012</v>
      </c>
    </row>
    <row r="29" spans="1:2" s="29" customFormat="1" ht="15.75">
      <c r="A29" s="6" t="s">
        <v>58</v>
      </c>
      <c r="B29" s="26">
        <v>0</v>
      </c>
    </row>
    <row r="30" spans="1:2" s="29" customFormat="1" ht="15.75">
      <c r="A30" s="6" t="s">
        <v>59</v>
      </c>
      <c r="B30" s="26">
        <f t="shared" si="2"/>
        <v>841271406.37000012</v>
      </c>
    </row>
    <row r="31" spans="1:2" s="29" customFormat="1" ht="15.75">
      <c r="A31" s="6" t="s">
        <v>60</v>
      </c>
      <c r="B31" s="26">
        <f>3007902.1+2896586</f>
        <v>5904488.0999999996</v>
      </c>
    </row>
    <row r="32" spans="1:2" s="29" customFormat="1" ht="15.75">
      <c r="A32" s="6" t="s">
        <v>61</v>
      </c>
      <c r="B32" s="26">
        <f t="shared" si="2"/>
        <v>835366918.2700001</v>
      </c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55</v>
      </c>
      <c r="B35" s="37">
        <f>+B32</f>
        <v>835366918.2700001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tabSelected="1" zoomScaleNormal="100" workbookViewId="0">
      <selection activeCell="I14" sqref="I14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14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12</v>
      </c>
      <c r="B4" s="63"/>
      <c r="C4" s="63"/>
      <c r="D4" s="12"/>
    </row>
    <row r="5" spans="1:6" ht="26.25" customHeight="1">
      <c r="A5" s="12"/>
      <c r="B5" s="41" t="s">
        <v>54</v>
      </c>
      <c r="C5" s="48"/>
      <c r="D5" s="12"/>
    </row>
    <row r="6" spans="1:6" ht="33">
      <c r="A6" s="17"/>
      <c r="B6" s="43" t="s">
        <v>1</v>
      </c>
      <c r="C6" s="42" t="s">
        <v>62</v>
      </c>
    </row>
    <row r="7" spans="1:6" ht="16.5">
      <c r="A7" s="2" t="s">
        <v>4</v>
      </c>
      <c r="B7" s="27">
        <v>473347864253.27002</v>
      </c>
      <c r="C7" s="47">
        <v>508409772479.20001</v>
      </c>
      <c r="F7" s="29"/>
    </row>
    <row r="8" spans="1:6" ht="16.5">
      <c r="A8" s="2" t="s">
        <v>2</v>
      </c>
      <c r="B8" s="27">
        <v>869906909.51999998</v>
      </c>
      <c r="C8" s="27">
        <v>835366918.26999998</v>
      </c>
    </row>
    <row r="9" spans="1:6" ht="16.5">
      <c r="A9" s="2" t="s">
        <v>3</v>
      </c>
      <c r="B9" s="3">
        <f>B8/B7</f>
        <v>1.8377750808959955E-3</v>
      </c>
      <c r="C9" s="3">
        <f>C8/C7</f>
        <v>1.6430976812196827E-3</v>
      </c>
    </row>
    <row r="11" spans="1:6" ht="15.75">
      <c r="A11" s="1"/>
      <c r="C11" s="49"/>
      <c r="E11" s="29"/>
    </row>
    <row r="12" spans="1:6">
      <c r="A12" s="1" t="s">
        <v>30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I14" sqref="I14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14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13</v>
      </c>
      <c r="B4" s="64"/>
      <c r="C4" s="64"/>
      <c r="D4" s="12"/>
    </row>
    <row r="5" spans="1:6" ht="24" customHeight="1">
      <c r="A5" s="13"/>
      <c r="B5" s="45" t="s">
        <v>54</v>
      </c>
      <c r="C5" s="13"/>
      <c r="D5" s="12"/>
      <c r="F5" s="7"/>
    </row>
    <row r="6" spans="1:6" ht="15.75">
      <c r="A6" s="16"/>
      <c r="B6" s="44" t="s">
        <v>1</v>
      </c>
      <c r="C6" s="44" t="s">
        <v>62</v>
      </c>
      <c r="F6" s="7"/>
    </row>
    <row r="7" spans="1:6" ht="16.5">
      <c r="A7" s="14" t="s">
        <v>33</v>
      </c>
      <c r="B7" s="47">
        <v>5744436329.5799999</v>
      </c>
      <c r="C7" s="47">
        <v>6160835911.7600002</v>
      </c>
      <c r="E7" s="7"/>
      <c r="F7" s="7"/>
    </row>
    <row r="8" spans="1:6" ht="16.5">
      <c r="A8" s="14" t="s">
        <v>2</v>
      </c>
      <c r="B8" s="27">
        <v>869906909.51999998</v>
      </c>
      <c r="C8" s="27">
        <v>835366918.26999998</v>
      </c>
      <c r="F8" s="7"/>
    </row>
    <row r="9" spans="1:6" ht="15.75">
      <c r="A9" s="14" t="s">
        <v>3</v>
      </c>
      <c r="B9" s="15">
        <f>B8/B7</f>
        <v>0.15143468560014531</v>
      </c>
      <c r="C9" s="15">
        <f>C8/C7</f>
        <v>0.13559311272605476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DIC-2024</vt:lpstr>
      <vt:lpstr>Saldo deuda DIC-2024</vt:lpstr>
      <vt:lpstr>Deuda_PIB DIC-2024</vt:lpstr>
      <vt:lpstr>Deuda-Ingresos DIC-2024</vt:lpstr>
      <vt:lpstr>'Deuda_PIB DIC-2024'!Área_de_impresión</vt:lpstr>
      <vt:lpstr>'Deuda-Ingresos DIC-2024'!Área_de_impresión</vt:lpstr>
      <vt:lpstr>'OPGFF DIC-2024'!Área_de_impresión</vt:lpstr>
      <vt:lpstr>'Saldo deuda DIC-2024'!Área_de_impresión</vt:lpstr>
      <vt:lpstr>'Deuda_PIB DIC-2024'!Print_Area</vt:lpstr>
      <vt:lpstr>'Deuda-Ingresos DIC-2024'!Print_Area</vt:lpstr>
      <vt:lpstr>'OPGFF DIC-2024'!Print_Area</vt:lpstr>
      <vt:lpstr>'Saldo deuda DIC-2024'!Print_Area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2024-10-11T21:31:10Z</cp:lastPrinted>
  <dcterms:created xsi:type="dcterms:W3CDTF">2013-06-27T18:34:40Z</dcterms:created>
  <dcterms:modified xsi:type="dcterms:W3CDTF">2025-01-24T15:07:46Z</dcterms:modified>
</cp:coreProperties>
</file>